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A56BC821-111B-476C-BF94-B03BCC8BD0FA}" xr6:coauthVersionLast="47" xr6:coauthVersionMax="47" xr10:uidLastSave="{00000000-0000-0000-0000-000000000000}"/>
  <bookViews>
    <workbookView xWindow="23880" yWindow="-120" windowWidth="21840" windowHeight="13140" tabRatio="892" xr2:uid="{A9EAFD87-6402-4495-A5C4-0DFEEAED6799}"/>
  </bookViews>
  <sheets>
    <sheet name="INTRUSION HIKVISION" sheetId="1" r:id="rId1"/>
    <sheet name="PARADOX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v" localSheetId="1" hidden="1">{"'ADV&amp;DP'!$A$4:$C$25"}</definedName>
    <definedName name="\v" hidden="1">{"'ADV&amp;DP'!$A$4:$C$25"}</definedName>
    <definedName name="_??" localSheetId="1" hidden="1">{"'?????10.27??????'!$Q$16"}</definedName>
    <definedName name="_??" hidden="1">{"'?????10.27??????'!$Q$16"}</definedName>
    <definedName name="_????" localSheetId="1" hidden="1">{"'?????10.27??????'!$Q$16"}</definedName>
    <definedName name="_????" hidden="1">{"'?????10.27??????'!$Q$16"}</definedName>
    <definedName name="_?????" localSheetId="1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1" hidden="1">{"'?????10.27??????'!$Q$16"}</definedName>
    <definedName name="_??????" hidden="1">{"'?????10.27??????'!$Q$16"}</definedName>
    <definedName name="_??06" localSheetId="1" hidden="1">{"'?????10.27??????'!$Q$16"}</definedName>
    <definedName name="_??06" hidden="1">{"'?????10.27??????'!$Q$16"}</definedName>
    <definedName name="_?16??" localSheetId="1" hidden="1">{"'????'!$A$1:$C$37"}</definedName>
    <definedName name="_?16??" hidden="1">{"'????'!$A$1:$C$37"}</definedName>
    <definedName name="______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1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1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1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1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1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1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'INTRUSION HIKVISION'!$A$1:$I$26</definedName>
    <definedName name="_xlnm._FilterDatabase" hidden="1">'[5]46W9'!#REF!</definedName>
    <definedName name="_Key2" hidden="1">#REF!</definedName>
    <definedName name="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1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Tabla110[[#All],[REFERENCIA]:[ PLATINO]]</definedName>
    <definedName name="_xlnm.Print_Area" localSheetId="1">Tabla124[#All]</definedName>
    <definedName name="AS2DocOpenMode" hidden="1">"AS2DocumentEdit"</definedName>
    <definedName name="AS2HasNoAutoHeaderFooter" hidden="1">" "</definedName>
    <definedName name="asdf" localSheetId="1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1" hidden="1">{"'Highlights'!$A$1:$M$123"}</definedName>
    <definedName name="Bridge" hidden="1">{"'Highlights'!$A$1:$M$123"}</definedName>
    <definedName name="CARLOS" localSheetId="1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1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1" hidden="1">{#N/A,#N/A,TRUE,"A"}</definedName>
    <definedName name="efg" hidden="1">{#N/A,#N/A,TRUE,"A"}</definedName>
    <definedName name="fds" localSheetId="1" hidden="1">{"'下期集計（10.27迄・速報値）'!$Q$16"}</definedName>
    <definedName name="fds" hidden="1">{"'下期集計（10.27迄・速報値）'!$Q$16"}</definedName>
    <definedName name="ｇ" localSheetId="1" hidden="1">{"'下期集計（10.27迄・速報値）'!$Q$16"}</definedName>
    <definedName name="ｇ" hidden="1">{"'下期集計（10.27迄・速報値）'!$Q$16"}</definedName>
    <definedName name="gd" localSheetId="1" hidden="1">{"'下期集計（10.27迄・速報値）'!$Q$16"}</definedName>
    <definedName name="gd" hidden="1">{"'下期集計（10.27迄・速報値）'!$Q$16"}</definedName>
    <definedName name="gda" localSheetId="1" hidden="1">{"'下期集計（10.27迄・速報値）'!$Q$16"}</definedName>
    <definedName name="gda" hidden="1">{"'下期集計（10.27迄・速報値）'!$Q$16"}</definedName>
    <definedName name="gdsa" localSheetId="1" hidden="1">{"'下期集計（10.27迄・速報値）'!$Q$16"}</definedName>
    <definedName name="gdsa" hidden="1">{"'下期集計（10.27迄・速報値）'!$Q$16"}</definedName>
    <definedName name="gh" localSheetId="1" hidden="1">{"'Highlights'!$A$1:$M$123"}</definedName>
    <definedName name="gh" hidden="1">{"'Highlights'!$A$1:$M$123"}</definedName>
    <definedName name="ｈ" localSheetId="1" hidden="1">{"'下期集計（10.27迄・速報値）'!$Q$16"}</definedName>
    <definedName name="ｈ" hidden="1">{"'下期集計（10.27迄・速報値）'!$Q$16"}</definedName>
    <definedName name="H16?1??" localSheetId="1" hidden="1">{"'????'!$A$1:$C$37"}</definedName>
    <definedName name="H16?1??" hidden="1">{"'????'!$A$1:$C$37"}</definedName>
    <definedName name="Ｈ16・１" localSheetId="1" hidden="1">{"'コメント'!$A$1:$C$37"}</definedName>
    <definedName name="Ｈ16・１" hidden="1">{"'コメント'!$A$1:$C$37"}</definedName>
    <definedName name="H16･1速報" localSheetId="1" hidden="1">{"'コメント'!$A$1:$C$37"}</definedName>
    <definedName name="H16･1速報" hidden="1">{"'コメント'!$A$1:$C$37"}</definedName>
    <definedName name="HTM_Control" localSheetId="1" hidden="1">{"'下期集計（10.27迄・速報値）'!$Q$16"}</definedName>
    <definedName name="HTM_Control" hidden="1">{"'下期集計（10.27迄・速報値）'!$Q$16"}</definedName>
    <definedName name="ＨＴＭＬ" localSheetId="1" hidden="1">{"'コメント'!$A$1:$C$37"}</definedName>
    <definedName name="ＨＴＭＬ" hidden="1">{"'コメント'!$A$1:$C$37"}</definedName>
    <definedName name="HTML_CodePage" hidden="1">1252</definedName>
    <definedName name="HTML_Control" localSheetId="1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1" hidden="1">{"'Highlights'!$A$1:$M$123"}</definedName>
    <definedName name="ji" hidden="1">{"'Highlights'!$A$1:$M$123"}</definedName>
    <definedName name="k" localSheetId="1" hidden="1">{"'下期集計（10.27迄・速報値）'!$Q$16"}</definedName>
    <definedName name="k" hidden="1">{"'下期集計（10.27迄・速報値）'!$Q$16"}</definedName>
    <definedName name="kjh" localSheetId="1" hidden="1">{#N/A,#N/A,TRUE,"A"}</definedName>
    <definedName name="kjh" hidden="1">{#N/A,#N/A,TRUE,"A"}</definedName>
    <definedName name="kjl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1" hidden="1">{"'下期集計（10.27迄・速報値）'!$Q$16"}</definedName>
    <definedName name="kk" hidden="1">{"'下期集計（10.27迄・速報値）'!$Q$16"}</definedName>
    <definedName name="kkk" localSheetId="1" hidden="1">{"'下期集計（10.27迄・速報値）'!$Q$16"}</definedName>
    <definedName name="kkk" hidden="1">{"'下期集計（10.27迄・速報値）'!$Q$16"}</definedName>
    <definedName name="lio" localSheetId="1" hidden="1">{#N/A,#N/A,TRUE,"A"}</definedName>
    <definedName name="lio" hidden="1">{#N/A,#N/A,TRUE,"A"}</definedName>
    <definedName name="LISTA">#REF!</definedName>
    <definedName name="ListOffset" hidden="1">1</definedName>
    <definedName name="MBAS" localSheetId="1" hidden="1">{"'ADV&amp;DP'!$A$4:$C$25"}</definedName>
    <definedName name="MBAS" hidden="1">{"'ADV&amp;DP'!$A$4:$C$25"}</definedName>
    <definedName name="mbs" localSheetId="1" hidden="1">{"'ADV&amp;DP'!$A$4:$C$25"}</definedName>
    <definedName name="mbs" hidden="1">{"'ADV&amp;DP'!$A$4:$C$25"}</definedName>
    <definedName name="MKK" localSheetId="1" hidden="1">{"'下期集計（10.27迄・速報値）'!$Q$16"}</definedName>
    <definedName name="MKK" hidden="1">{"'下期集計（10.27迄・速報値）'!$Q$16"}</definedName>
    <definedName name="mmm" localSheetId="1" hidden="1">{"'ADV&amp;DP'!$A$4:$C$25"}</definedName>
    <definedName name="mmm" hidden="1">{"'ADV&amp;DP'!$A$4:$C$25"}</definedName>
    <definedName name="MOBILE" localSheetId="1" hidden="1">{"'ADV&amp;DP'!$A$4:$C$25"}</definedName>
    <definedName name="MOBILE" hidden="1">{"'ADV&amp;DP'!$A$4:$C$25"}</definedName>
    <definedName name="n" localSheetId="1" hidden="1">{"'下期集計（10.27迄・速報値）'!$Q$16"}</definedName>
    <definedName name="n" hidden="1">{"'下期集計（10.27迄・速報値）'!$Q$16"}</definedName>
    <definedName name="new" localSheetId="1" hidden="1">{"'Highlights'!$A$1:$M$123"}</definedName>
    <definedName name="new" hidden="1">{"'Highlights'!$A$1:$M$123"}</definedName>
    <definedName name="nm" localSheetId="1" hidden="1">{#N/A,#N/A,TRUE,"A"}</definedName>
    <definedName name="nm" hidden="1">{#N/A,#N/A,TRUE,"A"}</definedName>
    <definedName name="ñlo" localSheetId="1" hidden="1">{#N/A,#N/A,TRUE,"A"}</definedName>
    <definedName name="ñlo" hidden="1">{#N/A,#N/A,TRUE,"A"}</definedName>
    <definedName name="ñp" localSheetId="1" hidden="1">{#N/A,#N/A,TRUE,"A"}</definedName>
    <definedName name="ñp" hidden="1">{#N/A,#N/A,TRUE,"A"}</definedName>
    <definedName name="oi" localSheetId="1" hidden="1">{#N/A,#N/A,TRUE,"A"}</definedName>
    <definedName name="oi" hidden="1">{#N/A,#N/A,TRUE,"A"}</definedName>
    <definedName name="ok" localSheetId="1" hidden="1">{"'Highlights'!$A$1:$M$123"}</definedName>
    <definedName name="ok" hidden="1">{"'Highlights'!$A$1:$M$123"}</definedName>
    <definedName name="PANELES">#REF!</definedName>
    <definedName name="piu" localSheetId="1" hidden="1">{#N/A,#N/A,TRUE,"A"}</definedName>
    <definedName name="piu" hidden="1">{#N/A,#N/A,TRUE,"A"}</definedName>
    <definedName name="plo" localSheetId="1" hidden="1">{#N/A,#N/A,TRUE,"A"}</definedName>
    <definedName name="plo" hidden="1">{#N/A,#N/A,TRUE,"A"}</definedName>
    <definedName name="po" localSheetId="1" hidden="1">{#N/A,#N/A,TRUE,"A"}</definedName>
    <definedName name="po" hidden="1">{#N/A,#N/A,TRUE,"A"}</definedName>
    <definedName name="PTSB" localSheetId="1" hidden="1">{"'Highlights'!$A$1:$M$123"}</definedName>
    <definedName name="PTSB" hidden="1">{"'Highlights'!$A$1:$M$123"}</definedName>
    <definedName name="Q2Fcst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1" hidden="1">{"'下期集計（10.27迄・速報値）'!$Q$16"}</definedName>
    <definedName name="qw" hidden="1">{"'下期集計（10.27迄・速報値）'!$Q$16"}</definedName>
    <definedName name="ＲＡＲＯＡ" localSheetId="1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1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1" hidden="1">{"'ADV&amp;DP'!$A$4:$C$25"}</definedName>
    <definedName name="SCOG" hidden="1">{"'ADV&amp;DP'!$A$4:$C$25"}</definedName>
    <definedName name="sencount" hidden="1">1</definedName>
    <definedName name="sfgasd" localSheetId="1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1" hidden="1">{"'下期集計（10.27迄・速報値）'!$Q$16"}</definedName>
    <definedName name="t" hidden="1">{"'下期集計（10.27迄・速報値）'!$Q$16"}</definedName>
    <definedName name="tyh" localSheetId="1" hidden="1">{#N/A,#N/A,TRUE,"A"}</definedName>
    <definedName name="tyh" hidden="1">{#N/A,#N/A,TRUE,"A"}</definedName>
    <definedName name="v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1" hidden="1">{#N/A,#N/A,TRUE,"A"}</definedName>
    <definedName name="vbn" hidden="1">{#N/A,#N/A,TRUE,"A"}</definedName>
    <definedName name="w" localSheetId="1" hidden="1">{"'下期集計（10.27迄・速報値）'!$Q$16"}</definedName>
    <definedName name="w" hidden="1">{"'下期集計（10.27迄・速報値）'!$Q$16"}</definedName>
    <definedName name="wrn.???." localSheetId="1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1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1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1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1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1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1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1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1" hidden="1">{#N/A,#N/A,TRUE,"A"}</definedName>
    <definedName name="wrn.EAN2." hidden="1">{#N/A,#N/A,TRUE,"A"}</definedName>
    <definedName name="wrn.EAN3" localSheetId="1" hidden="1">{#N/A,#N/A,TRUE,"A"}</definedName>
    <definedName name="wrn.EAN3" hidden="1">{#N/A,#N/A,TRUE,"A"}</definedName>
    <definedName name="wrn.FS????." localSheetId="1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1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1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1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1" hidden="1">{#N/A,#N/A,TRUE,"A"}</definedName>
    <definedName name="ws" hidden="1">{#N/A,#N/A,TRUE,"A"}</definedName>
    <definedName name="yhu" localSheetId="1" hidden="1">{#N/A,#N/A,TRUE,"A"}</definedName>
    <definedName name="yhu" hidden="1">{#N/A,#N/A,TRUE,"A"}</definedName>
    <definedName name="ｚ" localSheetId="1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1" hidden="1">{"'下期集計（10.27迄・速報値）'!$Q$16"}</definedName>
    <definedName name="ぁ" hidden="1">{"'下期集計（10.27迄・速報値）'!$Q$16"}</definedName>
    <definedName name="あ" localSheetId="1" hidden="1">{"'下期集計（10.27迄・速報値）'!$Q$16"}</definedName>
    <definedName name="あ" hidden="1">{"'下期集計（10.27迄・速報値）'!$Q$16"}</definedName>
    <definedName name="あああ" localSheetId="1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1" hidden="1">{"'下期集計（10.27迄・速報値）'!$Q$16"}</definedName>
    <definedName name="なんで" hidden="1">{"'下期集計（10.27迄・速報値）'!$Q$16"}</definedName>
    <definedName name="なんなの" localSheetId="1" hidden="1">{"'下期集計（10.27迄・速報値）'!$Q$16"}</definedName>
    <definedName name="なんなの" hidden="1">{"'下期集計（10.27迄・速報値）'!$Q$16"}</definedName>
    <definedName name="一括" localSheetId="1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1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1" hidden="1">{"'下期集計（10.27迄・速報値）'!$Q$16"}</definedName>
    <definedName name="年間収支買掛" hidden="1">{"'下期集計（10.27迄・速報値）'!$Q$16"}</definedName>
    <definedName name="年間資金収支あ" localSheetId="1" hidden="1">{"'下期集計（10.27迄・速報値）'!$Q$16"}</definedName>
    <definedName name="年間資金収支あ" hidden="1">{"'下期集計（10.27迄・速報値）'!$Q$16"}</definedName>
    <definedName name="日繰06" localSheetId="1" hidden="1">{"'下期集計（10.27迄・速報値）'!$Q$16"}</definedName>
    <definedName name="日繰06" hidden="1">{"'下期集計（10.27迄・速報値）'!$Q$16"}</definedName>
    <definedName name="系統出資金" localSheetId="1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1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1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1" hidden="1">{"'下期集計（10.27迄・速報値）'!$Q$16"}</definedName>
    <definedName name="資金" hidden="1">{"'下期集計（10.27迄・速報値）'!$Q$16"}</definedName>
    <definedName name="金利体系" localSheetId="1" hidden="1">{"'下期集計（10.27迄・速報値）'!$Q$16"}</definedName>
    <definedName name="金利体系" hidden="1">{"'下期集計（10.27迄・速報値）'!$Q$16"}</definedName>
    <definedName name="関連" localSheetId="1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C2" i="1"/>
  <c r="F2" i="4"/>
  <c r="J2" i="4"/>
  <c r="H2" i="4" s="1"/>
  <c r="C2" i="4" s="1"/>
  <c r="J3" i="4"/>
  <c r="H3" i="4" s="1"/>
  <c r="C3" i="4" s="1"/>
  <c r="F4" i="4"/>
  <c r="J4" i="4"/>
  <c r="H4" i="4" s="1"/>
  <c r="C4" i="4" s="1"/>
  <c r="J5" i="4"/>
  <c r="H5" i="4" s="1"/>
  <c r="C5" i="4" s="1"/>
  <c r="F6" i="4"/>
  <c r="J6" i="4"/>
  <c r="H6" i="4" s="1"/>
  <c r="C6" i="4" s="1"/>
  <c r="J7" i="4"/>
  <c r="H7" i="4" s="1"/>
  <c r="C7" i="4" s="1"/>
  <c r="F8" i="4"/>
  <c r="J8" i="4"/>
  <c r="H8" i="4" s="1"/>
  <c r="C8" i="4" s="1"/>
  <c r="J9" i="4"/>
  <c r="H9" i="4" s="1"/>
  <c r="C9" i="4" s="1"/>
  <c r="F10" i="4"/>
  <c r="J10" i="4"/>
  <c r="H10" i="4" s="1"/>
  <c r="C10" i="4" s="1"/>
  <c r="J11" i="4"/>
  <c r="H11" i="4" s="1"/>
  <c r="C11" i="4" s="1"/>
  <c r="F12" i="4"/>
  <c r="J12" i="4"/>
  <c r="H12" i="4" s="1"/>
  <c r="C12" i="4" s="1"/>
  <c r="J13" i="4"/>
  <c r="H13" i="4" s="1"/>
  <c r="C13" i="4" s="1"/>
  <c r="F14" i="4"/>
  <c r="J14" i="4"/>
  <c r="H14" i="4" s="1"/>
  <c r="C14" i="4" s="1"/>
  <c r="J15" i="4"/>
  <c r="H15" i="4" s="1"/>
  <c r="C15" i="4" s="1"/>
  <c r="F16" i="4"/>
  <c r="J16" i="4"/>
  <c r="H16" i="4" s="1"/>
  <c r="C16" i="4" s="1"/>
  <c r="J17" i="4"/>
  <c r="H17" i="4" s="1"/>
  <c r="C17" i="4" s="1"/>
  <c r="F18" i="4"/>
  <c r="J18" i="4"/>
  <c r="H18" i="4" s="1"/>
  <c r="C18" i="4" s="1"/>
  <c r="F19" i="4"/>
  <c r="J19" i="4"/>
  <c r="H19" i="4" s="1"/>
  <c r="C19" i="4" s="1"/>
  <c r="E19" i="4" s="1"/>
  <c r="J20" i="4"/>
  <c r="H20" i="4" s="1"/>
  <c r="C20" i="4" s="1"/>
  <c r="E20" i="4" s="1"/>
  <c r="D21" i="4"/>
  <c r="F21" i="4"/>
  <c r="J21" i="4"/>
  <c r="H21" i="4" s="1"/>
  <c r="C21" i="4" s="1"/>
  <c r="E21" i="4" s="1"/>
  <c r="D22" i="4"/>
  <c r="F22" i="4"/>
  <c r="J22" i="4"/>
  <c r="H22" i="4" s="1"/>
  <c r="C22" i="4" s="1"/>
  <c r="E22" i="4" s="1"/>
  <c r="F23" i="4"/>
  <c r="J23" i="4"/>
  <c r="H23" i="4" s="1"/>
  <c r="C23" i="4" s="1"/>
  <c r="E23" i="4" s="1"/>
  <c r="J24" i="4"/>
  <c r="H24" i="4" s="1"/>
  <c r="C24" i="4" s="1"/>
  <c r="E24" i="4" s="1"/>
  <c r="D25" i="4"/>
  <c r="F25" i="4"/>
  <c r="J25" i="4"/>
  <c r="H25" i="4" s="1"/>
  <c r="C25" i="4" s="1"/>
  <c r="E25" i="4" s="1"/>
  <c r="D26" i="4"/>
  <c r="F26" i="4"/>
  <c r="J26" i="4"/>
  <c r="H26" i="4" s="1"/>
  <c r="C26" i="4" s="1"/>
  <c r="E26" i="4" s="1"/>
  <c r="F27" i="4"/>
  <c r="J27" i="4"/>
  <c r="H27" i="4" s="1"/>
  <c r="C27" i="4" s="1"/>
  <c r="E27" i="4" s="1"/>
  <c r="J28" i="4"/>
  <c r="H28" i="4" s="1"/>
  <c r="C28" i="4" s="1"/>
  <c r="E28" i="4" s="1"/>
  <c r="D29" i="4"/>
  <c r="F29" i="4"/>
  <c r="J29" i="4"/>
  <c r="H29" i="4" s="1"/>
  <c r="C29" i="4" s="1"/>
  <c r="E29" i="4" s="1"/>
  <c r="D30" i="4"/>
  <c r="F30" i="4"/>
  <c r="J30" i="4"/>
  <c r="H30" i="4" s="1"/>
  <c r="C30" i="4" s="1"/>
  <c r="E30" i="4" s="1"/>
  <c r="F31" i="4"/>
  <c r="J31" i="4"/>
  <c r="H31" i="4" s="1"/>
  <c r="C31" i="4" s="1"/>
  <c r="E31" i="4" s="1"/>
  <c r="J32" i="4"/>
  <c r="H32" i="4" s="1"/>
  <c r="C32" i="4" s="1"/>
  <c r="E32" i="4" s="1"/>
  <c r="D33" i="4"/>
  <c r="F33" i="4"/>
  <c r="J33" i="4"/>
  <c r="H33" i="4" s="1"/>
  <c r="C33" i="4" s="1"/>
  <c r="E33" i="4" s="1"/>
  <c r="D34" i="4"/>
  <c r="F34" i="4"/>
  <c r="J34" i="4"/>
  <c r="H34" i="4" s="1"/>
  <c r="C34" i="4" s="1"/>
  <c r="E34" i="4" s="1"/>
  <c r="F35" i="4"/>
  <c r="J35" i="4"/>
  <c r="H35" i="4" s="1"/>
  <c r="C35" i="4" s="1"/>
  <c r="E35" i="4" s="1"/>
  <c r="J36" i="4"/>
  <c r="H36" i="4" s="1"/>
  <c r="C36" i="4" s="1"/>
  <c r="E36" i="4" s="1"/>
  <c r="D37" i="4"/>
  <c r="F37" i="4"/>
  <c r="J37" i="4"/>
  <c r="H37" i="4" s="1"/>
  <c r="C37" i="4" s="1"/>
  <c r="E37" i="4" s="1"/>
  <c r="D38" i="4"/>
  <c r="F38" i="4"/>
  <c r="J38" i="4"/>
  <c r="H38" i="4" s="1"/>
  <c r="C38" i="4" s="1"/>
  <c r="E38" i="4" s="1"/>
  <c r="F39" i="4"/>
  <c r="J39" i="4"/>
  <c r="H39" i="4" s="1"/>
  <c r="C39" i="4" s="1"/>
  <c r="E39" i="4" s="1"/>
  <c r="J40" i="4"/>
  <c r="H40" i="4" s="1"/>
  <c r="C40" i="4" s="1"/>
  <c r="E40" i="4" s="1"/>
  <c r="D41" i="4"/>
  <c r="F41" i="4"/>
  <c r="J41" i="4"/>
  <c r="H41" i="4" s="1"/>
  <c r="C41" i="4" s="1"/>
  <c r="E41" i="4" s="1"/>
  <c r="D42" i="4"/>
  <c r="F42" i="4"/>
  <c r="J42" i="4"/>
  <c r="H42" i="4" s="1"/>
  <c r="C42" i="4" s="1"/>
  <c r="E42" i="4" s="1"/>
  <c r="F43" i="4"/>
  <c r="J43" i="4"/>
  <c r="H43" i="4" s="1"/>
  <c r="C43" i="4" s="1"/>
  <c r="E43" i="4" s="1"/>
  <c r="J44" i="4"/>
  <c r="H44" i="4" s="1"/>
  <c r="C44" i="4" s="1"/>
  <c r="E44" i="4" s="1"/>
  <c r="D45" i="4"/>
  <c r="F45" i="4"/>
  <c r="J45" i="4"/>
  <c r="H45" i="4" s="1"/>
  <c r="C45" i="4" s="1"/>
  <c r="E45" i="4" s="1"/>
  <c r="D46" i="4"/>
  <c r="F46" i="4"/>
  <c r="J46" i="4"/>
  <c r="H46" i="4" s="1"/>
  <c r="C46" i="4" s="1"/>
  <c r="E46" i="4" s="1"/>
  <c r="F47" i="4"/>
  <c r="J47" i="4"/>
  <c r="H47" i="4" s="1"/>
  <c r="C47" i="4" s="1"/>
  <c r="E47" i="4" s="1"/>
  <c r="J48" i="4"/>
  <c r="H48" i="4" s="1"/>
  <c r="C48" i="4" s="1"/>
  <c r="E48" i="4" s="1"/>
  <c r="D49" i="4"/>
  <c r="F49" i="4"/>
  <c r="J49" i="4"/>
  <c r="H49" i="4" s="1"/>
  <c r="C49" i="4" s="1"/>
  <c r="E49" i="4" s="1"/>
  <c r="D50" i="4"/>
  <c r="F50" i="4"/>
  <c r="J50" i="4"/>
  <c r="H50" i="4" s="1"/>
  <c r="C50" i="4" s="1"/>
  <c r="E50" i="4" s="1"/>
  <c r="F51" i="4"/>
  <c r="J51" i="4"/>
  <c r="H51" i="4" s="1"/>
  <c r="C51" i="4" s="1"/>
  <c r="E51" i="4" s="1"/>
  <c r="J52" i="4"/>
  <c r="H52" i="4" s="1"/>
  <c r="C52" i="4" s="1"/>
  <c r="E52" i="4" s="1"/>
  <c r="D53" i="4"/>
  <c r="F53" i="4"/>
  <c r="J53" i="4"/>
  <c r="H53" i="4" s="1"/>
  <c r="C53" i="4" s="1"/>
  <c r="E53" i="4" s="1"/>
  <c r="D54" i="4"/>
  <c r="F54" i="4"/>
  <c r="J54" i="4"/>
  <c r="H54" i="4" s="1"/>
  <c r="C54" i="4" s="1"/>
  <c r="E54" i="4" s="1"/>
  <c r="F55" i="4"/>
  <c r="J55" i="4"/>
  <c r="H55" i="4" s="1"/>
  <c r="C55" i="4" s="1"/>
  <c r="E55" i="4" s="1"/>
  <c r="J56" i="4"/>
  <c r="H56" i="4" s="1"/>
  <c r="C56" i="4" s="1"/>
  <c r="E56" i="4" s="1"/>
  <c r="D57" i="4"/>
  <c r="F57" i="4"/>
  <c r="J57" i="4"/>
  <c r="H57" i="4" s="1"/>
  <c r="C57" i="4" s="1"/>
  <c r="E57" i="4" s="1"/>
  <c r="D58" i="4"/>
  <c r="F58" i="4"/>
  <c r="H58" i="4"/>
  <c r="C58" i="4" s="1"/>
  <c r="E58" i="4" s="1"/>
  <c r="J58" i="4"/>
  <c r="H59" i="4"/>
  <c r="C59" i="4" s="1"/>
  <c r="J59" i="4"/>
  <c r="H60" i="4"/>
  <c r="C60" i="4" s="1"/>
  <c r="J60" i="4"/>
  <c r="H61" i="4"/>
  <c r="C61" i="4" s="1"/>
  <c r="J61" i="4"/>
  <c r="H62" i="4"/>
  <c r="C62" i="4" s="1"/>
  <c r="J62" i="4"/>
  <c r="F60" i="4" l="1"/>
  <c r="E60" i="4"/>
  <c r="D60" i="4"/>
  <c r="D9" i="4"/>
  <c r="E61" i="4"/>
  <c r="F61" i="4"/>
  <c r="D61" i="4" s="1"/>
  <c r="D59" i="4"/>
  <c r="E59" i="4"/>
  <c r="F59" i="4"/>
  <c r="F62" i="4"/>
  <c r="E62" i="4"/>
  <c r="D62" i="4"/>
  <c r="D7" i="4"/>
  <c r="E17" i="4"/>
  <c r="F17" i="4"/>
  <c r="E11" i="4"/>
  <c r="F11" i="4"/>
  <c r="E3" i="4"/>
  <c r="F3" i="4"/>
  <c r="D3" i="4" s="1"/>
  <c r="F56" i="4"/>
  <c r="D56" i="4" s="1"/>
  <c r="D55" i="4"/>
  <c r="F52" i="4"/>
  <c r="D51" i="4"/>
  <c r="F48" i="4"/>
  <c r="D48" i="4" s="1"/>
  <c r="D47" i="4"/>
  <c r="F44" i="4"/>
  <c r="D43" i="4"/>
  <c r="F40" i="4"/>
  <c r="D40" i="4" s="1"/>
  <c r="D39" i="4"/>
  <c r="F36" i="4"/>
  <c r="D35" i="4"/>
  <c r="F32" i="4"/>
  <c r="D32" i="4" s="1"/>
  <c r="D31" i="4"/>
  <c r="F28" i="4"/>
  <c r="D27" i="4"/>
  <c r="F24" i="4"/>
  <c r="D24" i="4" s="1"/>
  <c r="D23" i="4"/>
  <c r="F20" i="4"/>
  <c r="D19" i="4"/>
  <c r="D17" i="4"/>
  <c r="D11" i="4"/>
  <c r="E13" i="4"/>
  <c r="F13" i="4"/>
  <c r="D13" i="4" s="1"/>
  <c r="E7" i="4"/>
  <c r="F7" i="4"/>
  <c r="D52" i="4"/>
  <c r="D44" i="4"/>
  <c r="D36" i="4"/>
  <c r="D28" i="4"/>
  <c r="D20" i="4"/>
  <c r="D18" i="4"/>
  <c r="E18" i="4"/>
  <c r="D16" i="4"/>
  <c r="E16" i="4"/>
  <c r="D14" i="4"/>
  <c r="E14" i="4"/>
  <c r="D12" i="4"/>
  <c r="E12" i="4"/>
  <c r="D10" i="4"/>
  <c r="E10" i="4"/>
  <c r="D8" i="4"/>
  <c r="E8" i="4"/>
  <c r="D6" i="4"/>
  <c r="E6" i="4"/>
  <c r="D4" i="4"/>
  <c r="E4" i="4"/>
  <c r="D2" i="4"/>
  <c r="E2" i="4"/>
  <c r="E15" i="4"/>
  <c r="F15" i="4"/>
  <c r="D15" i="4" s="1"/>
  <c r="E9" i="4"/>
  <c r="F9" i="4"/>
  <c r="E5" i="4"/>
  <c r="F5" i="4"/>
  <c r="D5" i="4" s="1"/>
  <c r="O2" i="1" l="1"/>
  <c r="E2" i="1" s="1"/>
  <c r="P2" i="1"/>
  <c r="H2" i="1" s="1"/>
  <c r="O3" i="1"/>
  <c r="E3" i="1" s="1"/>
  <c r="R3" i="1"/>
  <c r="O4" i="1"/>
  <c r="E4" i="1" s="1"/>
  <c r="R4" i="1"/>
  <c r="P4" i="1" s="1"/>
  <c r="H4" i="1" s="1"/>
  <c r="O5" i="1"/>
  <c r="R5" i="1"/>
  <c r="P5" i="1" s="1"/>
  <c r="H5" i="1" s="1"/>
  <c r="O6" i="1"/>
  <c r="R6" i="1"/>
  <c r="P6" i="1" s="1"/>
  <c r="H6" i="1" s="1"/>
  <c r="O7" i="1"/>
  <c r="R7" i="1"/>
  <c r="O8" i="1"/>
  <c r="R8" i="1"/>
  <c r="O9" i="1"/>
  <c r="R9" i="1"/>
  <c r="P9" i="1" s="1"/>
  <c r="H9" i="1" s="1"/>
  <c r="O10" i="1"/>
  <c r="R10" i="1"/>
  <c r="P10" i="1" s="1"/>
  <c r="H10" i="1" s="1"/>
  <c r="O11" i="1"/>
  <c r="R11" i="1"/>
  <c r="O12" i="1"/>
  <c r="R12" i="1"/>
  <c r="O13" i="1"/>
  <c r="R13" i="1"/>
  <c r="P13" i="1" s="1"/>
  <c r="H13" i="1" s="1"/>
  <c r="O14" i="1"/>
  <c r="R14" i="1"/>
  <c r="P14" i="1" s="1"/>
  <c r="H14" i="1" s="1"/>
  <c r="O15" i="1"/>
  <c r="R15" i="1"/>
  <c r="O16" i="1"/>
  <c r="R16" i="1"/>
  <c r="P16" i="1" s="1"/>
  <c r="H16" i="1" s="1"/>
  <c r="O17" i="1"/>
  <c r="R17" i="1"/>
  <c r="P17" i="1" s="1"/>
  <c r="H17" i="1" s="1"/>
  <c r="O18" i="1"/>
  <c r="R18" i="1"/>
  <c r="P18" i="1" s="1"/>
  <c r="H18" i="1" s="1"/>
  <c r="O19" i="1"/>
  <c r="R19" i="1"/>
  <c r="O20" i="1"/>
  <c r="R20" i="1"/>
  <c r="O21" i="1"/>
  <c r="R21" i="1"/>
  <c r="P21" i="1" s="1"/>
  <c r="H21" i="1" s="1"/>
  <c r="O22" i="1"/>
  <c r="R22" i="1"/>
  <c r="P22" i="1" s="1"/>
  <c r="H22" i="1" s="1"/>
  <c r="O23" i="1"/>
  <c r="R23" i="1"/>
  <c r="Q23" i="1" s="1"/>
  <c r="O24" i="1"/>
  <c r="R24" i="1"/>
  <c r="O25" i="1"/>
  <c r="R25" i="1"/>
  <c r="O26" i="1"/>
  <c r="R26" i="1"/>
  <c r="O27" i="1"/>
  <c r="R27" i="1"/>
  <c r="O28" i="1"/>
  <c r="R28" i="1"/>
  <c r="O29" i="1"/>
  <c r="R29" i="1"/>
  <c r="P29" i="1" s="1"/>
  <c r="H29" i="1" s="1"/>
  <c r="O30" i="1"/>
  <c r="R30" i="1"/>
  <c r="O31" i="1"/>
  <c r="N31" i="1" s="1"/>
  <c r="I31" i="1" s="1"/>
  <c r="R31" i="1"/>
  <c r="C31" i="1" s="1"/>
  <c r="G31" i="1" s="1"/>
  <c r="O32" i="1"/>
  <c r="N32" i="1" s="1"/>
  <c r="I32" i="1" s="1"/>
  <c r="R32" i="1"/>
  <c r="O33" i="1"/>
  <c r="N33" i="1" s="1"/>
  <c r="I33" i="1" s="1"/>
  <c r="R33" i="1"/>
  <c r="C33" i="1" s="1"/>
  <c r="G33" i="1" s="1"/>
  <c r="O34" i="1"/>
  <c r="N34" i="1" s="1"/>
  <c r="I34" i="1" s="1"/>
  <c r="R34" i="1"/>
  <c r="O35" i="1"/>
  <c r="N35" i="1" s="1"/>
  <c r="I35" i="1" s="1"/>
  <c r="R35" i="1"/>
  <c r="C35" i="1" s="1"/>
  <c r="O36" i="1"/>
  <c r="N36" i="1" s="1"/>
  <c r="I36" i="1" s="1"/>
  <c r="R36" i="1"/>
  <c r="Q36" i="1" s="1"/>
  <c r="O37" i="1"/>
  <c r="N37" i="1" s="1"/>
  <c r="I37" i="1" s="1"/>
  <c r="R37" i="1"/>
  <c r="O38" i="1"/>
  <c r="R38" i="1"/>
  <c r="C38" i="1" s="1"/>
  <c r="G38" i="1" s="1"/>
  <c r="O39" i="1"/>
  <c r="N39" i="1" s="1"/>
  <c r="I39" i="1" s="1"/>
  <c r="R39" i="1"/>
  <c r="O40" i="1"/>
  <c r="N40" i="1" s="1"/>
  <c r="I40" i="1" s="1"/>
  <c r="R40" i="1"/>
  <c r="O41" i="1"/>
  <c r="N41" i="1" s="1"/>
  <c r="I41" i="1" s="1"/>
  <c r="R41" i="1"/>
  <c r="C41" i="1" s="1"/>
  <c r="G41" i="1" s="1"/>
  <c r="O42" i="1"/>
  <c r="N42" i="1" s="1"/>
  <c r="I42" i="1" s="1"/>
  <c r="R42" i="1"/>
  <c r="O43" i="1"/>
  <c r="E43" i="1" s="1"/>
  <c r="R43" i="1"/>
  <c r="O44" i="1"/>
  <c r="M44" i="1" s="1"/>
  <c r="R44" i="1"/>
  <c r="C44" i="1" s="1"/>
  <c r="O45" i="1"/>
  <c r="N45" i="1" s="1"/>
  <c r="I45" i="1" s="1"/>
  <c r="R45" i="1"/>
  <c r="O46" i="1"/>
  <c r="R46" i="1"/>
  <c r="C46" i="1" s="1"/>
  <c r="G46" i="1" s="1"/>
  <c r="O47" i="1"/>
  <c r="E47" i="1" s="1"/>
  <c r="R47" i="1"/>
  <c r="Q47" i="1" s="1"/>
  <c r="O48" i="1"/>
  <c r="R48" i="1"/>
  <c r="O49" i="1"/>
  <c r="R49" i="1"/>
  <c r="O50" i="1"/>
  <c r="R50" i="1"/>
  <c r="O51" i="1"/>
  <c r="E51" i="1" s="1"/>
  <c r="R51" i="1"/>
  <c r="C51" i="1" s="1"/>
  <c r="O52" i="1"/>
  <c r="R52" i="1"/>
  <c r="Q52" i="1" s="1"/>
  <c r="O53" i="1"/>
  <c r="R53" i="1"/>
  <c r="P53" i="1" s="1"/>
  <c r="H53" i="1" s="1"/>
  <c r="O54" i="1"/>
  <c r="N54" i="1" s="1"/>
  <c r="I54" i="1" s="1"/>
  <c r="R54" i="1"/>
  <c r="Q54" i="1" s="1"/>
  <c r="O55" i="1"/>
  <c r="E55" i="1" s="1"/>
  <c r="R55" i="1"/>
  <c r="O56" i="1"/>
  <c r="M56" i="1" s="1"/>
  <c r="R56" i="1"/>
  <c r="C56" i="1" s="1"/>
  <c r="G56" i="1" s="1"/>
  <c r="O57" i="1"/>
  <c r="N57" i="1" s="1"/>
  <c r="I57" i="1" s="1"/>
  <c r="R57" i="1"/>
  <c r="O58" i="1"/>
  <c r="R58" i="1"/>
  <c r="C58" i="1" s="1"/>
  <c r="G58" i="1" s="1"/>
  <c r="O59" i="1"/>
  <c r="E59" i="1" s="1"/>
  <c r="R59" i="1"/>
  <c r="Q59" i="1" s="1"/>
  <c r="O60" i="1"/>
  <c r="M60" i="1" s="1"/>
  <c r="R60" i="1"/>
  <c r="O61" i="1"/>
  <c r="N61" i="1" s="1"/>
  <c r="I61" i="1" s="1"/>
  <c r="R61" i="1"/>
  <c r="Q61" i="1" s="1"/>
  <c r="O62" i="1"/>
  <c r="N62" i="1" s="1"/>
  <c r="I62" i="1" s="1"/>
  <c r="R62" i="1"/>
  <c r="O63" i="1"/>
  <c r="E63" i="1" s="1"/>
  <c r="R63" i="1"/>
  <c r="O64" i="1"/>
  <c r="R64" i="1"/>
  <c r="C64" i="1" s="1"/>
  <c r="O65" i="1"/>
  <c r="R65" i="1"/>
  <c r="P65" i="1" s="1"/>
  <c r="H65" i="1" s="1"/>
  <c r="O66" i="1"/>
  <c r="N66" i="1" s="1"/>
  <c r="I66" i="1" s="1"/>
  <c r="R66" i="1"/>
  <c r="Q66" i="1" s="1"/>
  <c r="O67" i="1"/>
  <c r="E67" i="1" s="1"/>
  <c r="R67" i="1"/>
  <c r="O68" i="1"/>
  <c r="R68" i="1"/>
  <c r="O69" i="1"/>
  <c r="E69" i="1" s="1"/>
  <c r="R69" i="1"/>
  <c r="C69" i="1" s="1"/>
  <c r="O70" i="1"/>
  <c r="R70" i="1"/>
  <c r="P70" i="1" s="1"/>
  <c r="H70" i="1" s="1"/>
  <c r="O71" i="1"/>
  <c r="N71" i="1" s="1"/>
  <c r="I71" i="1" s="1"/>
  <c r="R71" i="1"/>
  <c r="Q71" i="1" s="1"/>
  <c r="O72" i="1"/>
  <c r="N72" i="1" s="1"/>
  <c r="I72" i="1" s="1"/>
  <c r="R72" i="1"/>
  <c r="O73" i="1"/>
  <c r="N73" i="1" s="1"/>
  <c r="I73" i="1" s="1"/>
  <c r="R73" i="1"/>
  <c r="Q49" i="1" l="1"/>
  <c r="C49" i="1"/>
  <c r="P49" i="1"/>
  <c r="H49" i="1" s="1"/>
  <c r="P24" i="1"/>
  <c r="H24" i="1" s="1"/>
  <c r="C24" i="1"/>
  <c r="P25" i="1"/>
  <c r="H25" i="1" s="1"/>
  <c r="C25" i="1"/>
  <c r="P26" i="1"/>
  <c r="H26" i="1" s="1"/>
  <c r="C26" i="1"/>
  <c r="P27" i="1"/>
  <c r="H27" i="1" s="1"/>
  <c r="C27" i="1"/>
  <c r="P28" i="1"/>
  <c r="H28" i="1" s="1"/>
  <c r="C28" i="1"/>
  <c r="C30" i="1"/>
  <c r="G30" i="1" s="1"/>
  <c r="P30" i="1"/>
  <c r="H30" i="1" s="1"/>
  <c r="Q30" i="1"/>
  <c r="D30" i="1" s="1"/>
  <c r="C32" i="1"/>
  <c r="G32" i="1" s="1"/>
  <c r="P32" i="1"/>
  <c r="H32" i="1" s="1"/>
  <c r="Q32" i="1"/>
  <c r="C34" i="1"/>
  <c r="G34" i="1" s="1"/>
  <c r="P34" i="1"/>
  <c r="H34" i="1" s="1"/>
  <c r="Q34" i="1"/>
  <c r="D34" i="1" s="1"/>
  <c r="C37" i="1"/>
  <c r="P37" i="1"/>
  <c r="H37" i="1" s="1"/>
  <c r="Q37" i="1"/>
  <c r="C39" i="1"/>
  <c r="G39" i="1" s="1"/>
  <c r="P39" i="1"/>
  <c r="H39" i="1" s="1"/>
  <c r="C40" i="1"/>
  <c r="P40" i="1"/>
  <c r="H40" i="1" s="1"/>
  <c r="Q40" i="1"/>
  <c r="Q42" i="1"/>
  <c r="P42" i="1"/>
  <c r="H42" i="1" s="1"/>
  <c r="C42" i="1"/>
  <c r="Q43" i="1"/>
  <c r="P43" i="1"/>
  <c r="H43" i="1" s="1"/>
  <c r="C43" i="1"/>
  <c r="G43" i="1" s="1"/>
  <c r="C45" i="1"/>
  <c r="G45" i="1" s="1"/>
  <c r="Q45" i="1"/>
  <c r="D45" i="1" s="1"/>
  <c r="P45" i="1"/>
  <c r="H45" i="1" s="1"/>
  <c r="Q48" i="1"/>
  <c r="C48" i="1"/>
  <c r="P48" i="1"/>
  <c r="H48" i="1" s="1"/>
  <c r="C50" i="1"/>
  <c r="G50" i="1" s="1"/>
  <c r="P50" i="1"/>
  <c r="H50" i="1" s="1"/>
  <c r="Q50" i="1"/>
  <c r="C55" i="1"/>
  <c r="P55" i="1"/>
  <c r="H55" i="1" s="1"/>
  <c r="Q55" i="1"/>
  <c r="C57" i="1"/>
  <c r="G57" i="1" s="1"/>
  <c r="P57" i="1"/>
  <c r="H57" i="1" s="1"/>
  <c r="Q57" i="1"/>
  <c r="D57" i="1" s="1"/>
  <c r="Q60" i="1"/>
  <c r="P60" i="1"/>
  <c r="H60" i="1" s="1"/>
  <c r="C60" i="1"/>
  <c r="Q62" i="1"/>
  <c r="C62" i="1"/>
  <c r="P62" i="1"/>
  <c r="H62" i="1" s="1"/>
  <c r="P63" i="1"/>
  <c r="H63" i="1" s="1"/>
  <c r="Q63" i="1"/>
  <c r="C63" i="1"/>
  <c r="G63" i="1" s="1"/>
  <c r="Q67" i="1"/>
  <c r="C67" i="1"/>
  <c r="P67" i="1"/>
  <c r="H67" i="1" s="1"/>
  <c r="C68" i="1"/>
  <c r="G68" i="1" s="1"/>
  <c r="P68" i="1"/>
  <c r="H68" i="1" s="1"/>
  <c r="Q68" i="1"/>
  <c r="D68" i="1" s="1"/>
  <c r="Q72" i="1"/>
  <c r="P72" i="1"/>
  <c r="H72" i="1" s="1"/>
  <c r="C72" i="1"/>
  <c r="C73" i="1"/>
  <c r="G73" i="1" s="1"/>
  <c r="Q73" i="1"/>
  <c r="D73" i="1" s="1"/>
  <c r="D32" i="1"/>
  <c r="D50" i="1"/>
  <c r="N30" i="1"/>
  <c r="I30" i="1" s="1"/>
  <c r="M30" i="1"/>
  <c r="L30" i="1" s="1"/>
  <c r="N38" i="1"/>
  <c r="I38" i="1" s="1"/>
  <c r="E38" i="1"/>
  <c r="N46" i="1"/>
  <c r="I46" i="1" s="1"/>
  <c r="E46" i="1"/>
  <c r="N49" i="1"/>
  <c r="I49" i="1" s="1"/>
  <c r="E49" i="1"/>
  <c r="N50" i="1"/>
  <c r="I50" i="1" s="1"/>
  <c r="E50" i="1"/>
  <c r="N53" i="1"/>
  <c r="I53" i="1" s="1"/>
  <c r="M53" i="1"/>
  <c r="L53" i="1" s="1"/>
  <c r="N58" i="1"/>
  <c r="I58" i="1" s="1"/>
  <c r="E58" i="1"/>
  <c r="N65" i="1"/>
  <c r="I65" i="1" s="1"/>
  <c r="M65" i="1"/>
  <c r="L65" i="1" s="1"/>
  <c r="N70" i="1"/>
  <c r="I70" i="1" s="1"/>
  <c r="M70" i="1"/>
  <c r="L70" i="1" s="1"/>
  <c r="G51" i="1"/>
  <c r="G44" i="1"/>
  <c r="G35" i="1"/>
  <c r="G64" i="1"/>
  <c r="P71" i="1"/>
  <c r="H71" i="1" s="1"/>
  <c r="C71" i="1"/>
  <c r="G71" i="1" s="1"/>
  <c r="E70" i="1"/>
  <c r="P69" i="1"/>
  <c r="H69" i="1" s="1"/>
  <c r="P66" i="1"/>
  <c r="H66" i="1" s="1"/>
  <c r="C66" i="1"/>
  <c r="C65" i="1"/>
  <c r="E62" i="1"/>
  <c r="P61" i="1"/>
  <c r="H61" i="1" s="1"/>
  <c r="P59" i="1"/>
  <c r="H59" i="1" s="1"/>
  <c r="C59" i="1"/>
  <c r="M57" i="1"/>
  <c r="L57" i="1" s="1"/>
  <c r="P54" i="1"/>
  <c r="H54" i="1" s="1"/>
  <c r="C54" i="1"/>
  <c r="G54" i="1" s="1"/>
  <c r="E53" i="1"/>
  <c r="P52" i="1"/>
  <c r="H52" i="1" s="1"/>
  <c r="C52" i="1"/>
  <c r="P47" i="1"/>
  <c r="H47" i="1" s="1"/>
  <c r="C47" i="1"/>
  <c r="M45" i="1"/>
  <c r="L45" i="1" s="1"/>
  <c r="E42" i="1"/>
  <c r="P41" i="1"/>
  <c r="H41" i="1" s="1"/>
  <c r="M40" i="1"/>
  <c r="L40" i="1" s="1"/>
  <c r="Q39" i="1"/>
  <c r="M37" i="1"/>
  <c r="L37" i="1" s="1"/>
  <c r="E37" i="1"/>
  <c r="P36" i="1"/>
  <c r="H36" i="1" s="1"/>
  <c r="C36" i="1"/>
  <c r="M34" i="1"/>
  <c r="L34" i="1" s="1"/>
  <c r="E34" i="1"/>
  <c r="P33" i="1"/>
  <c r="H33" i="1" s="1"/>
  <c r="M32" i="1"/>
  <c r="L32" i="1" s="1"/>
  <c r="E32" i="1"/>
  <c r="P31" i="1"/>
  <c r="H31" i="1" s="1"/>
  <c r="E30" i="1"/>
  <c r="N4" i="1"/>
  <c r="I4" i="1" s="1"/>
  <c r="C70" i="1"/>
  <c r="G70" i="1" s="1"/>
  <c r="E61" i="1"/>
  <c r="C53" i="1"/>
  <c r="C29" i="1"/>
  <c r="G29" i="1" s="1"/>
  <c r="P73" i="1"/>
  <c r="H73" i="1" s="1"/>
  <c r="Q70" i="1"/>
  <c r="M69" i="1"/>
  <c r="L69" i="1" s="1"/>
  <c r="Q65" i="1"/>
  <c r="Q64" i="1"/>
  <c r="D64" i="1" s="1"/>
  <c r="M61" i="1"/>
  <c r="L61" i="1" s="1"/>
  <c r="C61" i="1"/>
  <c r="Q58" i="1"/>
  <c r="D58" i="1" s="1"/>
  <c r="Q56" i="1"/>
  <c r="D56" i="1" s="1"/>
  <c r="Q53" i="1"/>
  <c r="Q51" i="1"/>
  <c r="D51" i="1" s="1"/>
  <c r="Q46" i="1"/>
  <c r="D46" i="1" s="1"/>
  <c r="Q44" i="1"/>
  <c r="D44" i="1" s="1"/>
  <c r="M41" i="1"/>
  <c r="L41" i="1" s="1"/>
  <c r="E41" i="1"/>
  <c r="Q38" i="1"/>
  <c r="D38" i="1" s="1"/>
  <c r="M36" i="1"/>
  <c r="L36" i="1" s="1"/>
  <c r="Q35" i="1"/>
  <c r="D35" i="1" s="1"/>
  <c r="M33" i="1"/>
  <c r="L33" i="1" s="1"/>
  <c r="E33" i="1"/>
  <c r="M31" i="1"/>
  <c r="L31" i="1" s="1"/>
  <c r="E31" i="1"/>
  <c r="E72" i="1"/>
  <c r="E71" i="1"/>
  <c r="Q69" i="1"/>
  <c r="D69" i="1" s="1"/>
  <c r="E66" i="1"/>
  <c r="E65" i="1"/>
  <c r="P64" i="1"/>
  <c r="H64" i="1" s="1"/>
  <c r="P58" i="1"/>
  <c r="H58" i="1" s="1"/>
  <c r="E57" i="1"/>
  <c r="P56" i="1"/>
  <c r="H56" i="1" s="1"/>
  <c r="E54" i="1"/>
  <c r="P51" i="1"/>
  <c r="H51" i="1" s="1"/>
  <c r="M49" i="1"/>
  <c r="L49" i="1" s="1"/>
  <c r="P46" i="1"/>
  <c r="H46" i="1" s="1"/>
  <c r="E45" i="1"/>
  <c r="P44" i="1"/>
  <c r="H44" i="1" s="1"/>
  <c r="Q41" i="1"/>
  <c r="D41" i="1" s="1"/>
  <c r="P38" i="1"/>
  <c r="H38" i="1" s="1"/>
  <c r="P35" i="1"/>
  <c r="H35" i="1" s="1"/>
  <c r="Q33" i="1"/>
  <c r="D33" i="1" s="1"/>
  <c r="Q31" i="1"/>
  <c r="D31" i="1" s="1"/>
  <c r="Q29" i="1"/>
  <c r="D29" i="1" s="1"/>
  <c r="Q28" i="1"/>
  <c r="Q27" i="1"/>
  <c r="Q26" i="1"/>
  <c r="Q25" i="1"/>
  <c r="Q24" i="1"/>
  <c r="N3" i="1"/>
  <c r="I3" i="1" s="1"/>
  <c r="N2" i="1"/>
  <c r="I2" i="1" s="1"/>
  <c r="E73" i="1"/>
  <c r="M71" i="1"/>
  <c r="L71" i="1" s="1"/>
  <c r="G69" i="1"/>
  <c r="N59" i="1"/>
  <c r="I59" i="1" s="1"/>
  <c r="M59" i="1"/>
  <c r="L59" i="1"/>
  <c r="N56" i="1"/>
  <c r="I56" i="1" s="1"/>
  <c r="L56" i="1"/>
  <c r="E56" i="1"/>
  <c r="N43" i="1"/>
  <c r="I43" i="1" s="1"/>
  <c r="M43" i="1"/>
  <c r="L43" i="1"/>
  <c r="N68" i="1"/>
  <c r="I68" i="1" s="1"/>
  <c r="E68" i="1"/>
  <c r="N55" i="1"/>
  <c r="I55" i="1" s="1"/>
  <c r="M55" i="1"/>
  <c r="L55" i="1" s="1"/>
  <c r="N52" i="1"/>
  <c r="I52" i="1" s="1"/>
  <c r="E52" i="1"/>
  <c r="M73" i="1"/>
  <c r="L73" i="1" s="1"/>
  <c r="M68" i="1"/>
  <c r="L68" i="1" s="1"/>
  <c r="N67" i="1"/>
  <c r="I67" i="1" s="1"/>
  <c r="M67" i="1"/>
  <c r="L67" i="1"/>
  <c r="N64" i="1"/>
  <c r="I64" i="1" s="1"/>
  <c r="E64" i="1"/>
  <c r="M52" i="1"/>
  <c r="L52" i="1" s="1"/>
  <c r="N51" i="1"/>
  <c r="I51" i="1" s="1"/>
  <c r="M51" i="1"/>
  <c r="L51" i="1"/>
  <c r="N48" i="1"/>
  <c r="I48" i="1" s="1"/>
  <c r="E48" i="1"/>
  <c r="M72" i="1"/>
  <c r="L72" i="1" s="1"/>
  <c r="M64" i="1"/>
  <c r="L64" i="1" s="1"/>
  <c r="N63" i="1"/>
  <c r="I63" i="1" s="1"/>
  <c r="M63" i="1"/>
  <c r="L63" i="1"/>
  <c r="N60" i="1"/>
  <c r="I60" i="1" s="1"/>
  <c r="L60" i="1"/>
  <c r="E60" i="1"/>
  <c r="M48" i="1"/>
  <c r="L48" i="1" s="1"/>
  <c r="N47" i="1"/>
  <c r="I47" i="1" s="1"/>
  <c r="M47" i="1"/>
  <c r="L47" i="1" s="1"/>
  <c r="N44" i="1"/>
  <c r="I44" i="1" s="1"/>
  <c r="L44" i="1"/>
  <c r="E44" i="1"/>
  <c r="N69" i="1"/>
  <c r="I69" i="1" s="1"/>
  <c r="M66" i="1"/>
  <c r="L66" i="1" s="1"/>
  <c r="M62" i="1"/>
  <c r="L62" i="1" s="1"/>
  <c r="M58" i="1"/>
  <c r="L58" i="1" s="1"/>
  <c r="M54" i="1"/>
  <c r="L54" i="1" s="1"/>
  <c r="M50" i="1"/>
  <c r="L50" i="1" s="1"/>
  <c r="M46" i="1"/>
  <c r="L46" i="1" s="1"/>
  <c r="M42" i="1"/>
  <c r="L42" i="1" s="1"/>
  <c r="E40" i="1"/>
  <c r="M38" i="1"/>
  <c r="L38" i="1" s="1"/>
  <c r="E36" i="1"/>
  <c r="E22" i="1"/>
  <c r="M22" i="1"/>
  <c r="L22" i="1" s="1"/>
  <c r="N22" i="1"/>
  <c r="I22" i="1" s="1"/>
  <c r="E17" i="1"/>
  <c r="M17" i="1"/>
  <c r="L17" i="1" s="1"/>
  <c r="N17" i="1"/>
  <c r="I17" i="1" s="1"/>
  <c r="E14" i="1"/>
  <c r="M14" i="1"/>
  <c r="L14" i="1" s="1"/>
  <c r="N14" i="1"/>
  <c r="I14" i="1" s="1"/>
  <c r="E39" i="1"/>
  <c r="E35" i="1"/>
  <c r="Q20" i="1"/>
  <c r="C20" i="1"/>
  <c r="Q15" i="1"/>
  <c r="C15" i="1"/>
  <c r="P15" i="1"/>
  <c r="H15" i="1" s="1"/>
  <c r="N29" i="1"/>
  <c r="I29" i="1" s="1"/>
  <c r="M29" i="1"/>
  <c r="L29" i="1" s="1"/>
  <c r="E29" i="1"/>
  <c r="N28" i="1"/>
  <c r="I28" i="1" s="1"/>
  <c r="M28" i="1"/>
  <c r="L28" i="1" s="1"/>
  <c r="E28" i="1"/>
  <c r="N27" i="1"/>
  <c r="I27" i="1" s="1"/>
  <c r="M27" i="1"/>
  <c r="L27" i="1" s="1"/>
  <c r="E27" i="1"/>
  <c r="N26" i="1"/>
  <c r="I26" i="1" s="1"/>
  <c r="M26" i="1"/>
  <c r="L26" i="1" s="1"/>
  <c r="E26" i="1"/>
  <c r="N25" i="1"/>
  <c r="I25" i="1" s="1"/>
  <c r="M25" i="1"/>
  <c r="L25" i="1" s="1"/>
  <c r="E25" i="1"/>
  <c r="N24" i="1"/>
  <c r="I24" i="1" s="1"/>
  <c r="M24" i="1"/>
  <c r="L24" i="1" s="1"/>
  <c r="E24" i="1"/>
  <c r="E23" i="1"/>
  <c r="N23" i="1"/>
  <c r="I23" i="1" s="1"/>
  <c r="M23" i="1"/>
  <c r="L23" i="1" s="1"/>
  <c r="E21" i="1"/>
  <c r="M21" i="1"/>
  <c r="L21" i="1" s="1"/>
  <c r="N21" i="1"/>
  <c r="I21" i="1" s="1"/>
  <c r="P20" i="1"/>
  <c r="H20" i="1" s="1"/>
  <c r="E18" i="1"/>
  <c r="M18" i="1"/>
  <c r="N18" i="1"/>
  <c r="I18" i="1" s="1"/>
  <c r="M39" i="1"/>
  <c r="L39" i="1" s="1"/>
  <c r="M35" i="1"/>
  <c r="L35" i="1" s="1"/>
  <c r="Q19" i="1"/>
  <c r="C19" i="1"/>
  <c r="P19" i="1"/>
  <c r="H19" i="1" s="1"/>
  <c r="L18" i="1"/>
  <c r="Q16" i="1"/>
  <c r="C16" i="1"/>
  <c r="C23" i="1"/>
  <c r="P23" i="1"/>
  <c r="H23" i="1" s="1"/>
  <c r="Q21" i="1"/>
  <c r="C21" i="1"/>
  <c r="E19" i="1"/>
  <c r="M19" i="1"/>
  <c r="L19" i="1" s="1"/>
  <c r="N19" i="1"/>
  <c r="I19" i="1" s="1"/>
  <c r="Q17" i="1"/>
  <c r="C17" i="1"/>
  <c r="E15" i="1"/>
  <c r="M15" i="1"/>
  <c r="L15" i="1" s="1"/>
  <c r="N15" i="1"/>
  <c r="I15" i="1" s="1"/>
  <c r="Q13" i="1"/>
  <c r="C13" i="1"/>
  <c r="E11" i="1"/>
  <c r="M11" i="1"/>
  <c r="L11" i="1" s="1"/>
  <c r="N11" i="1"/>
  <c r="I11" i="1" s="1"/>
  <c r="Q9" i="1"/>
  <c r="C9" i="1"/>
  <c r="E7" i="1"/>
  <c r="M7" i="1"/>
  <c r="L7" i="1" s="1"/>
  <c r="N7" i="1"/>
  <c r="I7" i="1" s="1"/>
  <c r="C5" i="1"/>
  <c r="Q5" i="1"/>
  <c r="Q12" i="1"/>
  <c r="C12" i="1"/>
  <c r="E10" i="1"/>
  <c r="M10" i="1"/>
  <c r="L10" i="1" s="1"/>
  <c r="N10" i="1"/>
  <c r="I10" i="1" s="1"/>
  <c r="Q8" i="1"/>
  <c r="C8" i="1"/>
  <c r="E6" i="1"/>
  <c r="M6" i="1"/>
  <c r="N6" i="1"/>
  <c r="I6" i="1" s="1"/>
  <c r="E13" i="1"/>
  <c r="M13" i="1"/>
  <c r="L13" i="1" s="1"/>
  <c r="N13" i="1"/>
  <c r="I13" i="1" s="1"/>
  <c r="P12" i="1"/>
  <c r="H12" i="1" s="1"/>
  <c r="Q11" i="1"/>
  <c r="C11" i="1"/>
  <c r="E9" i="1"/>
  <c r="M9" i="1"/>
  <c r="L9" i="1" s="1"/>
  <c r="N9" i="1"/>
  <c r="I9" i="1" s="1"/>
  <c r="P8" i="1"/>
  <c r="H8" i="1" s="1"/>
  <c r="Q7" i="1"/>
  <c r="C7" i="1"/>
  <c r="L6" i="1"/>
  <c r="E5" i="1"/>
  <c r="M5" i="1"/>
  <c r="N5" i="1"/>
  <c r="I5" i="1" s="1"/>
  <c r="Q22" i="1"/>
  <c r="C22" i="1"/>
  <c r="E20" i="1"/>
  <c r="M20" i="1"/>
  <c r="L20" i="1" s="1"/>
  <c r="N20" i="1"/>
  <c r="I20" i="1" s="1"/>
  <c r="Q18" i="1"/>
  <c r="C18" i="1"/>
  <c r="E16" i="1"/>
  <c r="M16" i="1"/>
  <c r="L16" i="1" s="1"/>
  <c r="N16" i="1"/>
  <c r="I16" i="1" s="1"/>
  <c r="Q14" i="1"/>
  <c r="C14" i="1"/>
  <c r="E12" i="1"/>
  <c r="M12" i="1"/>
  <c r="L12" i="1" s="1"/>
  <c r="N12" i="1"/>
  <c r="I12" i="1" s="1"/>
  <c r="P11" i="1"/>
  <c r="H11" i="1" s="1"/>
  <c r="Q10" i="1"/>
  <c r="C10" i="1"/>
  <c r="E8" i="1"/>
  <c r="M8" i="1"/>
  <c r="L8" i="1" s="1"/>
  <c r="N8" i="1"/>
  <c r="I8" i="1" s="1"/>
  <c r="P7" i="1"/>
  <c r="H7" i="1" s="1"/>
  <c r="Q6" i="1"/>
  <c r="C6" i="1"/>
  <c r="L5" i="1"/>
  <c r="C4" i="1"/>
  <c r="Q4" i="1"/>
  <c r="C3" i="1"/>
  <c r="Q3" i="1"/>
  <c r="P3" i="1"/>
  <c r="H3" i="1" s="1"/>
  <c r="Q2" i="1"/>
  <c r="M4" i="1"/>
  <c r="L4" i="1" s="1"/>
  <c r="M3" i="1"/>
  <c r="L3" i="1" s="1"/>
  <c r="M2" i="1"/>
  <c r="L2" i="1" s="1"/>
  <c r="D43" i="1" l="1"/>
  <c r="D63" i="1"/>
  <c r="D39" i="1"/>
  <c r="G49" i="1"/>
  <c r="D49" i="1"/>
  <c r="D42" i="1"/>
  <c r="G42" i="1"/>
  <c r="D62" i="1"/>
  <c r="G62" i="1"/>
  <c r="G24" i="1"/>
  <c r="D24" i="1"/>
  <c r="G25" i="1"/>
  <c r="D25" i="1"/>
  <c r="G26" i="1"/>
  <c r="D26" i="1"/>
  <c r="G27" i="1"/>
  <c r="D27" i="1"/>
  <c r="G28" i="1"/>
  <c r="D28" i="1"/>
  <c r="D37" i="1"/>
  <c r="G37" i="1"/>
  <c r="G40" i="1"/>
  <c r="D40" i="1"/>
  <c r="G48" i="1"/>
  <c r="D48" i="1"/>
  <c r="G55" i="1"/>
  <c r="D55" i="1"/>
  <c r="G60" i="1"/>
  <c r="D60" i="1"/>
  <c r="G67" i="1"/>
  <c r="D67" i="1"/>
  <c r="G72" i="1"/>
  <c r="D72" i="1"/>
  <c r="K65" i="1"/>
  <c r="J65" i="1" s="1"/>
  <c r="F65" i="1"/>
  <c r="F70" i="1"/>
  <c r="K70" i="1"/>
  <c r="J70" i="1" s="1"/>
  <c r="F37" i="1"/>
  <c r="K37" i="1"/>
  <c r="J37" i="1" s="1"/>
  <c r="F69" i="1"/>
  <c r="K69" i="1"/>
  <c r="J69" i="1" s="1"/>
  <c r="F61" i="1"/>
  <c r="K61" i="1"/>
  <c r="J61" i="1" s="1"/>
  <c r="G61" i="1"/>
  <c r="D61" i="1"/>
  <c r="F33" i="1"/>
  <c r="K33" i="1"/>
  <c r="J33" i="1" s="1"/>
  <c r="F31" i="1"/>
  <c r="K31" i="1"/>
  <c r="J31" i="1" s="1"/>
  <c r="F49" i="1"/>
  <c r="K49" i="1"/>
  <c r="J49" i="1" s="1"/>
  <c r="D70" i="1"/>
  <c r="F30" i="1"/>
  <c r="K30" i="1"/>
  <c r="J30" i="1" s="1"/>
  <c r="F53" i="1"/>
  <c r="K53" i="1"/>
  <c r="J53" i="1" s="1"/>
  <c r="G66" i="1"/>
  <c r="D66" i="1"/>
  <c r="G65" i="1"/>
  <c r="D65" i="1"/>
  <c r="F57" i="1"/>
  <c r="K57" i="1"/>
  <c r="J57" i="1" s="1"/>
  <c r="F45" i="1"/>
  <c r="K45" i="1"/>
  <c r="J45" i="1" s="1"/>
  <c r="G36" i="1"/>
  <c r="D36" i="1"/>
  <c r="K34" i="1"/>
  <c r="J34" i="1" s="1"/>
  <c r="F34" i="1"/>
  <c r="K32" i="1"/>
  <c r="J32" i="1" s="1"/>
  <c r="F32" i="1"/>
  <c r="D53" i="1"/>
  <c r="G53" i="1"/>
  <c r="F41" i="1"/>
  <c r="K41" i="1"/>
  <c r="J41" i="1" s="1"/>
  <c r="D71" i="1"/>
  <c r="D54" i="1"/>
  <c r="G59" i="1"/>
  <c r="D59" i="1"/>
  <c r="G52" i="1"/>
  <c r="D52" i="1"/>
  <c r="G47" i="1"/>
  <c r="D47" i="1"/>
  <c r="K12" i="1"/>
  <c r="J12" i="1" s="1"/>
  <c r="F12" i="1"/>
  <c r="F9" i="1"/>
  <c r="K9" i="1"/>
  <c r="J9" i="1" s="1"/>
  <c r="F21" i="1"/>
  <c r="K21" i="1"/>
  <c r="J21" i="1" s="1"/>
  <c r="F47" i="1"/>
  <c r="K47" i="1"/>
  <c r="J47" i="1" s="1"/>
  <c r="F72" i="1"/>
  <c r="K72" i="1"/>
  <c r="J72" i="1" s="1"/>
  <c r="F73" i="1"/>
  <c r="K73" i="1"/>
  <c r="J73" i="1" s="1"/>
  <c r="F16" i="1"/>
  <c r="K16" i="1"/>
  <c r="J16" i="1" s="1"/>
  <c r="F17" i="1"/>
  <c r="K17" i="1"/>
  <c r="J17" i="1" s="1"/>
  <c r="K8" i="1"/>
  <c r="J8" i="1" s="1"/>
  <c r="F8" i="1"/>
  <c r="F13" i="1"/>
  <c r="K13" i="1"/>
  <c r="J13" i="1" s="1"/>
  <c r="K10" i="1"/>
  <c r="J10" i="1" s="1"/>
  <c r="F10" i="1"/>
  <c r="F48" i="1"/>
  <c r="K48" i="1"/>
  <c r="J48" i="1" s="1"/>
  <c r="K3" i="1"/>
  <c r="J3" i="1" s="1"/>
  <c r="F3" i="1"/>
  <c r="G4" i="1"/>
  <c r="D4" i="1"/>
  <c r="D14" i="1"/>
  <c r="G14" i="1"/>
  <c r="K7" i="1"/>
  <c r="J7" i="1" s="1"/>
  <c r="F7" i="1"/>
  <c r="D17" i="1"/>
  <c r="G17" i="1"/>
  <c r="G23" i="1"/>
  <c r="D23" i="1"/>
  <c r="F40" i="1"/>
  <c r="K40" i="1"/>
  <c r="J40" i="1" s="1"/>
  <c r="G20" i="1"/>
  <c r="D20" i="1"/>
  <c r="K22" i="1"/>
  <c r="J22" i="1" s="1"/>
  <c r="F22" i="1"/>
  <c r="F38" i="1"/>
  <c r="K38" i="1"/>
  <c r="J38" i="1" s="1"/>
  <c r="F46" i="1"/>
  <c r="K46" i="1"/>
  <c r="J46" i="1" s="1"/>
  <c r="F62" i="1"/>
  <c r="K62" i="1"/>
  <c r="J62" i="1" s="1"/>
  <c r="K4" i="1"/>
  <c r="J4" i="1" s="1"/>
  <c r="F4" i="1"/>
  <c r="K5" i="1"/>
  <c r="J5" i="1" s="1"/>
  <c r="F5" i="1"/>
  <c r="D10" i="1"/>
  <c r="G10" i="1"/>
  <c r="D18" i="1"/>
  <c r="G18" i="1"/>
  <c r="K6" i="1"/>
  <c r="J6" i="1" s="1"/>
  <c r="F6" i="1"/>
  <c r="D11" i="1"/>
  <c r="G11" i="1"/>
  <c r="K11" i="1"/>
  <c r="J11" i="1" s="1"/>
  <c r="F11" i="1"/>
  <c r="D21" i="1"/>
  <c r="G21" i="1"/>
  <c r="G16" i="1"/>
  <c r="D16" i="1"/>
  <c r="G19" i="1"/>
  <c r="D19" i="1"/>
  <c r="F36" i="1"/>
  <c r="K36" i="1"/>
  <c r="J36" i="1" s="1"/>
  <c r="K23" i="1"/>
  <c r="J23" i="1" s="1"/>
  <c r="F23" i="1"/>
  <c r="G15" i="1"/>
  <c r="D15" i="1"/>
  <c r="K14" i="1"/>
  <c r="J14" i="1" s="1"/>
  <c r="F14" i="1"/>
  <c r="F39" i="1"/>
  <c r="K39" i="1"/>
  <c r="J39" i="1" s="1"/>
  <c r="F50" i="1"/>
  <c r="K50" i="1"/>
  <c r="J50" i="1" s="1"/>
  <c r="F66" i="1"/>
  <c r="K66" i="1"/>
  <c r="J66" i="1" s="1"/>
  <c r="F44" i="1"/>
  <c r="K44" i="1"/>
  <c r="J44" i="1" s="1"/>
  <c r="F63" i="1"/>
  <c r="K63" i="1"/>
  <c r="J63" i="1" s="1"/>
  <c r="F51" i="1"/>
  <c r="K51" i="1"/>
  <c r="J51" i="1" s="1"/>
  <c r="F67" i="1"/>
  <c r="K67" i="1"/>
  <c r="J67" i="1" s="1"/>
  <c r="F43" i="1"/>
  <c r="K43" i="1"/>
  <c r="J43" i="1" s="1"/>
  <c r="F59" i="1"/>
  <c r="K59" i="1"/>
  <c r="J59" i="1" s="1"/>
  <c r="F71" i="1"/>
  <c r="K71" i="1"/>
  <c r="J71" i="1" s="1"/>
  <c r="G3" i="1"/>
  <c r="D3" i="1"/>
  <c r="D6" i="1"/>
  <c r="G6" i="1"/>
  <c r="D22" i="1"/>
  <c r="G22" i="1"/>
  <c r="D7" i="1"/>
  <c r="G7" i="1"/>
  <c r="G8" i="1"/>
  <c r="D8" i="1"/>
  <c r="G5" i="1"/>
  <c r="D5" i="1"/>
  <c r="G9" i="1"/>
  <c r="D9" i="1"/>
  <c r="F15" i="1"/>
  <c r="K15" i="1"/>
  <c r="J15" i="1" s="1"/>
  <c r="K24" i="1"/>
  <c r="J24" i="1" s="1"/>
  <c r="F24" i="1"/>
  <c r="K25" i="1"/>
  <c r="J25" i="1" s="1"/>
  <c r="F25" i="1"/>
  <c r="K26" i="1"/>
  <c r="J26" i="1" s="1"/>
  <c r="F26" i="1"/>
  <c r="K27" i="1"/>
  <c r="J27" i="1" s="1"/>
  <c r="F27" i="1"/>
  <c r="K28" i="1"/>
  <c r="J28" i="1" s="1"/>
  <c r="F28" i="1"/>
  <c r="K29" i="1"/>
  <c r="J29" i="1" s="1"/>
  <c r="F29" i="1"/>
  <c r="F35" i="1"/>
  <c r="K35" i="1"/>
  <c r="J35" i="1" s="1"/>
  <c r="F54" i="1"/>
  <c r="K54" i="1"/>
  <c r="J54" i="1" s="1"/>
  <c r="F60" i="1"/>
  <c r="K60" i="1"/>
  <c r="J60" i="1" s="1"/>
  <c r="F64" i="1"/>
  <c r="K64" i="1"/>
  <c r="J64" i="1" s="1"/>
  <c r="F52" i="1"/>
  <c r="K52" i="1"/>
  <c r="J52" i="1" s="1"/>
  <c r="F56" i="1"/>
  <c r="K56" i="1"/>
  <c r="J56" i="1" s="1"/>
  <c r="K2" i="1"/>
  <c r="J2" i="1" s="1"/>
  <c r="F2" i="1"/>
  <c r="G2" i="1"/>
  <c r="D2" i="1"/>
  <c r="G12" i="1"/>
  <c r="D12" i="1"/>
  <c r="G13" i="1"/>
  <c r="D13" i="1"/>
  <c r="F19" i="1"/>
  <c r="K19" i="1"/>
  <c r="J19" i="1" s="1"/>
  <c r="K18" i="1"/>
  <c r="J18" i="1" s="1"/>
  <c r="F18" i="1"/>
  <c r="F20" i="1"/>
  <c r="K20" i="1"/>
  <c r="J20" i="1" s="1"/>
  <c r="F42" i="1"/>
  <c r="K42" i="1"/>
  <c r="J42" i="1" s="1"/>
  <c r="F58" i="1"/>
  <c r="K58" i="1"/>
  <c r="J58" i="1" s="1"/>
  <c r="F55" i="1"/>
  <c r="K55" i="1"/>
  <c r="J55" i="1" s="1"/>
  <c r="F68" i="1"/>
  <c r="K68" i="1"/>
  <c r="J68" i="1" s="1"/>
</calcChain>
</file>

<file path=xl/sharedStrings.xml><?xml version="1.0" encoding="utf-8"?>
<sst xmlns="http://schemas.openxmlformats.org/spreadsheetml/2006/main" count="293" uniqueCount="286">
  <si>
    <t>SIRENA CABLEADA HIKVISION</t>
  </si>
  <si>
    <t>DS-PS3001</t>
  </si>
  <si>
    <t>DS-PDPC12P-EG2-WB</t>
  </si>
  <si>
    <t>DS-PDC10AM-VG3</t>
  </si>
  <si>
    <t>DS-PHA32-P/LA</t>
  </si>
  <si>
    <t>DS-PHA48-EP</t>
  </si>
  <si>
    <t>DS-PM2-S(AU)</t>
  </si>
  <si>
    <t>LLAVERO PIN DE MATERIAL PLASTICO DE ESTRUCTURA PEQUEÑA Y SOLIDA  PARA ARMAR Y DESARMAR</t>
  </si>
  <si>
    <t>DS-PT-M1</t>
  </si>
  <si>
    <t>DS-PT1-WB</t>
  </si>
  <si>
    <t>DS-PDTT15AM-LM-WB</t>
  </si>
  <si>
    <t>DS-PDP18-HM-WB</t>
  </si>
  <si>
    <t>DS-PDP18-EG2(B)</t>
  </si>
  <si>
    <t>DS-PDPG12P-EG2-WB</t>
  </si>
  <si>
    <t>DETECTOR DE IMPACTO CABLEADO LED INDICADOR</t>
  </si>
  <si>
    <t>DS-PDSK-P</t>
  </si>
  <si>
    <t>DETECTOR DE HUMO FOTOELECTRICO NO DIRECCIONABLE DE 4 HILOS
SOPORTA FUNCIONALIDAD AUTONOMA
&gt;85dB</t>
  </si>
  <si>
    <t>DS-PDSMK-4BAR</t>
  </si>
  <si>
    <t xml:space="preserve">DETECTOR DE HUMO FOTOELECTRICO NO DIRECCIONABLE DE 4 HILOS SOPORTA FUNCIONABILIDAD AUTONOMA 
</t>
  </si>
  <si>
    <t>DS-PDSMK-4</t>
  </si>
  <si>
    <t>CONTACTO MAGNETICO METALICO PARA PUERTAS Y VENTANAS (VDC) ≤100 CAPACIDAD (ma) ≤500 ESQUEMA DE CONTACTO (NC \NO) NC MANEJO DE DISTANCIA(mm) ≥35</t>
  </si>
  <si>
    <t>DS-PD1-MC-MS</t>
  </si>
  <si>
    <t>DS-PDMCX-E-WB</t>
  </si>
  <si>
    <t>DS-PK201B-WB</t>
  </si>
  <si>
    <t>DS-PDTPH-E-WB</t>
  </si>
  <si>
    <t>DS-PS1-E-WB/Red</t>
  </si>
  <si>
    <t>DS-PDD12P-EG2-WB</t>
  </si>
  <si>
    <t>DS-PD201P10-WB/Colombia bracket</t>
  </si>
  <si>
    <t xml:space="preserve">DS-PDP15P-EG2-WB(B)/Colombia </t>
  </si>
  <si>
    <t>DS-PDSMK-E-WB</t>
  </si>
  <si>
    <t>Sensor PIR de Movimiento con Cobertura de 360° / Rango de Detección 12 mts / Uso en Interior Rango de detección de hasta 12 metros Ángulo de detección completo de 360 grados 172 zonas de detección para cobertura total Altura de instalación 2.4 a 4 metros Operación en temperatura de -10°C a 55°C</t>
  </si>
  <si>
    <t>DS-PDCL12-EG2</t>
  </si>
  <si>
    <t>DETECTOR PIR CABLEADO 10 METROS DOBLE TECNOLOGÍA CON INMUNIDAD MASCOTAS HASTA 24KG</t>
  </si>
  <si>
    <t>DS-PD2-D10PE</t>
  </si>
  <si>
    <t>DS-PA201PS-Kit-16WB/A-LA</t>
  </si>
  <si>
    <t>DS-PK1-LRT-HWB</t>
  </si>
  <si>
    <t>DS-PK1-E-WB</t>
  </si>
  <si>
    <t>SIRENA ESTROBO CABLEADA HIKVISION</t>
  </si>
  <si>
    <t>DS-PS1-R</t>
  </si>
  <si>
    <t>SENSOR DE ALARMA PIR DETECCION 12 MTRS ANGULO 85.9° COBERTURA INMUNIDAD A MASCOTAS HASTA 10KG 9-16 VCD</t>
  </si>
  <si>
    <t>DS-PDD12P-EG2</t>
  </si>
  <si>
    <t>DS-PDPC12PF-EG2-WB</t>
  </si>
  <si>
    <t>DS-PDPC12P-EG2</t>
  </si>
  <si>
    <t>DS-PM1-RT-HWB</t>
  </si>
  <si>
    <t>DS-PWA96-Kit-WB/Australia 4G</t>
  </si>
  <si>
    <t>DS-PWA48-Kit-WB(LA)</t>
  </si>
  <si>
    <t>DS-PM1-O1L-WB</t>
  </si>
  <si>
    <t>MODULO DE COMUNICACIÓN PSTN DIMENSION 44,10mm x 74,06mm 43,5gramos
2da generacion</t>
  </si>
  <si>
    <t>DS-PM2-P</t>
  </si>
  <si>
    <t>KIT PROFESIONAL HÍBRIDO AX Hybrid incluye panel PHA64, teclado, llavero, 2PIR, un magnetico y 2 tags</t>
  </si>
  <si>
    <t>DS-PHA64-Kit-WB</t>
  </si>
  <si>
    <t>DS-PM1-O1H-WB</t>
  </si>
  <si>
    <t>DS-PM1-I8O2-H</t>
  </si>
  <si>
    <t>DS-PM-RSI8</t>
  </si>
  <si>
    <t>DS-PDBG8-EG2-WB</t>
  </si>
  <si>
    <t>DS-PDWL-E-WB</t>
  </si>
  <si>
    <t>DS-PDCL12-EG2-WB</t>
  </si>
  <si>
    <t>DS-PDSMK-S-WB</t>
  </si>
  <si>
    <t>DETECTOR CABLEADO DE RUPTURA DE CRISTALES RANGO 8M</t>
  </si>
  <si>
    <t>DS-PDBG8-EG2</t>
  </si>
  <si>
    <t>CONTACTO MAGNETICO METALICO PARA MONTAJE EN SUPERFICIE EN PUERTA DE MADERA (VDC) ≤100 CAPACIDAD (ma) ≤500 ESQUEMA DE CONTACTO (NC \NO) NC MANEJO DE DISTANCIA(mm) ≥17</t>
  </si>
  <si>
    <t>DS-PD1-MC-WS</t>
  </si>
  <si>
    <t>DS-PDMCS-EG2-WB</t>
  </si>
  <si>
    <t>DS-PDMC-EG2-WB</t>
  </si>
  <si>
    <t>DS-PD1-MC-RS</t>
  </si>
  <si>
    <t>Comunicador 3G/4G / Compatible con el Panel de Alarma Hibrido Hikvision</t>
  </si>
  <si>
    <t>DS-PMA-S2/)/Australia 4G Module</t>
  </si>
  <si>
    <t>DS-PDEB1-EG2-WB(B)</t>
  </si>
  <si>
    <t>BOTON DE PANICO CABLEADO MATERIAL RETARDANTE AL FUEGO ABS NO/NC CAPACIDAD 250 VDC/300 mA</t>
  </si>
  <si>
    <t>DS-PD1-EB</t>
  </si>
  <si>
    <t>(AX PRO) Repetidor de Señal Hikvision / LED Indicador / Batería de Respaldo</t>
  </si>
  <si>
    <t>DS-PR1-WB(B)</t>
  </si>
  <si>
    <t>DS-PKF201-WB</t>
  </si>
  <si>
    <t>DS-PD201MC-WB</t>
  </si>
  <si>
    <t>INSTALLER SIN IVA</t>
  </si>
  <si>
    <t>ORO SIN IVA</t>
  </si>
  <si>
    <t>PRECIO SUGERIDO INSTALADOR22</t>
  </si>
  <si>
    <t>DCTO TIENDA</t>
  </si>
  <si>
    <t>Columna8</t>
  </si>
  <si>
    <t>DPP ORO</t>
  </si>
  <si>
    <t>Columna6</t>
  </si>
  <si>
    <t>DPP PLATINO</t>
  </si>
  <si>
    <t>PLATINO</t>
  </si>
  <si>
    <t>Columna3</t>
  </si>
  <si>
    <t xml:space="preserve"> PLATINO</t>
  </si>
  <si>
    <t xml:space="preserve"> ORO</t>
  </si>
  <si>
    <t>PRECIO SUGERIDO INSTALADOR
( CON  IVA)</t>
  </si>
  <si>
    <t>PRECIO CLIENTE FINAL ( CON  IVA)</t>
  </si>
  <si>
    <t>PRECIO DPP PLATINO ( CON  IVA)</t>
  </si>
  <si>
    <t>PRECIO DPP ORO ( CON  IVA)</t>
  </si>
  <si>
    <t>PRECIO TIENDA ( CON  IVA)</t>
  </si>
  <si>
    <t>PRECIO  INSTALADOR
( CON  IVA)</t>
  </si>
  <si>
    <t xml:space="preserve">DESCRIPCIÓN </t>
  </si>
  <si>
    <t>REFERENCIA</t>
  </si>
  <si>
    <t>COSTO</t>
  </si>
  <si>
    <t>PRECIO CLIENTE FINAL (CON IVA)</t>
  </si>
  <si>
    <t>PRECIO TIENDA (CON IVA)</t>
  </si>
  <si>
    <t>Columna7</t>
  </si>
  <si>
    <t>Columna5</t>
  </si>
  <si>
    <t>DESCRIPCIÓN</t>
  </si>
  <si>
    <t>MODULO DE EXPANSION DE 8 ZONAS PARA CENTRALES SP/MG/EVO CON GABINETE</t>
  </si>
  <si>
    <t>ZX82</t>
  </si>
  <si>
    <t>NIVEL MAGNETICO CON LOGO DE PARADOX</t>
  </si>
  <si>
    <t>XS50</t>
  </si>
  <si>
    <t>DETECTOR DE INUNDACION INALAMBRICO</t>
  </si>
  <si>
    <t>WD1</t>
  </si>
  <si>
    <t>SOPORTE DE PARED PARA REM101 COLOR BLANCO</t>
  </si>
  <si>
    <t>WB101G4K</t>
  </si>
  <si>
    <t>TECLADO TACTIL 7" COLOR BLANCO CABLEADO MEMORIA SD CARD</t>
  </si>
  <si>
    <t>TM70A2K</t>
  </si>
  <si>
    <t>SIRENA INALAMBRICA PIEZOELECTRICA 100DB PARA EXTERIOR CON LUZ ESTROBOSCOPICA INC. BATERIAS ALCALINAS</t>
  </si>
  <si>
    <t>SR230</t>
  </si>
  <si>
    <t>SP7000PLUS D6Q CONSOLA SP DE 16 A 32  ZONAS</t>
  </si>
  <si>
    <t>SP7000XD6Q</t>
  </si>
  <si>
    <t>PANEL SP6000+ 8X2 ZONAS MAX 32 ZONAS  NO INCLUYE CAJA NI TECLADO</t>
  </si>
  <si>
    <t>SP6000XM8X</t>
  </si>
  <si>
    <t>CENTRAL DE ALARMA DE 4 X 2 ZONAS EXPANDIBLE A 32 ZONAS   NO INCLUYE CAJA NI TECLADO</t>
  </si>
  <si>
    <t>SP4000D6Q</t>
  </si>
  <si>
    <t>TARJETA ELECTRONICA PARA SENSOR DE IMPACTO</t>
  </si>
  <si>
    <t>SH971A</t>
  </si>
  <si>
    <t>DETECTOR DE HUMO INALAMBRICO</t>
  </si>
  <si>
    <t>SD360</t>
  </si>
  <si>
    <t>SOPORTE GIRATORIO DE ALTA RESISTENCIA TIPO EXTERIORES PARA DETECTORES DE MOVIMIENTO</t>
  </si>
  <si>
    <t>SB85</t>
  </si>
  <si>
    <t>SOPORTE DE MONTAJE GIRATORIO PARA DETECTOR DE MOVIMIENTO</t>
  </si>
  <si>
    <t>SB469</t>
  </si>
  <si>
    <t>SOPORTE DE PARED Y TECHO PARA NV500</t>
  </si>
  <si>
    <t>SB100</t>
  </si>
  <si>
    <t>MODULO DE EXPANSION INALAMBRICA DE 433MHZ</t>
  </si>
  <si>
    <t>RTX3</t>
  </si>
  <si>
    <t>RPT1PLUSBBX REPETIDOR INALAMBRICO MAGELLAN PLUS</t>
  </si>
  <si>
    <t>RPT1</t>
  </si>
  <si>
    <t>CONTROL REMOTO BIDIRECCIONAL MAGELLAN CON BOTONES CON LUZ DE FONDO PARA CENTRALES PARADOX</t>
  </si>
  <si>
    <t>REM2</t>
  </si>
  <si>
    <t>CONTROL REMOTO MAGELLAN CON BOTONES CON LUZ DE FONDO PARA CENTRALES PARADOX</t>
  </si>
  <si>
    <t>REM1</t>
  </si>
  <si>
    <t>LECTOR DE PROXIMIDAD CON TECLADO PARA EXTERIORES COLOR NEGRO</t>
  </si>
  <si>
    <t>R915</t>
  </si>
  <si>
    <t>DETECTOR DE MOVIMIENTO OPTICO INALAMBRICO</t>
  </si>
  <si>
    <t>PMD2P</t>
  </si>
  <si>
    <t>MODULO DE EXPANSION DE 8 SALIDAS PGM</t>
  </si>
  <si>
    <t>PGM82</t>
  </si>
  <si>
    <t>MODULO DE EXPANSION DE 4 SALIDAS PGM</t>
  </si>
  <si>
    <t>PGM4</t>
  </si>
  <si>
    <t>DETECTOR INFRARROJO CABLEADO PARA EXTERIORES DE VISIÓN LATERAL DUAL CON 4 SENSORES Y ANTIMASKING</t>
  </si>
  <si>
    <t>NV780MX</t>
  </si>
  <si>
    <t>DETECTOR DUAL DE CORTINA CABLEADO PARA VENTANAS Y PUERTAS CORREDERAS CON ANTIMASKING Y ANTIMASCOTAS</t>
  </si>
  <si>
    <t>NV37M</t>
  </si>
  <si>
    <t>PANEL 5 X 2 ZONA CABLEADAS HASTA 32  ZONAS INALAMBRICAS</t>
  </si>
  <si>
    <t>MG5050XB6A</t>
  </si>
  <si>
    <t xml:space="preserve">
TECLADO LCD DE 32 CARACTERES PARA CENTRALES EVO CON LECTOR DE TARJETA INCORPORADO</t>
  </si>
  <si>
    <t>K641R</t>
  </si>
  <si>
    <t>TECLADO LCD DE 32 CARACTERES PARA CENTRALES EVO</t>
  </si>
  <si>
    <t>K641</t>
  </si>
  <si>
    <t>TECLADO 10 ZONAS LED CABLEADO</t>
  </si>
  <si>
    <t>K10H</t>
  </si>
  <si>
    <t>DETECTOR DE MOVIMIENTO INALAMBRICO CON ACELEROMETRO DE 3 EJES PARA INTERIORES 433MHZ</t>
  </si>
  <si>
    <t>GS250</t>
  </si>
  <si>
    <t>MODULO DE COMUNICACION  GPRS / GSM PARA CENTRALES MODELOS MG6250</t>
  </si>
  <si>
    <t>GPRS14</t>
  </si>
  <si>
    <t>DETECTOR DE ROTURA DE CRISTAL INALAMBRICO 6 MTS RANGO DE RADIO Y COBERTURA 360°</t>
  </si>
  <si>
    <t>G550</t>
  </si>
  <si>
    <t>PANEL EVO 8X2 ZONAS MAX 192  NO INCLUYE CAJA NI TECLADO</t>
  </si>
  <si>
    <t>EVO192D6Q</t>
  </si>
  <si>
    <t>EXTENSION PARA SENSOR WD1</t>
  </si>
  <si>
    <t>ES1</t>
  </si>
  <si>
    <t>DETECTOR DE MOVIMIENTO DIGITAL PARA EXTERIORES TIPO QUAD ANTIMASCOTA</t>
  </si>
  <si>
    <t>DG85</t>
  </si>
  <si>
    <t>DETECTOR DE MOVIMIENTO DIGITAL TIPO QUAD ANTIMASCOTA</t>
  </si>
  <si>
    <t>DG75</t>
  </si>
  <si>
    <t>DETECTOR DE MOVIMIENTO TIPO QUAD</t>
  </si>
  <si>
    <t>DG65</t>
  </si>
  <si>
    <t>DETECTOR DIGITAL DE ROTURA DE VIDRIOS DIRECCIONABLE</t>
  </si>
  <si>
    <t>DG457</t>
  </si>
  <si>
    <t>CONTACTO MAGNETICO EMPOTRABLE INALAMBRICA 433MHZ</t>
  </si>
  <si>
    <t>DCT6</t>
  </si>
  <si>
    <t>TARJETA DE PROXIMIDAD</t>
  </si>
  <si>
    <t>C706</t>
  </si>
  <si>
    <t>TARJETA DE PROXIMIDAD COLOR AZUL</t>
  </si>
  <si>
    <t>C705U7N</t>
  </si>
  <si>
    <t>TARJETA DE PROXIMIDAD COLOR NEGRO</t>
  </si>
  <si>
    <t>C705QPN</t>
  </si>
  <si>
    <t>TARJETA DE PROXIMIDAD COLOR ROJO</t>
  </si>
  <si>
    <t>C705QBN</t>
  </si>
  <si>
    <t>TARJETA DE PROXIMIDAD COLOR VERDE</t>
  </si>
  <si>
    <t>C705A7C</t>
  </si>
  <si>
    <t>C702</t>
  </si>
  <si>
    <t>MODULO CONTROL DE ACCESO TIPO BUS</t>
  </si>
  <si>
    <t>ACM12</t>
  </si>
  <si>
    <t>DETECTOR DE MOVIMIENTO DIGITAL INFRARROJO Y DE MICROONDAS</t>
  </si>
  <si>
    <t>525DM</t>
  </si>
  <si>
    <t>DETECTOR DE MOVIMIENTO DE VISION VERTICAL</t>
  </si>
  <si>
    <t>LENTE TIPO CORTINA PARA DETECTOR DE MOVIMIENTO</t>
  </si>
  <si>
    <t>DETECTOR DE IMPACTOS</t>
  </si>
  <si>
    <t>DETECTOR INFRARROJO ANALOGO  DE ALTO RENDIMIENTO</t>
  </si>
  <si>
    <t>TECLADO LED 32 ZONAS</t>
  </si>
  <si>
    <t>K32 J9B</t>
  </si>
  <si>
    <t>MODULO DE EXPANSION DE 8 ZONAS PARA CENTRALES SPECTRA</t>
  </si>
  <si>
    <t>ZX8SP</t>
  </si>
  <si>
    <t>KIT CENTRAL DE ALARMA DE 4 X 2 ZONAS EXPANDIBLE A 32 ZONAS   + 2 DETECTORES NV5</t>
  </si>
  <si>
    <t>SP40005U2</t>
  </si>
  <si>
    <t>RECEPTOR MAGELLAN INALAMBRICO DE 433MHZ.</t>
  </si>
  <si>
    <t>RX1K9A</t>
  </si>
  <si>
    <t>BOTON DE PANICO INALAMBRICO PARA CENTRALES PARADOX</t>
  </si>
  <si>
    <t>REM101</t>
  </si>
  <si>
    <t>DETECTOR DE MOVIMIENTO DIGITAL INALAMBRICO DUAL ANTIMASCOTA</t>
  </si>
  <si>
    <t>PMD75</t>
  </si>
  <si>
    <t>FUENTE DE PODER DE 6V PARA TECLADO K37T7W</t>
  </si>
  <si>
    <t>PA6</t>
  </si>
  <si>
    <t>DETECTOR DE MOVIMIENTO DIGITAL INFRARROJO DE ALTO RENDIMIENTO</t>
  </si>
  <si>
    <t>NV5W3C</t>
  </si>
  <si>
    <t>TECLADO LED CABLEADO DE 10 ZONAS</t>
  </si>
  <si>
    <t>k636</t>
  </si>
  <si>
    <t>DETECTOR DE MOVIMIENTO 360° MONTAJE TECHO</t>
  </si>
  <si>
    <t>DG467</t>
  </si>
  <si>
    <t>CONTACTO DE PUERTA INALAMBRICA DE 2 ZONAS COLOR BLANCO</t>
  </si>
  <si>
    <t>DCTXP2</t>
  </si>
  <si>
    <t>Columna43</t>
  </si>
  <si>
    <t>DS-PA201P-Kit-16WB</t>
  </si>
  <si>
    <t>KIT ALARMA INALÁMBRICA AX HOME / PANEL + PIR + MAGNÉTICO + LLAVERO / COMUNICACIÓN 433 MHz + Wi‑Fi</t>
  </si>
  <si>
    <t>CONTACTO MAGNÉTICO INALÁMBRICO / SALTA FRECUENCIAS CONTRA JAMS / COMUNICACIÓN 433 MHz / DISEÑO ELEGANTE</t>
  </si>
  <si>
    <t>DETECTOR PIR INALÁMBRICO 10 M/90° / INMUNIDAD A MASCOTAS HASTA 24 KG / FRECUENCIA SALTANTE ANTI‑JAMMING</t>
  </si>
  <si>
    <t xml:space="preserve">KIT DE ALARMA INALÁMBRICO AX HOME / COBERTURA BÁSICA DE SEGURIDAD / FRECUENCIA 433 MHz / PANEL DE CONTROL </t>
  </si>
  <si>
    <t>DS-PD201PC10-WB</t>
  </si>
  <si>
    <t>DETECTOR PIR-CAM / CONFIGURACIÓN REMOTA VÍA APP / BATERÍA REEMPLAZABLE / INSTALACIÓN SENCILLA</t>
  </si>
  <si>
    <t>TECLADO LED INALÁMBRICO / TECLAS FÍSICAS + LED ESTADO / BOTONES FIRE, PANIC, MEDICAL / CÓDIGO DE APREMIO</t>
  </si>
  <si>
    <t>MANDO INALÁMBRICO / ARMAR/DESARMAR REMOTO / 2 BOTONES PROGRAMABLES / FRECUENCIA SALTANTE ANTI‑JAMMING</t>
  </si>
  <si>
    <t>DS-PS201-WB</t>
  </si>
  <si>
    <t>SIRENA INTERIOR INALÁMBRICA / VOLUMEN AJUSTABLE / 4 TIPOS DE ALARMA / HASTA 95 dB / ANTI‑JAMMING</t>
  </si>
  <si>
    <t>DS-PC2002-WBCKV(O-STD)</t>
  </si>
  <si>
    <t>LLAVERO INALÁMBRICO DE CONTROL / APERTURA DE PUERTA POR KEYFOB / TRANSMISIÓN SEGURA CON FRECUENCIA 433 MHz / TECNOLOGÍA DE SALTO DE FRECUENCIA ANTI-JAMMING / DISEÑO COMPACTO Y LIGERO (15 g)</t>
  </si>
  <si>
    <t>DS-PC201N</t>
  </si>
  <si>
    <t>MÓDULO LAN PARA PANEL AX HOME / PERMITE CONEXIÓN ETHERNET PARA NUBE</t>
  </si>
  <si>
    <r>
      <t xml:space="preserve">PANEL DE ALARMA HIBRIDO PRO 8 ZONAS CABLEADAS 40 ZONAS EXPANDIBLES INALAMBRICAS O CABLEADAS 
</t>
    </r>
    <r>
      <rPr>
        <b/>
        <sz val="10"/>
        <color rgb="FFFF0000"/>
        <rFont val="Aptos Narrow"/>
        <family val="2"/>
        <scheme val="minor"/>
      </rPr>
      <t>2da generacion</t>
    </r>
  </si>
  <si>
    <r>
      <t xml:space="preserve">PANEL DE ALARMA HIBRIDO PRO WIFI 8 ZONAS CABLEADAS DIRECTAS 32 ZONAS EXPANDIBLES INALAMBRICAS O CABLEADAS  
</t>
    </r>
    <r>
      <rPr>
        <b/>
        <sz val="10"/>
        <color rgb="FFFF0000"/>
        <rFont val="Aptos Narrow"/>
        <family val="2"/>
        <scheme val="minor"/>
      </rPr>
      <t>2da generacion</t>
    </r>
  </si>
  <si>
    <r>
      <t xml:space="preserve">TECLADO LCD CON CABLE ADMITE: 2 ENTRADAS DE ALARMA, 1 SALIDA DE ALARMA Y UN MAXIMO DE 64 LLAVEROS
</t>
    </r>
    <r>
      <rPr>
        <sz val="10"/>
        <color rgb="FFFF0000"/>
        <rFont val="Aptos Narrow"/>
        <family val="2"/>
        <scheme val="minor"/>
      </rPr>
      <t>2da generacion</t>
    </r>
  </si>
  <si>
    <r>
      <t xml:space="preserve">MODULO DE COMUNICACIÓN 3G/4G DIMENSION 62,03mm x 88,28mm 28gramos, RANURA SIM 1
</t>
    </r>
    <r>
      <rPr>
        <sz val="10"/>
        <color rgb="FFFF0000"/>
        <rFont val="Aptos Narrow"/>
        <family val="2"/>
        <scheme val="minor"/>
      </rPr>
      <t>2da generacion</t>
    </r>
  </si>
  <si>
    <r>
      <t xml:space="preserve">EXPANSOR DE ENTRADA CABLEADA 8 ZONAS INTEGRADAS DE PLASTICO 
</t>
    </r>
    <r>
      <rPr>
        <sz val="10"/>
        <color rgb="FFFF0000"/>
        <rFont val="Aptos Narrow"/>
        <family val="2"/>
        <scheme val="minor"/>
      </rPr>
      <t>2da generacion</t>
    </r>
  </si>
  <si>
    <r>
      <t xml:space="preserve">RECEPTOR INALAMBRICO ADMITE 32 SENSORES INALAMBRICOS, 4 SIRENAS PARA INTERIORES Y 8 SIRENAS PARA EXTERIORES 
</t>
    </r>
    <r>
      <rPr>
        <sz val="10"/>
        <color rgb="FFFF0000"/>
        <rFont val="Aptos Narrow"/>
        <family val="2"/>
        <scheme val="minor"/>
      </rPr>
      <t>2da generacion</t>
    </r>
  </si>
  <si>
    <t>KIT ALARMA HÍBRIDO / PANEL DS‑PHA64‑LP + TECLADO + MAGNETICO + PIR + LLAVERO + MANDO / 433 MHz</t>
  </si>
  <si>
    <t>DS-PWA48-KIT-WB</t>
  </si>
  <si>
    <r>
      <t xml:space="preserve">PANEL DS-PWA48-E-WB(AXPRO 433MHZ, WHITE) *1 SENSOR MAGNETICO DS-PDMC-EG2-WB (433MHZ) *1  SENSOR DE MOVIMIENTO PIR DS.PDP15P-EG2-WB(433MHZ) *1 LLAVERO DS-PKF1-WB
</t>
    </r>
    <r>
      <rPr>
        <sz val="10"/>
        <color rgb="FFFF0000"/>
        <rFont val="Aptos Narrow"/>
        <family val="2"/>
        <scheme val="minor"/>
      </rPr>
      <t>2da generacion</t>
    </r>
  </si>
  <si>
    <t>DS-PWA64-KIT-WB</t>
  </si>
  <si>
    <r>
      <t xml:space="preserve">PANEL DS-PWA64-L-WB(AXPRO 433MHZ, WHITE) *1 SENSOR MAGNETICO DS-PDMC-EG2-WB (433MHZ) *1  SENSOR DE MOVIMIENTO PIR DS.PDP15P-EG2-WB(433MHZ) *1 LLAVERO DS-PKF1-WB
</t>
    </r>
    <r>
      <rPr>
        <sz val="10"/>
        <color rgb="FFFF0000"/>
        <rFont val="Aptos Narrow"/>
        <family val="2"/>
        <scheme val="minor"/>
      </rPr>
      <t>2da generacion</t>
    </r>
  </si>
  <si>
    <r>
      <t xml:space="preserve">PANEL DS-PWA96 (AXPRO 433MHZ, WHITE) *1 SENSOR MAGNETICO DS-PDMC-EG2-WB (433MHZ) *1  SENSOR DE MOVIMIENTO PIR DS.PDP15P-EG2-WB(433MHZ) *1 LLAVERO DS-PKF1-WB
</t>
    </r>
    <r>
      <rPr>
        <sz val="10"/>
        <color rgb="FFFF0000"/>
        <rFont val="Aptos Narrow"/>
        <family val="2"/>
        <scheme val="minor"/>
      </rPr>
      <t>2da generacion</t>
    </r>
  </si>
  <si>
    <r>
      <t xml:space="preserve">CONTACTO MAGNÉTICO INALÁMBRICO SLIM / USO EN INTERIOR 433 MHZ
</t>
    </r>
    <r>
      <rPr>
        <sz val="10"/>
        <color rgb="FFFF0000"/>
        <rFont val="Aptos Narrow"/>
        <family val="2"/>
        <scheme val="minor"/>
      </rPr>
      <t>2nda generacion</t>
    </r>
  </si>
  <si>
    <r>
      <t xml:space="preserve">CONTACTO MAGNÉTICO INALÁMBRICO + 2 ZONAS PARA AGREGAR SENSORES CABLEADOS 433 MHZ
</t>
    </r>
    <r>
      <rPr>
        <sz val="10"/>
        <color rgb="FFFF0000"/>
        <rFont val="Aptos Narrow"/>
        <family val="2"/>
        <scheme val="minor"/>
      </rPr>
      <t>2nda generacion</t>
    </r>
  </si>
  <si>
    <r>
      <t xml:space="preserve">BOTÓN DE EMERGENCIA PORTATIL INALAMBRICO ACCESORIO OPCIONAL DE CORDON Y PULSERA DISPONIBLE 
</t>
    </r>
    <r>
      <rPr>
        <sz val="10"/>
        <color rgb="FFFF0000"/>
        <rFont val="Aptos Narrow"/>
        <family val="2"/>
        <scheme val="minor"/>
      </rPr>
      <t>2da generación</t>
    </r>
  </si>
  <si>
    <t>DS-PKF1-WB(B)</t>
  </si>
  <si>
    <r>
      <t xml:space="preserve">LLAVERO INALAMBRICO                   
</t>
    </r>
    <r>
      <rPr>
        <sz val="10"/>
        <color rgb="FFFF0000"/>
        <rFont val="Aptos Narrow"/>
        <family val="2"/>
        <scheme val="minor"/>
      </rPr>
      <t>2nda generacion</t>
    </r>
  </si>
  <si>
    <r>
      <t xml:space="preserve">CONTACTO MAGNETICO EXTERNO INALAMBRICO / USO EN EXTERIOR 433 MHZ
</t>
    </r>
    <r>
      <rPr>
        <sz val="10"/>
        <color rgb="FFFF0000"/>
        <rFont val="Aptos Narrow"/>
        <family val="2"/>
        <scheme val="minor"/>
      </rPr>
      <t>2da generación</t>
    </r>
  </si>
  <si>
    <r>
      <t xml:space="preserve">DETECTOR INALAMBRICO DE RUPTURA DE CRISTALES RANGO 8M
433MHz AES-128
</t>
    </r>
    <r>
      <rPr>
        <sz val="10"/>
        <color rgb="FFFF0000"/>
        <rFont val="Aptos Narrow"/>
        <family val="2"/>
        <scheme val="minor"/>
      </rPr>
      <t>2nda generacion</t>
    </r>
    <r>
      <rPr>
        <sz val="10"/>
        <rFont val="Aptos Narrow"/>
        <family val="2"/>
        <scheme val="minor"/>
      </rPr>
      <t xml:space="preserve"> </t>
    </r>
  </si>
  <si>
    <r>
      <t xml:space="preserve">DETECTOR DE TECHO PIR INALAMBRICO RANGO DE DETECCION 12M / 360° 433MHZ
</t>
    </r>
    <r>
      <rPr>
        <sz val="10"/>
        <color rgb="FFFF0000"/>
        <rFont val="Aptos Narrow"/>
        <family val="2"/>
        <scheme val="minor"/>
      </rPr>
      <t>2da generación</t>
    </r>
  </si>
  <si>
    <t>DETECTOR PIR CORTINA / ANTI-MASKING IR ACTIVO / SENSIBILIDAD AUTOMÁTICA / RESISTORES EOL SELECCIONABLES</t>
  </si>
  <si>
    <r>
      <t xml:space="preserve">SENSOR DE ALARMAR PIR RANGO DE DETECCION 15 MTRS ANGULO 85.9° COBERTURA INMUNIDAD A MASCOTAS HASTA 30KG
</t>
    </r>
    <r>
      <rPr>
        <sz val="10"/>
        <color rgb="FFFF0000"/>
        <rFont val="Aptos Narrow"/>
        <family val="2"/>
        <scheme val="minor"/>
      </rPr>
      <t>2nda generación</t>
    </r>
  </si>
  <si>
    <r>
      <t xml:space="preserve">DETECTOR DE ROTURA DE VIDRIO PIR INALAMBRICO 12MTS DE RANGO DE DETECCION 85.9° RANGO DE ROTURA DE VIDRIO 8MTS/120°
</t>
    </r>
    <r>
      <rPr>
        <sz val="10"/>
        <color rgb="FFFF0000"/>
        <rFont val="Aptos Narrow"/>
        <family val="2"/>
        <scheme val="minor"/>
      </rPr>
      <t>2da generación</t>
    </r>
  </si>
  <si>
    <r>
      <t xml:space="preserve">SENSOR DE ALARMA PIR DETECCION 12 MTS ANGUO DE 85.9° DE COBERTURA INMUNIDAD A MASCOTAS HASTA 30 KG </t>
    </r>
    <r>
      <rPr>
        <b/>
        <sz val="10"/>
        <rFont val="Aptos Narrow"/>
        <family val="2"/>
        <scheme val="minor"/>
      </rPr>
      <t>DualTech</t>
    </r>
    <r>
      <rPr>
        <sz val="10"/>
        <color rgb="FFFF0000"/>
        <rFont val="Aptos Narrow"/>
        <family val="2"/>
        <scheme val="minor"/>
      </rPr>
      <t xml:space="preserve">
2nda generación</t>
    </r>
  </si>
  <si>
    <r>
      <t xml:space="preserve">DETECTOR INALAMBRICO DE FUGAS DE AGUA 433MHZ RANGO DE TRANSMISION 1KM
</t>
    </r>
    <r>
      <rPr>
        <sz val="10"/>
        <color rgb="FFFF0000"/>
        <rFont val="Aptos Narrow"/>
        <family val="2"/>
        <scheme val="minor"/>
      </rPr>
      <t>2da generación</t>
    </r>
  </si>
  <si>
    <r>
      <t xml:space="preserve">DETECTOR DE TEMPERATURA INALAMBRICO 433 RANGO DE TRANSMISION 800M
</t>
    </r>
    <r>
      <rPr>
        <sz val="10"/>
        <color rgb="FFFF0000"/>
        <rFont val="Aptos Narrow"/>
        <family val="2"/>
        <scheme val="minor"/>
      </rPr>
      <t>2da generación</t>
    </r>
  </si>
  <si>
    <t>DS-PDMCK-EG2-WB(B)(O-STD)</t>
  </si>
  <si>
    <t>CONTACTO MAGNÉTICO + DETECTOR DE CHOQUE / CONFIGURACIÓN REMOTA VÍA APP / FRECUENCIA HOPPING ANTI-JAMMING / INSTALACIÓN SENCILLA</t>
  </si>
  <si>
    <t xml:space="preserve">DETECTOR DE HUMO / CONFIGURACIÓN REMOTA VÍA APP / INSTALACIÓN SENCILLA / SERIE AX PRO </t>
  </si>
  <si>
    <r>
      <t xml:space="preserve">DETECTOR DE HUMO FOTOELECTRICO INALAMBRICO  800m
 </t>
    </r>
    <r>
      <rPr>
        <sz val="10"/>
        <color rgb="FFFF0000"/>
        <rFont val="Aptos Narrow"/>
        <family val="2"/>
        <scheme val="minor"/>
      </rPr>
      <t>2nda generación</t>
    </r>
  </si>
  <si>
    <t>DS-PS1-I-WB/red</t>
  </si>
  <si>
    <r>
      <t xml:space="preserve">SIRENA INTERIOR INALAMBRICA 433MHZ 110DB CUERPO BLANCO LUZ ROJA ALARMA HIKVISION
</t>
    </r>
    <r>
      <rPr>
        <sz val="10"/>
        <color rgb="FFFF0000"/>
        <rFont val="Aptos Narrow"/>
        <family val="2"/>
        <scheme val="minor"/>
      </rPr>
      <t>2nda generacion</t>
    </r>
  </si>
  <si>
    <r>
      <t xml:space="preserve">SIRENA INALAMBRICA CON ESTROBO ROJO PARA EXTERIOR 433MHZ CIFRADO AES-128 IP65
</t>
    </r>
    <r>
      <rPr>
        <sz val="10"/>
        <color rgb="FFFF0000"/>
        <rFont val="Aptos Narrow"/>
        <family val="2"/>
        <scheme val="minor"/>
      </rPr>
      <t>2nda generacion</t>
    </r>
  </si>
  <si>
    <r>
      <t>SENSOR DE ALARMA CON CAMARA (PIR CAM) INMUNIDAD A MASCOTAS HASTA 30KG  DETECCION DE 12 MTS COBERTURA DE 85.9°</t>
    </r>
    <r>
      <rPr>
        <sz val="10"/>
        <color rgb="FFFF0000"/>
        <rFont val="Aptos Narrow"/>
        <family val="2"/>
        <scheme val="minor"/>
      </rPr>
      <t xml:space="preserve">
2nda generación</t>
    </r>
  </si>
  <si>
    <r>
      <t>SENSOR DE ALARMA CON CAMARA COLOR (PIR CAM) INMUNIDAD A MASCOTAS HASTA 30 KG DETECCION DE 12 MTS COBERTURA DE 85.9°</t>
    </r>
    <r>
      <rPr>
        <sz val="10"/>
        <color rgb="FFFF0000"/>
        <rFont val="Aptos Narrow"/>
        <family val="2"/>
        <scheme val="minor"/>
      </rPr>
      <t xml:space="preserve">
2nda generación</t>
    </r>
  </si>
  <si>
    <r>
      <t xml:space="preserve">DETECTOR PIR DUAL-TECH EXTERIOR IP65 RANGO DE DETECCION 18MT COBERTURA DE 90°
</t>
    </r>
    <r>
      <rPr>
        <sz val="10"/>
        <color rgb="FFFF0000"/>
        <rFont val="Aptos Narrow"/>
        <family val="2"/>
        <scheme val="minor"/>
      </rPr>
      <t>2nda generación</t>
    </r>
  </si>
  <si>
    <r>
      <t xml:space="preserve">DETECTOR PIR EXTERIOR TRI-TECH  (2 PIR + MW) RANGO DE DETECCION 15 MTS COBERTURA DE 90° AJUSTABLE 180° INMUNIDAD A MASCOTAS 40
</t>
    </r>
    <r>
      <rPr>
        <sz val="10"/>
        <color rgb="FFFF0000"/>
        <rFont val="Aptos Narrow"/>
        <family val="2"/>
        <scheme val="minor"/>
      </rPr>
      <t>2nda generación</t>
    </r>
  </si>
  <si>
    <r>
      <t xml:space="preserve">MODULO DE RELE COMUNICACIÓN INALAMBRICA BIDIRECCIONAL DE 433 MHz CON ENTRADA DE MANIPULACION, COMO ENTRADA DE ZONA PARA ALARMA
</t>
    </r>
    <r>
      <rPr>
        <sz val="10"/>
        <color rgb="FFFF0000"/>
        <rFont val="Aptos Narrow"/>
        <family val="2"/>
        <scheme val="minor"/>
      </rPr>
      <t>2da generación</t>
    </r>
  </si>
  <si>
    <r>
      <t xml:space="preserve">INTERRUPTOR DE PARED COMUNICACIÓN INALAMBRICA BIDIRECCIONAL DE 433 MHZ DISTANCIA RF 800M
</t>
    </r>
    <r>
      <rPr>
        <sz val="10"/>
        <color rgb="FFFF0000"/>
        <rFont val="Aptos Narrow"/>
        <family val="2"/>
        <scheme val="minor"/>
      </rPr>
      <t>2da generación</t>
    </r>
  </si>
  <si>
    <r>
      <t xml:space="preserve">TECLADO INALAMBRICO COMPATIBLE CON PANELES DE ALARMA HIKVISION
</t>
    </r>
    <r>
      <rPr>
        <sz val="10"/>
        <color rgb="FFFF0000"/>
        <rFont val="Aptos Narrow"/>
        <family val="2"/>
        <scheme val="minor"/>
      </rPr>
      <t>2nda generacion</t>
    </r>
  </si>
  <si>
    <r>
      <t xml:space="preserve">LECTOR DE ETIQUETAS INALAMBRICO COMUNICACIÓN BIDIRECCIONAL DE 433 MHZ DISTANCIA 900M (AREA ABIERTA)
</t>
    </r>
    <r>
      <rPr>
        <sz val="10"/>
        <color rgb="FFFF0000"/>
        <rFont val="Aptos Narrow"/>
        <family val="2"/>
        <scheme val="minor"/>
      </rPr>
      <t>2da generación</t>
    </r>
  </si>
  <si>
    <t>DS-PDC10AM-EG2-WB</t>
  </si>
  <si>
    <t>DETECTOR CORTINA PIR INALÁMBRICO / 10 M PARED O 5 M TECHO / ÁNGULO 5° / INMUNIDAD MASCOTAS 12 KG / IP65 / ANTI‑MÁSCARA</t>
  </si>
  <si>
    <t>DS-PDD12P-EG2-WB(O-STD)/Colombia</t>
  </si>
  <si>
    <t>DETECTOR DUAL PIR+MICR0ONDAS / 12 M RANGO / 52 ZONAS 3D / INMUNIDAD 30 KG / ANTI‑JAMMING / 2‑VÍAS 433 MHz</t>
  </si>
  <si>
    <t>DS-PDPC12PF-EG2-WB(B)</t>
  </si>
  <si>
    <t>DETECTOR PIR + CÁMARA / 12 M / IMAGEN COLORES 640×480 / INMUNIDAD 30 KG / SEC + 24 GHz / ALARMA VISUAL</t>
  </si>
  <si>
    <t>CONEXIÓN NC PARA PUERTAS ENRROLLABLES</t>
  </si>
  <si>
    <t>Detector PIR Cableado para Interior / Inmunidad a Mascotas 10 Kg / Rango de Detección de 18 mts / Ángulo de Cobertura de 85.9° / Compensación Digital de Temperatura / Protección Anti-Insectos / Montaje en Pared o Techo / Tecnología IFT contra Interferencias Electromagnéticas</t>
  </si>
  <si>
    <t>DS-PDB-IN-Ceilingbracket</t>
  </si>
  <si>
    <t>SOPORTE TECHO PARA DETECTOR INTERIOR / WIRING OCULTA + PROTECCIÓN TAMPER POSTERIOR / MATRIZ ANTI‑TORQUE / ABS / 41×46×32 MM / 8 G</t>
  </si>
  <si>
    <t>DS-PDB-IN-UBKT2</t>
  </si>
  <si>
    <t>SOPORTE UNIVERSAL INTERIOR 2 / AJUSTE MULTI‑ÁNGULO (VERT 0–90°, HORIZ ±40°) / MONTAJE PARED/TECHO / PC / 29.3×53.2×35.5 MM / 13 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</si>
</sst>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6" formatCode="[$AED]\ #,##0.00;\([$AED]\ #,##0.0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166" fontId="1" fillId="0" borderId="0"/>
  </cellStyleXfs>
  <cellXfs count="62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0" fontId="3" fillId="0" borderId="1" xfId="0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 wrapText="1"/>
      <protection hidden="1"/>
    </xf>
    <xf numFmtId="0" fontId="2" fillId="0" borderId="4" xfId="0" applyFont="1" applyBorder="1" applyAlignment="1" applyProtection="1">
      <alignment vertical="center" wrapText="1"/>
      <protection hidden="1"/>
    </xf>
    <xf numFmtId="164" fontId="2" fillId="0" borderId="3" xfId="1" applyNumberFormat="1" applyFont="1" applyBorder="1" applyAlignment="1" applyProtection="1">
      <alignment vertical="center" wrapText="1"/>
      <protection hidden="1"/>
    </xf>
    <xf numFmtId="164" fontId="2" fillId="0" borderId="3" xfId="1" applyNumberFormat="1" applyFont="1" applyBorder="1" applyAlignment="1" applyProtection="1">
      <alignment horizontal="center" vertical="center" wrapText="1"/>
      <protection locked="0"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2" fillId="0" borderId="5" xfId="1" applyNumberFormat="1" applyFont="1" applyFill="1" applyBorder="1" applyAlignment="1" applyProtection="1">
      <alignment vertical="center" wrapText="1"/>
      <protection hidden="1"/>
    </xf>
    <xf numFmtId="164" fontId="2" fillId="0" borderId="6" xfId="1" applyNumberFormat="1" applyFont="1" applyFill="1" applyBorder="1" applyAlignment="1" applyProtection="1">
      <alignment vertical="center" wrapText="1"/>
      <protection hidden="1"/>
    </xf>
    <xf numFmtId="164" fontId="2" fillId="0" borderId="5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5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 applyProtection="1">
      <alignment vertical="center" wrapText="1"/>
      <protection hidden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164" fontId="2" fillId="0" borderId="1" xfId="0" applyNumberFormat="1" applyFont="1" applyBorder="1" applyAlignment="1" applyProtection="1">
      <alignment horizontal="left" vertical="center" wrapText="1"/>
      <protection hidden="1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left" vertical="center" wrapText="1"/>
      <protection locked="0"/>
    </xf>
    <xf numFmtId="164" fontId="2" fillId="0" borderId="5" xfId="0" applyNumberFormat="1" applyFont="1" applyBorder="1" applyAlignment="1" applyProtection="1">
      <alignment horizontal="left" vertical="center" wrapText="1"/>
      <protection locked="0"/>
    </xf>
    <xf numFmtId="164" fontId="4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wrapText="1"/>
    </xf>
    <xf numFmtId="164" fontId="2" fillId="3" borderId="7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7" xfId="1" applyNumberFormat="1" applyFont="1" applyFill="1" applyBorder="1" applyAlignment="1" applyProtection="1">
      <alignment horizontal="center" vertical="center" wrapText="1"/>
      <protection hidden="1"/>
    </xf>
    <xf numFmtId="164" fontId="4" fillId="5" borderId="4" xfId="1" applyNumberFormat="1" applyFont="1" applyFill="1" applyBorder="1" applyAlignment="1">
      <alignment horizontal="center" vertical="center" wrapText="1"/>
    </xf>
    <xf numFmtId="164" fontId="4" fillId="5" borderId="3" xfId="1" applyNumberFormat="1" applyFont="1" applyFill="1" applyBorder="1" applyAlignment="1">
      <alignment horizontal="center" vertical="center" wrapText="1"/>
    </xf>
    <xf numFmtId="164" fontId="4" fillId="6" borderId="3" xfId="1" applyNumberFormat="1" applyFont="1" applyFill="1" applyBorder="1" applyAlignment="1" applyProtection="1">
      <alignment horizontal="center" vertical="center" wrapText="1"/>
      <protection hidden="1"/>
    </xf>
    <xf numFmtId="164" fontId="4" fillId="7" borderId="3" xfId="1" applyNumberFormat="1" applyFont="1" applyFill="1" applyBorder="1" applyAlignment="1">
      <alignment horizontal="center" vertical="center" wrapText="1"/>
    </xf>
    <xf numFmtId="164" fontId="4" fillId="0" borderId="3" xfId="1" applyNumberFormat="1" applyFont="1" applyBorder="1" applyAlignment="1" applyProtection="1">
      <alignment horizontal="center" vertical="center" wrapText="1"/>
      <protection locked="0" hidden="1"/>
    </xf>
    <xf numFmtId="164" fontId="4" fillId="3" borderId="3" xfId="1" applyNumberFormat="1" applyFont="1" applyFill="1" applyBorder="1" applyAlignment="1">
      <alignment horizontal="center" vertical="center" wrapText="1"/>
    </xf>
    <xf numFmtId="49" fontId="5" fillId="8" borderId="8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4"/>
    <xf numFmtId="164" fontId="8" fillId="0" borderId="0" xfId="1" applyNumberFormat="1" applyFont="1" applyFill="1"/>
    <xf numFmtId="164" fontId="8" fillId="0" borderId="0" xfId="1" applyNumberFormat="1" applyFont="1"/>
    <xf numFmtId="0" fontId="8" fillId="0" borderId="0" xfId="4" applyAlignment="1">
      <alignment wrapText="1"/>
    </xf>
    <xf numFmtId="164" fontId="9" fillId="0" borderId="11" xfId="1" applyNumberFormat="1" applyFont="1" applyFill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164" fontId="9" fillId="0" borderId="8" xfId="1" applyNumberFormat="1" applyFont="1" applyBorder="1" applyAlignment="1">
      <alignment horizontal="center" vertical="center"/>
    </xf>
    <xf numFmtId="164" fontId="9" fillId="0" borderId="8" xfId="1" applyNumberFormat="1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164" fontId="9" fillId="0" borderId="8" xfId="1" applyNumberFormat="1" applyFont="1" applyFill="1" applyBorder="1" applyAlignment="1">
      <alignment horizontal="center" vertical="center"/>
    </xf>
    <xf numFmtId="164" fontId="8" fillId="2" borderId="12" xfId="1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64" fontId="8" fillId="2" borderId="10" xfId="1" applyNumberFormat="1" applyFont="1" applyFill="1" applyBorder="1" applyAlignment="1">
      <alignment horizontal="center" vertical="center"/>
    </xf>
    <xf numFmtId="164" fontId="7" fillId="9" borderId="9" xfId="1" applyNumberFormat="1" applyFont="1" applyFill="1" applyBorder="1" applyAlignment="1">
      <alignment horizontal="center" vertical="center" wrapText="1"/>
    </xf>
    <xf numFmtId="166" fontId="7" fillId="9" borderId="9" xfId="5" applyFont="1" applyFill="1" applyBorder="1" applyAlignment="1">
      <alignment horizontal="center" vertical="center" wrapText="1"/>
    </xf>
    <xf numFmtId="49" fontId="5" fillId="8" borderId="13" xfId="0" applyNumberFormat="1" applyFont="1" applyFill="1" applyBorder="1" applyAlignment="1" applyProtection="1">
      <alignment horizontal="center" vertical="center" wrapText="1"/>
      <protection hidden="1"/>
    </xf>
    <xf numFmtId="164" fontId="2" fillId="0" borderId="7" xfId="1" applyNumberFormat="1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 applyProtection="1">
      <alignment horizontal="center" vertical="center" wrapText="1"/>
      <protection locked="0"/>
    </xf>
    <xf numFmtId="49" fontId="2" fillId="0" borderId="8" xfId="0" applyNumberFormat="1" applyFont="1" applyBorder="1" applyAlignment="1" applyProtection="1">
      <alignment horizontal="center" vertical="center" wrapText="1"/>
      <protection hidden="1"/>
    </xf>
  </cellXfs>
  <cellStyles count="6">
    <cellStyle name="Moneda" xfId="1" builtinId="4"/>
    <cellStyle name="Moneda 3" xfId="3" xr:uid="{2DBECAB4-1E0A-4852-941C-7FB2B745CB2E}"/>
    <cellStyle name="Normal" xfId="0" builtinId="0"/>
    <cellStyle name="Normal 2" xfId="4" xr:uid="{DF928615-D91C-4F84-9A77-7ABC42FDB3D5}"/>
    <cellStyle name="Normal 2 58" xfId="5" xr:uid="{8399FB18-5DA6-41BD-8928-1B1E0CC9B735}"/>
    <cellStyle name="Normal 5" xfId="2" xr:uid="{93142ECD-10AC-46C4-B828-2F75521DCFCE}"/>
  </cellStyles>
  <dxfs count="1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color rgb="FFFF0000"/>
      </font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7.png"/><Relationship Id="rId117" Type="http://schemas.openxmlformats.org/officeDocument/2006/relationships/image" Target="../media/image138.png"/><Relationship Id="rId21" Type="http://schemas.openxmlformats.org/officeDocument/2006/relationships/image" Target="../media/image42.png"/><Relationship Id="rId42" Type="http://schemas.openxmlformats.org/officeDocument/2006/relationships/image" Target="../media/image63.png"/><Relationship Id="rId47" Type="http://schemas.openxmlformats.org/officeDocument/2006/relationships/image" Target="../media/image68.png"/><Relationship Id="rId63" Type="http://schemas.openxmlformats.org/officeDocument/2006/relationships/image" Target="../media/image84.png"/><Relationship Id="rId68" Type="http://schemas.openxmlformats.org/officeDocument/2006/relationships/image" Target="../media/image89.jpeg"/><Relationship Id="rId84" Type="http://schemas.openxmlformats.org/officeDocument/2006/relationships/image" Target="../media/image105.png"/><Relationship Id="rId89" Type="http://schemas.openxmlformats.org/officeDocument/2006/relationships/image" Target="../media/image110.png"/><Relationship Id="rId112" Type="http://schemas.openxmlformats.org/officeDocument/2006/relationships/image" Target="../media/image133.png"/><Relationship Id="rId133" Type="http://schemas.openxmlformats.org/officeDocument/2006/relationships/image" Target="../media/image154.png"/><Relationship Id="rId138" Type="http://schemas.openxmlformats.org/officeDocument/2006/relationships/image" Target="../media/image159.png"/><Relationship Id="rId154" Type="http://schemas.openxmlformats.org/officeDocument/2006/relationships/image" Target="../media/image175.png"/><Relationship Id="rId159" Type="http://schemas.openxmlformats.org/officeDocument/2006/relationships/image" Target="../media/image180.png"/><Relationship Id="rId16" Type="http://schemas.openxmlformats.org/officeDocument/2006/relationships/image" Target="../media/image37.png"/><Relationship Id="rId107" Type="http://schemas.openxmlformats.org/officeDocument/2006/relationships/image" Target="../media/image128.png"/><Relationship Id="rId11" Type="http://schemas.openxmlformats.org/officeDocument/2006/relationships/image" Target="../media/image32.png"/><Relationship Id="rId32" Type="http://schemas.openxmlformats.org/officeDocument/2006/relationships/image" Target="../media/image53.png"/><Relationship Id="rId37" Type="http://schemas.openxmlformats.org/officeDocument/2006/relationships/image" Target="../media/image58.png"/><Relationship Id="rId53" Type="http://schemas.openxmlformats.org/officeDocument/2006/relationships/image" Target="../media/image74.png"/><Relationship Id="rId58" Type="http://schemas.openxmlformats.org/officeDocument/2006/relationships/image" Target="../media/image79.png"/><Relationship Id="rId74" Type="http://schemas.openxmlformats.org/officeDocument/2006/relationships/image" Target="../media/image95.png"/><Relationship Id="rId79" Type="http://schemas.openxmlformats.org/officeDocument/2006/relationships/image" Target="../media/image100.png"/><Relationship Id="rId102" Type="http://schemas.openxmlformats.org/officeDocument/2006/relationships/image" Target="../media/image123.png"/><Relationship Id="rId123" Type="http://schemas.openxmlformats.org/officeDocument/2006/relationships/image" Target="../media/image144.png"/><Relationship Id="rId128" Type="http://schemas.openxmlformats.org/officeDocument/2006/relationships/image" Target="../media/image149.png"/><Relationship Id="rId144" Type="http://schemas.openxmlformats.org/officeDocument/2006/relationships/image" Target="../media/image165.png"/><Relationship Id="rId149" Type="http://schemas.openxmlformats.org/officeDocument/2006/relationships/image" Target="../media/image170.png"/><Relationship Id="rId5" Type="http://schemas.openxmlformats.org/officeDocument/2006/relationships/image" Target="../media/image26.png"/><Relationship Id="rId90" Type="http://schemas.openxmlformats.org/officeDocument/2006/relationships/image" Target="../media/image111.png"/><Relationship Id="rId95" Type="http://schemas.openxmlformats.org/officeDocument/2006/relationships/image" Target="../media/image116.png"/><Relationship Id="rId160" Type="http://schemas.openxmlformats.org/officeDocument/2006/relationships/image" Target="../media/image181.png"/><Relationship Id="rId165" Type="http://schemas.openxmlformats.org/officeDocument/2006/relationships/image" Target="../media/image186.png"/><Relationship Id="rId22" Type="http://schemas.openxmlformats.org/officeDocument/2006/relationships/image" Target="../media/image43.png"/><Relationship Id="rId27" Type="http://schemas.openxmlformats.org/officeDocument/2006/relationships/image" Target="../media/image48.png"/><Relationship Id="rId43" Type="http://schemas.openxmlformats.org/officeDocument/2006/relationships/image" Target="../media/image64.png"/><Relationship Id="rId48" Type="http://schemas.openxmlformats.org/officeDocument/2006/relationships/image" Target="../media/image69.png"/><Relationship Id="rId64" Type="http://schemas.openxmlformats.org/officeDocument/2006/relationships/image" Target="../media/image85.png"/><Relationship Id="rId69" Type="http://schemas.openxmlformats.org/officeDocument/2006/relationships/image" Target="../media/image90.png"/><Relationship Id="rId113" Type="http://schemas.openxmlformats.org/officeDocument/2006/relationships/image" Target="../media/image134.png"/><Relationship Id="rId118" Type="http://schemas.openxmlformats.org/officeDocument/2006/relationships/image" Target="../media/image139.png"/><Relationship Id="rId134" Type="http://schemas.openxmlformats.org/officeDocument/2006/relationships/image" Target="../media/image155.png"/><Relationship Id="rId139" Type="http://schemas.openxmlformats.org/officeDocument/2006/relationships/image" Target="../media/image160.png"/><Relationship Id="rId80" Type="http://schemas.openxmlformats.org/officeDocument/2006/relationships/image" Target="../media/image101.png"/><Relationship Id="rId85" Type="http://schemas.openxmlformats.org/officeDocument/2006/relationships/image" Target="../media/image106.png"/><Relationship Id="rId150" Type="http://schemas.openxmlformats.org/officeDocument/2006/relationships/image" Target="../media/image171.png"/><Relationship Id="rId155" Type="http://schemas.openxmlformats.org/officeDocument/2006/relationships/image" Target="../media/image176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33" Type="http://schemas.openxmlformats.org/officeDocument/2006/relationships/image" Target="../media/image54.png"/><Relationship Id="rId38" Type="http://schemas.openxmlformats.org/officeDocument/2006/relationships/image" Target="../media/image59.png"/><Relationship Id="rId59" Type="http://schemas.openxmlformats.org/officeDocument/2006/relationships/image" Target="../media/image80.png"/><Relationship Id="rId103" Type="http://schemas.openxmlformats.org/officeDocument/2006/relationships/image" Target="../media/image124.png"/><Relationship Id="rId108" Type="http://schemas.openxmlformats.org/officeDocument/2006/relationships/image" Target="../media/image129.jpeg"/><Relationship Id="rId124" Type="http://schemas.openxmlformats.org/officeDocument/2006/relationships/image" Target="../media/image145.png"/><Relationship Id="rId129" Type="http://schemas.openxmlformats.org/officeDocument/2006/relationships/image" Target="../media/image150.png"/><Relationship Id="rId54" Type="http://schemas.openxmlformats.org/officeDocument/2006/relationships/image" Target="../media/image75.png"/><Relationship Id="rId70" Type="http://schemas.openxmlformats.org/officeDocument/2006/relationships/image" Target="../media/image91.png"/><Relationship Id="rId75" Type="http://schemas.openxmlformats.org/officeDocument/2006/relationships/image" Target="../media/image96.png"/><Relationship Id="rId91" Type="http://schemas.openxmlformats.org/officeDocument/2006/relationships/image" Target="../media/image112.png"/><Relationship Id="rId96" Type="http://schemas.openxmlformats.org/officeDocument/2006/relationships/image" Target="../media/image117.png"/><Relationship Id="rId140" Type="http://schemas.openxmlformats.org/officeDocument/2006/relationships/image" Target="../media/image161.png"/><Relationship Id="rId145" Type="http://schemas.openxmlformats.org/officeDocument/2006/relationships/image" Target="../media/image166.png"/><Relationship Id="rId161" Type="http://schemas.openxmlformats.org/officeDocument/2006/relationships/image" Target="../media/image182.png"/><Relationship Id="rId166" Type="http://schemas.openxmlformats.org/officeDocument/2006/relationships/image" Target="../media/image187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5" Type="http://schemas.openxmlformats.org/officeDocument/2006/relationships/image" Target="../media/image36.png"/><Relationship Id="rId23" Type="http://schemas.openxmlformats.org/officeDocument/2006/relationships/image" Target="../media/image44.png"/><Relationship Id="rId28" Type="http://schemas.openxmlformats.org/officeDocument/2006/relationships/image" Target="../media/image49.png"/><Relationship Id="rId36" Type="http://schemas.openxmlformats.org/officeDocument/2006/relationships/image" Target="../media/image57.png"/><Relationship Id="rId49" Type="http://schemas.openxmlformats.org/officeDocument/2006/relationships/image" Target="../media/image70.png"/><Relationship Id="rId57" Type="http://schemas.openxmlformats.org/officeDocument/2006/relationships/image" Target="../media/image78.png"/><Relationship Id="rId106" Type="http://schemas.openxmlformats.org/officeDocument/2006/relationships/image" Target="../media/image127.png"/><Relationship Id="rId114" Type="http://schemas.openxmlformats.org/officeDocument/2006/relationships/image" Target="../media/image135.png"/><Relationship Id="rId119" Type="http://schemas.openxmlformats.org/officeDocument/2006/relationships/image" Target="../media/image140.png"/><Relationship Id="rId127" Type="http://schemas.openxmlformats.org/officeDocument/2006/relationships/image" Target="../media/image148.png"/><Relationship Id="rId10" Type="http://schemas.openxmlformats.org/officeDocument/2006/relationships/image" Target="../media/image31.png"/><Relationship Id="rId31" Type="http://schemas.openxmlformats.org/officeDocument/2006/relationships/image" Target="../media/image52.png"/><Relationship Id="rId44" Type="http://schemas.openxmlformats.org/officeDocument/2006/relationships/image" Target="../media/image65.png"/><Relationship Id="rId52" Type="http://schemas.openxmlformats.org/officeDocument/2006/relationships/image" Target="../media/image73.png"/><Relationship Id="rId60" Type="http://schemas.openxmlformats.org/officeDocument/2006/relationships/image" Target="../media/image81.png"/><Relationship Id="rId65" Type="http://schemas.openxmlformats.org/officeDocument/2006/relationships/image" Target="../media/image86.png"/><Relationship Id="rId73" Type="http://schemas.openxmlformats.org/officeDocument/2006/relationships/image" Target="../media/image94.png"/><Relationship Id="rId78" Type="http://schemas.openxmlformats.org/officeDocument/2006/relationships/image" Target="../media/image99.png"/><Relationship Id="rId81" Type="http://schemas.openxmlformats.org/officeDocument/2006/relationships/image" Target="../media/image102.png"/><Relationship Id="rId86" Type="http://schemas.openxmlformats.org/officeDocument/2006/relationships/image" Target="../media/image107.png"/><Relationship Id="rId94" Type="http://schemas.openxmlformats.org/officeDocument/2006/relationships/image" Target="../media/image115.png"/><Relationship Id="rId99" Type="http://schemas.openxmlformats.org/officeDocument/2006/relationships/image" Target="../media/image120.png"/><Relationship Id="rId101" Type="http://schemas.openxmlformats.org/officeDocument/2006/relationships/image" Target="../media/image122.png"/><Relationship Id="rId122" Type="http://schemas.openxmlformats.org/officeDocument/2006/relationships/image" Target="../media/image143.png"/><Relationship Id="rId130" Type="http://schemas.openxmlformats.org/officeDocument/2006/relationships/image" Target="../media/image151.png"/><Relationship Id="rId135" Type="http://schemas.openxmlformats.org/officeDocument/2006/relationships/image" Target="../media/image156.png"/><Relationship Id="rId143" Type="http://schemas.openxmlformats.org/officeDocument/2006/relationships/image" Target="../media/image164.png"/><Relationship Id="rId148" Type="http://schemas.openxmlformats.org/officeDocument/2006/relationships/image" Target="../media/image169.png"/><Relationship Id="rId151" Type="http://schemas.openxmlformats.org/officeDocument/2006/relationships/image" Target="../media/image172.png"/><Relationship Id="rId156" Type="http://schemas.openxmlformats.org/officeDocument/2006/relationships/image" Target="../media/image177.png"/><Relationship Id="rId164" Type="http://schemas.openxmlformats.org/officeDocument/2006/relationships/image" Target="../media/image185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9" Type="http://schemas.openxmlformats.org/officeDocument/2006/relationships/image" Target="../media/image60.png"/><Relationship Id="rId109" Type="http://schemas.openxmlformats.org/officeDocument/2006/relationships/image" Target="../media/image130.png"/><Relationship Id="rId34" Type="http://schemas.openxmlformats.org/officeDocument/2006/relationships/image" Target="../media/image55.png"/><Relationship Id="rId50" Type="http://schemas.openxmlformats.org/officeDocument/2006/relationships/image" Target="../media/image71.png"/><Relationship Id="rId55" Type="http://schemas.openxmlformats.org/officeDocument/2006/relationships/image" Target="../media/image76.png"/><Relationship Id="rId76" Type="http://schemas.openxmlformats.org/officeDocument/2006/relationships/image" Target="../media/image97.png"/><Relationship Id="rId97" Type="http://schemas.openxmlformats.org/officeDocument/2006/relationships/image" Target="../media/image118.png"/><Relationship Id="rId104" Type="http://schemas.openxmlformats.org/officeDocument/2006/relationships/image" Target="../media/image125.png"/><Relationship Id="rId120" Type="http://schemas.openxmlformats.org/officeDocument/2006/relationships/image" Target="../media/image141.png"/><Relationship Id="rId125" Type="http://schemas.openxmlformats.org/officeDocument/2006/relationships/image" Target="../media/image146.png"/><Relationship Id="rId141" Type="http://schemas.openxmlformats.org/officeDocument/2006/relationships/image" Target="../media/image162.png"/><Relationship Id="rId146" Type="http://schemas.openxmlformats.org/officeDocument/2006/relationships/image" Target="../media/image167.png"/><Relationship Id="rId167" Type="http://schemas.openxmlformats.org/officeDocument/2006/relationships/image" Target="../media/image188.png"/><Relationship Id="rId7" Type="http://schemas.openxmlformats.org/officeDocument/2006/relationships/image" Target="../media/image28.png"/><Relationship Id="rId71" Type="http://schemas.openxmlformats.org/officeDocument/2006/relationships/image" Target="../media/image92.png"/><Relationship Id="rId92" Type="http://schemas.openxmlformats.org/officeDocument/2006/relationships/image" Target="../media/image113.png"/><Relationship Id="rId162" Type="http://schemas.openxmlformats.org/officeDocument/2006/relationships/image" Target="../media/image183.png"/><Relationship Id="rId2" Type="http://schemas.openxmlformats.org/officeDocument/2006/relationships/image" Target="../media/image23.png"/><Relationship Id="rId29" Type="http://schemas.openxmlformats.org/officeDocument/2006/relationships/image" Target="../media/image50.png"/><Relationship Id="rId24" Type="http://schemas.openxmlformats.org/officeDocument/2006/relationships/image" Target="../media/image45.png"/><Relationship Id="rId40" Type="http://schemas.openxmlformats.org/officeDocument/2006/relationships/image" Target="../media/image61.png"/><Relationship Id="rId45" Type="http://schemas.openxmlformats.org/officeDocument/2006/relationships/image" Target="../media/image66.png"/><Relationship Id="rId66" Type="http://schemas.openxmlformats.org/officeDocument/2006/relationships/image" Target="../media/image87.png"/><Relationship Id="rId87" Type="http://schemas.openxmlformats.org/officeDocument/2006/relationships/image" Target="../media/image108.png"/><Relationship Id="rId110" Type="http://schemas.openxmlformats.org/officeDocument/2006/relationships/image" Target="../media/image131.png"/><Relationship Id="rId115" Type="http://schemas.openxmlformats.org/officeDocument/2006/relationships/image" Target="../media/image136.png"/><Relationship Id="rId131" Type="http://schemas.openxmlformats.org/officeDocument/2006/relationships/image" Target="../media/image152.png"/><Relationship Id="rId136" Type="http://schemas.openxmlformats.org/officeDocument/2006/relationships/image" Target="../media/image157.png"/><Relationship Id="rId157" Type="http://schemas.openxmlformats.org/officeDocument/2006/relationships/image" Target="../media/image178.png"/><Relationship Id="rId61" Type="http://schemas.openxmlformats.org/officeDocument/2006/relationships/image" Target="../media/image82.png"/><Relationship Id="rId82" Type="http://schemas.openxmlformats.org/officeDocument/2006/relationships/image" Target="../media/image103.png"/><Relationship Id="rId152" Type="http://schemas.openxmlformats.org/officeDocument/2006/relationships/image" Target="../media/image173.png"/><Relationship Id="rId19" Type="http://schemas.openxmlformats.org/officeDocument/2006/relationships/image" Target="../media/image40.png"/><Relationship Id="rId14" Type="http://schemas.openxmlformats.org/officeDocument/2006/relationships/image" Target="../media/image35.png"/><Relationship Id="rId30" Type="http://schemas.openxmlformats.org/officeDocument/2006/relationships/image" Target="../media/image51.png"/><Relationship Id="rId35" Type="http://schemas.openxmlformats.org/officeDocument/2006/relationships/image" Target="../media/image56.png"/><Relationship Id="rId56" Type="http://schemas.openxmlformats.org/officeDocument/2006/relationships/image" Target="../media/image77.png"/><Relationship Id="rId77" Type="http://schemas.openxmlformats.org/officeDocument/2006/relationships/image" Target="../media/image98.png"/><Relationship Id="rId100" Type="http://schemas.openxmlformats.org/officeDocument/2006/relationships/image" Target="../media/image121.png"/><Relationship Id="rId105" Type="http://schemas.openxmlformats.org/officeDocument/2006/relationships/image" Target="../media/image126.png"/><Relationship Id="rId126" Type="http://schemas.openxmlformats.org/officeDocument/2006/relationships/image" Target="../media/image147.png"/><Relationship Id="rId147" Type="http://schemas.openxmlformats.org/officeDocument/2006/relationships/image" Target="../media/image168.jpeg"/><Relationship Id="rId8" Type="http://schemas.openxmlformats.org/officeDocument/2006/relationships/image" Target="../media/image29.png"/><Relationship Id="rId51" Type="http://schemas.openxmlformats.org/officeDocument/2006/relationships/image" Target="../media/image72.png"/><Relationship Id="rId72" Type="http://schemas.openxmlformats.org/officeDocument/2006/relationships/image" Target="../media/image93.png"/><Relationship Id="rId93" Type="http://schemas.openxmlformats.org/officeDocument/2006/relationships/image" Target="../media/image114.png"/><Relationship Id="rId98" Type="http://schemas.openxmlformats.org/officeDocument/2006/relationships/image" Target="../media/image119.png"/><Relationship Id="rId121" Type="http://schemas.openxmlformats.org/officeDocument/2006/relationships/image" Target="../media/image142.png"/><Relationship Id="rId142" Type="http://schemas.openxmlformats.org/officeDocument/2006/relationships/image" Target="../media/image163.png"/><Relationship Id="rId163" Type="http://schemas.openxmlformats.org/officeDocument/2006/relationships/image" Target="../media/image184.png"/><Relationship Id="rId3" Type="http://schemas.openxmlformats.org/officeDocument/2006/relationships/image" Target="../media/image24.png"/><Relationship Id="rId25" Type="http://schemas.openxmlformats.org/officeDocument/2006/relationships/image" Target="../media/image46.png"/><Relationship Id="rId46" Type="http://schemas.openxmlformats.org/officeDocument/2006/relationships/image" Target="../media/image67.png"/><Relationship Id="rId67" Type="http://schemas.openxmlformats.org/officeDocument/2006/relationships/image" Target="../media/image88.png"/><Relationship Id="rId116" Type="http://schemas.openxmlformats.org/officeDocument/2006/relationships/image" Target="../media/image137.png"/><Relationship Id="rId137" Type="http://schemas.openxmlformats.org/officeDocument/2006/relationships/image" Target="../media/image158.png"/><Relationship Id="rId158" Type="http://schemas.openxmlformats.org/officeDocument/2006/relationships/image" Target="../media/image179.png"/><Relationship Id="rId20" Type="http://schemas.openxmlformats.org/officeDocument/2006/relationships/image" Target="../media/image41.png"/><Relationship Id="rId41" Type="http://schemas.openxmlformats.org/officeDocument/2006/relationships/image" Target="../media/image62.png"/><Relationship Id="rId62" Type="http://schemas.openxmlformats.org/officeDocument/2006/relationships/image" Target="../media/image83.png"/><Relationship Id="rId83" Type="http://schemas.openxmlformats.org/officeDocument/2006/relationships/image" Target="../media/image104.png"/><Relationship Id="rId88" Type="http://schemas.openxmlformats.org/officeDocument/2006/relationships/image" Target="../media/image109.png"/><Relationship Id="rId111" Type="http://schemas.openxmlformats.org/officeDocument/2006/relationships/image" Target="../media/image132.png"/><Relationship Id="rId132" Type="http://schemas.openxmlformats.org/officeDocument/2006/relationships/image" Target="../media/image153.png"/><Relationship Id="rId153" Type="http://schemas.openxmlformats.org/officeDocument/2006/relationships/image" Target="../media/image1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317500</xdr:rowOff>
    </xdr:from>
    <xdr:to>
      <xdr:col>0</xdr:col>
      <xdr:colOff>9525</xdr:colOff>
      <xdr:row>72</xdr:row>
      <xdr:rowOff>774700</xdr:rowOff>
    </xdr:to>
    <xdr:pic>
      <xdr:nvPicPr>
        <xdr:cNvPr id="2" name="Imagen 1" descr="立体图">
          <a:extLst>
            <a:ext uri="{FF2B5EF4-FFF2-40B4-BE49-F238E27FC236}">
              <a16:creationId xmlns:a16="http://schemas.microsoft.com/office/drawing/2014/main" id="{ECAFC261-984E-46E6-B6A1-78A4F6FB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01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61</xdr:row>
      <xdr:rowOff>161113</xdr:rowOff>
    </xdr:from>
    <xdr:to>
      <xdr:col>0</xdr:col>
      <xdr:colOff>0</xdr:colOff>
      <xdr:row>61</xdr:row>
      <xdr:rowOff>1037317</xdr:rowOff>
    </xdr:to>
    <xdr:pic>
      <xdr:nvPicPr>
        <xdr:cNvPr id="3" name="图片 45">
          <a:extLst>
            <a:ext uri="{FF2B5EF4-FFF2-40B4-BE49-F238E27FC236}">
              <a16:creationId xmlns:a16="http://schemas.microsoft.com/office/drawing/2014/main" id="{9067B81C-6486-4845-B99B-9C06522FB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72113"/>
          <a:ext cx="0" cy="28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172357</xdr:rowOff>
    </xdr:from>
    <xdr:to>
      <xdr:col>0</xdr:col>
      <xdr:colOff>0</xdr:colOff>
      <xdr:row>11</xdr:row>
      <xdr:rowOff>1036864</xdr:rowOff>
    </xdr:to>
    <xdr:pic>
      <xdr:nvPicPr>
        <xdr:cNvPr id="4" name="图片 40">
          <a:extLst>
            <a:ext uri="{FF2B5EF4-FFF2-40B4-BE49-F238E27FC236}">
              <a16:creationId xmlns:a16="http://schemas.microsoft.com/office/drawing/2014/main" id="{C9B81803-D794-4510-ACDC-6946448ED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58357"/>
          <a:ext cx="0" cy="167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34636</xdr:rowOff>
    </xdr:from>
    <xdr:to>
      <xdr:col>0</xdr:col>
      <xdr:colOff>0</xdr:colOff>
      <xdr:row>62</xdr:row>
      <xdr:rowOff>1141065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FBCF4C75-A6FC-45E9-A6FF-DE2C4DB7E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0361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295108</xdr:rowOff>
    </xdr:from>
    <xdr:to>
      <xdr:col>0</xdr:col>
      <xdr:colOff>5530</xdr:colOff>
      <xdr:row>66</xdr:row>
      <xdr:rowOff>906729</xdr:rowOff>
    </xdr:to>
    <xdr:pic>
      <xdr:nvPicPr>
        <xdr:cNvPr id="6" name="Imagen 18">
          <a:extLst>
            <a:ext uri="{FF2B5EF4-FFF2-40B4-BE49-F238E27FC236}">
              <a16:creationId xmlns:a16="http://schemas.microsoft.com/office/drawing/2014/main" id="{0265EC66-4589-4E73-B425-07E20A1B0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953833"/>
          <a:ext cx="5530" cy="2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37812</xdr:rowOff>
    </xdr:from>
    <xdr:to>
      <xdr:col>0</xdr:col>
      <xdr:colOff>0</xdr:colOff>
      <xdr:row>24</xdr:row>
      <xdr:rowOff>885825</xdr:rowOff>
    </xdr:to>
    <xdr:pic>
      <xdr:nvPicPr>
        <xdr:cNvPr id="7" name="Imagen 23">
          <a:extLst>
            <a:ext uri="{FF2B5EF4-FFF2-40B4-BE49-F238E27FC236}">
              <a16:creationId xmlns:a16="http://schemas.microsoft.com/office/drawing/2014/main" id="{DBFC0CCF-A82A-45B7-80AF-3C90E253A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800312"/>
          <a:ext cx="0" cy="1526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pic>
      <xdr:nvPicPr>
        <xdr:cNvPr id="8" name="Imagen 32">
          <a:extLst>
            <a:ext uri="{FF2B5EF4-FFF2-40B4-BE49-F238E27FC236}">
              <a16:creationId xmlns:a16="http://schemas.microsoft.com/office/drawing/2014/main" id="{1817CC77-3EAE-4AF5-915F-A76C51728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237370"/>
          <a:ext cx="0" cy="56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149412</xdr:rowOff>
    </xdr:from>
    <xdr:to>
      <xdr:col>0</xdr:col>
      <xdr:colOff>0</xdr:colOff>
      <xdr:row>65</xdr:row>
      <xdr:rowOff>1198469</xdr:rowOff>
    </xdr:to>
    <xdr:pic>
      <xdr:nvPicPr>
        <xdr:cNvPr id="9" name="Imagen 39">
          <a:extLst>
            <a:ext uri="{FF2B5EF4-FFF2-40B4-BE49-F238E27FC236}">
              <a16:creationId xmlns:a16="http://schemas.microsoft.com/office/drawing/2014/main" id="{6763C5D5-4C54-4D7E-B951-B238A1B0B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27224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246528</xdr:rowOff>
    </xdr:from>
    <xdr:to>
      <xdr:col>0</xdr:col>
      <xdr:colOff>0</xdr:colOff>
      <xdr:row>23</xdr:row>
      <xdr:rowOff>903938</xdr:rowOff>
    </xdr:to>
    <xdr:pic>
      <xdr:nvPicPr>
        <xdr:cNvPr id="10" name="Imagen 41">
          <a:extLst>
            <a:ext uri="{FF2B5EF4-FFF2-40B4-BE49-F238E27FC236}">
              <a16:creationId xmlns:a16="http://schemas.microsoft.com/office/drawing/2014/main" id="{4A4F13B2-709B-4F33-A0B7-A5E392AA9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761378"/>
          <a:ext cx="0" cy="1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208643</xdr:rowOff>
    </xdr:from>
    <xdr:to>
      <xdr:col>0</xdr:col>
      <xdr:colOff>0</xdr:colOff>
      <xdr:row>16</xdr:row>
      <xdr:rowOff>988784</xdr:rowOff>
    </xdr:to>
    <xdr:pic>
      <xdr:nvPicPr>
        <xdr:cNvPr id="11" name="Imagen 42">
          <a:extLst>
            <a:ext uri="{FF2B5EF4-FFF2-40B4-BE49-F238E27FC236}">
              <a16:creationId xmlns:a16="http://schemas.microsoft.com/office/drawing/2014/main" id="{8D1C6091-64EC-4633-9E4C-1D631B088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428093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45358</xdr:rowOff>
    </xdr:from>
    <xdr:to>
      <xdr:col>0</xdr:col>
      <xdr:colOff>0</xdr:colOff>
      <xdr:row>68</xdr:row>
      <xdr:rowOff>1262912</xdr:rowOff>
    </xdr:to>
    <xdr:pic>
      <xdr:nvPicPr>
        <xdr:cNvPr id="12" name="图片 41">
          <a:extLst>
            <a:ext uri="{FF2B5EF4-FFF2-40B4-BE49-F238E27FC236}">
              <a16:creationId xmlns:a16="http://schemas.microsoft.com/office/drawing/2014/main" id="{364C7266-047D-42D0-9847-AF39BEB9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13189858"/>
          <a:ext cx="0" cy="141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51614</xdr:rowOff>
    </xdr:from>
    <xdr:to>
      <xdr:col>0</xdr:col>
      <xdr:colOff>0</xdr:colOff>
      <xdr:row>69</xdr:row>
      <xdr:rowOff>1178465</xdr:rowOff>
    </xdr:to>
    <xdr:pic>
      <xdr:nvPicPr>
        <xdr:cNvPr id="13" name="图片 42">
          <a:extLst>
            <a:ext uri="{FF2B5EF4-FFF2-40B4-BE49-F238E27FC236}">
              <a16:creationId xmlns:a16="http://schemas.microsoft.com/office/drawing/2014/main" id="{BF0D6851-9AF9-4F89-B4CD-7EFC62882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86614"/>
          <a:ext cx="0" cy="1362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114516</xdr:rowOff>
    </xdr:from>
    <xdr:to>
      <xdr:col>0</xdr:col>
      <xdr:colOff>0</xdr:colOff>
      <xdr:row>15</xdr:row>
      <xdr:rowOff>1242786</xdr:rowOff>
    </xdr:to>
    <xdr:pic>
      <xdr:nvPicPr>
        <xdr:cNvPr id="14" name="图片 4">
          <a:extLst>
            <a:ext uri="{FF2B5EF4-FFF2-40B4-BE49-F238E27FC236}">
              <a16:creationId xmlns:a16="http://schemas.microsoft.com/office/drawing/2014/main" id="{96F9C657-D0CB-4482-A03D-C94598E7B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31625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357910</xdr:rowOff>
    </xdr:from>
    <xdr:to>
      <xdr:col>0</xdr:col>
      <xdr:colOff>0</xdr:colOff>
      <xdr:row>67</xdr:row>
      <xdr:rowOff>1004456</xdr:rowOff>
    </xdr:to>
    <xdr:pic>
      <xdr:nvPicPr>
        <xdr:cNvPr id="15" name="Imagen 50">
          <a:extLst>
            <a:ext uri="{FF2B5EF4-FFF2-40B4-BE49-F238E27FC236}">
              <a16:creationId xmlns:a16="http://schemas.microsoft.com/office/drawing/2014/main" id="{1875669B-B5E9-485A-88FB-C4CEC958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404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</xdr:row>
      <xdr:rowOff>166663</xdr:rowOff>
    </xdr:from>
    <xdr:to>
      <xdr:col>0</xdr:col>
      <xdr:colOff>0</xdr:colOff>
      <xdr:row>58</xdr:row>
      <xdr:rowOff>1152072</xdr:rowOff>
    </xdr:to>
    <xdr:pic>
      <xdr:nvPicPr>
        <xdr:cNvPr id="16" name="Imagen 51">
          <a:extLst>
            <a:ext uri="{FF2B5EF4-FFF2-40B4-BE49-F238E27FC236}">
              <a16:creationId xmlns:a16="http://schemas.microsoft.com/office/drawing/2014/main" id="{6B4A312A-D407-4329-BB86-36685CCD4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1406163"/>
          <a:ext cx="0" cy="233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17929</xdr:rowOff>
    </xdr:from>
    <xdr:to>
      <xdr:col>0</xdr:col>
      <xdr:colOff>0</xdr:colOff>
      <xdr:row>7</xdr:row>
      <xdr:rowOff>1117400</xdr:rowOff>
    </xdr:to>
    <xdr:pic>
      <xdr:nvPicPr>
        <xdr:cNvPr id="17" name="Imagen 53">
          <a:extLst>
            <a:ext uri="{FF2B5EF4-FFF2-40B4-BE49-F238E27FC236}">
              <a16:creationId xmlns:a16="http://schemas.microsoft.com/office/drawing/2014/main" id="{F8BA92D9-07FF-40A2-8BBE-52395E431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541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14380</xdr:rowOff>
    </xdr:from>
    <xdr:to>
      <xdr:col>0</xdr:col>
      <xdr:colOff>0</xdr:colOff>
      <xdr:row>9</xdr:row>
      <xdr:rowOff>958849</xdr:rowOff>
    </xdr:to>
    <xdr:pic>
      <xdr:nvPicPr>
        <xdr:cNvPr id="18" name="Imagen 55">
          <a:extLst>
            <a:ext uri="{FF2B5EF4-FFF2-40B4-BE49-F238E27FC236}">
              <a16:creationId xmlns:a16="http://schemas.microsoft.com/office/drawing/2014/main" id="{1A434B13-2722-451B-A90F-F18F60B3C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193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75267</xdr:rowOff>
    </xdr:from>
    <xdr:to>
      <xdr:col>0</xdr:col>
      <xdr:colOff>0</xdr:colOff>
      <xdr:row>52</xdr:row>
      <xdr:rowOff>1123764</xdr:rowOff>
    </xdr:to>
    <xdr:pic>
      <xdr:nvPicPr>
        <xdr:cNvPr id="19" name="Imagen 57">
          <a:extLst>
            <a:ext uri="{FF2B5EF4-FFF2-40B4-BE49-F238E27FC236}">
              <a16:creationId xmlns:a16="http://schemas.microsoft.com/office/drawing/2014/main" id="{C16E44DA-481E-43AF-B163-4C1195C0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171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75267</xdr:rowOff>
    </xdr:from>
    <xdr:to>
      <xdr:col>0</xdr:col>
      <xdr:colOff>0</xdr:colOff>
      <xdr:row>52</xdr:row>
      <xdr:rowOff>1123764</xdr:rowOff>
    </xdr:to>
    <xdr:pic>
      <xdr:nvPicPr>
        <xdr:cNvPr id="20" name="Imagen 67">
          <a:extLst>
            <a:ext uri="{FF2B5EF4-FFF2-40B4-BE49-F238E27FC236}">
              <a16:creationId xmlns:a16="http://schemas.microsoft.com/office/drawing/2014/main" id="{60EF2F0F-4E52-447F-8D95-AC9508793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171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159873</xdr:rowOff>
    </xdr:from>
    <xdr:to>
      <xdr:col>0</xdr:col>
      <xdr:colOff>0</xdr:colOff>
      <xdr:row>50</xdr:row>
      <xdr:rowOff>1288143</xdr:rowOff>
    </xdr:to>
    <xdr:pic>
      <xdr:nvPicPr>
        <xdr:cNvPr id="21" name="图片 4">
          <a:extLst>
            <a:ext uri="{FF2B5EF4-FFF2-40B4-BE49-F238E27FC236}">
              <a16:creationId xmlns:a16="http://schemas.microsoft.com/office/drawing/2014/main" id="{6A309A2D-39CD-4806-9666-19D8DE819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98753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127001</xdr:rowOff>
    </xdr:from>
    <xdr:to>
      <xdr:col>0</xdr:col>
      <xdr:colOff>0</xdr:colOff>
      <xdr:row>17</xdr:row>
      <xdr:rowOff>1068295</xdr:rowOff>
    </xdr:to>
    <xdr:pic>
      <xdr:nvPicPr>
        <xdr:cNvPr id="22" name="Imagen 45">
          <a:extLst>
            <a:ext uri="{FF2B5EF4-FFF2-40B4-BE49-F238E27FC236}">
              <a16:creationId xmlns:a16="http://schemas.microsoft.com/office/drawing/2014/main" id="{32069FEA-6C03-4806-ABF9-8583F1B3A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556001"/>
          <a:ext cx="0" cy="649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23" name="图片 2">
          <a:extLst>
            <a:ext uri="{FF2B5EF4-FFF2-40B4-BE49-F238E27FC236}">
              <a16:creationId xmlns:a16="http://schemas.microsoft.com/office/drawing/2014/main" id="{6D1C57C8-C1FE-433D-BE4D-A6C8DB412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0</xdr:colOff>
      <xdr:row>53</xdr:row>
      <xdr:rowOff>1133929</xdr:rowOff>
    </xdr:to>
    <xdr:pic>
      <xdr:nvPicPr>
        <xdr:cNvPr id="24" name="图片 2">
          <a:extLst>
            <a:ext uri="{FF2B5EF4-FFF2-40B4-BE49-F238E27FC236}">
              <a16:creationId xmlns:a16="http://schemas.microsoft.com/office/drawing/2014/main" id="{7E43AB15-3B44-4B18-BEAA-40E289E74D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0287000"/>
          <a:ext cx="0" cy="19095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112940</xdr:rowOff>
    </xdr:from>
    <xdr:to>
      <xdr:col>0</xdr:col>
      <xdr:colOff>0</xdr:colOff>
      <xdr:row>2</xdr:row>
      <xdr:rowOff>743816</xdr:rowOff>
    </xdr:to>
    <xdr:pic>
      <xdr:nvPicPr>
        <xdr:cNvPr id="25" name="图片 29">
          <a:extLst>
            <a:ext uri="{FF2B5EF4-FFF2-40B4-BE49-F238E27FC236}">
              <a16:creationId xmlns:a16="http://schemas.microsoft.com/office/drawing/2014/main" id="{9FFB4328-2143-45C9-A98A-53111313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68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112940</xdr:rowOff>
    </xdr:from>
    <xdr:to>
      <xdr:col>0</xdr:col>
      <xdr:colOff>0</xdr:colOff>
      <xdr:row>2</xdr:row>
      <xdr:rowOff>743816</xdr:rowOff>
    </xdr:to>
    <xdr:pic>
      <xdr:nvPicPr>
        <xdr:cNvPr id="26" name="图片 29">
          <a:extLst>
            <a:ext uri="{FF2B5EF4-FFF2-40B4-BE49-F238E27FC236}">
              <a16:creationId xmlns:a16="http://schemas.microsoft.com/office/drawing/2014/main" id="{F4937592-B744-46BB-9F03-1A8103718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68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17929</xdr:rowOff>
    </xdr:from>
    <xdr:to>
      <xdr:col>0</xdr:col>
      <xdr:colOff>0</xdr:colOff>
      <xdr:row>8</xdr:row>
      <xdr:rowOff>1117400</xdr:rowOff>
    </xdr:to>
    <xdr:pic>
      <xdr:nvPicPr>
        <xdr:cNvPr id="27" name="Imagen 53">
          <a:extLst>
            <a:ext uri="{FF2B5EF4-FFF2-40B4-BE49-F238E27FC236}">
              <a16:creationId xmlns:a16="http://schemas.microsoft.com/office/drawing/2014/main" id="{B00C6F94-2599-4E32-9DB5-4FEC3710B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732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8" name="Imagen 51">
          <a:extLst>
            <a:ext uri="{FF2B5EF4-FFF2-40B4-BE49-F238E27FC236}">
              <a16:creationId xmlns:a16="http://schemas.microsoft.com/office/drawing/2014/main" id="{264E1D5E-8384-4E2F-A42B-922C6B85F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17146</xdr:rowOff>
    </xdr:from>
    <xdr:to>
      <xdr:col>0</xdr:col>
      <xdr:colOff>0</xdr:colOff>
      <xdr:row>10</xdr:row>
      <xdr:rowOff>1179288</xdr:rowOff>
    </xdr:to>
    <xdr:pic>
      <xdr:nvPicPr>
        <xdr:cNvPr id="29" name="Imagen 27">
          <a:extLst>
            <a:ext uri="{FF2B5EF4-FFF2-40B4-BE49-F238E27FC236}">
              <a16:creationId xmlns:a16="http://schemas.microsoft.com/office/drawing/2014/main" id="{89DF9E8D-DC08-4E1D-8DB8-986E3C8A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112646"/>
          <a:ext cx="0" cy="171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19050</xdr:colOff>
      <xdr:row>4</xdr:row>
      <xdr:rowOff>0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983B18BD-DD69-4689-BB76-B139955D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19050</xdr:colOff>
      <xdr:row>5</xdr:row>
      <xdr:rowOff>19050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F93D3C6C-BC6C-4FAB-B29F-DA423FC8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6</xdr:row>
      <xdr:rowOff>0</xdr:rowOff>
    </xdr:to>
    <xdr:pic>
      <xdr:nvPicPr>
        <xdr:cNvPr id="4" name="Picture 13">
          <a:extLst>
            <a:ext uri="{FF2B5EF4-FFF2-40B4-BE49-F238E27FC236}">
              <a16:creationId xmlns:a16="http://schemas.microsoft.com/office/drawing/2014/main" id="{DFD5872F-755C-420F-A983-5AD1FEBF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B1C06D5D-E6CD-4074-9BB3-0D45F24C3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19050</xdr:rowOff>
    </xdr:to>
    <xdr:pic>
      <xdr:nvPicPr>
        <xdr:cNvPr id="6" name="Picture 17">
          <a:extLst>
            <a:ext uri="{FF2B5EF4-FFF2-40B4-BE49-F238E27FC236}">
              <a16:creationId xmlns:a16="http://schemas.microsoft.com/office/drawing/2014/main" id="{22B913BA-C35D-480E-89E3-92187114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7" name="Picture 18">
          <a:extLst>
            <a:ext uri="{FF2B5EF4-FFF2-40B4-BE49-F238E27FC236}">
              <a16:creationId xmlns:a16="http://schemas.microsoft.com/office/drawing/2014/main" id="{F161ABA2-FF04-4E93-9E45-AB652499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19050</xdr:rowOff>
    </xdr:to>
    <xdr:pic>
      <xdr:nvPicPr>
        <xdr:cNvPr id="8" name="Picture 22">
          <a:extLst>
            <a:ext uri="{FF2B5EF4-FFF2-40B4-BE49-F238E27FC236}">
              <a16:creationId xmlns:a16="http://schemas.microsoft.com/office/drawing/2014/main" id="{904BE559-71A9-4F1B-B74E-3E066A41E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9" name="Picture 23">
          <a:extLst>
            <a:ext uri="{FF2B5EF4-FFF2-40B4-BE49-F238E27FC236}">
              <a16:creationId xmlns:a16="http://schemas.microsoft.com/office/drawing/2014/main" id="{D8CB0ABD-331B-4059-8ABE-B62C2E7F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19050</xdr:rowOff>
    </xdr:to>
    <xdr:pic>
      <xdr:nvPicPr>
        <xdr:cNvPr id="10" name="Picture 25">
          <a:extLst>
            <a:ext uri="{FF2B5EF4-FFF2-40B4-BE49-F238E27FC236}">
              <a16:creationId xmlns:a16="http://schemas.microsoft.com/office/drawing/2014/main" id="{E2A6CD18-7C83-428A-8B68-4BAAD6641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14</xdr:row>
      <xdr:rowOff>0</xdr:rowOff>
    </xdr:to>
    <xdr:pic>
      <xdr:nvPicPr>
        <xdr:cNvPr id="11" name="Picture 26">
          <a:extLst>
            <a:ext uri="{FF2B5EF4-FFF2-40B4-BE49-F238E27FC236}">
              <a16:creationId xmlns:a16="http://schemas.microsoft.com/office/drawing/2014/main" id="{861E1144-FC9C-42EA-B654-F381A6131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12" name="Picture 31">
          <a:extLst>
            <a:ext uri="{FF2B5EF4-FFF2-40B4-BE49-F238E27FC236}">
              <a16:creationId xmlns:a16="http://schemas.microsoft.com/office/drawing/2014/main" id="{AAD9959B-F437-4EE8-9DEB-E2E916132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46</xdr:row>
      <xdr:rowOff>19050</xdr:rowOff>
    </xdr:to>
    <xdr:pic>
      <xdr:nvPicPr>
        <xdr:cNvPr id="13" name="Picture 32">
          <a:extLst>
            <a:ext uri="{FF2B5EF4-FFF2-40B4-BE49-F238E27FC236}">
              <a16:creationId xmlns:a16="http://schemas.microsoft.com/office/drawing/2014/main" id="{1EA42F21-1C70-43EB-8C56-6E4BB899C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14" name="Picture 33">
          <a:extLst>
            <a:ext uri="{FF2B5EF4-FFF2-40B4-BE49-F238E27FC236}">
              <a16:creationId xmlns:a16="http://schemas.microsoft.com/office/drawing/2014/main" id="{BD623DA3-2E63-4BEC-BC03-AD9361C66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9525</xdr:rowOff>
    </xdr:to>
    <xdr:pic>
      <xdr:nvPicPr>
        <xdr:cNvPr id="15" name="Picture 35">
          <a:extLst>
            <a:ext uri="{FF2B5EF4-FFF2-40B4-BE49-F238E27FC236}">
              <a16:creationId xmlns:a16="http://schemas.microsoft.com/office/drawing/2014/main" id="{C491C065-5C3A-4003-8F38-E8D6B82F2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16" name="Picture 39">
          <a:extLst>
            <a:ext uri="{FF2B5EF4-FFF2-40B4-BE49-F238E27FC236}">
              <a16:creationId xmlns:a16="http://schemas.microsoft.com/office/drawing/2014/main" id="{5637AA1F-987F-42AC-845E-8F52F9ED3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45</xdr:row>
      <xdr:rowOff>9525</xdr:rowOff>
    </xdr:to>
    <xdr:pic>
      <xdr:nvPicPr>
        <xdr:cNvPr id="17" name="Picture 41">
          <a:extLst>
            <a:ext uri="{FF2B5EF4-FFF2-40B4-BE49-F238E27FC236}">
              <a16:creationId xmlns:a16="http://schemas.microsoft.com/office/drawing/2014/main" id="{08AA7EF5-25F8-489E-9ACB-87C76813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7</xdr:row>
      <xdr:rowOff>19050</xdr:rowOff>
    </xdr:to>
    <xdr:pic>
      <xdr:nvPicPr>
        <xdr:cNvPr id="18" name="Picture 44">
          <a:extLst>
            <a:ext uri="{FF2B5EF4-FFF2-40B4-BE49-F238E27FC236}">
              <a16:creationId xmlns:a16="http://schemas.microsoft.com/office/drawing/2014/main" id="{34BC57E3-AE28-48A8-A7E1-3A534911F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19" name="Picture 48">
          <a:extLst>
            <a:ext uri="{FF2B5EF4-FFF2-40B4-BE49-F238E27FC236}">
              <a16:creationId xmlns:a16="http://schemas.microsoft.com/office/drawing/2014/main" id="{E70D47CC-6592-4127-BE12-177A7E360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20" name="Picture 50">
          <a:extLst>
            <a:ext uri="{FF2B5EF4-FFF2-40B4-BE49-F238E27FC236}">
              <a16:creationId xmlns:a16="http://schemas.microsoft.com/office/drawing/2014/main" id="{7DD4051D-7729-420A-AFE0-493397177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21" name="Picture 51">
          <a:extLst>
            <a:ext uri="{FF2B5EF4-FFF2-40B4-BE49-F238E27FC236}">
              <a16:creationId xmlns:a16="http://schemas.microsoft.com/office/drawing/2014/main" id="{A3906B17-3872-484C-85D5-79911ED33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22" name="Picture 53">
          <a:extLst>
            <a:ext uri="{FF2B5EF4-FFF2-40B4-BE49-F238E27FC236}">
              <a16:creationId xmlns:a16="http://schemas.microsoft.com/office/drawing/2014/main" id="{256C81BF-F0CE-40E9-9433-5109F4E7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31</xdr:row>
      <xdr:rowOff>9525</xdr:rowOff>
    </xdr:to>
    <xdr:pic>
      <xdr:nvPicPr>
        <xdr:cNvPr id="23" name="Picture 54">
          <a:extLst>
            <a:ext uri="{FF2B5EF4-FFF2-40B4-BE49-F238E27FC236}">
              <a16:creationId xmlns:a16="http://schemas.microsoft.com/office/drawing/2014/main" id="{9AD4914B-07FB-4253-B8B9-C8A66D5EC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9525</xdr:rowOff>
    </xdr:to>
    <xdr:pic>
      <xdr:nvPicPr>
        <xdr:cNvPr id="24" name="Picture 57">
          <a:extLst>
            <a:ext uri="{FF2B5EF4-FFF2-40B4-BE49-F238E27FC236}">
              <a16:creationId xmlns:a16="http://schemas.microsoft.com/office/drawing/2014/main" id="{BD7BE2E0-CB14-4F84-969B-4104E5C13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19050</xdr:colOff>
      <xdr:row>42</xdr:row>
      <xdr:rowOff>19050</xdr:rowOff>
    </xdr:to>
    <xdr:pic>
      <xdr:nvPicPr>
        <xdr:cNvPr id="25" name="Picture 61">
          <a:extLst>
            <a:ext uri="{FF2B5EF4-FFF2-40B4-BE49-F238E27FC236}">
              <a16:creationId xmlns:a16="http://schemas.microsoft.com/office/drawing/2014/main" id="{7DAFD16E-B57C-4465-937C-B32B50A19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26" name="Picture 71">
          <a:extLst>
            <a:ext uri="{FF2B5EF4-FFF2-40B4-BE49-F238E27FC236}">
              <a16:creationId xmlns:a16="http://schemas.microsoft.com/office/drawing/2014/main" id="{9288DA13-8CC7-4E0E-900B-523294702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19050</xdr:rowOff>
    </xdr:to>
    <xdr:pic>
      <xdr:nvPicPr>
        <xdr:cNvPr id="27" name="Picture 77">
          <a:extLst>
            <a:ext uri="{FF2B5EF4-FFF2-40B4-BE49-F238E27FC236}">
              <a16:creationId xmlns:a16="http://schemas.microsoft.com/office/drawing/2014/main" id="{CBC132CA-318F-4F39-A5A0-44FC4E01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28" name="Picture 81">
          <a:extLst>
            <a:ext uri="{FF2B5EF4-FFF2-40B4-BE49-F238E27FC236}">
              <a16:creationId xmlns:a16="http://schemas.microsoft.com/office/drawing/2014/main" id="{3AC2B50A-ED99-4E2C-A3C7-FDF70AD7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29" name="Picture 82">
          <a:extLst>
            <a:ext uri="{FF2B5EF4-FFF2-40B4-BE49-F238E27FC236}">
              <a16:creationId xmlns:a16="http://schemas.microsoft.com/office/drawing/2014/main" id="{C4EECC56-D0E8-4588-B41B-4D027D27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9</xdr:row>
      <xdr:rowOff>19050</xdr:rowOff>
    </xdr:to>
    <xdr:pic>
      <xdr:nvPicPr>
        <xdr:cNvPr id="30" name="Picture 83">
          <a:extLst>
            <a:ext uri="{FF2B5EF4-FFF2-40B4-BE49-F238E27FC236}">
              <a16:creationId xmlns:a16="http://schemas.microsoft.com/office/drawing/2014/main" id="{07F96F9D-B8B9-4A71-ADA6-B42959BEB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19050</xdr:rowOff>
    </xdr:to>
    <xdr:pic>
      <xdr:nvPicPr>
        <xdr:cNvPr id="31" name="Picture 84">
          <a:extLst>
            <a:ext uri="{FF2B5EF4-FFF2-40B4-BE49-F238E27FC236}">
              <a16:creationId xmlns:a16="http://schemas.microsoft.com/office/drawing/2014/main" id="{16F7D2F2-3B3E-43B6-BCC8-7E8BF53C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447675</xdr:rowOff>
    </xdr:from>
    <xdr:to>
      <xdr:col>0</xdr:col>
      <xdr:colOff>19050</xdr:colOff>
      <xdr:row>30</xdr:row>
      <xdr:rowOff>0</xdr:rowOff>
    </xdr:to>
    <xdr:pic>
      <xdr:nvPicPr>
        <xdr:cNvPr id="32" name="Picture 85">
          <a:extLst>
            <a:ext uri="{FF2B5EF4-FFF2-40B4-BE49-F238E27FC236}">
              <a16:creationId xmlns:a16="http://schemas.microsoft.com/office/drawing/2014/main" id="{6B78ED7C-476D-4B0D-8B0A-917682EC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33" name="Picture 87">
          <a:extLst>
            <a:ext uri="{FF2B5EF4-FFF2-40B4-BE49-F238E27FC236}">
              <a16:creationId xmlns:a16="http://schemas.microsoft.com/office/drawing/2014/main" id="{71ADE765-2DDA-46F4-B574-33997AECD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34" name="Picture 91">
          <a:extLst>
            <a:ext uri="{FF2B5EF4-FFF2-40B4-BE49-F238E27FC236}">
              <a16:creationId xmlns:a16="http://schemas.microsoft.com/office/drawing/2014/main" id="{1074AA9E-81E9-48D7-94D2-D68569E4E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28</xdr:row>
      <xdr:rowOff>9525</xdr:rowOff>
    </xdr:to>
    <xdr:pic>
      <xdr:nvPicPr>
        <xdr:cNvPr id="35" name="Picture 98">
          <a:extLst>
            <a:ext uri="{FF2B5EF4-FFF2-40B4-BE49-F238E27FC236}">
              <a16:creationId xmlns:a16="http://schemas.microsoft.com/office/drawing/2014/main" id="{E8DE9117-B1B5-45E0-881D-E02A3E07C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8</xdr:row>
      <xdr:rowOff>19050</xdr:rowOff>
    </xdr:to>
    <xdr:pic>
      <xdr:nvPicPr>
        <xdr:cNvPr id="36" name="Picture 100">
          <a:extLst>
            <a:ext uri="{FF2B5EF4-FFF2-40B4-BE49-F238E27FC236}">
              <a16:creationId xmlns:a16="http://schemas.microsoft.com/office/drawing/2014/main" id="{BE32B410-C682-426C-AECB-9127864E2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38</xdr:row>
      <xdr:rowOff>9525</xdr:rowOff>
    </xdr:to>
    <xdr:pic>
      <xdr:nvPicPr>
        <xdr:cNvPr id="37" name="Picture 101">
          <a:extLst>
            <a:ext uri="{FF2B5EF4-FFF2-40B4-BE49-F238E27FC236}">
              <a16:creationId xmlns:a16="http://schemas.microsoft.com/office/drawing/2014/main" id="{D54B833B-0F41-4771-AFF7-40368AA5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38" name="Picture 105">
          <a:extLst>
            <a:ext uri="{FF2B5EF4-FFF2-40B4-BE49-F238E27FC236}">
              <a16:creationId xmlns:a16="http://schemas.microsoft.com/office/drawing/2014/main" id="{ADAE8445-AEFF-4E67-AB15-23C1E566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19050</xdr:rowOff>
    </xdr:to>
    <xdr:pic>
      <xdr:nvPicPr>
        <xdr:cNvPr id="39" name="Picture 109">
          <a:extLst>
            <a:ext uri="{FF2B5EF4-FFF2-40B4-BE49-F238E27FC236}">
              <a16:creationId xmlns:a16="http://schemas.microsoft.com/office/drawing/2014/main" id="{8D38A024-BD2C-4744-8791-025FE632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4</xdr:row>
      <xdr:rowOff>0</xdr:rowOff>
    </xdr:to>
    <xdr:pic>
      <xdr:nvPicPr>
        <xdr:cNvPr id="40" name="Picture 8">
          <a:extLst>
            <a:ext uri="{FF2B5EF4-FFF2-40B4-BE49-F238E27FC236}">
              <a16:creationId xmlns:a16="http://schemas.microsoft.com/office/drawing/2014/main" id="{CBFD8F30-13A6-45D8-82E1-BC23AF3B4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19050</xdr:colOff>
      <xdr:row>5</xdr:row>
      <xdr:rowOff>19050</xdr:rowOff>
    </xdr:to>
    <xdr:pic>
      <xdr:nvPicPr>
        <xdr:cNvPr id="41" name="Picture 12">
          <a:extLst>
            <a:ext uri="{FF2B5EF4-FFF2-40B4-BE49-F238E27FC236}">
              <a16:creationId xmlns:a16="http://schemas.microsoft.com/office/drawing/2014/main" id="{C7995E66-AFE2-44E4-8B82-ED447B333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6</xdr:row>
      <xdr:rowOff>0</xdr:rowOff>
    </xdr:to>
    <xdr:pic>
      <xdr:nvPicPr>
        <xdr:cNvPr id="42" name="Picture 13">
          <a:extLst>
            <a:ext uri="{FF2B5EF4-FFF2-40B4-BE49-F238E27FC236}">
              <a16:creationId xmlns:a16="http://schemas.microsoft.com/office/drawing/2014/main" id="{E4F7F56C-560C-49EE-A232-7740F57F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43" name="Picture 16">
          <a:extLst>
            <a:ext uri="{FF2B5EF4-FFF2-40B4-BE49-F238E27FC236}">
              <a16:creationId xmlns:a16="http://schemas.microsoft.com/office/drawing/2014/main" id="{B289DDDE-DAF9-44DF-8604-4DB4B44A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19050</xdr:rowOff>
    </xdr:to>
    <xdr:pic>
      <xdr:nvPicPr>
        <xdr:cNvPr id="44" name="Picture 17">
          <a:extLst>
            <a:ext uri="{FF2B5EF4-FFF2-40B4-BE49-F238E27FC236}">
              <a16:creationId xmlns:a16="http://schemas.microsoft.com/office/drawing/2014/main" id="{9C92150B-0A23-482D-9996-5DF6A230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45" name="Picture 18">
          <a:extLst>
            <a:ext uri="{FF2B5EF4-FFF2-40B4-BE49-F238E27FC236}">
              <a16:creationId xmlns:a16="http://schemas.microsoft.com/office/drawing/2014/main" id="{08277AB4-F1B4-42C3-85BA-442483EC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19050</xdr:rowOff>
    </xdr:to>
    <xdr:pic>
      <xdr:nvPicPr>
        <xdr:cNvPr id="46" name="Picture 22">
          <a:extLst>
            <a:ext uri="{FF2B5EF4-FFF2-40B4-BE49-F238E27FC236}">
              <a16:creationId xmlns:a16="http://schemas.microsoft.com/office/drawing/2014/main" id="{8E166728-BBCC-41E5-A734-C87528AD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47" name="Picture 23">
          <a:extLst>
            <a:ext uri="{FF2B5EF4-FFF2-40B4-BE49-F238E27FC236}">
              <a16:creationId xmlns:a16="http://schemas.microsoft.com/office/drawing/2014/main" id="{4FD0DC4D-A6F6-4907-A8FB-C7EF375BE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19050</xdr:rowOff>
    </xdr:to>
    <xdr:pic>
      <xdr:nvPicPr>
        <xdr:cNvPr id="48" name="Picture 25">
          <a:extLst>
            <a:ext uri="{FF2B5EF4-FFF2-40B4-BE49-F238E27FC236}">
              <a16:creationId xmlns:a16="http://schemas.microsoft.com/office/drawing/2014/main" id="{9EBDB4A8-290C-41AD-B668-B01CDDCB6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14</xdr:row>
      <xdr:rowOff>0</xdr:rowOff>
    </xdr:to>
    <xdr:pic>
      <xdr:nvPicPr>
        <xdr:cNvPr id="49" name="Picture 26">
          <a:extLst>
            <a:ext uri="{FF2B5EF4-FFF2-40B4-BE49-F238E27FC236}">
              <a16:creationId xmlns:a16="http://schemas.microsoft.com/office/drawing/2014/main" id="{9765A3E4-5799-4D81-ADCD-8B045EE7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50" name="Picture 31">
          <a:extLst>
            <a:ext uri="{FF2B5EF4-FFF2-40B4-BE49-F238E27FC236}">
              <a16:creationId xmlns:a16="http://schemas.microsoft.com/office/drawing/2014/main" id="{3F93B8FF-E65D-419A-8CAF-353662D8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46</xdr:row>
      <xdr:rowOff>19050</xdr:rowOff>
    </xdr:to>
    <xdr:pic>
      <xdr:nvPicPr>
        <xdr:cNvPr id="51" name="Picture 32">
          <a:extLst>
            <a:ext uri="{FF2B5EF4-FFF2-40B4-BE49-F238E27FC236}">
              <a16:creationId xmlns:a16="http://schemas.microsoft.com/office/drawing/2014/main" id="{6B2F7DC3-D716-4A49-9C9F-9BC33E0D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52" name="Picture 33">
          <a:extLst>
            <a:ext uri="{FF2B5EF4-FFF2-40B4-BE49-F238E27FC236}">
              <a16:creationId xmlns:a16="http://schemas.microsoft.com/office/drawing/2014/main" id="{B9CFED06-7E6A-4A9A-AA1A-4B8CE006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9525</xdr:rowOff>
    </xdr:to>
    <xdr:pic>
      <xdr:nvPicPr>
        <xdr:cNvPr id="53" name="Picture 35">
          <a:extLst>
            <a:ext uri="{FF2B5EF4-FFF2-40B4-BE49-F238E27FC236}">
              <a16:creationId xmlns:a16="http://schemas.microsoft.com/office/drawing/2014/main" id="{F2228752-1ACA-4A88-879A-DEFA5500E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54" name="Picture 39">
          <a:extLst>
            <a:ext uri="{FF2B5EF4-FFF2-40B4-BE49-F238E27FC236}">
              <a16:creationId xmlns:a16="http://schemas.microsoft.com/office/drawing/2014/main" id="{51C81349-AB7E-4214-81F8-9D4CCECA8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45</xdr:row>
      <xdr:rowOff>9525</xdr:rowOff>
    </xdr:to>
    <xdr:pic>
      <xdr:nvPicPr>
        <xdr:cNvPr id="55" name="Picture 41">
          <a:extLst>
            <a:ext uri="{FF2B5EF4-FFF2-40B4-BE49-F238E27FC236}">
              <a16:creationId xmlns:a16="http://schemas.microsoft.com/office/drawing/2014/main" id="{FB56A2F4-192C-4495-AD2F-CBE74FAD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7</xdr:row>
      <xdr:rowOff>19050</xdr:rowOff>
    </xdr:to>
    <xdr:pic>
      <xdr:nvPicPr>
        <xdr:cNvPr id="56" name="Picture 44">
          <a:extLst>
            <a:ext uri="{FF2B5EF4-FFF2-40B4-BE49-F238E27FC236}">
              <a16:creationId xmlns:a16="http://schemas.microsoft.com/office/drawing/2014/main" id="{EA4589B9-3CA7-4B4A-9E7D-B054E5A21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57" name="Picture 50">
          <a:extLst>
            <a:ext uri="{FF2B5EF4-FFF2-40B4-BE49-F238E27FC236}">
              <a16:creationId xmlns:a16="http://schemas.microsoft.com/office/drawing/2014/main" id="{7317E414-3E1C-429F-9E64-399B0F9B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58" name="Picture 51">
          <a:extLst>
            <a:ext uri="{FF2B5EF4-FFF2-40B4-BE49-F238E27FC236}">
              <a16:creationId xmlns:a16="http://schemas.microsoft.com/office/drawing/2014/main" id="{6ABA77FF-66B6-473A-92F1-9696C38A1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59" name="Picture 53">
          <a:extLst>
            <a:ext uri="{FF2B5EF4-FFF2-40B4-BE49-F238E27FC236}">
              <a16:creationId xmlns:a16="http://schemas.microsoft.com/office/drawing/2014/main" id="{9946AA4B-0F1C-4DAB-B33B-D322B3E0B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31</xdr:row>
      <xdr:rowOff>9525</xdr:rowOff>
    </xdr:to>
    <xdr:pic>
      <xdr:nvPicPr>
        <xdr:cNvPr id="60" name="Picture 54">
          <a:extLst>
            <a:ext uri="{FF2B5EF4-FFF2-40B4-BE49-F238E27FC236}">
              <a16:creationId xmlns:a16="http://schemas.microsoft.com/office/drawing/2014/main" id="{9A7B649B-8C77-4297-989D-E532057F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9525</xdr:rowOff>
    </xdr:to>
    <xdr:pic>
      <xdr:nvPicPr>
        <xdr:cNvPr id="61" name="Picture 57">
          <a:extLst>
            <a:ext uri="{FF2B5EF4-FFF2-40B4-BE49-F238E27FC236}">
              <a16:creationId xmlns:a16="http://schemas.microsoft.com/office/drawing/2014/main" id="{AB817A29-13EB-4E49-8C9C-518181DAC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19050</xdr:colOff>
      <xdr:row>42</xdr:row>
      <xdr:rowOff>19050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5EA1573-0ACA-41F0-87E0-3A31F96FF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19050</xdr:rowOff>
    </xdr:to>
    <xdr:pic>
      <xdr:nvPicPr>
        <xdr:cNvPr id="63" name="Picture 77">
          <a:extLst>
            <a:ext uri="{FF2B5EF4-FFF2-40B4-BE49-F238E27FC236}">
              <a16:creationId xmlns:a16="http://schemas.microsoft.com/office/drawing/2014/main" id="{25D2ADE7-14D3-45AF-B634-EC7EEBA8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64" name="Picture 81">
          <a:extLst>
            <a:ext uri="{FF2B5EF4-FFF2-40B4-BE49-F238E27FC236}">
              <a16:creationId xmlns:a16="http://schemas.microsoft.com/office/drawing/2014/main" id="{9B4AD9D5-6C00-484E-B088-C7C1D944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65" name="Picture 82">
          <a:extLst>
            <a:ext uri="{FF2B5EF4-FFF2-40B4-BE49-F238E27FC236}">
              <a16:creationId xmlns:a16="http://schemas.microsoft.com/office/drawing/2014/main" id="{666E6C3B-581F-42F0-9355-F36352A03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9</xdr:row>
      <xdr:rowOff>19050</xdr:rowOff>
    </xdr:to>
    <xdr:pic>
      <xdr:nvPicPr>
        <xdr:cNvPr id="66" name="Picture 83">
          <a:extLst>
            <a:ext uri="{FF2B5EF4-FFF2-40B4-BE49-F238E27FC236}">
              <a16:creationId xmlns:a16="http://schemas.microsoft.com/office/drawing/2014/main" id="{46FC04FC-850B-419F-80EC-7711AC1C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9525</xdr:rowOff>
    </xdr:to>
    <xdr:pic>
      <xdr:nvPicPr>
        <xdr:cNvPr id="67" name="Picture 84">
          <a:extLst>
            <a:ext uri="{FF2B5EF4-FFF2-40B4-BE49-F238E27FC236}">
              <a16:creationId xmlns:a16="http://schemas.microsoft.com/office/drawing/2014/main" id="{BFDFD95C-268E-451A-ACE2-0BC13B09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68" name="Picture 87">
          <a:extLst>
            <a:ext uri="{FF2B5EF4-FFF2-40B4-BE49-F238E27FC236}">
              <a16:creationId xmlns:a16="http://schemas.microsoft.com/office/drawing/2014/main" id="{1473C61C-A396-4D39-A280-7CB576F5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69" name="Picture 91">
          <a:extLst>
            <a:ext uri="{FF2B5EF4-FFF2-40B4-BE49-F238E27FC236}">
              <a16:creationId xmlns:a16="http://schemas.microsoft.com/office/drawing/2014/main" id="{F183FD3F-BCE0-4AA6-9436-FBD27A14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8</xdr:row>
      <xdr:rowOff>9525</xdr:rowOff>
    </xdr:to>
    <xdr:pic>
      <xdr:nvPicPr>
        <xdr:cNvPr id="70" name="Picture 100">
          <a:extLst>
            <a:ext uri="{FF2B5EF4-FFF2-40B4-BE49-F238E27FC236}">
              <a16:creationId xmlns:a16="http://schemas.microsoft.com/office/drawing/2014/main" id="{334602B9-4F16-44C7-AC48-BFB8CD88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0</xdr:rowOff>
    </xdr:to>
    <xdr:pic>
      <xdr:nvPicPr>
        <xdr:cNvPr id="71" name="Picture 101">
          <a:extLst>
            <a:ext uri="{FF2B5EF4-FFF2-40B4-BE49-F238E27FC236}">
              <a16:creationId xmlns:a16="http://schemas.microsoft.com/office/drawing/2014/main" id="{48899246-2452-4AAA-A693-590BEF0D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19050</xdr:rowOff>
    </xdr:to>
    <xdr:pic>
      <xdr:nvPicPr>
        <xdr:cNvPr id="72" name="Picture 109">
          <a:extLst>
            <a:ext uri="{FF2B5EF4-FFF2-40B4-BE49-F238E27FC236}">
              <a16:creationId xmlns:a16="http://schemas.microsoft.com/office/drawing/2014/main" id="{FA3A0898-C07D-47D7-9015-1BC309AC1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4</xdr:row>
      <xdr:rowOff>0</xdr:rowOff>
    </xdr:to>
    <xdr:pic>
      <xdr:nvPicPr>
        <xdr:cNvPr id="73" name="Picture 8">
          <a:extLst>
            <a:ext uri="{FF2B5EF4-FFF2-40B4-BE49-F238E27FC236}">
              <a16:creationId xmlns:a16="http://schemas.microsoft.com/office/drawing/2014/main" id="{4E5C0A10-A97E-4843-9CE4-870883163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19050</xdr:colOff>
      <xdr:row>5</xdr:row>
      <xdr:rowOff>19050</xdr:rowOff>
    </xdr:to>
    <xdr:pic>
      <xdr:nvPicPr>
        <xdr:cNvPr id="74" name="Picture 12">
          <a:extLst>
            <a:ext uri="{FF2B5EF4-FFF2-40B4-BE49-F238E27FC236}">
              <a16:creationId xmlns:a16="http://schemas.microsoft.com/office/drawing/2014/main" id="{9F231F96-02E8-4B7E-BD4E-25745D25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6</xdr:row>
      <xdr:rowOff>0</xdr:rowOff>
    </xdr:to>
    <xdr:pic>
      <xdr:nvPicPr>
        <xdr:cNvPr id="75" name="Picture 13">
          <a:extLst>
            <a:ext uri="{FF2B5EF4-FFF2-40B4-BE49-F238E27FC236}">
              <a16:creationId xmlns:a16="http://schemas.microsoft.com/office/drawing/2014/main" id="{2E47B2F3-FBBB-43FF-903B-8CD9B720D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76" name="Picture 16">
          <a:extLst>
            <a:ext uri="{FF2B5EF4-FFF2-40B4-BE49-F238E27FC236}">
              <a16:creationId xmlns:a16="http://schemas.microsoft.com/office/drawing/2014/main" id="{DE5539C3-C3CA-4F55-83EF-DA68F462B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19050</xdr:rowOff>
    </xdr:to>
    <xdr:pic>
      <xdr:nvPicPr>
        <xdr:cNvPr id="77" name="Picture 17">
          <a:extLst>
            <a:ext uri="{FF2B5EF4-FFF2-40B4-BE49-F238E27FC236}">
              <a16:creationId xmlns:a16="http://schemas.microsoft.com/office/drawing/2014/main" id="{71C46C9F-E1E5-4448-8759-E8CB5452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78" name="Picture 18">
          <a:extLst>
            <a:ext uri="{FF2B5EF4-FFF2-40B4-BE49-F238E27FC236}">
              <a16:creationId xmlns:a16="http://schemas.microsoft.com/office/drawing/2014/main" id="{9F44FBF7-A443-4E6E-8F9E-CEBBD243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19050</xdr:rowOff>
    </xdr:to>
    <xdr:pic>
      <xdr:nvPicPr>
        <xdr:cNvPr id="79" name="Picture 22">
          <a:extLst>
            <a:ext uri="{FF2B5EF4-FFF2-40B4-BE49-F238E27FC236}">
              <a16:creationId xmlns:a16="http://schemas.microsoft.com/office/drawing/2014/main" id="{3B762F9B-6FF9-436C-B830-4A66A67B8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80" name="Picture 23">
          <a:extLst>
            <a:ext uri="{FF2B5EF4-FFF2-40B4-BE49-F238E27FC236}">
              <a16:creationId xmlns:a16="http://schemas.microsoft.com/office/drawing/2014/main" id="{7212BD8C-6BAF-4A01-86EB-30387083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19050</xdr:rowOff>
    </xdr:to>
    <xdr:pic>
      <xdr:nvPicPr>
        <xdr:cNvPr id="81" name="Picture 25">
          <a:extLst>
            <a:ext uri="{FF2B5EF4-FFF2-40B4-BE49-F238E27FC236}">
              <a16:creationId xmlns:a16="http://schemas.microsoft.com/office/drawing/2014/main" id="{8919B784-57C0-4779-93D3-742F6D82A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14</xdr:row>
      <xdr:rowOff>0</xdr:rowOff>
    </xdr:to>
    <xdr:pic>
      <xdr:nvPicPr>
        <xdr:cNvPr id="82" name="Picture 26">
          <a:extLst>
            <a:ext uri="{FF2B5EF4-FFF2-40B4-BE49-F238E27FC236}">
              <a16:creationId xmlns:a16="http://schemas.microsoft.com/office/drawing/2014/main" id="{026D3DA8-381A-49C2-BF87-679F2EE7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83" name="Picture 31">
          <a:extLst>
            <a:ext uri="{FF2B5EF4-FFF2-40B4-BE49-F238E27FC236}">
              <a16:creationId xmlns:a16="http://schemas.microsoft.com/office/drawing/2014/main" id="{E669F06E-3787-4E64-8C08-1520833D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46</xdr:row>
      <xdr:rowOff>19050</xdr:rowOff>
    </xdr:to>
    <xdr:pic>
      <xdr:nvPicPr>
        <xdr:cNvPr id="84" name="Picture 32">
          <a:extLst>
            <a:ext uri="{FF2B5EF4-FFF2-40B4-BE49-F238E27FC236}">
              <a16:creationId xmlns:a16="http://schemas.microsoft.com/office/drawing/2014/main" id="{845E05FF-5C7B-4CB4-BB2D-0105DFBE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85" name="Picture 33">
          <a:extLst>
            <a:ext uri="{FF2B5EF4-FFF2-40B4-BE49-F238E27FC236}">
              <a16:creationId xmlns:a16="http://schemas.microsoft.com/office/drawing/2014/main" id="{951E966D-E601-40B4-9B39-B20BE65E2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19050</xdr:rowOff>
    </xdr:to>
    <xdr:pic>
      <xdr:nvPicPr>
        <xdr:cNvPr id="86" name="Picture 35">
          <a:extLst>
            <a:ext uri="{FF2B5EF4-FFF2-40B4-BE49-F238E27FC236}">
              <a16:creationId xmlns:a16="http://schemas.microsoft.com/office/drawing/2014/main" id="{1AB5F697-B061-4B4A-B6B0-328242E4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19050</xdr:colOff>
      <xdr:row>18</xdr:row>
      <xdr:rowOff>0</xdr:rowOff>
    </xdr:to>
    <xdr:pic>
      <xdr:nvPicPr>
        <xdr:cNvPr id="87" name="Picture 36">
          <a:extLst>
            <a:ext uri="{FF2B5EF4-FFF2-40B4-BE49-F238E27FC236}">
              <a16:creationId xmlns:a16="http://schemas.microsoft.com/office/drawing/2014/main" id="{2875F048-8621-4B95-A891-4DC49F1D6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19</xdr:row>
      <xdr:rowOff>0</xdr:rowOff>
    </xdr:to>
    <xdr:pic>
      <xdr:nvPicPr>
        <xdr:cNvPr id="88" name="Picture 38">
          <a:extLst>
            <a:ext uri="{FF2B5EF4-FFF2-40B4-BE49-F238E27FC236}">
              <a16:creationId xmlns:a16="http://schemas.microsoft.com/office/drawing/2014/main" id="{9E229D68-F420-4F2C-8F0C-CF15401B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89" name="Picture 39">
          <a:extLst>
            <a:ext uri="{FF2B5EF4-FFF2-40B4-BE49-F238E27FC236}">
              <a16:creationId xmlns:a16="http://schemas.microsoft.com/office/drawing/2014/main" id="{A5137F35-0174-4076-9C3A-6C7DAE5F6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90" name="Picture 43">
          <a:extLst>
            <a:ext uri="{FF2B5EF4-FFF2-40B4-BE49-F238E27FC236}">
              <a16:creationId xmlns:a16="http://schemas.microsoft.com/office/drawing/2014/main" id="{83D75C9B-1634-4D30-B077-0AF3F756B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91" name="Picture 49">
          <a:extLst>
            <a:ext uri="{FF2B5EF4-FFF2-40B4-BE49-F238E27FC236}">
              <a16:creationId xmlns:a16="http://schemas.microsoft.com/office/drawing/2014/main" id="{D7A08FEC-4C86-4C15-88F4-B37BBDC0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92" name="Picture 50">
          <a:extLst>
            <a:ext uri="{FF2B5EF4-FFF2-40B4-BE49-F238E27FC236}">
              <a16:creationId xmlns:a16="http://schemas.microsoft.com/office/drawing/2014/main" id="{FC5F1D19-CF70-48F2-B497-BA3A65DEE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93" name="Picture 51">
          <a:extLst>
            <a:ext uri="{FF2B5EF4-FFF2-40B4-BE49-F238E27FC236}">
              <a16:creationId xmlns:a16="http://schemas.microsoft.com/office/drawing/2014/main" id="{05DEA1A8-95DE-4D46-B3EC-F5B99997B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94" name="Picture 52">
          <a:extLst>
            <a:ext uri="{FF2B5EF4-FFF2-40B4-BE49-F238E27FC236}">
              <a16:creationId xmlns:a16="http://schemas.microsoft.com/office/drawing/2014/main" id="{4DA0412A-DB35-400C-B732-F3392A3D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447675</xdr:rowOff>
    </xdr:from>
    <xdr:to>
      <xdr:col>0</xdr:col>
      <xdr:colOff>19050</xdr:colOff>
      <xdr:row>23</xdr:row>
      <xdr:rowOff>0</xdr:rowOff>
    </xdr:to>
    <xdr:pic>
      <xdr:nvPicPr>
        <xdr:cNvPr id="95" name="Picture 53">
          <a:extLst>
            <a:ext uri="{FF2B5EF4-FFF2-40B4-BE49-F238E27FC236}">
              <a16:creationId xmlns:a16="http://schemas.microsoft.com/office/drawing/2014/main" id="{7906B86D-9354-4169-AD7E-43D3E030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96" name="Picture 55">
          <a:extLst>
            <a:ext uri="{FF2B5EF4-FFF2-40B4-BE49-F238E27FC236}">
              <a16:creationId xmlns:a16="http://schemas.microsoft.com/office/drawing/2014/main" id="{D777D509-8A70-46F1-9C74-8570D02F2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97" name="Picture 56">
          <a:extLst>
            <a:ext uri="{FF2B5EF4-FFF2-40B4-BE49-F238E27FC236}">
              <a16:creationId xmlns:a16="http://schemas.microsoft.com/office/drawing/2014/main" id="{9E0C43DB-4A3E-4944-A30D-AE8FC5B4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19050</xdr:rowOff>
    </xdr:to>
    <xdr:pic>
      <xdr:nvPicPr>
        <xdr:cNvPr id="98" name="Picture 58">
          <a:extLst>
            <a:ext uri="{FF2B5EF4-FFF2-40B4-BE49-F238E27FC236}">
              <a16:creationId xmlns:a16="http://schemas.microsoft.com/office/drawing/2014/main" id="{76CAEF46-214A-4A67-8B81-4FE37EC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99" name="Picture 59">
          <a:extLst>
            <a:ext uri="{FF2B5EF4-FFF2-40B4-BE49-F238E27FC236}">
              <a16:creationId xmlns:a16="http://schemas.microsoft.com/office/drawing/2014/main" id="{ACF772EC-B50D-4EF6-A827-A0E61EEE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100" name="Picture 72">
          <a:extLst>
            <a:ext uri="{FF2B5EF4-FFF2-40B4-BE49-F238E27FC236}">
              <a16:creationId xmlns:a16="http://schemas.microsoft.com/office/drawing/2014/main" id="{767D409F-3E82-4372-BD1F-FEC57568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19050</xdr:rowOff>
    </xdr:to>
    <xdr:pic>
      <xdr:nvPicPr>
        <xdr:cNvPr id="101" name="Picture 78">
          <a:extLst>
            <a:ext uri="{FF2B5EF4-FFF2-40B4-BE49-F238E27FC236}">
              <a16:creationId xmlns:a16="http://schemas.microsoft.com/office/drawing/2014/main" id="{3437FA36-BAEB-47EB-8E9E-BA0E87D9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102" name="Picture 82">
          <a:extLst>
            <a:ext uri="{FF2B5EF4-FFF2-40B4-BE49-F238E27FC236}">
              <a16:creationId xmlns:a16="http://schemas.microsoft.com/office/drawing/2014/main" id="{E8DDE15A-3490-46DA-A2DD-76AB0DBD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103" name="Picture 83">
          <a:extLst>
            <a:ext uri="{FF2B5EF4-FFF2-40B4-BE49-F238E27FC236}">
              <a16:creationId xmlns:a16="http://schemas.microsoft.com/office/drawing/2014/main" id="{C4BD761B-202C-4279-8CE5-E6017452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9</xdr:row>
      <xdr:rowOff>19050</xdr:rowOff>
    </xdr:to>
    <xdr:pic>
      <xdr:nvPicPr>
        <xdr:cNvPr id="104" name="Picture 84">
          <a:extLst>
            <a:ext uri="{FF2B5EF4-FFF2-40B4-BE49-F238E27FC236}">
              <a16:creationId xmlns:a16="http://schemas.microsoft.com/office/drawing/2014/main" id="{CA68EF6D-7D85-4FFC-8DA5-C3CC5C37F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19050</xdr:rowOff>
    </xdr:to>
    <xdr:pic>
      <xdr:nvPicPr>
        <xdr:cNvPr id="105" name="Picture 85">
          <a:extLst>
            <a:ext uri="{FF2B5EF4-FFF2-40B4-BE49-F238E27FC236}">
              <a16:creationId xmlns:a16="http://schemas.microsoft.com/office/drawing/2014/main" id="{BB48837E-D25B-4D8B-A926-320D0D251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447675</xdr:rowOff>
    </xdr:from>
    <xdr:to>
      <xdr:col>0</xdr:col>
      <xdr:colOff>19050</xdr:colOff>
      <xdr:row>30</xdr:row>
      <xdr:rowOff>0</xdr:rowOff>
    </xdr:to>
    <xdr:pic>
      <xdr:nvPicPr>
        <xdr:cNvPr id="106" name="Picture 86">
          <a:extLst>
            <a:ext uri="{FF2B5EF4-FFF2-40B4-BE49-F238E27FC236}">
              <a16:creationId xmlns:a16="http://schemas.microsoft.com/office/drawing/2014/main" id="{2950D9ED-F207-4F7E-9300-395EF397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107" name="Picture 88">
          <a:extLst>
            <a:ext uri="{FF2B5EF4-FFF2-40B4-BE49-F238E27FC236}">
              <a16:creationId xmlns:a16="http://schemas.microsoft.com/office/drawing/2014/main" id="{AFD36C67-C2FE-459E-A92B-234EBF68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108" name="Picture 92">
          <a:extLst>
            <a:ext uri="{FF2B5EF4-FFF2-40B4-BE49-F238E27FC236}">
              <a16:creationId xmlns:a16="http://schemas.microsoft.com/office/drawing/2014/main" id="{98B3963F-29B8-48DB-BBDB-FD77DDE62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28</xdr:row>
      <xdr:rowOff>19050</xdr:rowOff>
    </xdr:to>
    <xdr:pic>
      <xdr:nvPicPr>
        <xdr:cNvPr id="109" name="Picture 99">
          <a:extLst>
            <a:ext uri="{FF2B5EF4-FFF2-40B4-BE49-F238E27FC236}">
              <a16:creationId xmlns:a16="http://schemas.microsoft.com/office/drawing/2014/main" id="{FC7F2978-62CC-4291-8A92-3E4CC170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38</xdr:row>
      <xdr:rowOff>19050</xdr:rowOff>
    </xdr:to>
    <xdr:pic>
      <xdr:nvPicPr>
        <xdr:cNvPr id="110" name="Picture 102">
          <a:extLst>
            <a:ext uri="{FF2B5EF4-FFF2-40B4-BE49-F238E27FC236}">
              <a16:creationId xmlns:a16="http://schemas.microsoft.com/office/drawing/2014/main" id="{9E4E9391-C5A8-4B8C-B710-8F06DFA39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0</xdr:rowOff>
    </xdr:to>
    <xdr:pic>
      <xdr:nvPicPr>
        <xdr:cNvPr id="111" name="Picture 103">
          <a:extLst>
            <a:ext uri="{FF2B5EF4-FFF2-40B4-BE49-F238E27FC236}">
              <a16:creationId xmlns:a16="http://schemas.microsoft.com/office/drawing/2014/main" id="{C82889C7-9EB3-4B23-8A57-985D8492E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112" name="Picture 106">
          <a:extLst>
            <a:ext uri="{FF2B5EF4-FFF2-40B4-BE49-F238E27FC236}">
              <a16:creationId xmlns:a16="http://schemas.microsoft.com/office/drawing/2014/main" id="{A01D26DC-01A6-4FCD-800C-B8A300DF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19050</xdr:rowOff>
    </xdr:to>
    <xdr:pic>
      <xdr:nvPicPr>
        <xdr:cNvPr id="113" name="Picture 110">
          <a:extLst>
            <a:ext uri="{FF2B5EF4-FFF2-40B4-BE49-F238E27FC236}">
              <a16:creationId xmlns:a16="http://schemas.microsoft.com/office/drawing/2014/main" id="{44FF5A9E-B1A2-4EEE-B9AE-E0952A51E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114" name="Picture 115">
          <a:extLst>
            <a:ext uri="{FF2B5EF4-FFF2-40B4-BE49-F238E27FC236}">
              <a16:creationId xmlns:a16="http://schemas.microsoft.com/office/drawing/2014/main" id="{C0A8CFE5-9832-48ED-BBF7-F4B2EC3C2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447675</xdr:rowOff>
    </xdr:from>
    <xdr:to>
      <xdr:col>0</xdr:col>
      <xdr:colOff>19050</xdr:colOff>
      <xdr:row>34</xdr:row>
      <xdr:rowOff>0</xdr:rowOff>
    </xdr:to>
    <xdr:pic>
      <xdr:nvPicPr>
        <xdr:cNvPr id="115" name="Picture 116">
          <a:extLst>
            <a:ext uri="{FF2B5EF4-FFF2-40B4-BE49-F238E27FC236}">
              <a16:creationId xmlns:a16="http://schemas.microsoft.com/office/drawing/2014/main" id="{98211B64-8F88-4BA7-A035-339247C5B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90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19050</xdr:colOff>
      <xdr:row>57</xdr:row>
      <xdr:rowOff>9525</xdr:rowOff>
    </xdr:to>
    <xdr:pic>
      <xdr:nvPicPr>
        <xdr:cNvPr id="116" name="Picture 119">
          <a:extLst>
            <a:ext uri="{FF2B5EF4-FFF2-40B4-BE49-F238E27FC236}">
              <a16:creationId xmlns:a16="http://schemas.microsoft.com/office/drawing/2014/main" id="{999192A0-4268-41BA-A423-0DF068C0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4</xdr:row>
      <xdr:rowOff>0</xdr:rowOff>
    </xdr:to>
    <xdr:pic>
      <xdr:nvPicPr>
        <xdr:cNvPr id="117" name="Picture 7">
          <a:extLst>
            <a:ext uri="{FF2B5EF4-FFF2-40B4-BE49-F238E27FC236}">
              <a16:creationId xmlns:a16="http://schemas.microsoft.com/office/drawing/2014/main" id="{AA6B553B-8257-4752-AE9C-FE8462C6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118" name="Picture 9">
          <a:extLst>
            <a:ext uri="{FF2B5EF4-FFF2-40B4-BE49-F238E27FC236}">
              <a16:creationId xmlns:a16="http://schemas.microsoft.com/office/drawing/2014/main" id="{D89FFB2E-FE4E-4D15-9F5B-EB41237EA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12700</xdr:rowOff>
    </xdr:to>
    <xdr:pic>
      <xdr:nvPicPr>
        <xdr:cNvPr id="119" name="Picture 10">
          <a:extLst>
            <a:ext uri="{FF2B5EF4-FFF2-40B4-BE49-F238E27FC236}">
              <a16:creationId xmlns:a16="http://schemas.microsoft.com/office/drawing/2014/main" id="{5D057C0A-85CA-457A-A4FC-2109A37F2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120" name="Picture 11">
          <a:extLst>
            <a:ext uri="{FF2B5EF4-FFF2-40B4-BE49-F238E27FC236}">
              <a16:creationId xmlns:a16="http://schemas.microsoft.com/office/drawing/2014/main" id="{DD862CB8-6645-4B45-B442-88D01634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121" name="Picture 14">
          <a:extLst>
            <a:ext uri="{FF2B5EF4-FFF2-40B4-BE49-F238E27FC236}">
              <a16:creationId xmlns:a16="http://schemas.microsoft.com/office/drawing/2014/main" id="{0F9412FD-A53B-4246-9BA9-F5C123C88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56</xdr:row>
      <xdr:rowOff>12700</xdr:rowOff>
    </xdr:to>
    <xdr:pic>
      <xdr:nvPicPr>
        <xdr:cNvPr id="122" name="Picture 15">
          <a:extLst>
            <a:ext uri="{FF2B5EF4-FFF2-40B4-BE49-F238E27FC236}">
              <a16:creationId xmlns:a16="http://schemas.microsoft.com/office/drawing/2014/main" id="{B05B4EF3-A7C3-4AE4-A65A-89C7231B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123" name="Picture 17">
          <a:extLst>
            <a:ext uri="{FF2B5EF4-FFF2-40B4-BE49-F238E27FC236}">
              <a16:creationId xmlns:a16="http://schemas.microsoft.com/office/drawing/2014/main" id="{F1E575F2-9EF1-4529-9720-6A660093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124" name="Picture 18">
          <a:extLst>
            <a:ext uri="{FF2B5EF4-FFF2-40B4-BE49-F238E27FC236}">
              <a16:creationId xmlns:a16="http://schemas.microsoft.com/office/drawing/2014/main" id="{BEC0A6AA-ACBF-4F64-9294-5B1597348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125" name="Picture 19">
          <a:extLst>
            <a:ext uri="{FF2B5EF4-FFF2-40B4-BE49-F238E27FC236}">
              <a16:creationId xmlns:a16="http://schemas.microsoft.com/office/drawing/2014/main" id="{B00EAEB1-C532-484E-B010-CF5E1196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15</xdr:row>
      <xdr:rowOff>0</xdr:rowOff>
    </xdr:to>
    <xdr:pic>
      <xdr:nvPicPr>
        <xdr:cNvPr id="126" name="Picture 22">
          <a:extLst>
            <a:ext uri="{FF2B5EF4-FFF2-40B4-BE49-F238E27FC236}">
              <a16:creationId xmlns:a16="http://schemas.microsoft.com/office/drawing/2014/main" id="{43D0AB2C-A4EE-4D0B-9C1D-ACAD70A6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444500</xdr:rowOff>
    </xdr:from>
    <xdr:to>
      <xdr:col>0</xdr:col>
      <xdr:colOff>12700</xdr:colOff>
      <xdr:row>15</xdr:row>
      <xdr:rowOff>0</xdr:rowOff>
    </xdr:to>
    <xdr:pic>
      <xdr:nvPicPr>
        <xdr:cNvPr id="127" name="Picture 23">
          <a:extLst>
            <a:ext uri="{FF2B5EF4-FFF2-40B4-BE49-F238E27FC236}">
              <a16:creationId xmlns:a16="http://schemas.microsoft.com/office/drawing/2014/main" id="{57B0EDB1-8F49-4E05-A89F-6F1FFA57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12700</xdr:rowOff>
    </xdr:to>
    <xdr:pic>
      <xdr:nvPicPr>
        <xdr:cNvPr id="128" name="Picture 25">
          <a:extLst>
            <a:ext uri="{FF2B5EF4-FFF2-40B4-BE49-F238E27FC236}">
              <a16:creationId xmlns:a16="http://schemas.microsoft.com/office/drawing/2014/main" id="{500AEF75-29CA-4FCF-8DCA-74256C32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12700</xdr:colOff>
      <xdr:row>18</xdr:row>
      <xdr:rowOff>0</xdr:rowOff>
    </xdr:to>
    <xdr:pic>
      <xdr:nvPicPr>
        <xdr:cNvPr id="129" name="Picture 26">
          <a:extLst>
            <a:ext uri="{FF2B5EF4-FFF2-40B4-BE49-F238E27FC236}">
              <a16:creationId xmlns:a16="http://schemas.microsoft.com/office/drawing/2014/main" id="{3159DDBB-6D15-4938-A12F-4E65D9AB8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12700</xdr:rowOff>
    </xdr:to>
    <xdr:pic>
      <xdr:nvPicPr>
        <xdr:cNvPr id="130" name="Picture 27">
          <a:extLst>
            <a:ext uri="{FF2B5EF4-FFF2-40B4-BE49-F238E27FC236}">
              <a16:creationId xmlns:a16="http://schemas.microsoft.com/office/drawing/2014/main" id="{760EB6A7-262C-44B0-BD96-09372CAFD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0</xdr:rowOff>
    </xdr:to>
    <xdr:pic>
      <xdr:nvPicPr>
        <xdr:cNvPr id="131" name="Picture 28">
          <a:extLst>
            <a:ext uri="{FF2B5EF4-FFF2-40B4-BE49-F238E27FC236}">
              <a16:creationId xmlns:a16="http://schemas.microsoft.com/office/drawing/2014/main" id="{72F33D18-2534-4C16-932E-7C70213C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132" name="Picture 29">
          <a:extLst>
            <a:ext uri="{FF2B5EF4-FFF2-40B4-BE49-F238E27FC236}">
              <a16:creationId xmlns:a16="http://schemas.microsoft.com/office/drawing/2014/main" id="{87186E62-466C-47FB-A31A-C1CC3EC6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133" name="Picture 30">
          <a:extLst>
            <a:ext uri="{FF2B5EF4-FFF2-40B4-BE49-F238E27FC236}">
              <a16:creationId xmlns:a16="http://schemas.microsoft.com/office/drawing/2014/main" id="{BC71BD83-423F-4F48-AD8D-6657FF62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58</xdr:row>
      <xdr:rowOff>12700</xdr:rowOff>
    </xdr:to>
    <xdr:pic>
      <xdr:nvPicPr>
        <xdr:cNvPr id="134" name="Picture 31">
          <a:extLst>
            <a:ext uri="{FF2B5EF4-FFF2-40B4-BE49-F238E27FC236}">
              <a16:creationId xmlns:a16="http://schemas.microsoft.com/office/drawing/2014/main" id="{BE303C02-72A2-4C07-AA58-FAE24D74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135" name="Picture 35">
          <a:extLst>
            <a:ext uri="{FF2B5EF4-FFF2-40B4-BE49-F238E27FC236}">
              <a16:creationId xmlns:a16="http://schemas.microsoft.com/office/drawing/2014/main" id="{9D090E2D-4434-44B3-B9E3-3ABE5355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136" name="Picture 36">
          <a:extLst>
            <a:ext uri="{FF2B5EF4-FFF2-40B4-BE49-F238E27FC236}">
              <a16:creationId xmlns:a16="http://schemas.microsoft.com/office/drawing/2014/main" id="{3046B16E-0FDC-4009-80D1-C008C5AC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137" name="Picture 37">
          <a:extLst>
            <a:ext uri="{FF2B5EF4-FFF2-40B4-BE49-F238E27FC236}">
              <a16:creationId xmlns:a16="http://schemas.microsoft.com/office/drawing/2014/main" id="{5DED6835-D271-41F4-9114-AC61A63D5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12700</xdr:rowOff>
    </xdr:to>
    <xdr:pic>
      <xdr:nvPicPr>
        <xdr:cNvPr id="138" name="Picture 39">
          <a:extLst>
            <a:ext uri="{FF2B5EF4-FFF2-40B4-BE49-F238E27FC236}">
              <a16:creationId xmlns:a16="http://schemas.microsoft.com/office/drawing/2014/main" id="{D0141B25-FD9C-425A-9AE7-D7DF7A2B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139" name="Picture 40">
          <a:extLst>
            <a:ext uri="{FF2B5EF4-FFF2-40B4-BE49-F238E27FC236}">
              <a16:creationId xmlns:a16="http://schemas.microsoft.com/office/drawing/2014/main" id="{54A387A8-2CB1-475D-87D1-A6B3C8880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140" name="Picture 43">
          <a:extLst>
            <a:ext uri="{FF2B5EF4-FFF2-40B4-BE49-F238E27FC236}">
              <a16:creationId xmlns:a16="http://schemas.microsoft.com/office/drawing/2014/main" id="{15D3EC11-5403-49BF-91C8-7AF125BF6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42</xdr:row>
      <xdr:rowOff>12700</xdr:rowOff>
    </xdr:to>
    <xdr:pic>
      <xdr:nvPicPr>
        <xdr:cNvPr id="141" name="Picture 45">
          <a:extLst>
            <a:ext uri="{FF2B5EF4-FFF2-40B4-BE49-F238E27FC236}">
              <a16:creationId xmlns:a16="http://schemas.microsoft.com/office/drawing/2014/main" id="{EB5A43E6-A612-4939-ADF9-215E97110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142" name="Picture 53">
          <a:extLst>
            <a:ext uri="{FF2B5EF4-FFF2-40B4-BE49-F238E27FC236}">
              <a16:creationId xmlns:a16="http://schemas.microsoft.com/office/drawing/2014/main" id="{A7E1D1A8-6F14-4A02-8ECE-D0B7A5925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53</xdr:row>
      <xdr:rowOff>12700</xdr:rowOff>
    </xdr:to>
    <xdr:pic>
      <xdr:nvPicPr>
        <xdr:cNvPr id="143" name="Picture 57">
          <a:extLst>
            <a:ext uri="{FF2B5EF4-FFF2-40B4-BE49-F238E27FC236}">
              <a16:creationId xmlns:a16="http://schemas.microsoft.com/office/drawing/2014/main" id="{2E18D25B-0014-42A8-A3B2-80A90521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44" name="Picture 60">
          <a:extLst>
            <a:ext uri="{FF2B5EF4-FFF2-40B4-BE49-F238E27FC236}">
              <a16:creationId xmlns:a16="http://schemas.microsoft.com/office/drawing/2014/main" id="{EBCEC85D-B592-43FA-80F2-1F86B5CB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12700</xdr:colOff>
      <xdr:row>9</xdr:row>
      <xdr:rowOff>12700</xdr:rowOff>
    </xdr:to>
    <xdr:pic>
      <xdr:nvPicPr>
        <xdr:cNvPr id="145" name="Picture 61">
          <a:extLst>
            <a:ext uri="{FF2B5EF4-FFF2-40B4-BE49-F238E27FC236}">
              <a16:creationId xmlns:a16="http://schemas.microsoft.com/office/drawing/2014/main" id="{621009C3-0FE9-4B80-841C-B55D86F45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12700</xdr:rowOff>
    </xdr:to>
    <xdr:pic>
      <xdr:nvPicPr>
        <xdr:cNvPr id="146" name="Picture 62">
          <a:extLst>
            <a:ext uri="{FF2B5EF4-FFF2-40B4-BE49-F238E27FC236}">
              <a16:creationId xmlns:a16="http://schemas.microsoft.com/office/drawing/2014/main" id="{F9A91C9B-F445-43CA-AADB-BCCE57C57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147" name="Picture 63">
          <a:extLst>
            <a:ext uri="{FF2B5EF4-FFF2-40B4-BE49-F238E27FC236}">
              <a16:creationId xmlns:a16="http://schemas.microsoft.com/office/drawing/2014/main" id="{29521E17-B623-4E3E-BEF5-C832BF25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48" name="Picture 64">
          <a:extLst>
            <a:ext uri="{FF2B5EF4-FFF2-40B4-BE49-F238E27FC236}">
              <a16:creationId xmlns:a16="http://schemas.microsoft.com/office/drawing/2014/main" id="{D554BC16-C7B9-492B-92EE-1247B5CD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149" name="Picture 67">
          <a:extLst>
            <a:ext uri="{FF2B5EF4-FFF2-40B4-BE49-F238E27FC236}">
              <a16:creationId xmlns:a16="http://schemas.microsoft.com/office/drawing/2014/main" id="{F90B0625-1E4F-45D4-A560-2685DEEE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150" name="Picture 74">
          <a:extLst>
            <a:ext uri="{FF2B5EF4-FFF2-40B4-BE49-F238E27FC236}">
              <a16:creationId xmlns:a16="http://schemas.microsoft.com/office/drawing/2014/main" id="{AF3FF03B-A832-4888-AA08-B9E834C07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38</xdr:row>
      <xdr:rowOff>12700</xdr:rowOff>
    </xdr:to>
    <xdr:pic>
      <xdr:nvPicPr>
        <xdr:cNvPr id="151" name="Picture 75">
          <a:extLst>
            <a:ext uri="{FF2B5EF4-FFF2-40B4-BE49-F238E27FC236}">
              <a16:creationId xmlns:a16="http://schemas.microsoft.com/office/drawing/2014/main" id="{E861963F-2BFE-46B6-AAA7-F5813A9B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39</xdr:row>
      <xdr:rowOff>12700</xdr:rowOff>
    </xdr:to>
    <xdr:pic>
      <xdr:nvPicPr>
        <xdr:cNvPr id="152" name="Picture 83">
          <a:extLst>
            <a:ext uri="{FF2B5EF4-FFF2-40B4-BE49-F238E27FC236}">
              <a16:creationId xmlns:a16="http://schemas.microsoft.com/office/drawing/2014/main" id="{E178B55F-CF07-4117-8434-E91E373F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153" name="Picture 84">
          <a:extLst>
            <a:ext uri="{FF2B5EF4-FFF2-40B4-BE49-F238E27FC236}">
              <a16:creationId xmlns:a16="http://schemas.microsoft.com/office/drawing/2014/main" id="{63096467-DF76-486F-9612-CC2E8D354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154" name="Picture 85">
          <a:extLst>
            <a:ext uri="{FF2B5EF4-FFF2-40B4-BE49-F238E27FC236}">
              <a16:creationId xmlns:a16="http://schemas.microsoft.com/office/drawing/2014/main" id="{1DCC2617-5725-4D8E-BD76-161D7D9B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155" name="Picture 86">
          <a:extLst>
            <a:ext uri="{FF2B5EF4-FFF2-40B4-BE49-F238E27FC236}">
              <a16:creationId xmlns:a16="http://schemas.microsoft.com/office/drawing/2014/main" id="{35C63FCB-39AE-4F83-A586-163A2EAC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156" name="Picture 88">
          <a:extLst>
            <a:ext uri="{FF2B5EF4-FFF2-40B4-BE49-F238E27FC236}">
              <a16:creationId xmlns:a16="http://schemas.microsoft.com/office/drawing/2014/main" id="{24701AB7-A107-42D8-A7A4-0AA96585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0</xdr:rowOff>
    </xdr:to>
    <xdr:pic>
      <xdr:nvPicPr>
        <xdr:cNvPr id="157" name="Picture 89">
          <a:extLst>
            <a:ext uri="{FF2B5EF4-FFF2-40B4-BE49-F238E27FC236}">
              <a16:creationId xmlns:a16="http://schemas.microsoft.com/office/drawing/2014/main" id="{9F6465B0-07DD-49AC-9F63-2A236B54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38</xdr:row>
      <xdr:rowOff>12700</xdr:rowOff>
    </xdr:to>
    <xdr:pic>
      <xdr:nvPicPr>
        <xdr:cNvPr id="158" name="Picture 91">
          <a:extLst>
            <a:ext uri="{FF2B5EF4-FFF2-40B4-BE49-F238E27FC236}">
              <a16:creationId xmlns:a16="http://schemas.microsoft.com/office/drawing/2014/main" id="{142126DF-F0C5-45E1-A6E7-14C3331E5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159" name="Picture 92">
          <a:extLst>
            <a:ext uri="{FF2B5EF4-FFF2-40B4-BE49-F238E27FC236}">
              <a16:creationId xmlns:a16="http://schemas.microsoft.com/office/drawing/2014/main" id="{B032ACF0-963A-40D8-BF9D-0017DF344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0</xdr:rowOff>
    </xdr:to>
    <xdr:pic>
      <xdr:nvPicPr>
        <xdr:cNvPr id="160" name="Picture 97">
          <a:extLst>
            <a:ext uri="{FF2B5EF4-FFF2-40B4-BE49-F238E27FC236}">
              <a16:creationId xmlns:a16="http://schemas.microsoft.com/office/drawing/2014/main" id="{772184B5-F018-479E-8AE6-66F92A57E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12700</xdr:rowOff>
    </xdr:to>
    <xdr:pic>
      <xdr:nvPicPr>
        <xdr:cNvPr id="161" name="Picture 100">
          <a:extLst>
            <a:ext uri="{FF2B5EF4-FFF2-40B4-BE49-F238E27FC236}">
              <a16:creationId xmlns:a16="http://schemas.microsoft.com/office/drawing/2014/main" id="{0EB22FEC-2A46-40C3-AF15-D39907FB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0</xdr:rowOff>
    </xdr:to>
    <xdr:pic>
      <xdr:nvPicPr>
        <xdr:cNvPr id="162" name="Picture 101">
          <a:extLst>
            <a:ext uri="{FF2B5EF4-FFF2-40B4-BE49-F238E27FC236}">
              <a16:creationId xmlns:a16="http://schemas.microsoft.com/office/drawing/2014/main" id="{34878A7F-8AB9-47BC-8955-6205C7D4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45</xdr:row>
      <xdr:rowOff>0</xdr:rowOff>
    </xdr:to>
    <xdr:pic>
      <xdr:nvPicPr>
        <xdr:cNvPr id="163" name="Picture 104">
          <a:extLst>
            <a:ext uri="{FF2B5EF4-FFF2-40B4-BE49-F238E27FC236}">
              <a16:creationId xmlns:a16="http://schemas.microsoft.com/office/drawing/2014/main" id="{12E5269A-BEAF-4FAE-B924-2D3B92EB2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444500</xdr:rowOff>
    </xdr:from>
    <xdr:to>
      <xdr:col>0</xdr:col>
      <xdr:colOff>12700</xdr:colOff>
      <xdr:row>45</xdr:row>
      <xdr:rowOff>12700</xdr:rowOff>
    </xdr:to>
    <xdr:pic>
      <xdr:nvPicPr>
        <xdr:cNvPr id="164" name="Picture 105">
          <a:extLst>
            <a:ext uri="{FF2B5EF4-FFF2-40B4-BE49-F238E27FC236}">
              <a16:creationId xmlns:a16="http://schemas.microsoft.com/office/drawing/2014/main" id="{5D6D7632-501A-43C4-B82A-70AA797D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9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12700</xdr:rowOff>
    </xdr:to>
    <xdr:pic>
      <xdr:nvPicPr>
        <xdr:cNvPr id="165" name="Picture 106">
          <a:extLst>
            <a:ext uri="{FF2B5EF4-FFF2-40B4-BE49-F238E27FC236}">
              <a16:creationId xmlns:a16="http://schemas.microsoft.com/office/drawing/2014/main" id="{FE8883AD-5215-4026-AB20-24E63E1F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14</xdr:row>
      <xdr:rowOff>12700</xdr:rowOff>
    </xdr:to>
    <xdr:pic>
      <xdr:nvPicPr>
        <xdr:cNvPr id="166" name="Picture 111">
          <a:extLst>
            <a:ext uri="{FF2B5EF4-FFF2-40B4-BE49-F238E27FC236}">
              <a16:creationId xmlns:a16="http://schemas.microsoft.com/office/drawing/2014/main" id="{3275ED6F-3E8C-46EF-B911-AEE2667F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167" name="Picture 112">
          <a:extLst>
            <a:ext uri="{FF2B5EF4-FFF2-40B4-BE49-F238E27FC236}">
              <a16:creationId xmlns:a16="http://schemas.microsoft.com/office/drawing/2014/main" id="{FC603B31-7F2F-4D40-BA9A-6C417148B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12700</xdr:rowOff>
    </xdr:to>
    <xdr:pic>
      <xdr:nvPicPr>
        <xdr:cNvPr id="168" name="Picture 113">
          <a:extLst>
            <a:ext uri="{FF2B5EF4-FFF2-40B4-BE49-F238E27FC236}">
              <a16:creationId xmlns:a16="http://schemas.microsoft.com/office/drawing/2014/main" id="{BA3A56BC-6D73-4C36-9AD4-05F656F0F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12700</xdr:rowOff>
    </xdr:to>
    <xdr:pic>
      <xdr:nvPicPr>
        <xdr:cNvPr id="169" name="Picture 114">
          <a:extLst>
            <a:ext uri="{FF2B5EF4-FFF2-40B4-BE49-F238E27FC236}">
              <a16:creationId xmlns:a16="http://schemas.microsoft.com/office/drawing/2014/main" id="{33730C5E-8D46-4D5A-8CA1-CCBB3F23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444500</xdr:rowOff>
    </xdr:from>
    <xdr:to>
      <xdr:col>0</xdr:col>
      <xdr:colOff>12700</xdr:colOff>
      <xdr:row>52</xdr:row>
      <xdr:rowOff>12700</xdr:rowOff>
    </xdr:to>
    <xdr:pic>
      <xdr:nvPicPr>
        <xdr:cNvPr id="170" name="Picture 115">
          <a:extLst>
            <a:ext uri="{FF2B5EF4-FFF2-40B4-BE49-F238E27FC236}">
              <a16:creationId xmlns:a16="http://schemas.microsoft.com/office/drawing/2014/main" id="{E5691404-50A8-4D68-9B02-B36CDEC6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23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0</xdr:rowOff>
    </xdr:to>
    <xdr:pic>
      <xdr:nvPicPr>
        <xdr:cNvPr id="171" name="Picture 116">
          <a:extLst>
            <a:ext uri="{FF2B5EF4-FFF2-40B4-BE49-F238E27FC236}">
              <a16:creationId xmlns:a16="http://schemas.microsoft.com/office/drawing/2014/main" id="{74B0F873-6523-4BF6-943B-C267EA727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12700</xdr:colOff>
      <xdr:row>55</xdr:row>
      <xdr:rowOff>12700</xdr:rowOff>
    </xdr:to>
    <xdr:pic>
      <xdr:nvPicPr>
        <xdr:cNvPr id="172" name="Picture 118">
          <a:extLst>
            <a:ext uri="{FF2B5EF4-FFF2-40B4-BE49-F238E27FC236}">
              <a16:creationId xmlns:a16="http://schemas.microsoft.com/office/drawing/2014/main" id="{5A31F2F6-727F-4193-8E3A-EB6B2602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4</xdr:row>
      <xdr:rowOff>0</xdr:rowOff>
    </xdr:to>
    <xdr:pic>
      <xdr:nvPicPr>
        <xdr:cNvPr id="173" name="Picture 7">
          <a:extLst>
            <a:ext uri="{FF2B5EF4-FFF2-40B4-BE49-F238E27FC236}">
              <a16:creationId xmlns:a16="http://schemas.microsoft.com/office/drawing/2014/main" id="{C43FBD01-2DB5-4361-833E-FD428D070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174" name="Picture 9">
          <a:extLst>
            <a:ext uri="{FF2B5EF4-FFF2-40B4-BE49-F238E27FC236}">
              <a16:creationId xmlns:a16="http://schemas.microsoft.com/office/drawing/2014/main" id="{A414865D-413B-4BAD-8B0F-42BEB689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12700</xdr:rowOff>
    </xdr:to>
    <xdr:pic>
      <xdr:nvPicPr>
        <xdr:cNvPr id="175" name="Picture 10">
          <a:extLst>
            <a:ext uri="{FF2B5EF4-FFF2-40B4-BE49-F238E27FC236}">
              <a16:creationId xmlns:a16="http://schemas.microsoft.com/office/drawing/2014/main" id="{9DAC085E-5B12-4161-9088-AC122695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176" name="Picture 11">
          <a:extLst>
            <a:ext uri="{FF2B5EF4-FFF2-40B4-BE49-F238E27FC236}">
              <a16:creationId xmlns:a16="http://schemas.microsoft.com/office/drawing/2014/main" id="{F896F137-872A-4157-B556-1D1F27C8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177" name="Picture 14">
          <a:extLst>
            <a:ext uri="{FF2B5EF4-FFF2-40B4-BE49-F238E27FC236}">
              <a16:creationId xmlns:a16="http://schemas.microsoft.com/office/drawing/2014/main" id="{4FE0C213-4435-4516-8EFC-68288AE6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56</xdr:row>
      <xdr:rowOff>12700</xdr:rowOff>
    </xdr:to>
    <xdr:pic>
      <xdr:nvPicPr>
        <xdr:cNvPr id="178" name="Picture 15">
          <a:extLst>
            <a:ext uri="{FF2B5EF4-FFF2-40B4-BE49-F238E27FC236}">
              <a16:creationId xmlns:a16="http://schemas.microsoft.com/office/drawing/2014/main" id="{54F4B10A-7DB0-4B79-98C9-262BCCC35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179" name="Picture 17">
          <a:extLst>
            <a:ext uri="{FF2B5EF4-FFF2-40B4-BE49-F238E27FC236}">
              <a16:creationId xmlns:a16="http://schemas.microsoft.com/office/drawing/2014/main" id="{B8254A2C-8DA8-4123-9756-B1E8421B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180" name="Picture 18">
          <a:extLst>
            <a:ext uri="{FF2B5EF4-FFF2-40B4-BE49-F238E27FC236}">
              <a16:creationId xmlns:a16="http://schemas.microsoft.com/office/drawing/2014/main" id="{5D060EF2-F4E7-4673-95EA-BEDF300C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181" name="Picture 19">
          <a:extLst>
            <a:ext uri="{FF2B5EF4-FFF2-40B4-BE49-F238E27FC236}">
              <a16:creationId xmlns:a16="http://schemas.microsoft.com/office/drawing/2014/main" id="{3A510A54-1EE2-4CB6-A1E4-3A655609E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15</xdr:row>
      <xdr:rowOff>0</xdr:rowOff>
    </xdr:to>
    <xdr:pic>
      <xdr:nvPicPr>
        <xdr:cNvPr id="182" name="Picture 22">
          <a:extLst>
            <a:ext uri="{FF2B5EF4-FFF2-40B4-BE49-F238E27FC236}">
              <a16:creationId xmlns:a16="http://schemas.microsoft.com/office/drawing/2014/main" id="{A2322DB6-4563-49A3-A91E-5A1BCEFB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444500</xdr:rowOff>
    </xdr:from>
    <xdr:to>
      <xdr:col>0</xdr:col>
      <xdr:colOff>12700</xdr:colOff>
      <xdr:row>15</xdr:row>
      <xdr:rowOff>0</xdr:rowOff>
    </xdr:to>
    <xdr:pic>
      <xdr:nvPicPr>
        <xdr:cNvPr id="183" name="Picture 23">
          <a:extLst>
            <a:ext uri="{FF2B5EF4-FFF2-40B4-BE49-F238E27FC236}">
              <a16:creationId xmlns:a16="http://schemas.microsoft.com/office/drawing/2014/main" id="{86C8C328-B870-4FCD-B55C-215E60F72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12700</xdr:rowOff>
    </xdr:to>
    <xdr:pic>
      <xdr:nvPicPr>
        <xdr:cNvPr id="184" name="Picture 25">
          <a:extLst>
            <a:ext uri="{FF2B5EF4-FFF2-40B4-BE49-F238E27FC236}">
              <a16:creationId xmlns:a16="http://schemas.microsoft.com/office/drawing/2014/main" id="{FDA10BA7-EFDA-47E1-8623-E543D9CB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12700</xdr:colOff>
      <xdr:row>18</xdr:row>
      <xdr:rowOff>0</xdr:rowOff>
    </xdr:to>
    <xdr:pic>
      <xdr:nvPicPr>
        <xdr:cNvPr id="185" name="Picture 26">
          <a:extLst>
            <a:ext uri="{FF2B5EF4-FFF2-40B4-BE49-F238E27FC236}">
              <a16:creationId xmlns:a16="http://schemas.microsoft.com/office/drawing/2014/main" id="{5C35A08A-CBD0-424B-A032-8DF288E5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12700</xdr:rowOff>
    </xdr:to>
    <xdr:pic>
      <xdr:nvPicPr>
        <xdr:cNvPr id="186" name="Picture 27">
          <a:extLst>
            <a:ext uri="{FF2B5EF4-FFF2-40B4-BE49-F238E27FC236}">
              <a16:creationId xmlns:a16="http://schemas.microsoft.com/office/drawing/2014/main" id="{AE19403F-49BB-4FE4-BAC0-B55DE24FE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0</xdr:rowOff>
    </xdr:to>
    <xdr:pic>
      <xdr:nvPicPr>
        <xdr:cNvPr id="187" name="Picture 28">
          <a:extLst>
            <a:ext uri="{FF2B5EF4-FFF2-40B4-BE49-F238E27FC236}">
              <a16:creationId xmlns:a16="http://schemas.microsoft.com/office/drawing/2014/main" id="{B8AABD65-E8EF-4AB3-8138-9F3D06847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188" name="Picture 29">
          <a:extLst>
            <a:ext uri="{FF2B5EF4-FFF2-40B4-BE49-F238E27FC236}">
              <a16:creationId xmlns:a16="http://schemas.microsoft.com/office/drawing/2014/main" id="{91907D7F-8507-4977-85D6-9AB0B3585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189" name="Picture 30">
          <a:extLst>
            <a:ext uri="{FF2B5EF4-FFF2-40B4-BE49-F238E27FC236}">
              <a16:creationId xmlns:a16="http://schemas.microsoft.com/office/drawing/2014/main" id="{35AE896D-263E-4F6A-A5E7-A20DA905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58</xdr:row>
      <xdr:rowOff>12700</xdr:rowOff>
    </xdr:to>
    <xdr:pic>
      <xdr:nvPicPr>
        <xdr:cNvPr id="190" name="Picture 31">
          <a:extLst>
            <a:ext uri="{FF2B5EF4-FFF2-40B4-BE49-F238E27FC236}">
              <a16:creationId xmlns:a16="http://schemas.microsoft.com/office/drawing/2014/main" id="{31507207-95D4-424B-BE1E-C1D8D79C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191" name="Picture 35">
          <a:extLst>
            <a:ext uri="{FF2B5EF4-FFF2-40B4-BE49-F238E27FC236}">
              <a16:creationId xmlns:a16="http://schemas.microsoft.com/office/drawing/2014/main" id="{A340EA1E-DDBC-4D47-B613-3CE8622BA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192" name="Picture 36">
          <a:extLst>
            <a:ext uri="{FF2B5EF4-FFF2-40B4-BE49-F238E27FC236}">
              <a16:creationId xmlns:a16="http://schemas.microsoft.com/office/drawing/2014/main" id="{4EA4C979-D756-4E99-A9F1-228969DB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193" name="Picture 37">
          <a:extLst>
            <a:ext uri="{FF2B5EF4-FFF2-40B4-BE49-F238E27FC236}">
              <a16:creationId xmlns:a16="http://schemas.microsoft.com/office/drawing/2014/main" id="{415F3498-5246-4187-B0AA-9069C7939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12700</xdr:rowOff>
    </xdr:to>
    <xdr:pic>
      <xdr:nvPicPr>
        <xdr:cNvPr id="194" name="Picture 39">
          <a:extLst>
            <a:ext uri="{FF2B5EF4-FFF2-40B4-BE49-F238E27FC236}">
              <a16:creationId xmlns:a16="http://schemas.microsoft.com/office/drawing/2014/main" id="{25F32035-6AB8-4A46-8833-D1259B22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195" name="Picture 40">
          <a:extLst>
            <a:ext uri="{FF2B5EF4-FFF2-40B4-BE49-F238E27FC236}">
              <a16:creationId xmlns:a16="http://schemas.microsoft.com/office/drawing/2014/main" id="{DA1F1F08-C503-4CA8-8248-307AE676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196" name="Picture 42">
          <a:extLst>
            <a:ext uri="{FF2B5EF4-FFF2-40B4-BE49-F238E27FC236}">
              <a16:creationId xmlns:a16="http://schemas.microsoft.com/office/drawing/2014/main" id="{E20C4F60-1750-4472-A1F1-11C8418DE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42</xdr:row>
      <xdr:rowOff>12700</xdr:rowOff>
    </xdr:to>
    <xdr:pic>
      <xdr:nvPicPr>
        <xdr:cNvPr id="197" name="Picture 44">
          <a:extLst>
            <a:ext uri="{FF2B5EF4-FFF2-40B4-BE49-F238E27FC236}">
              <a16:creationId xmlns:a16="http://schemas.microsoft.com/office/drawing/2014/main" id="{A71E515E-3A1E-4B2A-B4DB-3D958FED5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198" name="Picture 52">
          <a:extLst>
            <a:ext uri="{FF2B5EF4-FFF2-40B4-BE49-F238E27FC236}">
              <a16:creationId xmlns:a16="http://schemas.microsoft.com/office/drawing/2014/main" id="{302375B7-BE49-4F93-9F7B-DB2EEAC60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99" name="Picture 60">
          <a:extLst>
            <a:ext uri="{FF2B5EF4-FFF2-40B4-BE49-F238E27FC236}">
              <a16:creationId xmlns:a16="http://schemas.microsoft.com/office/drawing/2014/main" id="{DF9735E3-508C-488D-B187-C5E52578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0</xdr:rowOff>
    </xdr:to>
    <xdr:pic>
      <xdr:nvPicPr>
        <xdr:cNvPr id="200" name="Picture 61">
          <a:extLst>
            <a:ext uri="{FF2B5EF4-FFF2-40B4-BE49-F238E27FC236}">
              <a16:creationId xmlns:a16="http://schemas.microsoft.com/office/drawing/2014/main" id="{DDD17B6B-C5EE-4AB1-81FE-4BC9E7B0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12700</xdr:rowOff>
    </xdr:to>
    <xdr:pic>
      <xdr:nvPicPr>
        <xdr:cNvPr id="201" name="Picture 62">
          <a:extLst>
            <a:ext uri="{FF2B5EF4-FFF2-40B4-BE49-F238E27FC236}">
              <a16:creationId xmlns:a16="http://schemas.microsoft.com/office/drawing/2014/main" id="{CEE45689-D46F-4CA9-A611-E47C3D83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202" name="Picture 63">
          <a:extLst>
            <a:ext uri="{FF2B5EF4-FFF2-40B4-BE49-F238E27FC236}">
              <a16:creationId xmlns:a16="http://schemas.microsoft.com/office/drawing/2014/main" id="{502837BF-FCAE-4D69-8161-B89DAC0A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203" name="Picture 67">
          <a:extLst>
            <a:ext uri="{FF2B5EF4-FFF2-40B4-BE49-F238E27FC236}">
              <a16:creationId xmlns:a16="http://schemas.microsoft.com/office/drawing/2014/main" id="{7FB8AAA8-A990-4C32-9B19-974B30DD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204" name="Picture 74">
          <a:extLst>
            <a:ext uri="{FF2B5EF4-FFF2-40B4-BE49-F238E27FC236}">
              <a16:creationId xmlns:a16="http://schemas.microsoft.com/office/drawing/2014/main" id="{E8F1E534-07DD-49C4-8A90-1E0372C4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38</xdr:row>
      <xdr:rowOff>12700</xdr:rowOff>
    </xdr:to>
    <xdr:pic>
      <xdr:nvPicPr>
        <xdr:cNvPr id="205" name="Picture 75">
          <a:extLst>
            <a:ext uri="{FF2B5EF4-FFF2-40B4-BE49-F238E27FC236}">
              <a16:creationId xmlns:a16="http://schemas.microsoft.com/office/drawing/2014/main" id="{144695D4-DE3F-4878-A84B-DDE1495FE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206" name="Picture 76">
          <a:extLst>
            <a:ext uri="{FF2B5EF4-FFF2-40B4-BE49-F238E27FC236}">
              <a16:creationId xmlns:a16="http://schemas.microsoft.com/office/drawing/2014/main" id="{EC26FC99-90A0-4CE8-A222-C99F865F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207" name="Picture 78">
          <a:extLst>
            <a:ext uri="{FF2B5EF4-FFF2-40B4-BE49-F238E27FC236}">
              <a16:creationId xmlns:a16="http://schemas.microsoft.com/office/drawing/2014/main" id="{BF22721F-3BDD-4C3D-A58D-A6644BC82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39</xdr:row>
      <xdr:rowOff>12700</xdr:rowOff>
    </xdr:to>
    <xdr:pic>
      <xdr:nvPicPr>
        <xdr:cNvPr id="208" name="Picture 83">
          <a:extLst>
            <a:ext uri="{FF2B5EF4-FFF2-40B4-BE49-F238E27FC236}">
              <a16:creationId xmlns:a16="http://schemas.microsoft.com/office/drawing/2014/main" id="{E482B164-019C-4920-9A3E-D1B33D30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209" name="Picture 84">
          <a:extLst>
            <a:ext uri="{FF2B5EF4-FFF2-40B4-BE49-F238E27FC236}">
              <a16:creationId xmlns:a16="http://schemas.microsoft.com/office/drawing/2014/main" id="{CA2AAED3-D479-48E0-B855-7D66A3F2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210" name="Picture 85">
          <a:extLst>
            <a:ext uri="{FF2B5EF4-FFF2-40B4-BE49-F238E27FC236}">
              <a16:creationId xmlns:a16="http://schemas.microsoft.com/office/drawing/2014/main" id="{02D0366E-CFCC-4355-837E-7C9EEB973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211" name="Picture 86">
          <a:extLst>
            <a:ext uri="{FF2B5EF4-FFF2-40B4-BE49-F238E27FC236}">
              <a16:creationId xmlns:a16="http://schemas.microsoft.com/office/drawing/2014/main" id="{EEA9BAF8-C3BD-4A62-B415-F52AA9BE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212" name="Picture 88">
          <a:extLst>
            <a:ext uri="{FF2B5EF4-FFF2-40B4-BE49-F238E27FC236}">
              <a16:creationId xmlns:a16="http://schemas.microsoft.com/office/drawing/2014/main" id="{D73DB154-F922-40F6-BA3F-FFFF54E6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12700</xdr:rowOff>
    </xdr:to>
    <xdr:pic>
      <xdr:nvPicPr>
        <xdr:cNvPr id="213" name="Picture 89">
          <a:extLst>
            <a:ext uri="{FF2B5EF4-FFF2-40B4-BE49-F238E27FC236}">
              <a16:creationId xmlns:a16="http://schemas.microsoft.com/office/drawing/2014/main" id="{662C5B03-96DF-4E18-B313-89E19BBBD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0</xdr:rowOff>
    </xdr:to>
    <xdr:pic>
      <xdr:nvPicPr>
        <xdr:cNvPr id="214" name="Picture 90">
          <a:extLst>
            <a:ext uri="{FF2B5EF4-FFF2-40B4-BE49-F238E27FC236}">
              <a16:creationId xmlns:a16="http://schemas.microsoft.com/office/drawing/2014/main" id="{E5011F42-1976-4149-B067-520A0C23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38</xdr:row>
      <xdr:rowOff>12700</xdr:rowOff>
    </xdr:to>
    <xdr:pic>
      <xdr:nvPicPr>
        <xdr:cNvPr id="215" name="Picture 91">
          <a:extLst>
            <a:ext uri="{FF2B5EF4-FFF2-40B4-BE49-F238E27FC236}">
              <a16:creationId xmlns:a16="http://schemas.microsoft.com/office/drawing/2014/main" id="{F713E336-9867-483E-81F6-735AC227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216" name="Picture 92">
          <a:extLst>
            <a:ext uri="{FF2B5EF4-FFF2-40B4-BE49-F238E27FC236}">
              <a16:creationId xmlns:a16="http://schemas.microsoft.com/office/drawing/2014/main" id="{113D1F7C-CD46-409F-B2F0-F8983298E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0</xdr:rowOff>
    </xdr:to>
    <xdr:pic>
      <xdr:nvPicPr>
        <xdr:cNvPr id="217" name="Picture 97">
          <a:extLst>
            <a:ext uri="{FF2B5EF4-FFF2-40B4-BE49-F238E27FC236}">
              <a16:creationId xmlns:a16="http://schemas.microsoft.com/office/drawing/2014/main" id="{AAEC0BA6-4239-405A-AFC6-C3DBAE07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0</xdr:rowOff>
    </xdr:to>
    <xdr:pic>
      <xdr:nvPicPr>
        <xdr:cNvPr id="218" name="Picture 101">
          <a:extLst>
            <a:ext uri="{FF2B5EF4-FFF2-40B4-BE49-F238E27FC236}">
              <a16:creationId xmlns:a16="http://schemas.microsoft.com/office/drawing/2014/main" id="{C37DB031-5776-4463-BBE8-DA1DD9EA9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219" name="Picture 102">
          <a:extLst>
            <a:ext uri="{FF2B5EF4-FFF2-40B4-BE49-F238E27FC236}">
              <a16:creationId xmlns:a16="http://schemas.microsoft.com/office/drawing/2014/main" id="{54A1F2E6-94AE-4DDF-9BFE-1AB176520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220" name="Picture 103">
          <a:extLst>
            <a:ext uri="{FF2B5EF4-FFF2-40B4-BE49-F238E27FC236}">
              <a16:creationId xmlns:a16="http://schemas.microsoft.com/office/drawing/2014/main" id="{62FB0823-9724-4FB2-B145-BA18C23F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12700</xdr:rowOff>
    </xdr:to>
    <xdr:pic>
      <xdr:nvPicPr>
        <xdr:cNvPr id="221" name="Picture 104">
          <a:extLst>
            <a:ext uri="{FF2B5EF4-FFF2-40B4-BE49-F238E27FC236}">
              <a16:creationId xmlns:a16="http://schemas.microsoft.com/office/drawing/2014/main" id="{E37CC8D7-6078-4C45-B52E-4243C41A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165100</xdr:rowOff>
    </xdr:from>
    <xdr:to>
      <xdr:col>0</xdr:col>
      <xdr:colOff>12700</xdr:colOff>
      <xdr:row>45</xdr:row>
      <xdr:rowOff>12700</xdr:rowOff>
    </xdr:to>
    <xdr:pic>
      <xdr:nvPicPr>
        <xdr:cNvPr id="222" name="Picture 105">
          <a:extLst>
            <a:ext uri="{FF2B5EF4-FFF2-40B4-BE49-F238E27FC236}">
              <a16:creationId xmlns:a16="http://schemas.microsoft.com/office/drawing/2014/main" id="{D77F3436-6B83-4A2E-859B-3C07D918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7100"/>
          <a:ext cx="127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12700</xdr:rowOff>
    </xdr:to>
    <xdr:pic>
      <xdr:nvPicPr>
        <xdr:cNvPr id="223" name="Picture 106">
          <a:extLst>
            <a:ext uri="{FF2B5EF4-FFF2-40B4-BE49-F238E27FC236}">
              <a16:creationId xmlns:a16="http://schemas.microsoft.com/office/drawing/2014/main" id="{47DA1857-B095-4BD7-AD0C-FD7DC714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0</xdr:rowOff>
    </xdr:to>
    <xdr:pic>
      <xdr:nvPicPr>
        <xdr:cNvPr id="224" name="Picture 107">
          <a:extLst>
            <a:ext uri="{FF2B5EF4-FFF2-40B4-BE49-F238E27FC236}">
              <a16:creationId xmlns:a16="http://schemas.microsoft.com/office/drawing/2014/main" id="{3A391791-B18B-457A-9EE6-CE516D69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14</xdr:row>
      <xdr:rowOff>12700</xdr:rowOff>
    </xdr:to>
    <xdr:pic>
      <xdr:nvPicPr>
        <xdr:cNvPr id="225" name="Picture 111">
          <a:extLst>
            <a:ext uri="{FF2B5EF4-FFF2-40B4-BE49-F238E27FC236}">
              <a16:creationId xmlns:a16="http://schemas.microsoft.com/office/drawing/2014/main" id="{2D90F0DE-F252-4E15-B7B3-74A9D23D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226" name="Picture 112">
          <a:extLst>
            <a:ext uri="{FF2B5EF4-FFF2-40B4-BE49-F238E27FC236}">
              <a16:creationId xmlns:a16="http://schemas.microsoft.com/office/drawing/2014/main" id="{0355296D-EB5A-4B53-9647-D020294C0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12700</xdr:rowOff>
    </xdr:to>
    <xdr:pic>
      <xdr:nvPicPr>
        <xdr:cNvPr id="227" name="Picture 113">
          <a:extLst>
            <a:ext uri="{FF2B5EF4-FFF2-40B4-BE49-F238E27FC236}">
              <a16:creationId xmlns:a16="http://schemas.microsoft.com/office/drawing/2014/main" id="{E65BA00C-943C-46BE-8865-3E9A3F7FE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12700</xdr:rowOff>
    </xdr:to>
    <xdr:pic>
      <xdr:nvPicPr>
        <xdr:cNvPr id="228" name="Picture 114">
          <a:extLst>
            <a:ext uri="{FF2B5EF4-FFF2-40B4-BE49-F238E27FC236}">
              <a16:creationId xmlns:a16="http://schemas.microsoft.com/office/drawing/2014/main" id="{62A847D3-AD19-4F11-9B81-59B217D97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444500</xdr:rowOff>
    </xdr:from>
    <xdr:to>
      <xdr:col>0</xdr:col>
      <xdr:colOff>12700</xdr:colOff>
      <xdr:row>52</xdr:row>
      <xdr:rowOff>12700</xdr:rowOff>
    </xdr:to>
    <xdr:pic>
      <xdr:nvPicPr>
        <xdr:cNvPr id="229" name="Picture 115">
          <a:extLst>
            <a:ext uri="{FF2B5EF4-FFF2-40B4-BE49-F238E27FC236}">
              <a16:creationId xmlns:a16="http://schemas.microsoft.com/office/drawing/2014/main" id="{F58D86A9-415E-4410-802D-4B70BC66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23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0</xdr:rowOff>
    </xdr:to>
    <xdr:pic>
      <xdr:nvPicPr>
        <xdr:cNvPr id="230" name="Picture 116">
          <a:extLst>
            <a:ext uri="{FF2B5EF4-FFF2-40B4-BE49-F238E27FC236}">
              <a16:creationId xmlns:a16="http://schemas.microsoft.com/office/drawing/2014/main" id="{1783C0FE-8187-4E5F-A84D-1D9D3E34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25</xdr:row>
      <xdr:rowOff>12700</xdr:rowOff>
    </xdr:to>
    <xdr:pic>
      <xdr:nvPicPr>
        <xdr:cNvPr id="231" name="Picture 118">
          <a:extLst>
            <a:ext uri="{FF2B5EF4-FFF2-40B4-BE49-F238E27FC236}">
              <a16:creationId xmlns:a16="http://schemas.microsoft.com/office/drawing/2014/main" id="{C6F1372C-47F6-4E8D-8F1A-C4583F55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54</xdr:row>
      <xdr:rowOff>0</xdr:rowOff>
    </xdr:to>
    <xdr:pic>
      <xdr:nvPicPr>
        <xdr:cNvPr id="232" name="Picture 119">
          <a:extLst>
            <a:ext uri="{FF2B5EF4-FFF2-40B4-BE49-F238E27FC236}">
              <a16:creationId xmlns:a16="http://schemas.microsoft.com/office/drawing/2014/main" id="{5409B968-B9BA-4939-A046-88D99EF3F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55</xdr:row>
      <xdr:rowOff>0</xdr:rowOff>
    </xdr:to>
    <xdr:pic>
      <xdr:nvPicPr>
        <xdr:cNvPr id="233" name="Picture 121">
          <a:extLst>
            <a:ext uri="{FF2B5EF4-FFF2-40B4-BE49-F238E27FC236}">
              <a16:creationId xmlns:a16="http://schemas.microsoft.com/office/drawing/2014/main" id="{2A657EFA-3C69-45BF-A644-D598C66C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4</xdr:row>
      <xdr:rowOff>0</xdr:rowOff>
    </xdr:to>
    <xdr:pic>
      <xdr:nvPicPr>
        <xdr:cNvPr id="234" name="Picture 7">
          <a:extLst>
            <a:ext uri="{FF2B5EF4-FFF2-40B4-BE49-F238E27FC236}">
              <a16:creationId xmlns:a16="http://schemas.microsoft.com/office/drawing/2014/main" id="{AC458623-5157-4483-8C0D-CBFB4089C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235" name="Picture 9">
          <a:extLst>
            <a:ext uri="{FF2B5EF4-FFF2-40B4-BE49-F238E27FC236}">
              <a16:creationId xmlns:a16="http://schemas.microsoft.com/office/drawing/2014/main" id="{C4A61278-9840-44C2-BB45-39490325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12700</xdr:rowOff>
    </xdr:to>
    <xdr:pic>
      <xdr:nvPicPr>
        <xdr:cNvPr id="236" name="Picture 10">
          <a:extLst>
            <a:ext uri="{FF2B5EF4-FFF2-40B4-BE49-F238E27FC236}">
              <a16:creationId xmlns:a16="http://schemas.microsoft.com/office/drawing/2014/main" id="{E274DE73-2C4F-40DE-8C9D-14D889C2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237" name="Picture 11">
          <a:extLst>
            <a:ext uri="{FF2B5EF4-FFF2-40B4-BE49-F238E27FC236}">
              <a16:creationId xmlns:a16="http://schemas.microsoft.com/office/drawing/2014/main" id="{559F0766-B529-49DA-8422-BA08CE815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238" name="Picture 12">
          <a:extLst>
            <a:ext uri="{FF2B5EF4-FFF2-40B4-BE49-F238E27FC236}">
              <a16:creationId xmlns:a16="http://schemas.microsoft.com/office/drawing/2014/main" id="{6654D12A-AF4C-4E5F-A212-8FA6060A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12700</xdr:colOff>
      <xdr:row>7</xdr:row>
      <xdr:rowOff>0</xdr:rowOff>
    </xdr:to>
    <xdr:pic>
      <xdr:nvPicPr>
        <xdr:cNvPr id="239" name="Picture 13">
          <a:extLst>
            <a:ext uri="{FF2B5EF4-FFF2-40B4-BE49-F238E27FC236}">
              <a16:creationId xmlns:a16="http://schemas.microsoft.com/office/drawing/2014/main" id="{10295D00-450F-403F-BE47-CB45E990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56</xdr:row>
      <xdr:rowOff>12700</xdr:rowOff>
    </xdr:to>
    <xdr:pic>
      <xdr:nvPicPr>
        <xdr:cNvPr id="240" name="Picture 14">
          <a:extLst>
            <a:ext uri="{FF2B5EF4-FFF2-40B4-BE49-F238E27FC236}">
              <a16:creationId xmlns:a16="http://schemas.microsoft.com/office/drawing/2014/main" id="{10D1B0AC-CE22-4D0F-A7EE-4D35003E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241" name="Picture 16">
          <a:extLst>
            <a:ext uri="{FF2B5EF4-FFF2-40B4-BE49-F238E27FC236}">
              <a16:creationId xmlns:a16="http://schemas.microsoft.com/office/drawing/2014/main" id="{5CC14759-963D-4973-B2F3-2517C98F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12</xdr:row>
      <xdr:rowOff>12700</xdr:rowOff>
    </xdr:to>
    <xdr:pic>
      <xdr:nvPicPr>
        <xdr:cNvPr id="242" name="Picture 17">
          <a:extLst>
            <a:ext uri="{FF2B5EF4-FFF2-40B4-BE49-F238E27FC236}">
              <a16:creationId xmlns:a16="http://schemas.microsoft.com/office/drawing/2014/main" id="{B8B671F1-F416-4C40-8213-9221DCF17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243" name="Picture 18">
          <a:extLst>
            <a:ext uri="{FF2B5EF4-FFF2-40B4-BE49-F238E27FC236}">
              <a16:creationId xmlns:a16="http://schemas.microsoft.com/office/drawing/2014/main" id="{36AE257C-62F9-4458-A1DD-FAB2FF50E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244" name="Picture 23">
          <a:extLst>
            <a:ext uri="{FF2B5EF4-FFF2-40B4-BE49-F238E27FC236}">
              <a16:creationId xmlns:a16="http://schemas.microsoft.com/office/drawing/2014/main" id="{FE1B0BFF-4993-4FD0-B756-2D6D83400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12700</xdr:rowOff>
    </xdr:to>
    <xdr:pic>
      <xdr:nvPicPr>
        <xdr:cNvPr id="245" name="Picture 25">
          <a:extLst>
            <a:ext uri="{FF2B5EF4-FFF2-40B4-BE49-F238E27FC236}">
              <a16:creationId xmlns:a16="http://schemas.microsoft.com/office/drawing/2014/main" id="{B613B9EE-335E-41D4-B1F9-D5F1B3A4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12700</xdr:rowOff>
    </xdr:to>
    <xdr:pic>
      <xdr:nvPicPr>
        <xdr:cNvPr id="246" name="Picture 26">
          <a:extLst>
            <a:ext uri="{FF2B5EF4-FFF2-40B4-BE49-F238E27FC236}">
              <a16:creationId xmlns:a16="http://schemas.microsoft.com/office/drawing/2014/main" id="{790BF53F-25EA-4137-BC8B-2A53BC82F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58</xdr:row>
      <xdr:rowOff>12700</xdr:rowOff>
    </xdr:to>
    <xdr:pic>
      <xdr:nvPicPr>
        <xdr:cNvPr id="247" name="Picture 27">
          <a:extLst>
            <a:ext uri="{FF2B5EF4-FFF2-40B4-BE49-F238E27FC236}">
              <a16:creationId xmlns:a16="http://schemas.microsoft.com/office/drawing/2014/main" id="{756F2DE2-B64B-43BE-89F5-3B56AF736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248" name="Picture 29">
          <a:extLst>
            <a:ext uri="{FF2B5EF4-FFF2-40B4-BE49-F238E27FC236}">
              <a16:creationId xmlns:a16="http://schemas.microsoft.com/office/drawing/2014/main" id="{BEEFE283-780A-47E0-B0CD-DB1715C9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12700</xdr:rowOff>
    </xdr:to>
    <xdr:pic>
      <xdr:nvPicPr>
        <xdr:cNvPr id="249" name="Picture 30">
          <a:extLst>
            <a:ext uri="{FF2B5EF4-FFF2-40B4-BE49-F238E27FC236}">
              <a16:creationId xmlns:a16="http://schemas.microsoft.com/office/drawing/2014/main" id="{CD528435-C84F-429D-BC7B-54459181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250" name="Picture 31">
          <a:extLst>
            <a:ext uri="{FF2B5EF4-FFF2-40B4-BE49-F238E27FC236}">
              <a16:creationId xmlns:a16="http://schemas.microsoft.com/office/drawing/2014/main" id="{CB36B951-59D1-433C-9FE7-F80808CF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31</xdr:row>
      <xdr:rowOff>12700</xdr:rowOff>
    </xdr:to>
    <xdr:pic>
      <xdr:nvPicPr>
        <xdr:cNvPr id="251" name="Picture 32">
          <a:extLst>
            <a:ext uri="{FF2B5EF4-FFF2-40B4-BE49-F238E27FC236}">
              <a16:creationId xmlns:a16="http://schemas.microsoft.com/office/drawing/2014/main" id="{A0A986C1-298A-4502-9ED2-CCBE0E9C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12700</xdr:rowOff>
    </xdr:to>
    <xdr:pic>
      <xdr:nvPicPr>
        <xdr:cNvPr id="252" name="Picture 33">
          <a:extLst>
            <a:ext uri="{FF2B5EF4-FFF2-40B4-BE49-F238E27FC236}">
              <a16:creationId xmlns:a16="http://schemas.microsoft.com/office/drawing/2014/main" id="{CE730013-A25A-472D-BD1A-8AC2F294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50</xdr:row>
      <xdr:rowOff>12700</xdr:rowOff>
    </xdr:to>
    <xdr:pic>
      <xdr:nvPicPr>
        <xdr:cNvPr id="253" name="Picture 34">
          <a:extLst>
            <a:ext uri="{FF2B5EF4-FFF2-40B4-BE49-F238E27FC236}">
              <a16:creationId xmlns:a16="http://schemas.microsoft.com/office/drawing/2014/main" id="{FE805930-5458-476E-812B-964C3EE59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254" name="Picture 35">
          <a:extLst>
            <a:ext uri="{FF2B5EF4-FFF2-40B4-BE49-F238E27FC236}">
              <a16:creationId xmlns:a16="http://schemas.microsoft.com/office/drawing/2014/main" id="{2A26E277-5737-408E-B579-7E892784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255" name="Picture 42">
          <a:extLst>
            <a:ext uri="{FF2B5EF4-FFF2-40B4-BE49-F238E27FC236}">
              <a16:creationId xmlns:a16="http://schemas.microsoft.com/office/drawing/2014/main" id="{1A5F08F4-DB47-4390-BB86-14426A40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256" name="Picture 46">
          <a:extLst>
            <a:ext uri="{FF2B5EF4-FFF2-40B4-BE49-F238E27FC236}">
              <a16:creationId xmlns:a16="http://schemas.microsoft.com/office/drawing/2014/main" id="{0B398C86-6061-406E-8390-E3F613F8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12700</xdr:rowOff>
    </xdr:to>
    <xdr:pic>
      <xdr:nvPicPr>
        <xdr:cNvPr id="257" name="Picture 47">
          <a:extLst>
            <a:ext uri="{FF2B5EF4-FFF2-40B4-BE49-F238E27FC236}">
              <a16:creationId xmlns:a16="http://schemas.microsoft.com/office/drawing/2014/main" id="{71A31CE4-2EEB-4217-B6B9-294B211DB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258" name="Picture 48">
          <a:extLst>
            <a:ext uri="{FF2B5EF4-FFF2-40B4-BE49-F238E27FC236}">
              <a16:creationId xmlns:a16="http://schemas.microsoft.com/office/drawing/2014/main" id="{DF7496A6-7355-4303-B0E3-649A9DC43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37</xdr:row>
      <xdr:rowOff>12700</xdr:rowOff>
    </xdr:to>
    <xdr:pic>
      <xdr:nvPicPr>
        <xdr:cNvPr id="259" name="Picture 51">
          <a:extLst>
            <a:ext uri="{FF2B5EF4-FFF2-40B4-BE49-F238E27FC236}">
              <a16:creationId xmlns:a16="http://schemas.microsoft.com/office/drawing/2014/main" id="{FDC9D794-6098-4300-AD59-2977FFEF1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260" name="Picture 52">
          <a:extLst>
            <a:ext uri="{FF2B5EF4-FFF2-40B4-BE49-F238E27FC236}">
              <a16:creationId xmlns:a16="http://schemas.microsoft.com/office/drawing/2014/main" id="{9BFE1F56-0C76-4BBD-A468-7380C5CA2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38</xdr:row>
      <xdr:rowOff>12700</xdr:rowOff>
    </xdr:to>
    <xdr:pic>
      <xdr:nvPicPr>
        <xdr:cNvPr id="261" name="Picture 58">
          <a:extLst>
            <a:ext uri="{FF2B5EF4-FFF2-40B4-BE49-F238E27FC236}">
              <a16:creationId xmlns:a16="http://schemas.microsoft.com/office/drawing/2014/main" id="{A1B94AA5-09D7-4146-88DB-A56973DD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262" name="Picture 59">
          <a:extLst>
            <a:ext uri="{FF2B5EF4-FFF2-40B4-BE49-F238E27FC236}">
              <a16:creationId xmlns:a16="http://schemas.microsoft.com/office/drawing/2014/main" id="{BB3A8E39-CF84-4CCC-B421-F10FA4383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263" name="Picture 60">
          <a:extLst>
            <a:ext uri="{FF2B5EF4-FFF2-40B4-BE49-F238E27FC236}">
              <a16:creationId xmlns:a16="http://schemas.microsoft.com/office/drawing/2014/main" id="{87B25D37-E5ED-4428-8470-B1D56171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39</xdr:row>
      <xdr:rowOff>12700</xdr:rowOff>
    </xdr:to>
    <xdr:pic>
      <xdr:nvPicPr>
        <xdr:cNvPr id="264" name="Picture 65">
          <a:extLst>
            <a:ext uri="{FF2B5EF4-FFF2-40B4-BE49-F238E27FC236}">
              <a16:creationId xmlns:a16="http://schemas.microsoft.com/office/drawing/2014/main" id="{705E4F90-5B6E-41D2-A885-FD28661E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265" name="Picture 66">
          <a:extLst>
            <a:ext uri="{FF2B5EF4-FFF2-40B4-BE49-F238E27FC236}">
              <a16:creationId xmlns:a16="http://schemas.microsoft.com/office/drawing/2014/main" id="{522CF7DA-3851-401F-870F-EF3B0DC2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266" name="Picture 69">
          <a:extLst>
            <a:ext uri="{FF2B5EF4-FFF2-40B4-BE49-F238E27FC236}">
              <a16:creationId xmlns:a16="http://schemas.microsoft.com/office/drawing/2014/main" id="{076C5DA7-9B28-4A51-A59C-966FE5DD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0</xdr:rowOff>
    </xdr:to>
    <xdr:pic>
      <xdr:nvPicPr>
        <xdr:cNvPr id="267" name="Picture 70">
          <a:extLst>
            <a:ext uri="{FF2B5EF4-FFF2-40B4-BE49-F238E27FC236}">
              <a16:creationId xmlns:a16="http://schemas.microsoft.com/office/drawing/2014/main" id="{5BE8B876-C3AE-4359-885E-6439F194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38</xdr:row>
      <xdr:rowOff>12700</xdr:rowOff>
    </xdr:to>
    <xdr:pic>
      <xdr:nvPicPr>
        <xdr:cNvPr id="268" name="Picture 72">
          <a:extLst>
            <a:ext uri="{FF2B5EF4-FFF2-40B4-BE49-F238E27FC236}">
              <a16:creationId xmlns:a16="http://schemas.microsoft.com/office/drawing/2014/main" id="{EB3FCABA-9033-4955-B5DA-2E5DDF66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269" name="Picture 73">
          <a:extLst>
            <a:ext uri="{FF2B5EF4-FFF2-40B4-BE49-F238E27FC236}">
              <a16:creationId xmlns:a16="http://schemas.microsoft.com/office/drawing/2014/main" id="{9AC0E03C-847C-4055-946E-84D24FF3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270" name="Picture 74">
          <a:extLst>
            <a:ext uri="{FF2B5EF4-FFF2-40B4-BE49-F238E27FC236}">
              <a16:creationId xmlns:a16="http://schemas.microsoft.com/office/drawing/2014/main" id="{27F68725-6F13-47EE-BBBE-E2AB4C8B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271" name="Picture 78">
          <a:extLst>
            <a:ext uri="{FF2B5EF4-FFF2-40B4-BE49-F238E27FC236}">
              <a16:creationId xmlns:a16="http://schemas.microsoft.com/office/drawing/2014/main" id="{734B084C-4815-4B68-B969-FFD075B38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12700</xdr:rowOff>
    </xdr:to>
    <xdr:pic>
      <xdr:nvPicPr>
        <xdr:cNvPr id="272" name="Picture 79">
          <a:extLst>
            <a:ext uri="{FF2B5EF4-FFF2-40B4-BE49-F238E27FC236}">
              <a16:creationId xmlns:a16="http://schemas.microsoft.com/office/drawing/2014/main" id="{51A2C167-48B3-4037-865B-8898ABC4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0</xdr:rowOff>
    </xdr:to>
    <xdr:pic>
      <xdr:nvPicPr>
        <xdr:cNvPr id="273" name="Picture 80">
          <a:extLst>
            <a:ext uri="{FF2B5EF4-FFF2-40B4-BE49-F238E27FC236}">
              <a16:creationId xmlns:a16="http://schemas.microsoft.com/office/drawing/2014/main" id="{8719AA88-AB77-491E-A4A7-724869E55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274" name="Picture 81">
          <a:extLst>
            <a:ext uri="{FF2B5EF4-FFF2-40B4-BE49-F238E27FC236}">
              <a16:creationId xmlns:a16="http://schemas.microsoft.com/office/drawing/2014/main" id="{4D6D8DEC-B9BC-4A2C-84D6-2BE08E64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275" name="Picture 82">
          <a:extLst>
            <a:ext uri="{FF2B5EF4-FFF2-40B4-BE49-F238E27FC236}">
              <a16:creationId xmlns:a16="http://schemas.microsoft.com/office/drawing/2014/main" id="{22D74988-1E9E-4728-B8CA-2B5D78947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46</xdr:row>
      <xdr:rowOff>12700</xdr:rowOff>
    </xdr:to>
    <xdr:pic>
      <xdr:nvPicPr>
        <xdr:cNvPr id="276" name="Picture 83">
          <a:extLst>
            <a:ext uri="{FF2B5EF4-FFF2-40B4-BE49-F238E27FC236}">
              <a16:creationId xmlns:a16="http://schemas.microsoft.com/office/drawing/2014/main" id="{6DE853FC-2B8E-4970-B58F-5A8963AE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12700</xdr:rowOff>
    </xdr:to>
    <xdr:pic>
      <xdr:nvPicPr>
        <xdr:cNvPr id="277" name="Picture 84">
          <a:extLst>
            <a:ext uri="{FF2B5EF4-FFF2-40B4-BE49-F238E27FC236}">
              <a16:creationId xmlns:a16="http://schemas.microsoft.com/office/drawing/2014/main" id="{85C69E5E-D527-4EA6-BAE3-C50FE53B6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444500</xdr:rowOff>
    </xdr:from>
    <xdr:to>
      <xdr:col>0</xdr:col>
      <xdr:colOff>12700</xdr:colOff>
      <xdr:row>45</xdr:row>
      <xdr:rowOff>0</xdr:rowOff>
    </xdr:to>
    <xdr:pic>
      <xdr:nvPicPr>
        <xdr:cNvPr id="278" name="Picture 85">
          <a:extLst>
            <a:ext uri="{FF2B5EF4-FFF2-40B4-BE49-F238E27FC236}">
              <a16:creationId xmlns:a16="http://schemas.microsoft.com/office/drawing/2014/main" id="{C74E026E-9AEB-4480-8A5F-80100FEC7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8825"/>
          <a:ext cx="12700" cy="193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279" name="Picture 86">
          <a:extLst>
            <a:ext uri="{FF2B5EF4-FFF2-40B4-BE49-F238E27FC236}">
              <a16:creationId xmlns:a16="http://schemas.microsoft.com/office/drawing/2014/main" id="{2F0F05D3-6E2A-4641-875B-7EE2F6692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0</xdr:rowOff>
    </xdr:to>
    <xdr:pic>
      <xdr:nvPicPr>
        <xdr:cNvPr id="280" name="Picture 87">
          <a:extLst>
            <a:ext uri="{FF2B5EF4-FFF2-40B4-BE49-F238E27FC236}">
              <a16:creationId xmlns:a16="http://schemas.microsoft.com/office/drawing/2014/main" id="{37CB4932-707A-4725-9E2F-6B0D0412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165100</xdr:rowOff>
    </xdr:from>
    <xdr:to>
      <xdr:col>0</xdr:col>
      <xdr:colOff>12700</xdr:colOff>
      <xdr:row>48</xdr:row>
      <xdr:rowOff>12700</xdr:rowOff>
    </xdr:to>
    <xdr:pic>
      <xdr:nvPicPr>
        <xdr:cNvPr id="281" name="Picture 92">
          <a:extLst>
            <a:ext uri="{FF2B5EF4-FFF2-40B4-BE49-F238E27FC236}">
              <a16:creationId xmlns:a16="http://schemas.microsoft.com/office/drawing/2014/main" id="{921D03CA-F229-45B3-99DE-86C7B56F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8600"/>
          <a:ext cx="127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282" name="Picture 93">
          <a:extLst>
            <a:ext uri="{FF2B5EF4-FFF2-40B4-BE49-F238E27FC236}">
              <a16:creationId xmlns:a16="http://schemas.microsoft.com/office/drawing/2014/main" id="{581D327A-B9AF-4A60-92F6-DD1182DD0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12700</xdr:rowOff>
    </xdr:to>
    <xdr:pic>
      <xdr:nvPicPr>
        <xdr:cNvPr id="283" name="Picture 94">
          <a:extLst>
            <a:ext uri="{FF2B5EF4-FFF2-40B4-BE49-F238E27FC236}">
              <a16:creationId xmlns:a16="http://schemas.microsoft.com/office/drawing/2014/main" id="{365A2AC1-A6DA-4906-AB43-4D7D49506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12700</xdr:rowOff>
    </xdr:to>
    <xdr:pic>
      <xdr:nvPicPr>
        <xdr:cNvPr id="284" name="Picture 95">
          <a:extLst>
            <a:ext uri="{FF2B5EF4-FFF2-40B4-BE49-F238E27FC236}">
              <a16:creationId xmlns:a16="http://schemas.microsoft.com/office/drawing/2014/main" id="{DC424007-EDB9-4240-A3EE-1920E8B21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12700</xdr:rowOff>
    </xdr:to>
    <xdr:pic>
      <xdr:nvPicPr>
        <xdr:cNvPr id="285" name="Picture 96">
          <a:extLst>
            <a:ext uri="{FF2B5EF4-FFF2-40B4-BE49-F238E27FC236}">
              <a16:creationId xmlns:a16="http://schemas.microsoft.com/office/drawing/2014/main" id="{5F584227-EEE5-422E-A5C2-EC3EAE10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0</xdr:rowOff>
    </xdr:to>
    <xdr:pic>
      <xdr:nvPicPr>
        <xdr:cNvPr id="286" name="Picture 97">
          <a:extLst>
            <a:ext uri="{FF2B5EF4-FFF2-40B4-BE49-F238E27FC236}">
              <a16:creationId xmlns:a16="http://schemas.microsoft.com/office/drawing/2014/main" id="{C3BDBC11-7DDE-4B32-BE3B-B58822CCC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25</xdr:row>
      <xdr:rowOff>12700</xdr:rowOff>
    </xdr:to>
    <xdr:pic>
      <xdr:nvPicPr>
        <xdr:cNvPr id="287" name="Picture 98">
          <a:extLst>
            <a:ext uri="{FF2B5EF4-FFF2-40B4-BE49-F238E27FC236}">
              <a16:creationId xmlns:a16="http://schemas.microsoft.com/office/drawing/2014/main" id="{1F493C3F-9B8F-495A-9267-95363B33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0</xdr:rowOff>
    </xdr:to>
    <xdr:pic>
      <xdr:nvPicPr>
        <xdr:cNvPr id="288" name="Picture 105">
          <a:extLst>
            <a:ext uri="{FF2B5EF4-FFF2-40B4-BE49-F238E27FC236}">
              <a16:creationId xmlns:a16="http://schemas.microsoft.com/office/drawing/2014/main" id="{60022721-AF63-41A1-AFA5-3E32533D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58</xdr:row>
      <xdr:rowOff>12700</xdr:rowOff>
    </xdr:to>
    <xdr:pic>
      <xdr:nvPicPr>
        <xdr:cNvPr id="289" name="Picture 109">
          <a:extLst>
            <a:ext uri="{FF2B5EF4-FFF2-40B4-BE49-F238E27FC236}">
              <a16:creationId xmlns:a16="http://schemas.microsoft.com/office/drawing/2014/main" id="{C500768A-8E4C-494C-A220-065D34A5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12700</xdr:colOff>
      <xdr:row>58</xdr:row>
      <xdr:rowOff>12700</xdr:rowOff>
    </xdr:to>
    <xdr:pic>
      <xdr:nvPicPr>
        <xdr:cNvPr id="290" name="Picture 110">
          <a:extLst>
            <a:ext uri="{FF2B5EF4-FFF2-40B4-BE49-F238E27FC236}">
              <a16:creationId xmlns:a16="http://schemas.microsoft.com/office/drawing/2014/main" id="{0E5F6B87-314D-40A7-BB61-0CD937DB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291" name="Picture 111">
          <a:extLst>
            <a:ext uri="{FF2B5EF4-FFF2-40B4-BE49-F238E27FC236}">
              <a16:creationId xmlns:a16="http://schemas.microsoft.com/office/drawing/2014/main" id="{A2AC48B6-A729-4641-ABEF-D0B5B2B4A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165100</xdr:rowOff>
    </xdr:from>
    <xdr:to>
      <xdr:col>0</xdr:col>
      <xdr:colOff>12700</xdr:colOff>
      <xdr:row>62</xdr:row>
      <xdr:rowOff>12700</xdr:rowOff>
    </xdr:to>
    <xdr:pic>
      <xdr:nvPicPr>
        <xdr:cNvPr id="292" name="Picture 119">
          <a:extLst>
            <a:ext uri="{FF2B5EF4-FFF2-40B4-BE49-F238E27FC236}">
              <a16:creationId xmlns:a16="http://schemas.microsoft.com/office/drawing/2014/main" id="{F6E49279-6E0E-4590-A2C2-D3E3321FC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85600"/>
          <a:ext cx="127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4</xdr:row>
      <xdr:rowOff>0</xdr:rowOff>
    </xdr:to>
    <xdr:pic>
      <xdr:nvPicPr>
        <xdr:cNvPr id="293" name="Picture 7">
          <a:extLst>
            <a:ext uri="{FF2B5EF4-FFF2-40B4-BE49-F238E27FC236}">
              <a16:creationId xmlns:a16="http://schemas.microsoft.com/office/drawing/2014/main" id="{3E64721C-9443-4ECE-8739-70EA2462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12700</xdr:rowOff>
    </xdr:to>
    <xdr:pic>
      <xdr:nvPicPr>
        <xdr:cNvPr id="294" name="Picture 11">
          <a:extLst>
            <a:ext uri="{FF2B5EF4-FFF2-40B4-BE49-F238E27FC236}">
              <a16:creationId xmlns:a16="http://schemas.microsoft.com/office/drawing/2014/main" id="{3BB7FC79-7E16-4EDC-A058-CD31F8F2A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295" name="Picture 12">
          <a:extLst>
            <a:ext uri="{FF2B5EF4-FFF2-40B4-BE49-F238E27FC236}">
              <a16:creationId xmlns:a16="http://schemas.microsoft.com/office/drawing/2014/main" id="{302DA18F-0767-480B-AF76-F4EB3316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444500</xdr:rowOff>
    </xdr:from>
    <xdr:to>
      <xdr:col>0</xdr:col>
      <xdr:colOff>12700</xdr:colOff>
      <xdr:row>6</xdr:row>
      <xdr:rowOff>0</xdr:rowOff>
    </xdr:to>
    <xdr:pic>
      <xdr:nvPicPr>
        <xdr:cNvPr id="296" name="Picture 13">
          <a:extLst>
            <a:ext uri="{FF2B5EF4-FFF2-40B4-BE49-F238E27FC236}">
              <a16:creationId xmlns:a16="http://schemas.microsoft.com/office/drawing/2014/main" id="{6828D1EF-8EC9-460A-AEAF-022D5985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9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12700</xdr:colOff>
      <xdr:row>7</xdr:row>
      <xdr:rowOff>12700</xdr:rowOff>
    </xdr:to>
    <xdr:pic>
      <xdr:nvPicPr>
        <xdr:cNvPr id="297" name="Picture 14">
          <a:extLst>
            <a:ext uri="{FF2B5EF4-FFF2-40B4-BE49-F238E27FC236}">
              <a16:creationId xmlns:a16="http://schemas.microsoft.com/office/drawing/2014/main" id="{2E04117E-50A4-4056-B3D9-D99D336D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298" name="Picture 15">
          <a:extLst>
            <a:ext uri="{FF2B5EF4-FFF2-40B4-BE49-F238E27FC236}">
              <a16:creationId xmlns:a16="http://schemas.microsoft.com/office/drawing/2014/main" id="{65F80A2C-D53F-4BE8-BC0F-30BB828D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12</xdr:row>
      <xdr:rowOff>12700</xdr:rowOff>
    </xdr:to>
    <xdr:pic>
      <xdr:nvPicPr>
        <xdr:cNvPr id="299" name="Picture 18">
          <a:extLst>
            <a:ext uri="{FF2B5EF4-FFF2-40B4-BE49-F238E27FC236}">
              <a16:creationId xmlns:a16="http://schemas.microsoft.com/office/drawing/2014/main" id="{07269F41-83B6-47EC-BCDE-FCECB46D6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12700</xdr:rowOff>
    </xdr:to>
    <xdr:pic>
      <xdr:nvPicPr>
        <xdr:cNvPr id="300" name="Picture 19">
          <a:extLst>
            <a:ext uri="{FF2B5EF4-FFF2-40B4-BE49-F238E27FC236}">
              <a16:creationId xmlns:a16="http://schemas.microsoft.com/office/drawing/2014/main" id="{753DD425-AFDA-4AC2-A5F3-5A91C2EA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14</xdr:row>
      <xdr:rowOff>0</xdr:rowOff>
    </xdr:to>
    <xdr:pic>
      <xdr:nvPicPr>
        <xdr:cNvPr id="301" name="Picture 20">
          <a:extLst>
            <a:ext uri="{FF2B5EF4-FFF2-40B4-BE49-F238E27FC236}">
              <a16:creationId xmlns:a16="http://schemas.microsoft.com/office/drawing/2014/main" id="{2CE2FEB2-3BF7-4B12-8D57-D38C4AAB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15</xdr:row>
      <xdr:rowOff>0</xdr:rowOff>
    </xdr:to>
    <xdr:pic>
      <xdr:nvPicPr>
        <xdr:cNvPr id="302" name="Picture 22">
          <a:extLst>
            <a:ext uri="{FF2B5EF4-FFF2-40B4-BE49-F238E27FC236}">
              <a16:creationId xmlns:a16="http://schemas.microsoft.com/office/drawing/2014/main" id="{2C3F55AC-B4B0-4443-8F59-BADE79E4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303" name="Picture 23">
          <a:extLst>
            <a:ext uri="{FF2B5EF4-FFF2-40B4-BE49-F238E27FC236}">
              <a16:creationId xmlns:a16="http://schemas.microsoft.com/office/drawing/2014/main" id="{835B7042-EFF4-4CFA-B431-02F5B50F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12700</xdr:rowOff>
    </xdr:to>
    <xdr:pic>
      <xdr:nvPicPr>
        <xdr:cNvPr id="304" name="Picture 24">
          <a:extLst>
            <a:ext uri="{FF2B5EF4-FFF2-40B4-BE49-F238E27FC236}">
              <a16:creationId xmlns:a16="http://schemas.microsoft.com/office/drawing/2014/main" id="{7A3005CF-C51C-4CD7-B6A7-A745A1D5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12700</xdr:colOff>
      <xdr:row>18</xdr:row>
      <xdr:rowOff>0</xdr:rowOff>
    </xdr:to>
    <xdr:pic>
      <xdr:nvPicPr>
        <xdr:cNvPr id="305" name="Picture 25">
          <a:extLst>
            <a:ext uri="{FF2B5EF4-FFF2-40B4-BE49-F238E27FC236}">
              <a16:creationId xmlns:a16="http://schemas.microsoft.com/office/drawing/2014/main" id="{F61F7CAD-017D-4CAA-8858-9732ACB7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12700</xdr:rowOff>
    </xdr:to>
    <xdr:pic>
      <xdr:nvPicPr>
        <xdr:cNvPr id="306" name="Picture 26">
          <a:extLst>
            <a:ext uri="{FF2B5EF4-FFF2-40B4-BE49-F238E27FC236}">
              <a16:creationId xmlns:a16="http://schemas.microsoft.com/office/drawing/2014/main" id="{62DA95C6-708E-4238-8628-E8A72B018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12700</xdr:rowOff>
    </xdr:to>
    <xdr:pic>
      <xdr:nvPicPr>
        <xdr:cNvPr id="307" name="Picture 27">
          <a:extLst>
            <a:ext uri="{FF2B5EF4-FFF2-40B4-BE49-F238E27FC236}">
              <a16:creationId xmlns:a16="http://schemas.microsoft.com/office/drawing/2014/main" id="{B2C28397-CF6D-4927-9BA2-4B07DD33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308" name="Picture 28">
          <a:extLst>
            <a:ext uri="{FF2B5EF4-FFF2-40B4-BE49-F238E27FC236}">
              <a16:creationId xmlns:a16="http://schemas.microsoft.com/office/drawing/2014/main" id="{98DC2CC6-0B0F-4B53-9351-B7D59C1E1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12700</xdr:rowOff>
    </xdr:to>
    <xdr:pic>
      <xdr:nvPicPr>
        <xdr:cNvPr id="309" name="Picture 31">
          <a:extLst>
            <a:ext uri="{FF2B5EF4-FFF2-40B4-BE49-F238E27FC236}">
              <a16:creationId xmlns:a16="http://schemas.microsoft.com/office/drawing/2014/main" id="{F3F04698-2145-4E01-A7F3-7C1AC162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310" name="Picture 32">
          <a:extLst>
            <a:ext uri="{FF2B5EF4-FFF2-40B4-BE49-F238E27FC236}">
              <a16:creationId xmlns:a16="http://schemas.microsoft.com/office/drawing/2014/main" id="{ABB149FF-AF01-47E1-9DD7-15B025B10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31</xdr:row>
      <xdr:rowOff>12700</xdr:rowOff>
    </xdr:to>
    <xdr:pic>
      <xdr:nvPicPr>
        <xdr:cNvPr id="311" name="Picture 33">
          <a:extLst>
            <a:ext uri="{FF2B5EF4-FFF2-40B4-BE49-F238E27FC236}">
              <a16:creationId xmlns:a16="http://schemas.microsoft.com/office/drawing/2014/main" id="{D6335E06-53D7-4B85-B5D0-5EC379218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12700</xdr:rowOff>
    </xdr:to>
    <xdr:pic>
      <xdr:nvPicPr>
        <xdr:cNvPr id="312" name="Picture 34">
          <a:extLst>
            <a:ext uri="{FF2B5EF4-FFF2-40B4-BE49-F238E27FC236}">
              <a16:creationId xmlns:a16="http://schemas.microsoft.com/office/drawing/2014/main" id="{331F2B44-B045-403E-978D-27F107BB8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444500</xdr:rowOff>
    </xdr:from>
    <xdr:to>
      <xdr:col>0</xdr:col>
      <xdr:colOff>12700</xdr:colOff>
      <xdr:row>25</xdr:row>
      <xdr:rowOff>0</xdr:rowOff>
    </xdr:to>
    <xdr:pic>
      <xdr:nvPicPr>
        <xdr:cNvPr id="313" name="Picture 35">
          <a:extLst>
            <a:ext uri="{FF2B5EF4-FFF2-40B4-BE49-F238E27FC236}">
              <a16:creationId xmlns:a16="http://schemas.microsoft.com/office/drawing/2014/main" id="{0190022B-6F81-403C-95E4-DD22F84E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8825"/>
          <a:ext cx="12700" cy="193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314" name="Picture 36">
          <a:extLst>
            <a:ext uri="{FF2B5EF4-FFF2-40B4-BE49-F238E27FC236}">
              <a16:creationId xmlns:a16="http://schemas.microsoft.com/office/drawing/2014/main" id="{31E90A0C-C38B-43A1-A73A-09BF6552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42</xdr:row>
      <xdr:rowOff>12700</xdr:rowOff>
    </xdr:to>
    <xdr:pic>
      <xdr:nvPicPr>
        <xdr:cNvPr id="315" name="Picture 38">
          <a:extLst>
            <a:ext uri="{FF2B5EF4-FFF2-40B4-BE49-F238E27FC236}">
              <a16:creationId xmlns:a16="http://schemas.microsoft.com/office/drawing/2014/main" id="{7018172A-107F-401F-9854-87D48C6E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316" name="Picture 47">
          <a:extLst>
            <a:ext uri="{FF2B5EF4-FFF2-40B4-BE49-F238E27FC236}">
              <a16:creationId xmlns:a16="http://schemas.microsoft.com/office/drawing/2014/main" id="{89B340E8-AEEF-4A92-BCEA-78A89BDF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12700</xdr:rowOff>
    </xdr:to>
    <xdr:pic>
      <xdr:nvPicPr>
        <xdr:cNvPr id="317" name="Picture 48">
          <a:extLst>
            <a:ext uri="{FF2B5EF4-FFF2-40B4-BE49-F238E27FC236}">
              <a16:creationId xmlns:a16="http://schemas.microsoft.com/office/drawing/2014/main" id="{54ED6EC1-8EA0-4E35-AA10-5E4AD6004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12700</xdr:rowOff>
    </xdr:to>
    <xdr:pic>
      <xdr:nvPicPr>
        <xdr:cNvPr id="318" name="Picture 49">
          <a:extLst>
            <a:ext uri="{FF2B5EF4-FFF2-40B4-BE49-F238E27FC236}">
              <a16:creationId xmlns:a16="http://schemas.microsoft.com/office/drawing/2014/main" id="{65BFB901-B8A7-4231-BC5D-BC396D9F9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319" name="Picture 51">
          <a:extLst>
            <a:ext uri="{FF2B5EF4-FFF2-40B4-BE49-F238E27FC236}">
              <a16:creationId xmlns:a16="http://schemas.microsoft.com/office/drawing/2014/main" id="{123F3072-2563-4113-9CF0-C07818B1A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37</xdr:row>
      <xdr:rowOff>12700</xdr:rowOff>
    </xdr:to>
    <xdr:pic>
      <xdr:nvPicPr>
        <xdr:cNvPr id="320" name="Picture 53">
          <a:extLst>
            <a:ext uri="{FF2B5EF4-FFF2-40B4-BE49-F238E27FC236}">
              <a16:creationId xmlns:a16="http://schemas.microsoft.com/office/drawing/2014/main" id="{B78520B3-E2F9-43D2-9D82-B6C9B089F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321" name="Picture 54">
          <a:extLst>
            <a:ext uri="{FF2B5EF4-FFF2-40B4-BE49-F238E27FC236}">
              <a16:creationId xmlns:a16="http://schemas.microsoft.com/office/drawing/2014/main" id="{CCB386AE-FD6B-44FA-B695-85F921B5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322" name="Picture 61">
          <a:extLst>
            <a:ext uri="{FF2B5EF4-FFF2-40B4-BE49-F238E27FC236}">
              <a16:creationId xmlns:a16="http://schemas.microsoft.com/office/drawing/2014/main" id="{AAABCD1E-7577-4202-A1CA-2FD77F75D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323" name="Picture 68">
          <a:extLst>
            <a:ext uri="{FF2B5EF4-FFF2-40B4-BE49-F238E27FC236}">
              <a16:creationId xmlns:a16="http://schemas.microsoft.com/office/drawing/2014/main" id="{4A0354E3-D33A-4603-A77E-9A94C8DC4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324" name="Picture 69">
          <a:extLst>
            <a:ext uri="{FF2B5EF4-FFF2-40B4-BE49-F238E27FC236}">
              <a16:creationId xmlns:a16="http://schemas.microsoft.com/office/drawing/2014/main" id="{EEC27ACD-56AE-4A99-865D-05C28E382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325" name="Picture 70">
          <a:extLst>
            <a:ext uri="{FF2B5EF4-FFF2-40B4-BE49-F238E27FC236}">
              <a16:creationId xmlns:a16="http://schemas.microsoft.com/office/drawing/2014/main" id="{045A817B-9819-4870-9F0B-4061D0C9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12700</xdr:rowOff>
    </xdr:to>
    <xdr:pic>
      <xdr:nvPicPr>
        <xdr:cNvPr id="326" name="Picture 72">
          <a:extLst>
            <a:ext uri="{FF2B5EF4-FFF2-40B4-BE49-F238E27FC236}">
              <a16:creationId xmlns:a16="http://schemas.microsoft.com/office/drawing/2014/main" id="{413F7608-3C2E-44E9-BD76-A36C1568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0</xdr:rowOff>
    </xdr:to>
    <xdr:pic>
      <xdr:nvPicPr>
        <xdr:cNvPr id="327" name="Picture 73">
          <a:extLst>
            <a:ext uri="{FF2B5EF4-FFF2-40B4-BE49-F238E27FC236}">
              <a16:creationId xmlns:a16="http://schemas.microsoft.com/office/drawing/2014/main" id="{39A16DDF-60EE-4FC5-8276-FCD4B5B18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328" name="Picture 75">
          <a:extLst>
            <a:ext uri="{FF2B5EF4-FFF2-40B4-BE49-F238E27FC236}">
              <a16:creationId xmlns:a16="http://schemas.microsoft.com/office/drawing/2014/main" id="{EC1E6796-D071-4087-953A-3A37A465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329" name="Picture 81">
          <a:extLst>
            <a:ext uri="{FF2B5EF4-FFF2-40B4-BE49-F238E27FC236}">
              <a16:creationId xmlns:a16="http://schemas.microsoft.com/office/drawing/2014/main" id="{2AB1CEFC-7583-4E92-9A17-5D64EA57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0</xdr:rowOff>
    </xdr:to>
    <xdr:pic>
      <xdr:nvPicPr>
        <xdr:cNvPr id="330" name="Picture 82">
          <a:extLst>
            <a:ext uri="{FF2B5EF4-FFF2-40B4-BE49-F238E27FC236}">
              <a16:creationId xmlns:a16="http://schemas.microsoft.com/office/drawing/2014/main" id="{2AA6849A-3FF0-420E-8AE5-09B9713D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331" name="Picture 83">
          <a:extLst>
            <a:ext uri="{FF2B5EF4-FFF2-40B4-BE49-F238E27FC236}">
              <a16:creationId xmlns:a16="http://schemas.microsoft.com/office/drawing/2014/main" id="{AB9DCA01-E45A-4DA1-8E9A-6BBF01644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332" name="Picture 84">
          <a:extLst>
            <a:ext uri="{FF2B5EF4-FFF2-40B4-BE49-F238E27FC236}">
              <a16:creationId xmlns:a16="http://schemas.microsoft.com/office/drawing/2014/main" id="{9B78F1A0-84A0-48F0-9EA0-A6AA452F9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444500</xdr:rowOff>
    </xdr:from>
    <xdr:to>
      <xdr:col>0</xdr:col>
      <xdr:colOff>12700</xdr:colOff>
      <xdr:row>43</xdr:row>
      <xdr:rowOff>12700</xdr:rowOff>
    </xdr:to>
    <xdr:pic>
      <xdr:nvPicPr>
        <xdr:cNvPr id="333" name="Picture 85">
          <a:extLst>
            <a:ext uri="{FF2B5EF4-FFF2-40B4-BE49-F238E27FC236}">
              <a16:creationId xmlns:a16="http://schemas.microsoft.com/office/drawing/2014/main" id="{7A223C6F-7AD1-469E-90C1-84165FD2A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8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12700</xdr:rowOff>
    </xdr:to>
    <xdr:pic>
      <xdr:nvPicPr>
        <xdr:cNvPr id="334" name="Picture 86">
          <a:extLst>
            <a:ext uri="{FF2B5EF4-FFF2-40B4-BE49-F238E27FC236}">
              <a16:creationId xmlns:a16="http://schemas.microsoft.com/office/drawing/2014/main" id="{EC5BF513-D380-4CF5-AB77-3875B7645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45</xdr:row>
      <xdr:rowOff>0</xdr:rowOff>
    </xdr:to>
    <xdr:pic>
      <xdr:nvPicPr>
        <xdr:cNvPr id="335" name="Picture 87">
          <a:extLst>
            <a:ext uri="{FF2B5EF4-FFF2-40B4-BE49-F238E27FC236}">
              <a16:creationId xmlns:a16="http://schemas.microsoft.com/office/drawing/2014/main" id="{9AF50BFE-5694-4009-97BA-54684B18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336" name="Picture 88">
          <a:extLst>
            <a:ext uri="{FF2B5EF4-FFF2-40B4-BE49-F238E27FC236}">
              <a16:creationId xmlns:a16="http://schemas.microsoft.com/office/drawing/2014/main" id="{E54E7DAC-666D-44D3-8F01-D702C30BD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12700</xdr:rowOff>
    </xdr:to>
    <xdr:pic>
      <xdr:nvPicPr>
        <xdr:cNvPr id="337" name="Picture 89">
          <a:extLst>
            <a:ext uri="{FF2B5EF4-FFF2-40B4-BE49-F238E27FC236}">
              <a16:creationId xmlns:a16="http://schemas.microsoft.com/office/drawing/2014/main" id="{93F5A758-4E12-472F-93BC-17810E323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0</xdr:rowOff>
    </xdr:to>
    <xdr:pic>
      <xdr:nvPicPr>
        <xdr:cNvPr id="338" name="Picture 90">
          <a:extLst>
            <a:ext uri="{FF2B5EF4-FFF2-40B4-BE49-F238E27FC236}">
              <a16:creationId xmlns:a16="http://schemas.microsoft.com/office/drawing/2014/main" id="{E235A644-9D3D-4BBC-88E2-5EFC809CC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12700</xdr:rowOff>
    </xdr:to>
    <xdr:pic>
      <xdr:nvPicPr>
        <xdr:cNvPr id="339" name="Picture 96">
          <a:extLst>
            <a:ext uri="{FF2B5EF4-FFF2-40B4-BE49-F238E27FC236}">
              <a16:creationId xmlns:a16="http://schemas.microsoft.com/office/drawing/2014/main" id="{199C0F3E-E38E-46A4-B9A2-FF541E87B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12700</xdr:rowOff>
    </xdr:to>
    <xdr:pic>
      <xdr:nvPicPr>
        <xdr:cNvPr id="340" name="Picture 97">
          <a:extLst>
            <a:ext uri="{FF2B5EF4-FFF2-40B4-BE49-F238E27FC236}">
              <a16:creationId xmlns:a16="http://schemas.microsoft.com/office/drawing/2014/main" id="{84716781-37A9-4BAA-86E2-DEC58ADD2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12700</xdr:rowOff>
    </xdr:to>
    <xdr:pic>
      <xdr:nvPicPr>
        <xdr:cNvPr id="341" name="Picture 98">
          <a:extLst>
            <a:ext uri="{FF2B5EF4-FFF2-40B4-BE49-F238E27FC236}">
              <a16:creationId xmlns:a16="http://schemas.microsoft.com/office/drawing/2014/main" id="{5B2B5595-927B-4897-A2F6-BCDE09FF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0</xdr:rowOff>
    </xdr:to>
    <xdr:pic>
      <xdr:nvPicPr>
        <xdr:cNvPr id="342" name="Picture 99">
          <a:extLst>
            <a:ext uri="{FF2B5EF4-FFF2-40B4-BE49-F238E27FC236}">
              <a16:creationId xmlns:a16="http://schemas.microsoft.com/office/drawing/2014/main" id="{1973501F-32FE-42B9-8AE3-AC16FCDEA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55</xdr:row>
      <xdr:rowOff>0</xdr:rowOff>
    </xdr:to>
    <xdr:pic>
      <xdr:nvPicPr>
        <xdr:cNvPr id="343" name="Picture 103">
          <a:extLst>
            <a:ext uri="{FF2B5EF4-FFF2-40B4-BE49-F238E27FC236}">
              <a16:creationId xmlns:a16="http://schemas.microsoft.com/office/drawing/2014/main" id="{C96F656F-9CAC-4E0B-9F40-C06691E88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0</xdr:rowOff>
    </xdr:to>
    <xdr:pic>
      <xdr:nvPicPr>
        <xdr:cNvPr id="344" name="Picture 108">
          <a:extLst>
            <a:ext uri="{FF2B5EF4-FFF2-40B4-BE49-F238E27FC236}">
              <a16:creationId xmlns:a16="http://schemas.microsoft.com/office/drawing/2014/main" id="{10C5F07D-B0F1-4EBA-A5E5-9E2FC8E60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58</xdr:row>
      <xdr:rowOff>12700</xdr:rowOff>
    </xdr:to>
    <xdr:pic>
      <xdr:nvPicPr>
        <xdr:cNvPr id="345" name="Picture 112">
          <a:extLst>
            <a:ext uri="{FF2B5EF4-FFF2-40B4-BE49-F238E27FC236}">
              <a16:creationId xmlns:a16="http://schemas.microsoft.com/office/drawing/2014/main" id="{67AFE793-9246-4599-BCC7-B104989E2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12700</xdr:colOff>
      <xdr:row>58</xdr:row>
      <xdr:rowOff>12700</xdr:rowOff>
    </xdr:to>
    <xdr:pic>
      <xdr:nvPicPr>
        <xdr:cNvPr id="346" name="Picture 113">
          <a:extLst>
            <a:ext uri="{FF2B5EF4-FFF2-40B4-BE49-F238E27FC236}">
              <a16:creationId xmlns:a16="http://schemas.microsoft.com/office/drawing/2014/main" id="{777AC84C-958C-418B-9E1D-B271029C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347" name="Picture 114">
          <a:extLst>
            <a:ext uri="{FF2B5EF4-FFF2-40B4-BE49-F238E27FC236}">
              <a16:creationId xmlns:a16="http://schemas.microsoft.com/office/drawing/2014/main" id="{57C76A4F-40D5-4937-AE4D-FA736E63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62</xdr:row>
      <xdr:rowOff>12700</xdr:rowOff>
    </xdr:to>
    <xdr:pic>
      <xdr:nvPicPr>
        <xdr:cNvPr id="348" name="Picture 122">
          <a:extLst>
            <a:ext uri="{FF2B5EF4-FFF2-40B4-BE49-F238E27FC236}">
              <a16:creationId xmlns:a16="http://schemas.microsoft.com/office/drawing/2014/main" id="{08D485B8-FE0F-4B17-A601-2FFF04BA5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12</xdr:row>
      <xdr:rowOff>12700</xdr:rowOff>
    </xdr:to>
    <xdr:pic>
      <xdr:nvPicPr>
        <xdr:cNvPr id="349" name="Picture 17">
          <a:extLst>
            <a:ext uri="{FF2B5EF4-FFF2-40B4-BE49-F238E27FC236}">
              <a16:creationId xmlns:a16="http://schemas.microsoft.com/office/drawing/2014/main" id="{CF00C9FE-CFC9-4BDC-9890-675361962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12</xdr:row>
      <xdr:rowOff>12700</xdr:rowOff>
    </xdr:to>
    <xdr:pic>
      <xdr:nvPicPr>
        <xdr:cNvPr id="350" name="Picture 18">
          <a:extLst>
            <a:ext uri="{FF2B5EF4-FFF2-40B4-BE49-F238E27FC236}">
              <a16:creationId xmlns:a16="http://schemas.microsoft.com/office/drawing/2014/main" id="{20ADE5B3-BDA8-42AF-974B-61A89E8AB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A946F-4753-4C47-BF87-4FE904C1F15B}" name="Tabla110" displayName="Tabla110" ref="A1:T73" totalsRowShown="0" headerRowDxfId="171" dataDxfId="169" headerRowBorderDxfId="170" tableBorderDxfId="168" totalsRowBorderDxfId="167">
  <autoFilter ref="A1:T73" xr:uid="{63C9226E-F1FD-465C-8C50-118421CEFEC7}"/>
  <sortState xmlns:xlrd2="http://schemas.microsoft.com/office/spreadsheetml/2017/richdata2" ref="A2:T73">
    <sortCondition sortBy="fontColor" ref="A1:A73" dxfId="166"/>
  </sortState>
  <tableColumns count="20">
    <tableColumn id="3" xr3:uid="{64F0BD2D-5498-41DB-AD7B-068E681A526B}" name="REFERENCIA" dataDxfId="2"/>
    <tableColumn id="4" xr3:uid="{2A5FB734-FB0C-4550-827F-ADE6DEB7166C}" name="DESCRIPCIÓN " dataDxfId="1"/>
    <tableColumn id="18" xr3:uid="{556ECD99-4D69-4D96-B359-4A3D87BA620C}" name="PRECIO  INSTALADOR_x000a_( CON  IVA)" dataDxfId="165" dataCellStyle="Moneda">
      <calculatedColumnFormula>+Tabla110[[#This Row],[PRECIO SUGERIDO INSTALADOR22]]</calculatedColumnFormula>
    </tableColumn>
    <tableColumn id="2" xr3:uid="{66B595FF-EEDF-43F3-B4CA-F7F41D8ABC79}" name="PRECIO TIENDA ( CON  IVA)" dataDxfId="164">
      <calculatedColumnFormula>+Tabla110[[#This Row],[PRECIO  INSTALADOR
( CON  IVA)]]-Tabla110[[#This Row],[DCTO TIENDA]]</calculatedColumnFormula>
    </tableColumn>
    <tableColumn id="1" xr3:uid="{99504247-14C8-4CFF-A8CB-8DF0CA6F1E8D}" name="PRECIO DPP ORO ( CON  IVA)" dataDxfId="163">
      <calculatedColumnFormula>+Tabla110[[#This Row],[DPP ORO]]</calculatedColumnFormula>
    </tableColumn>
    <tableColumn id="5" xr3:uid="{FAFBF64A-DA19-480D-9D86-878A83C858DE}" name="PRECIO DPP PLATINO ( CON  IVA)" dataDxfId="162">
      <calculatedColumnFormula>+Tabla110[[#This Row],[PLATINO]]</calculatedColumnFormula>
    </tableColumn>
    <tableColumn id="20" xr3:uid="{F7B86E88-B3B7-4D99-BB16-6776C4A5FBCC}" name="PRECIO CLIENTE FINAL ( CON  IVA)" dataDxfId="161">
      <calculatedColumnFormula>+Tabla110[[#This Row],[PRECIO  INSTALADOR
( CON  IVA)]]/0.7</calculatedColumnFormula>
    </tableColumn>
    <tableColumn id="6" xr3:uid="{5EF6237B-51D7-482C-BCAD-DAC0FC7C0B11}" name="PRECIO SUGERIDO INSTALADOR_x000a_( CON  IVA)" dataDxfId="160" dataCellStyle="Moneda">
      <calculatedColumnFormula>+P2</calculatedColumnFormula>
    </tableColumn>
    <tableColumn id="7" xr3:uid="{FD60590E-E26F-4ABC-8B23-5D8EBF0BEEA3}" name=" ORO" dataDxfId="159" dataCellStyle="Moneda">
      <calculatedColumnFormula>+N2</calculatedColumnFormula>
    </tableColumn>
    <tableColumn id="8" xr3:uid="{09166BFA-6CD7-4CA9-94AF-FD4684B6662B}" name=" PLATINO" dataDxfId="158" dataCellStyle="Moneda">
      <calculatedColumnFormula>+K2</calculatedColumnFormula>
    </tableColumn>
    <tableColumn id="9" xr3:uid="{314BE256-B8BF-4AD9-B84C-A40F35A810EA}" name="Columna3" dataDxfId="157" dataCellStyle="Moneda">
      <calculatedColumnFormula>+L2/#REF!</calculatedColumnFormula>
    </tableColumn>
    <tableColumn id="10" xr3:uid="{C0BABCA1-7E6C-45E5-A386-892B1B7F4A80}" name="PLATINO" dataDxfId="156" dataCellStyle="Moneda">
      <calculatedColumnFormula>+O2-M2</calculatedColumnFormula>
    </tableColumn>
    <tableColumn id="11" xr3:uid="{7E5D5136-ECA2-407A-A07F-361C433AC207}" name="DPP PLATINO" dataDxfId="155" dataCellStyle="Moneda">
      <calculatedColumnFormula>+O2*1%</calculatedColumnFormula>
    </tableColumn>
    <tableColumn id="12" xr3:uid="{5D99B733-E467-49D6-8ECE-226E7AD411A5}" name="Columna6" dataDxfId="154" dataCellStyle="Moneda">
      <calculatedColumnFormula>+O2/#REF!</calculatedColumnFormula>
    </tableColumn>
    <tableColumn id="13" xr3:uid="{6C9BDE25-3945-40B9-849F-42D00D004E07}" name="DPP ORO" dataDxfId="153" dataCellStyle="Moneda">
      <calculatedColumnFormula>Tabla110[[#This Row],[ORO SIN IVA]]*1.19</calculatedColumnFormula>
    </tableColumn>
    <tableColumn id="14" xr3:uid="{F1AACDF3-5886-43A5-A21D-5AD5AEEB3BCD}" name="Columna8" dataDxfId="152" dataCellStyle="Moneda">
      <calculatedColumnFormula>+R2/#REF!</calculatedColumnFormula>
    </tableColumn>
    <tableColumn id="19" xr3:uid="{E6CE66BA-5825-47FB-B911-6F2CFC0830CB}" name="DCTO TIENDA" dataDxfId="151" dataCellStyle="Moneda">
      <calculatedColumnFormula>+Tabla110[[#This Row],[PRECIO SUGERIDO INSTALADOR22]]*5%</calculatedColumnFormula>
    </tableColumn>
    <tableColumn id="15" xr3:uid="{9DE61BDA-E148-4EAB-AE37-0F21BD115D26}" name="PRECIO SUGERIDO INSTALADOR22" dataDxfId="150" dataCellStyle="Moneda">
      <calculatedColumnFormula>T2*1.19</calculatedColumnFormula>
    </tableColumn>
    <tableColumn id="16" xr3:uid="{2296656B-1E84-4BD2-BD31-1DFD79B1DCDE}" name="ORO SIN IVA" dataDxfId="149" dataCellStyle="Moneda"/>
    <tableColumn id="17" xr3:uid="{C0FC4674-430D-43DD-8E9C-A8B5DBDEAEB4}" name="INSTALLER SIN IVA" dataDxfId="0" dataCellStyle="Moned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6AA6EC-DA3C-4D1D-9AC8-844664B6378B}" name="Tabla124" displayName="Tabla124" ref="A1:K62" totalsRowShown="0" headerRowDxfId="148" dataDxfId="146" headerRowBorderDxfId="147" tableBorderDxfId="145" totalsRowBorderDxfId="144">
  <autoFilter ref="A1:K62" xr:uid="{00000000-0009-0000-0100-000001000000}"/>
  <sortState xmlns:xlrd2="http://schemas.microsoft.com/office/spreadsheetml/2017/richdata2" ref="A2:K62">
    <sortCondition sortBy="fontColor" ref="A1:A62" dxfId="143"/>
  </sortState>
  <tableColumns count="11">
    <tableColumn id="3" xr3:uid="{3F6E82F4-C7CA-4E25-BE4F-2A5E2E9B1187}" name="REFERENCIA" dataDxfId="142"/>
    <tableColumn id="4" xr3:uid="{6F21D069-9B42-402C-97EA-0F404D6EEAD5}" name="DESCRIPCIÓN" dataDxfId="141"/>
    <tableColumn id="1" xr3:uid="{D5BAF5DA-C928-46C2-9DF1-72CE5A65D8F5}" name="PRECIO SUGERIDO INSTALADOR_x000a_( CON  IVA)" dataDxfId="140" dataCellStyle="Moneda">
      <calculatedColumnFormula>+Tabla124[[#This Row],[Columna6]]/Tabla124[[#This Row],[Columna5]]</calculatedColumnFormula>
    </tableColumn>
    <tableColumn id="10" xr3:uid="{ACBF8C44-C2BD-4EA9-84AB-7146E0F40D4E}" name="PRECIO TIENDA (CON IVA)" dataDxfId="139" dataCellStyle="Moneda">
      <calculatedColumnFormula>+Tabla124[[#This Row],[PRECIO SUGERIDO INSTALADOR
( CON  IVA)]]-Tabla124[[#This Row],[Columna43]]</calculatedColumnFormula>
    </tableColumn>
    <tableColumn id="11" xr3:uid="{B510C0FA-EBC4-4307-82DD-5570BC393AC5}" name="PRECIO CLIENTE FINAL (CON IVA)" dataDxfId="138" dataCellStyle="Moneda">
      <calculatedColumnFormula>+Tabla124[[#This Row],[PRECIO SUGERIDO INSTALADOR
( CON  IVA)]]/0.7</calculatedColumnFormula>
    </tableColumn>
    <tableColumn id="2" xr3:uid="{0E2261FD-D846-4714-904D-EA32079A73FC}" name="Columna43" dataDxfId="137" dataCellStyle="Moneda">
      <calculatedColumnFormula>+Tabla124[[#This Row],[PRECIO SUGERIDO INSTALADOR
( CON  IVA)]]*5%</calculatedColumnFormula>
    </tableColumn>
    <tableColumn id="5" xr3:uid="{6A2079D8-55B5-4EE5-BD20-FC3D10A8D48C}" name="Columna5" dataDxfId="136"/>
    <tableColumn id="6" xr3:uid="{36D50306-71E2-4522-B027-1AB1C90E71E2}" name="Columna6" dataDxfId="135" dataCellStyle="Moneda">
      <calculatedColumnFormula>+Tabla124[[#This Row],[Columna8]]+Tabla124[[#This Row],[COSTO]]</calculatedColumnFormula>
    </tableColumn>
    <tableColumn id="7" xr3:uid="{4C3F462E-24D2-4E45-9582-C86993D1CD5E}" name="Columna7" dataDxfId="134"/>
    <tableColumn id="8" xr3:uid="{4661939C-D6B8-4BF2-AF5F-90B55193D9B9}" name="Columna8" dataDxfId="133">
      <calculatedColumnFormula>+Tabla124[[#This Row],[COSTO]]*19%</calculatedColumnFormula>
    </tableColumn>
    <tableColumn id="9" xr3:uid="{71B6ED1B-8CEB-45D5-B4F5-166B7637EE0B}" name="COSTO" dataDxfId="132" dataCellStyle="Mon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EFA5-53CB-4046-BCE1-D404C5BD6552}">
  <dimension ref="A1:AX3912"/>
  <sheetViews>
    <sheetView showGridLines="0" tabSelected="1" zoomScale="60" zoomScaleNormal="60" workbookViewId="0">
      <pane xSplit="1" ySplit="1" topLeftCell="C2" activePane="bottomRight" state="frozen"/>
      <selection pane="topRight"/>
      <selection pane="bottomLeft"/>
      <selection pane="bottomRight" activeCell="AB10" sqref="AB10"/>
    </sheetView>
  </sheetViews>
  <sheetFormatPr baseColWidth="10" defaultColWidth="10.5703125" defaultRowHeight="13.5" x14ac:dyDescent="0.25"/>
  <cols>
    <col min="1" max="1" width="29" style="7" customWidth="1"/>
    <col min="2" max="2" width="41" style="7" customWidth="1"/>
    <col min="3" max="3" width="15.7109375" style="5" customWidth="1"/>
    <col min="4" max="4" width="24.85546875" style="7" customWidth="1"/>
    <col min="5" max="5" width="21.42578125" style="7" customWidth="1"/>
    <col min="6" max="6" width="18.140625" style="7" customWidth="1"/>
    <col min="7" max="7" width="19.5703125" style="7" customWidth="1"/>
    <col min="8" max="8" width="2.5703125" style="5" hidden="1" customWidth="1"/>
    <col min="9" max="9" width="1.7109375" style="6" hidden="1" customWidth="1"/>
    <col min="10" max="10" width="2.7109375" style="6" hidden="1" customWidth="1"/>
    <col min="11" max="11" width="2" style="6" hidden="1" customWidth="1"/>
    <col min="12" max="12" width="10.7109375" style="6" hidden="1" customWidth="1"/>
    <col min="13" max="13" width="12.85546875" style="6" hidden="1" customWidth="1"/>
    <col min="14" max="14" width="1.85546875" style="5" hidden="1" customWidth="1"/>
    <col min="15" max="15" width="12.140625" style="5" hidden="1" customWidth="1"/>
    <col min="16" max="16" width="1.7109375" style="5" hidden="1" customWidth="1"/>
    <col min="17" max="17" width="11.7109375" style="5" hidden="1" customWidth="1"/>
    <col min="18" max="18" width="10.28515625" style="5" hidden="1" customWidth="1"/>
    <col min="19" max="19" width="10.5703125" style="5" hidden="1" customWidth="1"/>
    <col min="20" max="20" width="10.85546875" style="5" hidden="1" customWidth="1"/>
    <col min="21" max="21" width="10.5703125" style="4" hidden="1" customWidth="1"/>
    <col min="22" max="22" width="10.5703125" style="1" hidden="1" customWidth="1"/>
    <col min="23" max="23" width="10.5703125" style="3" hidden="1" customWidth="1"/>
    <col min="24" max="24" width="0" style="2" hidden="1" customWidth="1"/>
    <col min="25" max="50" width="10.5703125" style="2"/>
    <col min="51" max="16384" width="10.5703125" style="1"/>
  </cols>
  <sheetData>
    <row r="1" spans="1:21" ht="53.25" customHeight="1" x14ac:dyDescent="0.25">
      <c r="A1" s="41" t="s">
        <v>93</v>
      </c>
      <c r="B1" s="41" t="s">
        <v>92</v>
      </c>
      <c r="C1" s="58" t="s">
        <v>91</v>
      </c>
      <c r="D1" s="41" t="s">
        <v>90</v>
      </c>
      <c r="E1" s="41" t="s">
        <v>89</v>
      </c>
      <c r="F1" s="41" t="s">
        <v>88</v>
      </c>
      <c r="G1" s="41" t="s">
        <v>87</v>
      </c>
      <c r="H1" s="40" t="s">
        <v>86</v>
      </c>
      <c r="I1" s="37" t="s">
        <v>85</v>
      </c>
      <c r="J1" s="38" t="s">
        <v>84</v>
      </c>
      <c r="K1" s="39" t="s">
        <v>83</v>
      </c>
      <c r="L1" s="39" t="s">
        <v>82</v>
      </c>
      <c r="M1" s="38" t="s">
        <v>81</v>
      </c>
      <c r="N1" s="10" t="s">
        <v>80</v>
      </c>
      <c r="O1" s="37" t="s">
        <v>79</v>
      </c>
      <c r="P1" s="36" t="s">
        <v>78</v>
      </c>
      <c r="Q1" s="35" t="s">
        <v>77</v>
      </c>
      <c r="R1" s="35" t="s">
        <v>76</v>
      </c>
      <c r="S1" s="34" t="s">
        <v>75</v>
      </c>
      <c r="T1" s="33" t="s">
        <v>74</v>
      </c>
    </row>
    <row r="2" spans="1:21" ht="40.5" x14ac:dyDescent="0.25">
      <c r="A2" s="60" t="s">
        <v>218</v>
      </c>
      <c r="B2" s="61" t="s">
        <v>219</v>
      </c>
      <c r="C2" s="59">
        <f>+Tabla110[[#This Row],[PRECIO SUGERIDO INSTALADOR22]]</f>
        <v>387264.07999999996</v>
      </c>
      <c r="D2" s="25">
        <f>+Tabla110[[#This Row],[PRECIO  INSTALADOR
( CON  IVA)]]-Tabla110[[#This Row],[DCTO TIENDA]]</f>
        <v>367900.87599999993</v>
      </c>
      <c r="E2" s="25">
        <f>+Tabla110[[#This Row],[DPP ORO]]</f>
        <v>322056.83999999997</v>
      </c>
      <c r="F2" s="25">
        <f>+Tabla110[[#This Row],[PLATINO]]</f>
        <v>318836.27159999998</v>
      </c>
      <c r="G2" s="25">
        <f>+Tabla110[[#This Row],[PRECIO  INSTALADOR
( CON  IVA)]]/0.7</f>
        <v>553234.4</v>
      </c>
      <c r="H2" s="20" t="e">
        <f t="shared" ref="H2:H33" si="0">+P2</f>
        <v>#REF!</v>
      </c>
      <c r="I2" s="20" t="e">
        <f t="shared" ref="I2:I33" si="1">+N2</f>
        <v>#REF!</v>
      </c>
      <c r="J2" s="24" t="e">
        <f t="shared" ref="J2:J33" si="2">+K2</f>
        <v>#REF!</v>
      </c>
      <c r="K2" s="24" t="e">
        <f>+L2/#REF!</f>
        <v>#REF!</v>
      </c>
      <c r="L2" s="24">
        <f t="shared" ref="L2:L33" si="3">+O2-M2</f>
        <v>318836.27159999998</v>
      </c>
      <c r="M2" s="23">
        <f t="shared" ref="M2:M33" si="4">+O2*1%</f>
        <v>3220.5683999999997</v>
      </c>
      <c r="N2" s="20" t="e">
        <f>+O2/#REF!</f>
        <v>#REF!</v>
      </c>
      <c r="O2" s="25">
        <f>Tabla110[[#This Row],[ORO SIN IVA]]*1.19</f>
        <v>322056.83999999997</v>
      </c>
      <c r="P2" s="20" t="e">
        <f>+R2/#REF!</f>
        <v>#REF!</v>
      </c>
      <c r="Q2" s="22">
        <f>+Tabla110[[#This Row],[PRECIO SUGERIDO INSTALADOR22]]*5%</f>
        <v>19363.203999999998</v>
      </c>
      <c r="R2" s="21">
        <f>T2*1.19</f>
        <v>387264.07999999996</v>
      </c>
      <c r="S2" s="20">
        <v>270636</v>
      </c>
      <c r="T2" s="20">
        <v>325432</v>
      </c>
      <c r="U2" s="1"/>
    </row>
    <row r="3" spans="1:21" ht="40.5" x14ac:dyDescent="0.25">
      <c r="A3" s="60" t="s">
        <v>73</v>
      </c>
      <c r="B3" s="61" t="s">
        <v>220</v>
      </c>
      <c r="C3" s="59">
        <f>+Tabla110[[#This Row],[PRECIO SUGERIDO INSTALADOR22]]</f>
        <v>63081.899999999994</v>
      </c>
      <c r="D3" s="29">
        <f>+Tabla110[[#This Row],[PRECIO  INSTALADOR
( CON  IVA)]]-Tabla110[[#This Row],[DCTO TIENDA]]</f>
        <v>59927.804999999993</v>
      </c>
      <c r="E3" s="29">
        <f>+Tabla110[[#This Row],[DPP ORO]]</f>
        <v>52455.199999999997</v>
      </c>
      <c r="F3" s="28">
        <f>+Tabla110[[#This Row],[PLATINO]]</f>
        <v>51930.647999999994</v>
      </c>
      <c r="G3" s="28">
        <f>+Tabla110[[#This Row],[PRECIO  INSTALADOR
( CON  IVA)]]/0.7</f>
        <v>90117</v>
      </c>
      <c r="H3" s="20" t="e">
        <f t="shared" si="0"/>
        <v>#REF!</v>
      </c>
      <c r="I3" s="20" t="e">
        <f t="shared" si="1"/>
        <v>#REF!</v>
      </c>
      <c r="J3" s="24" t="e">
        <f t="shared" si="2"/>
        <v>#REF!</v>
      </c>
      <c r="K3" s="24" t="e">
        <f>+L3/#REF!</f>
        <v>#REF!</v>
      </c>
      <c r="L3" s="24">
        <f t="shared" si="3"/>
        <v>51930.647999999994</v>
      </c>
      <c r="M3" s="23">
        <f t="shared" si="4"/>
        <v>524.55200000000002</v>
      </c>
      <c r="N3" s="20" t="e">
        <f>+O3/#REF!</f>
        <v>#REF!</v>
      </c>
      <c r="O3" s="25">
        <f>Tabla110[[#This Row],[ORO SIN IVA]]*1.19</f>
        <v>52455.199999999997</v>
      </c>
      <c r="P3" s="20" t="e">
        <f>+R3/#REF!</f>
        <v>#REF!</v>
      </c>
      <c r="Q3" s="22">
        <f>+Tabla110[[#This Row],[PRECIO SUGERIDO INSTALADOR22]]*5%</f>
        <v>3154.0949999999998</v>
      </c>
      <c r="R3" s="21">
        <f t="shared" ref="R2:R33" si="5">T3*1.19</f>
        <v>63081.899999999994</v>
      </c>
      <c r="S3" s="20">
        <v>44080</v>
      </c>
      <c r="T3" s="20">
        <v>53010</v>
      </c>
      <c r="U3" s="1"/>
    </row>
    <row r="4" spans="1:21" ht="40.5" x14ac:dyDescent="0.25">
      <c r="A4" s="60" t="s">
        <v>27</v>
      </c>
      <c r="B4" s="61" t="s">
        <v>221</v>
      </c>
      <c r="C4" s="59">
        <f>+Tabla110[[#This Row],[PRECIO SUGERIDO INSTALADOR22]]</f>
        <v>86460.64</v>
      </c>
      <c r="D4" s="29">
        <f>+Tabla110[[#This Row],[PRECIO  INSTALADOR
( CON  IVA)]]-Tabla110[[#This Row],[DCTO TIENDA]]</f>
        <v>82137.607999999993</v>
      </c>
      <c r="E4" s="29">
        <f>+Tabla110[[#This Row],[DPP ORO]]</f>
        <v>71945.01999999999</v>
      </c>
      <c r="F4" s="28">
        <f>+Tabla110[[#This Row],[PLATINO]]</f>
        <v>71225.569799999983</v>
      </c>
      <c r="G4" s="28">
        <f>+Tabla110[[#This Row],[PRECIO  INSTALADOR
( CON  IVA)]]/0.7</f>
        <v>123515.20000000001</v>
      </c>
      <c r="H4" s="20" t="e">
        <f t="shared" si="0"/>
        <v>#REF!</v>
      </c>
      <c r="I4" s="20" t="e">
        <f t="shared" si="1"/>
        <v>#REF!</v>
      </c>
      <c r="J4" s="24" t="e">
        <f t="shared" si="2"/>
        <v>#REF!</v>
      </c>
      <c r="K4" s="24" t="e">
        <f>+L4/#REF!</f>
        <v>#REF!</v>
      </c>
      <c r="L4" s="24">
        <f t="shared" si="3"/>
        <v>71225.569799999983</v>
      </c>
      <c r="M4" s="23">
        <f t="shared" si="4"/>
        <v>719.45019999999988</v>
      </c>
      <c r="N4" s="20" t="e">
        <f>+O4/#REF!</f>
        <v>#REF!</v>
      </c>
      <c r="O4" s="25">
        <f>Tabla110[[#This Row],[ORO SIN IVA]]*1.19</f>
        <v>71945.01999999999</v>
      </c>
      <c r="P4" s="20" t="e">
        <f>+R4/#REF!</f>
        <v>#REF!</v>
      </c>
      <c r="Q4" s="22">
        <f>+Tabla110[[#This Row],[PRECIO SUGERIDO INSTALADOR22]]*5%</f>
        <v>4323.0320000000002</v>
      </c>
      <c r="R4" s="21">
        <f t="shared" si="5"/>
        <v>86460.64</v>
      </c>
      <c r="S4" s="20">
        <v>60457.999999999993</v>
      </c>
      <c r="T4" s="20">
        <v>72656</v>
      </c>
      <c r="U4" s="1"/>
    </row>
    <row r="5" spans="1:21" ht="40.5" x14ac:dyDescent="0.25">
      <c r="A5" s="60" t="s">
        <v>34</v>
      </c>
      <c r="B5" s="61" t="s">
        <v>222</v>
      </c>
      <c r="C5" s="59">
        <f>+Tabla110[[#This Row],[PRECIO SUGERIDO INSTALADOR22]]</f>
        <v>578725.55999999994</v>
      </c>
      <c r="D5" s="29">
        <f>+Tabla110[[#This Row],[PRECIO  INSTALADOR
( CON  IVA)]]-Tabla110[[#This Row],[DCTO TIENDA]]</f>
        <v>549789.28199999989</v>
      </c>
      <c r="E5" s="29">
        <f>+Tabla110[[#This Row],[DPP ORO]]</f>
        <v>481321.68</v>
      </c>
      <c r="F5" s="29">
        <f>+Tabla110[[#This Row],[PLATINO]]</f>
        <v>476508.4632</v>
      </c>
      <c r="G5" s="29">
        <f>+Tabla110[[#This Row],[PRECIO  INSTALADOR
( CON  IVA)]]/0.7</f>
        <v>826750.79999999993</v>
      </c>
      <c r="H5" s="20" t="e">
        <f t="shared" si="0"/>
        <v>#REF!</v>
      </c>
      <c r="I5" s="20" t="e">
        <f t="shared" si="1"/>
        <v>#REF!</v>
      </c>
      <c r="J5" s="24" t="e">
        <f t="shared" si="2"/>
        <v>#REF!</v>
      </c>
      <c r="K5" s="24" t="e">
        <f>+L5/#REF!</f>
        <v>#REF!</v>
      </c>
      <c r="L5" s="24">
        <f t="shared" si="3"/>
        <v>476508.4632</v>
      </c>
      <c r="M5" s="23">
        <f t="shared" si="4"/>
        <v>4813.2168000000001</v>
      </c>
      <c r="N5" s="20" t="e">
        <f>+O5/#REF!</f>
        <v>#REF!</v>
      </c>
      <c r="O5" s="25">
        <f>Tabla110[[#This Row],[ORO SIN IVA]]*1.19</f>
        <v>481321.68</v>
      </c>
      <c r="P5" s="20" t="e">
        <f>+R5/#REF!</f>
        <v>#REF!</v>
      </c>
      <c r="Q5" s="22">
        <f>+Tabla110[[#This Row],[PRECIO SUGERIDO INSTALADOR22]]*5%</f>
        <v>28936.277999999998</v>
      </c>
      <c r="R5" s="21">
        <f t="shared" si="5"/>
        <v>578725.55999999994</v>
      </c>
      <c r="S5" s="20">
        <v>404472</v>
      </c>
      <c r="T5" s="20">
        <v>486324</v>
      </c>
      <c r="U5" s="1"/>
    </row>
    <row r="6" spans="1:21" ht="40.5" x14ac:dyDescent="0.25">
      <c r="A6" s="60" t="s">
        <v>223</v>
      </c>
      <c r="B6" s="61" t="s">
        <v>224</v>
      </c>
      <c r="C6" s="59">
        <f>+Tabla110[[#This Row],[PRECIO SUGERIDO INSTALADOR22]]</f>
        <v>151441.78</v>
      </c>
      <c r="D6" s="29">
        <f>+Tabla110[[#This Row],[PRECIO  INSTALADOR
( CON  IVA)]]-Tabla110[[#This Row],[DCTO TIENDA]]</f>
        <v>143869.69099999999</v>
      </c>
      <c r="E6" s="29">
        <f>+Tabla110[[#This Row],[DPP ORO]]</f>
        <v>125982.92</v>
      </c>
      <c r="F6" s="28">
        <f>+Tabla110[[#This Row],[PLATINO]]</f>
        <v>124723.09080000001</v>
      </c>
      <c r="G6" s="28">
        <f>+Tabla110[[#This Row],[PRECIO  INSTALADOR
( CON  IVA)]]/0.7</f>
        <v>216345.40000000002</v>
      </c>
      <c r="H6" s="20" t="e">
        <f t="shared" si="0"/>
        <v>#REF!</v>
      </c>
      <c r="I6" s="20" t="e">
        <f t="shared" si="1"/>
        <v>#REF!</v>
      </c>
      <c r="J6" s="24" t="e">
        <f t="shared" si="2"/>
        <v>#REF!</v>
      </c>
      <c r="K6" s="24" t="e">
        <f>+L6/#REF!</f>
        <v>#REF!</v>
      </c>
      <c r="L6" s="24">
        <f t="shared" si="3"/>
        <v>124723.09080000001</v>
      </c>
      <c r="M6" s="23">
        <f t="shared" si="4"/>
        <v>1259.8291999999999</v>
      </c>
      <c r="N6" s="20" t="e">
        <f>+O6/#REF!</f>
        <v>#REF!</v>
      </c>
      <c r="O6" s="25">
        <f>Tabla110[[#This Row],[ORO SIN IVA]]*1.19</f>
        <v>125982.92</v>
      </c>
      <c r="P6" s="20" t="e">
        <f>+R6/#REF!</f>
        <v>#REF!</v>
      </c>
      <c r="Q6" s="22">
        <f>+Tabla110[[#This Row],[PRECIO SUGERIDO INSTALADOR22]]*5%</f>
        <v>7572.0889999999999</v>
      </c>
      <c r="R6" s="21">
        <f t="shared" si="5"/>
        <v>151441.78</v>
      </c>
      <c r="S6" s="20">
        <v>105868</v>
      </c>
      <c r="T6" s="20">
        <v>127262</v>
      </c>
      <c r="U6" s="1"/>
    </row>
    <row r="7" spans="1:21" ht="40.5" x14ac:dyDescent="0.25">
      <c r="A7" s="60" t="s">
        <v>23</v>
      </c>
      <c r="B7" s="61" t="s">
        <v>225</v>
      </c>
      <c r="C7" s="59">
        <f>+Tabla110[[#This Row],[PRECIO SUGERIDO INSTALADOR22]]</f>
        <v>99077.01999999999</v>
      </c>
      <c r="D7" s="29">
        <f>+Tabla110[[#This Row],[PRECIO  INSTALADOR
( CON  IVA)]]-Tabla110[[#This Row],[DCTO TIENDA]]</f>
        <v>94123.168999999994</v>
      </c>
      <c r="E7" s="29">
        <f>+Tabla110[[#This Row],[DPP ORO]]</f>
        <v>82390.84</v>
      </c>
      <c r="F7" s="28">
        <f>+Tabla110[[#This Row],[PLATINO]]</f>
        <v>81566.931599999996</v>
      </c>
      <c r="G7" s="28">
        <f>+Tabla110[[#This Row],[PRECIO  INSTALADOR
( CON  IVA)]]/0.7</f>
        <v>141538.6</v>
      </c>
      <c r="H7" s="20" t="e">
        <f t="shared" si="0"/>
        <v>#REF!</v>
      </c>
      <c r="I7" s="20" t="e">
        <f t="shared" si="1"/>
        <v>#REF!</v>
      </c>
      <c r="J7" s="24" t="e">
        <f t="shared" si="2"/>
        <v>#REF!</v>
      </c>
      <c r="K7" s="24" t="e">
        <f>+L7/#REF!</f>
        <v>#REF!</v>
      </c>
      <c r="L7" s="24">
        <f t="shared" si="3"/>
        <v>81566.931599999996</v>
      </c>
      <c r="M7" s="23">
        <f t="shared" si="4"/>
        <v>823.90840000000003</v>
      </c>
      <c r="N7" s="20" t="e">
        <f>+O7/#REF!</f>
        <v>#REF!</v>
      </c>
      <c r="O7" s="25">
        <f>Tabla110[[#This Row],[ORO SIN IVA]]*1.19</f>
        <v>82390.84</v>
      </c>
      <c r="P7" s="20" t="e">
        <f>+R7/#REF!</f>
        <v>#REF!</v>
      </c>
      <c r="Q7" s="22">
        <f>+Tabla110[[#This Row],[PRECIO SUGERIDO INSTALADOR22]]*5%</f>
        <v>4953.8509999999997</v>
      </c>
      <c r="R7" s="21">
        <f t="shared" si="5"/>
        <v>99077.01999999999</v>
      </c>
      <c r="S7" s="20">
        <v>69236</v>
      </c>
      <c r="T7" s="20">
        <v>83258</v>
      </c>
      <c r="U7" s="1"/>
    </row>
    <row r="8" spans="1:21" ht="40.5" x14ac:dyDescent="0.25">
      <c r="A8" s="60" t="s">
        <v>72</v>
      </c>
      <c r="B8" s="61" t="s">
        <v>226</v>
      </c>
      <c r="C8" s="59">
        <f>+Tabla110[[#This Row],[PRECIO SUGERIDO INSTALADOR22]]</f>
        <v>46802.7</v>
      </c>
      <c r="D8" s="27">
        <f>+Tabla110[[#This Row],[PRECIO  INSTALADOR
( CON  IVA)]]-Tabla110[[#This Row],[DCTO TIENDA]]</f>
        <v>44462.564999999995</v>
      </c>
      <c r="E8" s="27">
        <f>+Tabla110[[#This Row],[DPP ORO]]</f>
        <v>38934.42</v>
      </c>
      <c r="F8" s="26">
        <f>+Tabla110[[#This Row],[PLATINO]]</f>
        <v>38545.075799999999</v>
      </c>
      <c r="G8" s="26">
        <f>+Tabla110[[#This Row],[PRECIO  INSTALADOR
( CON  IVA)]]/0.7</f>
        <v>66861</v>
      </c>
      <c r="H8" s="20" t="e">
        <f t="shared" si="0"/>
        <v>#REF!</v>
      </c>
      <c r="I8" s="20" t="e">
        <f t="shared" si="1"/>
        <v>#REF!</v>
      </c>
      <c r="J8" s="24" t="e">
        <f t="shared" si="2"/>
        <v>#REF!</v>
      </c>
      <c r="K8" s="24" t="e">
        <f>+L8/#REF!</f>
        <v>#REF!</v>
      </c>
      <c r="L8" s="24">
        <f t="shared" si="3"/>
        <v>38545.075799999999</v>
      </c>
      <c r="M8" s="23">
        <f t="shared" si="4"/>
        <v>389.3442</v>
      </c>
      <c r="N8" s="20" t="e">
        <f>+O8/#REF!</f>
        <v>#REF!</v>
      </c>
      <c r="O8" s="25">
        <f>Tabla110[[#This Row],[ORO SIN IVA]]*1.19</f>
        <v>38934.42</v>
      </c>
      <c r="P8" s="20" t="e">
        <f>+R8/#REF!</f>
        <v>#REF!</v>
      </c>
      <c r="Q8" s="22">
        <f>+Tabla110[[#This Row],[PRECIO SUGERIDO INSTALADOR22]]*5%</f>
        <v>2340.1349999999998</v>
      </c>
      <c r="R8" s="21">
        <f t="shared" si="5"/>
        <v>46802.7</v>
      </c>
      <c r="S8" s="20">
        <v>32718</v>
      </c>
      <c r="T8" s="20">
        <v>39330</v>
      </c>
      <c r="U8" s="1"/>
    </row>
    <row r="9" spans="1:21" ht="40.5" x14ac:dyDescent="0.25">
      <c r="A9" s="60" t="s">
        <v>227</v>
      </c>
      <c r="B9" s="61" t="s">
        <v>228</v>
      </c>
      <c r="C9" s="59">
        <f>+Tabla110[[#This Row],[PRECIO SUGERIDO INSTALADOR22]]</f>
        <v>94509.8</v>
      </c>
      <c r="D9" s="29">
        <f>+Tabla110[[#This Row],[PRECIO  INSTALADOR
( CON  IVA)]]-Tabla110[[#This Row],[DCTO TIENDA]]</f>
        <v>89784.31</v>
      </c>
      <c r="E9" s="29">
        <f>+Tabla110[[#This Row],[DPP ORO]]</f>
        <v>78637.58</v>
      </c>
      <c r="F9" s="28">
        <f>+Tabla110[[#This Row],[PLATINO]]</f>
        <v>77851.204200000007</v>
      </c>
      <c r="G9" s="28">
        <f>+Tabla110[[#This Row],[PRECIO  INSTALADOR
( CON  IVA)]]/0.7</f>
        <v>135014</v>
      </c>
      <c r="H9" s="20" t="e">
        <f t="shared" si="0"/>
        <v>#REF!</v>
      </c>
      <c r="I9" s="20" t="e">
        <f t="shared" si="1"/>
        <v>#REF!</v>
      </c>
      <c r="J9" s="24" t="e">
        <f t="shared" si="2"/>
        <v>#REF!</v>
      </c>
      <c r="K9" s="24" t="e">
        <f>+L9/#REF!</f>
        <v>#REF!</v>
      </c>
      <c r="L9" s="24">
        <f t="shared" si="3"/>
        <v>77851.204200000007</v>
      </c>
      <c r="M9" s="23">
        <f t="shared" si="4"/>
        <v>786.37580000000003</v>
      </c>
      <c r="N9" s="20" t="e">
        <f>+O9/#REF!</f>
        <v>#REF!</v>
      </c>
      <c r="O9" s="25">
        <f>Tabla110[[#This Row],[ORO SIN IVA]]*1.19</f>
        <v>78637.58</v>
      </c>
      <c r="P9" s="20" t="e">
        <f>+R9/#REF!</f>
        <v>#REF!</v>
      </c>
      <c r="Q9" s="22">
        <f>+Tabla110[[#This Row],[PRECIO SUGERIDO INSTALADOR22]]*5%</f>
        <v>4725.4900000000007</v>
      </c>
      <c r="R9" s="21">
        <f t="shared" si="5"/>
        <v>94509.8</v>
      </c>
      <c r="S9" s="20">
        <v>66082</v>
      </c>
      <c r="T9" s="20">
        <v>79420</v>
      </c>
      <c r="U9" s="1"/>
    </row>
    <row r="10" spans="1:21" ht="67.5" x14ac:dyDescent="0.25">
      <c r="A10" s="60" t="s">
        <v>229</v>
      </c>
      <c r="B10" s="61" t="s">
        <v>230</v>
      </c>
      <c r="C10" s="59">
        <f>+Tabla110[[#This Row],[PRECIO SUGERIDO INSTALADOR22]]</f>
        <v>57565.06</v>
      </c>
      <c r="D10" s="27">
        <f>+Tabla110[[#This Row],[PRECIO  INSTALADOR
( CON  IVA)]]-Tabla110[[#This Row],[DCTO TIENDA]]</f>
        <v>54686.807000000001</v>
      </c>
      <c r="E10" s="27">
        <f>+Tabla110[[#This Row],[DPP ORO]]</f>
        <v>47842.759999999995</v>
      </c>
      <c r="F10" s="26">
        <f>+Tabla110[[#This Row],[PLATINO]]</f>
        <v>47364.332399999992</v>
      </c>
      <c r="G10" s="26">
        <f>+Tabla110[[#This Row],[PRECIO  INSTALADOR
( CON  IVA)]]/0.7</f>
        <v>82235.8</v>
      </c>
      <c r="H10" s="20" t="e">
        <f t="shared" si="0"/>
        <v>#REF!</v>
      </c>
      <c r="I10" s="20" t="e">
        <f t="shared" si="1"/>
        <v>#REF!</v>
      </c>
      <c r="J10" s="24" t="e">
        <f t="shared" si="2"/>
        <v>#REF!</v>
      </c>
      <c r="K10" s="24" t="e">
        <f>+L10/#REF!</f>
        <v>#REF!</v>
      </c>
      <c r="L10" s="24">
        <f t="shared" si="3"/>
        <v>47364.332399999992</v>
      </c>
      <c r="M10" s="23">
        <f t="shared" si="4"/>
        <v>478.42759999999998</v>
      </c>
      <c r="N10" s="20" t="e">
        <f>+O10/#REF!</f>
        <v>#REF!</v>
      </c>
      <c r="O10" s="25">
        <f>Tabla110[[#This Row],[ORO SIN IVA]]*1.19</f>
        <v>47842.759999999995</v>
      </c>
      <c r="P10" s="20" t="e">
        <f>+R10/#REF!</f>
        <v>#REF!</v>
      </c>
      <c r="Q10" s="22">
        <f>+Tabla110[[#This Row],[PRECIO SUGERIDO INSTALADOR22]]*5%</f>
        <v>2878.2530000000002</v>
      </c>
      <c r="R10" s="21">
        <f t="shared" si="5"/>
        <v>57565.06</v>
      </c>
      <c r="S10" s="20">
        <v>40204</v>
      </c>
      <c r="T10" s="20">
        <v>48374</v>
      </c>
      <c r="U10" s="1"/>
    </row>
    <row r="11" spans="1:21" ht="27" x14ac:dyDescent="0.25">
      <c r="A11" s="60" t="s">
        <v>231</v>
      </c>
      <c r="B11" s="61" t="s">
        <v>232</v>
      </c>
      <c r="C11" s="59">
        <f>+Tabla110[[#This Row],[PRECIO SUGERIDO INSTALADOR22]]</f>
        <v>22564.78</v>
      </c>
      <c r="D11" s="27">
        <f>+Tabla110[[#This Row],[PRECIO  INSTALADOR
( CON  IVA)]]-Tabla110[[#This Row],[DCTO TIENDA]]</f>
        <v>21436.540999999997</v>
      </c>
      <c r="E11" s="27">
        <f>+Tabla110[[#This Row],[DPP ORO]]</f>
        <v>18766.3</v>
      </c>
      <c r="F11" s="26">
        <f>+Tabla110[[#This Row],[PLATINO]]</f>
        <v>18578.636999999999</v>
      </c>
      <c r="G11" s="26">
        <f>+Tabla110[[#This Row],[PRECIO  INSTALADOR
( CON  IVA)]]/0.7</f>
        <v>32235.4</v>
      </c>
      <c r="H11" s="20" t="e">
        <f t="shared" si="0"/>
        <v>#REF!</v>
      </c>
      <c r="I11" s="20" t="e">
        <f t="shared" si="1"/>
        <v>#REF!</v>
      </c>
      <c r="J11" s="24" t="e">
        <f t="shared" si="2"/>
        <v>#REF!</v>
      </c>
      <c r="K11" s="24" t="e">
        <f>+L11/#REF!</f>
        <v>#REF!</v>
      </c>
      <c r="L11" s="24">
        <f t="shared" si="3"/>
        <v>18578.636999999999</v>
      </c>
      <c r="M11" s="23">
        <f t="shared" si="4"/>
        <v>187.66299999999998</v>
      </c>
      <c r="N11" s="20" t="e">
        <f>+O11/#REF!</f>
        <v>#REF!</v>
      </c>
      <c r="O11" s="25">
        <f>Tabla110[[#This Row],[ORO SIN IVA]]*1.19</f>
        <v>18766.3</v>
      </c>
      <c r="P11" s="20" t="e">
        <f>+R11/#REF!</f>
        <v>#REF!</v>
      </c>
      <c r="Q11" s="22">
        <f>+Tabla110[[#This Row],[PRECIO SUGERIDO INSTALADOR22]]*5%</f>
        <v>1128.239</v>
      </c>
      <c r="R11" s="21">
        <f t="shared" si="5"/>
        <v>22564.78</v>
      </c>
      <c r="S11" s="20">
        <v>15770</v>
      </c>
      <c r="T11" s="20">
        <v>18962</v>
      </c>
      <c r="U11" s="1"/>
    </row>
    <row r="12" spans="1:21" ht="27" x14ac:dyDescent="0.25">
      <c r="A12" s="60" t="s">
        <v>50</v>
      </c>
      <c r="B12" s="61" t="s">
        <v>49</v>
      </c>
      <c r="C12" s="59">
        <f>+Tabla110[[#This Row],[PRECIO SUGERIDO INSTALADOR22]]</f>
        <v>648319.14</v>
      </c>
      <c r="D12" s="27">
        <f>+Tabla110[[#This Row],[PRECIO  INSTALADOR
( CON  IVA)]]-Tabla110[[#This Row],[DCTO TIENDA]]</f>
        <v>615903.18299999996</v>
      </c>
      <c r="E12" s="27">
        <f>+Tabla110[[#This Row],[DPP ORO]]</f>
        <v>539248.5</v>
      </c>
      <c r="F12" s="26">
        <f>+Tabla110[[#This Row],[PLATINO]]</f>
        <v>533856.01500000001</v>
      </c>
      <c r="G12" s="26">
        <f>+Tabla110[[#This Row],[PRECIO  INSTALADOR
( CON  IVA)]]/0.7</f>
        <v>926170.20000000007</v>
      </c>
      <c r="H12" s="20" t="e">
        <f t="shared" si="0"/>
        <v>#REF!</v>
      </c>
      <c r="I12" s="20" t="e">
        <f t="shared" si="1"/>
        <v>#REF!</v>
      </c>
      <c r="J12" s="24" t="e">
        <f t="shared" si="2"/>
        <v>#REF!</v>
      </c>
      <c r="K12" s="24" t="e">
        <f>+L12/#REF!</f>
        <v>#REF!</v>
      </c>
      <c r="L12" s="24">
        <f t="shared" si="3"/>
        <v>533856.01500000001</v>
      </c>
      <c r="M12" s="23">
        <f t="shared" si="4"/>
        <v>5392.4849999999997</v>
      </c>
      <c r="N12" s="20" t="e">
        <f>+O12/#REF!</f>
        <v>#REF!</v>
      </c>
      <c r="O12" s="25">
        <f>Tabla110[[#This Row],[ORO SIN IVA]]*1.19</f>
        <v>539248.5</v>
      </c>
      <c r="P12" s="20" t="e">
        <f>+R12/#REF!</f>
        <v>#REF!</v>
      </c>
      <c r="Q12" s="22">
        <f>+Tabla110[[#This Row],[PRECIO SUGERIDO INSTALADOR22]]*5%</f>
        <v>32415.957000000002</v>
      </c>
      <c r="R12" s="21">
        <f t="shared" si="5"/>
        <v>648319.14</v>
      </c>
      <c r="S12" s="20">
        <v>453150</v>
      </c>
      <c r="T12" s="20">
        <v>544806</v>
      </c>
      <c r="U12" s="1"/>
    </row>
    <row r="13" spans="1:21" ht="54" x14ac:dyDescent="0.25">
      <c r="A13" s="60" t="s">
        <v>5</v>
      </c>
      <c r="B13" s="61" t="s">
        <v>233</v>
      </c>
      <c r="C13" s="59">
        <f>+Tabla110[[#This Row],[PRECIO SUGERIDO INSTALADOR22]]</f>
        <v>366779.42</v>
      </c>
      <c r="D13" s="27">
        <f>+Tabla110[[#This Row],[PRECIO  INSTALADOR
( CON  IVA)]]-Tabla110[[#This Row],[DCTO TIENDA]]</f>
        <v>348440.44899999996</v>
      </c>
      <c r="E13" s="27">
        <f>+Tabla110[[#This Row],[DPP ORO]]</f>
        <v>304963.68</v>
      </c>
      <c r="F13" s="26">
        <f>+Tabla110[[#This Row],[PLATINO]]</f>
        <v>301914.04320000001</v>
      </c>
      <c r="G13" s="26">
        <f>+Tabla110[[#This Row],[PRECIO  INSTALADOR
( CON  IVA)]]/0.7</f>
        <v>523970.60000000003</v>
      </c>
      <c r="H13" s="20" t="e">
        <f t="shared" si="0"/>
        <v>#REF!</v>
      </c>
      <c r="I13" s="20" t="e">
        <f t="shared" si="1"/>
        <v>#REF!</v>
      </c>
      <c r="J13" s="24" t="e">
        <f t="shared" si="2"/>
        <v>#REF!</v>
      </c>
      <c r="K13" s="24" t="e">
        <f>+L13/#REF!</f>
        <v>#REF!</v>
      </c>
      <c r="L13" s="24">
        <f t="shared" si="3"/>
        <v>301914.04320000001</v>
      </c>
      <c r="M13" s="23">
        <f t="shared" si="4"/>
        <v>3049.6367999999998</v>
      </c>
      <c r="N13" s="20" t="e">
        <f>+O13/#REF!</f>
        <v>#REF!</v>
      </c>
      <c r="O13" s="25">
        <f>Tabla110[[#This Row],[ORO SIN IVA]]*1.19</f>
        <v>304963.68</v>
      </c>
      <c r="P13" s="20" t="e">
        <f>+R13/#REF!</f>
        <v>#REF!</v>
      </c>
      <c r="Q13" s="22">
        <f>+Tabla110[[#This Row],[PRECIO SUGERIDO INSTALADOR22]]*5%</f>
        <v>18338.971000000001</v>
      </c>
      <c r="R13" s="21">
        <f t="shared" si="5"/>
        <v>366779.42</v>
      </c>
      <c r="S13" s="20">
        <v>256272</v>
      </c>
      <c r="T13" s="20">
        <v>308218</v>
      </c>
      <c r="U13" s="1"/>
    </row>
    <row r="14" spans="1:21" ht="54" x14ac:dyDescent="0.25">
      <c r="A14" s="60" t="s">
        <v>4</v>
      </c>
      <c r="B14" s="61" t="s">
        <v>234</v>
      </c>
      <c r="C14" s="59">
        <f>+Tabla110[[#This Row],[PRECIO SUGERIDO INSTALADOR22]]</f>
        <v>338336.04</v>
      </c>
      <c r="D14" s="27">
        <f>+Tabla110[[#This Row],[PRECIO  INSTALADOR
( CON  IVA)]]-Tabla110[[#This Row],[DCTO TIENDA]]</f>
        <v>321419.23799999995</v>
      </c>
      <c r="E14" s="27">
        <f>+Tabla110[[#This Row],[DPP ORO]]</f>
        <v>281268.39999999997</v>
      </c>
      <c r="F14" s="26">
        <f>+Tabla110[[#This Row],[PLATINO]]</f>
        <v>278455.71599999996</v>
      </c>
      <c r="G14" s="26">
        <f>+Tabla110[[#This Row],[PRECIO  INSTALADOR
( CON  IVA)]]/0.7</f>
        <v>483337.2</v>
      </c>
      <c r="H14" s="20" t="e">
        <f t="shared" si="0"/>
        <v>#REF!</v>
      </c>
      <c r="I14" s="20" t="e">
        <f t="shared" si="1"/>
        <v>#REF!</v>
      </c>
      <c r="J14" s="24" t="e">
        <f t="shared" si="2"/>
        <v>#REF!</v>
      </c>
      <c r="K14" s="24" t="e">
        <f>+L14/#REF!</f>
        <v>#REF!</v>
      </c>
      <c r="L14" s="24">
        <f t="shared" si="3"/>
        <v>278455.71599999996</v>
      </c>
      <c r="M14" s="23">
        <f t="shared" si="4"/>
        <v>2812.6839999999997</v>
      </c>
      <c r="N14" s="20" t="e">
        <f>+O14/#REF!</f>
        <v>#REF!</v>
      </c>
      <c r="O14" s="25">
        <f>Tabla110[[#This Row],[ORO SIN IVA]]*1.19</f>
        <v>281268.39999999997</v>
      </c>
      <c r="P14" s="20" t="e">
        <f>+R14/#REF!</f>
        <v>#REF!</v>
      </c>
      <c r="Q14" s="22">
        <f>+Tabla110[[#This Row],[PRECIO SUGERIDO INSTALADOR22]]*5%</f>
        <v>16916.802</v>
      </c>
      <c r="R14" s="21">
        <f t="shared" si="5"/>
        <v>338336.04</v>
      </c>
      <c r="S14" s="20">
        <v>236359.99999999997</v>
      </c>
      <c r="T14" s="20">
        <v>284316</v>
      </c>
      <c r="U14" s="1"/>
    </row>
    <row r="15" spans="1:21" ht="54" x14ac:dyDescent="0.25">
      <c r="A15" s="60" t="s">
        <v>35</v>
      </c>
      <c r="B15" s="61" t="s">
        <v>235</v>
      </c>
      <c r="C15" s="59">
        <f>+Tabla110[[#This Row],[PRECIO SUGERIDO INSTALADOR22]]</f>
        <v>262502.09999999998</v>
      </c>
      <c r="D15" s="27">
        <f>+Tabla110[[#This Row],[PRECIO  INSTALADOR
( CON  IVA)]]-Tabla110[[#This Row],[DCTO TIENDA]]</f>
        <v>249376.99499999997</v>
      </c>
      <c r="E15" s="27">
        <f>+Tabla110[[#This Row],[DPP ORO]]</f>
        <v>218231.72</v>
      </c>
      <c r="F15" s="26">
        <f>+Tabla110[[#This Row],[PLATINO]]</f>
        <v>216049.40280000001</v>
      </c>
      <c r="G15" s="26">
        <f>+Tabla110[[#This Row],[PRECIO  INSTALADOR
( CON  IVA)]]/0.7</f>
        <v>375003</v>
      </c>
      <c r="H15" s="20" t="e">
        <f t="shared" si="0"/>
        <v>#REF!</v>
      </c>
      <c r="I15" s="20" t="e">
        <f t="shared" si="1"/>
        <v>#REF!</v>
      </c>
      <c r="J15" s="24" t="e">
        <f t="shared" si="2"/>
        <v>#REF!</v>
      </c>
      <c r="K15" s="24" t="e">
        <f>+L15/#REF!</f>
        <v>#REF!</v>
      </c>
      <c r="L15" s="24">
        <f t="shared" si="3"/>
        <v>216049.40280000001</v>
      </c>
      <c r="M15" s="23">
        <f t="shared" si="4"/>
        <v>2182.3172</v>
      </c>
      <c r="N15" s="20" t="e">
        <f>+O15/#REF!</f>
        <v>#REF!</v>
      </c>
      <c r="O15" s="25">
        <f>Tabla110[[#This Row],[ORO SIN IVA]]*1.19</f>
        <v>218231.72</v>
      </c>
      <c r="P15" s="20" t="e">
        <f>+R15/#REF!</f>
        <v>#REF!</v>
      </c>
      <c r="Q15" s="22">
        <f>+Tabla110[[#This Row],[PRECIO SUGERIDO INSTALADOR22]]*5%</f>
        <v>13125.105</v>
      </c>
      <c r="R15" s="21">
        <f t="shared" si="5"/>
        <v>262502.09999999998</v>
      </c>
      <c r="S15" s="20">
        <v>183388</v>
      </c>
      <c r="T15" s="20">
        <v>220590</v>
      </c>
      <c r="U15" s="1"/>
    </row>
    <row r="16" spans="1:21" ht="40.5" x14ac:dyDescent="0.25">
      <c r="A16" s="60" t="s">
        <v>6</v>
      </c>
      <c r="B16" s="61" t="s">
        <v>236</v>
      </c>
      <c r="C16" s="59">
        <f>+Tabla110[[#This Row],[PRECIO SUGERIDO INSTALADOR22]]</f>
        <v>383556.04</v>
      </c>
      <c r="D16" s="27">
        <f>+Tabla110[[#This Row],[PRECIO  INSTALADOR
( CON  IVA)]]-Tabla110[[#This Row],[DCTO TIENDA]]</f>
        <v>364378.23799999995</v>
      </c>
      <c r="E16" s="27">
        <f>+Tabla110[[#This Row],[DPP ORO]]</f>
        <v>318891.44</v>
      </c>
      <c r="F16" s="26">
        <f>+Tabla110[[#This Row],[PLATINO]]</f>
        <v>315702.52559999999</v>
      </c>
      <c r="G16" s="26">
        <f>+Tabla110[[#This Row],[PRECIO  INSTALADOR
( CON  IVA)]]/0.7</f>
        <v>547937.19999999995</v>
      </c>
      <c r="H16" s="20" t="e">
        <f t="shared" si="0"/>
        <v>#REF!</v>
      </c>
      <c r="I16" s="20" t="e">
        <f t="shared" si="1"/>
        <v>#REF!</v>
      </c>
      <c r="J16" s="24" t="e">
        <f t="shared" si="2"/>
        <v>#REF!</v>
      </c>
      <c r="K16" s="24" t="e">
        <f>+L16/#REF!</f>
        <v>#REF!</v>
      </c>
      <c r="L16" s="24">
        <f t="shared" si="3"/>
        <v>315702.52559999999</v>
      </c>
      <c r="M16" s="23">
        <f t="shared" si="4"/>
        <v>3188.9144000000001</v>
      </c>
      <c r="N16" s="20" t="e">
        <f>+O16/#REF!</f>
        <v>#REF!</v>
      </c>
      <c r="O16" s="25">
        <f>Tabla110[[#This Row],[ORO SIN IVA]]*1.19</f>
        <v>318891.44</v>
      </c>
      <c r="P16" s="20" t="e">
        <f>+R16/#REF!</f>
        <v>#REF!</v>
      </c>
      <c r="Q16" s="22">
        <f>+Tabla110[[#This Row],[PRECIO SUGERIDO INSTALADOR22]]*5%</f>
        <v>19177.802</v>
      </c>
      <c r="R16" s="21">
        <f t="shared" si="5"/>
        <v>383556.04</v>
      </c>
      <c r="S16" s="20">
        <v>267976</v>
      </c>
      <c r="T16" s="20">
        <v>322316</v>
      </c>
      <c r="U16" s="1"/>
    </row>
    <row r="17" spans="1:21" ht="40.5" x14ac:dyDescent="0.25">
      <c r="A17" s="60" t="s">
        <v>48</v>
      </c>
      <c r="B17" s="61" t="s">
        <v>47</v>
      </c>
      <c r="C17" s="59">
        <f>+Tabla110[[#This Row],[PRECIO SUGERIDO INSTALADOR22]]</f>
        <v>104971.09</v>
      </c>
      <c r="D17" s="27">
        <f>+Tabla110[[#This Row],[PRECIO  INSTALADOR
( CON  IVA)]]-Tabla110[[#This Row],[DCTO TIENDA]]</f>
        <v>99722.535499999998</v>
      </c>
      <c r="E17" s="27">
        <f>+Tabla110[[#This Row],[DPP ORO]]</f>
        <v>89421.36</v>
      </c>
      <c r="F17" s="26">
        <f>+Tabla110[[#This Row],[PLATINO]]</f>
        <v>88527.146399999998</v>
      </c>
      <c r="G17" s="26">
        <f>+Tabla110[[#This Row],[PRECIO  INSTALADOR
( CON  IVA)]]/0.7</f>
        <v>149958.70000000001</v>
      </c>
      <c r="H17" s="20" t="e">
        <f t="shared" si="0"/>
        <v>#REF!</v>
      </c>
      <c r="I17" s="20" t="e">
        <f t="shared" si="1"/>
        <v>#REF!</v>
      </c>
      <c r="J17" s="24" t="e">
        <f t="shared" si="2"/>
        <v>#REF!</v>
      </c>
      <c r="K17" s="24" t="e">
        <f>+L17/#REF!</f>
        <v>#REF!</v>
      </c>
      <c r="L17" s="24">
        <f t="shared" si="3"/>
        <v>88527.146399999998</v>
      </c>
      <c r="M17" s="23">
        <f t="shared" si="4"/>
        <v>894.21360000000004</v>
      </c>
      <c r="N17" s="20" t="e">
        <f>+O17/#REF!</f>
        <v>#REF!</v>
      </c>
      <c r="O17" s="25">
        <f>Tabla110[[#This Row],[ORO SIN IVA]]*1.19</f>
        <v>89421.36</v>
      </c>
      <c r="P17" s="20" t="e">
        <f>+R17/#REF!</f>
        <v>#REF!</v>
      </c>
      <c r="Q17" s="22">
        <f>+Tabla110[[#This Row],[PRECIO SUGERIDO INSTALADOR22]]*5%</f>
        <v>5248.5545000000002</v>
      </c>
      <c r="R17" s="21">
        <f t="shared" si="5"/>
        <v>104971.09</v>
      </c>
      <c r="S17" s="20">
        <v>75144</v>
      </c>
      <c r="T17" s="20">
        <v>88211</v>
      </c>
      <c r="U17" s="1"/>
    </row>
    <row r="18" spans="1:21" ht="27" x14ac:dyDescent="0.25">
      <c r="A18" s="60" t="s">
        <v>66</v>
      </c>
      <c r="B18" s="61" t="s">
        <v>65</v>
      </c>
      <c r="C18" s="59">
        <f>+Tabla110[[#This Row],[PRECIO SUGERIDO INSTALADOR22]]</f>
        <v>365938.08999999997</v>
      </c>
      <c r="D18" s="27">
        <f>+Tabla110[[#This Row],[PRECIO  INSTALADOR
( CON  IVA)]]-Tabla110[[#This Row],[DCTO TIENDA]]</f>
        <v>347641.18549999996</v>
      </c>
      <c r="E18" s="27">
        <f>+Tabla110[[#This Row],[DPP ORO]]</f>
        <v>311923.99</v>
      </c>
      <c r="F18" s="26">
        <f>+Tabla110[[#This Row],[PLATINO]]</f>
        <v>308804.7501</v>
      </c>
      <c r="G18" s="26">
        <f>+Tabla110[[#This Row],[PRECIO  INSTALADOR
( CON  IVA)]]/0.7</f>
        <v>522768.7</v>
      </c>
      <c r="H18" s="20" t="e">
        <f t="shared" si="0"/>
        <v>#REF!</v>
      </c>
      <c r="I18" s="20" t="e">
        <f t="shared" si="1"/>
        <v>#REF!</v>
      </c>
      <c r="J18" s="24" t="e">
        <f t="shared" si="2"/>
        <v>#REF!</v>
      </c>
      <c r="K18" s="24" t="e">
        <f>+L18/#REF!</f>
        <v>#REF!</v>
      </c>
      <c r="L18" s="24">
        <f t="shared" si="3"/>
        <v>308804.7501</v>
      </c>
      <c r="M18" s="23">
        <f t="shared" si="4"/>
        <v>3119.2399</v>
      </c>
      <c r="N18" s="20" t="e">
        <f>+O18/#REF!</f>
        <v>#REF!</v>
      </c>
      <c r="O18" s="25">
        <f>Tabla110[[#This Row],[ORO SIN IVA]]*1.19</f>
        <v>311923.99</v>
      </c>
      <c r="P18" s="20" t="e">
        <f>+R18/#REF!</f>
        <v>#REF!</v>
      </c>
      <c r="Q18" s="22">
        <f>+Tabla110[[#This Row],[PRECIO SUGERIDO INSTALADOR22]]*5%</f>
        <v>18296.904500000001</v>
      </c>
      <c r="R18" s="21">
        <f t="shared" si="5"/>
        <v>365938.08999999997</v>
      </c>
      <c r="S18" s="20">
        <v>262121</v>
      </c>
      <c r="T18" s="20">
        <v>307511</v>
      </c>
      <c r="U18" s="1"/>
    </row>
    <row r="19" spans="1:21" ht="40.5" x14ac:dyDescent="0.25">
      <c r="A19" s="60" t="s">
        <v>52</v>
      </c>
      <c r="B19" s="61" t="s">
        <v>237</v>
      </c>
      <c r="C19" s="59">
        <f>+Tabla110[[#This Row],[PRECIO SUGERIDO INSTALADOR22]]</f>
        <v>147643.29999999999</v>
      </c>
      <c r="D19" s="27">
        <f>+Tabla110[[#This Row],[PRECIO  INSTALADOR
( CON  IVA)]]-Tabla110[[#This Row],[DCTO TIENDA]]</f>
        <v>140261.13499999998</v>
      </c>
      <c r="E19" s="27">
        <f>+Tabla110[[#This Row],[DPP ORO]]</f>
        <v>122817.51999999999</v>
      </c>
      <c r="F19" s="26">
        <f>+Tabla110[[#This Row],[PLATINO]]</f>
        <v>121589.34479999999</v>
      </c>
      <c r="G19" s="26">
        <f>+Tabla110[[#This Row],[PRECIO  INSTALADOR
( CON  IVA)]]/0.7</f>
        <v>210919</v>
      </c>
      <c r="H19" s="20" t="e">
        <f t="shared" si="0"/>
        <v>#REF!</v>
      </c>
      <c r="I19" s="20" t="e">
        <f t="shared" si="1"/>
        <v>#REF!</v>
      </c>
      <c r="J19" s="24" t="e">
        <f t="shared" si="2"/>
        <v>#REF!</v>
      </c>
      <c r="K19" s="24" t="e">
        <f>+L19/#REF!</f>
        <v>#REF!</v>
      </c>
      <c r="L19" s="24">
        <f t="shared" si="3"/>
        <v>121589.34479999999</v>
      </c>
      <c r="M19" s="23">
        <f t="shared" si="4"/>
        <v>1228.1751999999999</v>
      </c>
      <c r="N19" s="20" t="e">
        <f>+O19/#REF!</f>
        <v>#REF!</v>
      </c>
      <c r="O19" s="25">
        <f>Tabla110[[#This Row],[ORO SIN IVA]]*1.19</f>
        <v>122817.51999999999</v>
      </c>
      <c r="P19" s="20" t="e">
        <f>+R19/#REF!</f>
        <v>#REF!</v>
      </c>
      <c r="Q19" s="22">
        <f>+Tabla110[[#This Row],[PRECIO SUGERIDO INSTALADOR22]]*5%</f>
        <v>7382.165</v>
      </c>
      <c r="R19" s="21">
        <f t="shared" si="5"/>
        <v>147643.29999999999</v>
      </c>
      <c r="S19" s="20">
        <v>103208</v>
      </c>
      <c r="T19" s="20">
        <v>124070</v>
      </c>
      <c r="U19" s="1"/>
    </row>
    <row r="20" spans="1:21" ht="54" x14ac:dyDescent="0.25">
      <c r="A20" s="60" t="s">
        <v>43</v>
      </c>
      <c r="B20" s="61" t="s">
        <v>238</v>
      </c>
      <c r="C20" s="59">
        <f>+Tabla110[[#This Row],[PRECIO SUGERIDO INSTALADOR22]]</f>
        <v>217417.75999999998</v>
      </c>
      <c r="D20" s="27">
        <f>+Tabla110[[#This Row],[PRECIO  INSTALADOR
( CON  IVA)]]-Tabla110[[#This Row],[DCTO TIENDA]]</f>
        <v>206546.87199999997</v>
      </c>
      <c r="E20" s="27">
        <f>+Tabla110[[#This Row],[DPP ORO]]</f>
        <v>180744.34</v>
      </c>
      <c r="F20" s="26">
        <f>+Tabla110[[#This Row],[PLATINO]]</f>
        <v>178936.89660000001</v>
      </c>
      <c r="G20" s="26">
        <f>+Tabla110[[#This Row],[PRECIO  INSTALADOR
( CON  IVA)]]/0.7</f>
        <v>310596.8</v>
      </c>
      <c r="H20" s="20" t="e">
        <f t="shared" si="0"/>
        <v>#REF!</v>
      </c>
      <c r="I20" s="20" t="e">
        <f t="shared" si="1"/>
        <v>#REF!</v>
      </c>
      <c r="J20" s="24" t="e">
        <f t="shared" si="2"/>
        <v>#REF!</v>
      </c>
      <c r="K20" s="24" t="e">
        <f>+L20/#REF!</f>
        <v>#REF!</v>
      </c>
      <c r="L20" s="24">
        <f t="shared" si="3"/>
        <v>178936.89660000001</v>
      </c>
      <c r="M20" s="23">
        <f t="shared" si="4"/>
        <v>1807.4434000000001</v>
      </c>
      <c r="N20" s="20" t="e">
        <f>+O20/#REF!</f>
        <v>#REF!</v>
      </c>
      <c r="O20" s="25">
        <f>Tabla110[[#This Row],[ORO SIN IVA]]*1.19</f>
        <v>180744.34</v>
      </c>
      <c r="P20" s="20" t="e">
        <f>+R20/#REF!</f>
        <v>#REF!</v>
      </c>
      <c r="Q20" s="22">
        <f>+Tabla110[[#This Row],[PRECIO SUGERIDO INSTALADOR22]]*5%</f>
        <v>10870.887999999999</v>
      </c>
      <c r="R20" s="21">
        <f t="shared" si="5"/>
        <v>217417.75999999998</v>
      </c>
      <c r="S20" s="20">
        <v>151886</v>
      </c>
      <c r="T20" s="20">
        <v>182704</v>
      </c>
      <c r="U20" s="1"/>
    </row>
    <row r="21" spans="1:21" ht="40.5" x14ac:dyDescent="0.25">
      <c r="A21" s="60" t="s">
        <v>53</v>
      </c>
      <c r="B21" s="61" t="s">
        <v>239</v>
      </c>
      <c r="C21" s="59">
        <f>+Tabla110[[#This Row],[PRECIO SUGERIDO INSTALADOR22]]</f>
        <v>648319.14</v>
      </c>
      <c r="D21" s="29">
        <f>+Tabla110[[#This Row],[PRECIO  INSTALADOR
( CON  IVA)]]-Tabla110[[#This Row],[DCTO TIENDA]]</f>
        <v>615903.18299999996</v>
      </c>
      <c r="E21" s="29">
        <f>+Tabla110[[#This Row],[DPP ORO]]</f>
        <v>539248.5</v>
      </c>
      <c r="F21" s="28">
        <f>+Tabla110[[#This Row],[PLATINO]]</f>
        <v>533856.01500000001</v>
      </c>
      <c r="G21" s="28">
        <f>+Tabla110[[#This Row],[PRECIO  INSTALADOR
( CON  IVA)]]/0.7</f>
        <v>926170.20000000007</v>
      </c>
      <c r="H21" s="20" t="e">
        <f t="shared" si="0"/>
        <v>#REF!</v>
      </c>
      <c r="I21" s="20" t="e">
        <f t="shared" si="1"/>
        <v>#REF!</v>
      </c>
      <c r="J21" s="24" t="e">
        <f t="shared" si="2"/>
        <v>#REF!</v>
      </c>
      <c r="K21" s="24" t="e">
        <f>+L21/#REF!</f>
        <v>#REF!</v>
      </c>
      <c r="L21" s="24">
        <f t="shared" si="3"/>
        <v>533856.01500000001</v>
      </c>
      <c r="M21" s="23">
        <f t="shared" si="4"/>
        <v>5392.4849999999997</v>
      </c>
      <c r="N21" s="20" t="e">
        <f>+O21/#REF!</f>
        <v>#REF!</v>
      </c>
      <c r="O21" s="25">
        <f>Tabla110[[#This Row],[ORO SIN IVA]]*1.19</f>
        <v>539248.5</v>
      </c>
      <c r="P21" s="20" t="e">
        <f>+R21/#REF!</f>
        <v>#REF!</v>
      </c>
      <c r="Q21" s="22">
        <f>+Tabla110[[#This Row],[PRECIO SUGERIDO INSTALADOR22]]*5%</f>
        <v>32415.957000000002</v>
      </c>
      <c r="R21" s="21">
        <f t="shared" si="5"/>
        <v>648319.14</v>
      </c>
      <c r="S21" s="20">
        <v>453150</v>
      </c>
      <c r="T21" s="20">
        <v>544806</v>
      </c>
      <c r="U21" s="1"/>
    </row>
    <row r="22" spans="1:21" ht="67.5" x14ac:dyDescent="0.25">
      <c r="A22" s="60" t="s">
        <v>240</v>
      </c>
      <c r="B22" s="61" t="s">
        <v>241</v>
      </c>
      <c r="C22" s="59">
        <f>+Tabla110[[#This Row],[PRECIO SUGERIDO INSTALADOR22]]</f>
        <v>691820.77999999991</v>
      </c>
      <c r="D22" s="29">
        <f>+Tabla110[[#This Row],[PRECIO  INSTALADOR
( CON  IVA)]]-Tabla110[[#This Row],[DCTO TIENDA]]</f>
        <v>657229.74099999992</v>
      </c>
      <c r="E22" s="29">
        <f>+Tabla110[[#This Row],[DPP ORO]]</f>
        <v>575334.05999999994</v>
      </c>
      <c r="F22" s="28">
        <f>+Tabla110[[#This Row],[PLATINO]]</f>
        <v>569580.71939999994</v>
      </c>
      <c r="G22" s="28">
        <f>+Tabla110[[#This Row],[PRECIO  INSTALADOR
( CON  IVA)]]/0.7</f>
        <v>988315.39999999991</v>
      </c>
      <c r="H22" s="20" t="e">
        <f t="shared" si="0"/>
        <v>#REF!</v>
      </c>
      <c r="I22" s="20" t="e">
        <f t="shared" si="1"/>
        <v>#REF!</v>
      </c>
      <c r="J22" s="24" t="e">
        <f t="shared" si="2"/>
        <v>#REF!</v>
      </c>
      <c r="K22" s="24" t="e">
        <f>+L22/#REF!</f>
        <v>#REF!</v>
      </c>
      <c r="L22" s="24">
        <f t="shared" si="3"/>
        <v>569580.71939999994</v>
      </c>
      <c r="M22" s="23">
        <f t="shared" si="4"/>
        <v>5753.3405999999995</v>
      </c>
      <c r="N22" s="20" t="e">
        <f>+O22/#REF!</f>
        <v>#REF!</v>
      </c>
      <c r="O22" s="25">
        <f>Tabla110[[#This Row],[ORO SIN IVA]]*1.19</f>
        <v>575334.05999999994</v>
      </c>
      <c r="P22" s="20" t="e">
        <f>+R22/#REF!</f>
        <v>#REF!</v>
      </c>
      <c r="Q22" s="22">
        <f>+Tabla110[[#This Row],[PRECIO SUGERIDO INSTALADOR22]]*5%</f>
        <v>34591.038999999997</v>
      </c>
      <c r="R22" s="21">
        <f t="shared" si="5"/>
        <v>691820.77999999991</v>
      </c>
      <c r="S22" s="20">
        <v>483473.99999999994</v>
      </c>
      <c r="T22" s="20">
        <v>581362</v>
      </c>
      <c r="U22" s="1"/>
    </row>
    <row r="23" spans="1:21" ht="67.5" x14ac:dyDescent="0.25">
      <c r="A23" s="60" t="s">
        <v>45</v>
      </c>
      <c r="B23" s="61" t="s">
        <v>241</v>
      </c>
      <c r="C23" s="59">
        <f>+Tabla110[[#This Row],[PRECIO SUGERIDO INSTALADOR22]]</f>
        <v>908515.0199999999</v>
      </c>
      <c r="D23" s="29">
        <f>+Tabla110[[#This Row],[PRECIO  INSTALADOR
( CON  IVA)]]-Tabla110[[#This Row],[DCTO TIENDA]]</f>
        <v>863089.26899999985</v>
      </c>
      <c r="E23" s="29">
        <f>+Tabla110[[#This Row],[DPP ORO]]</f>
        <v>755309.65999999992</v>
      </c>
      <c r="F23" s="28">
        <f>+Tabla110[[#This Row],[PLATINO]]</f>
        <v>747756.56339999987</v>
      </c>
      <c r="G23" s="28">
        <f>+Tabla110[[#This Row],[PRECIO  INSTALADOR
( CON  IVA)]]/0.7</f>
        <v>1297878.5999999999</v>
      </c>
      <c r="H23" s="20" t="e">
        <f t="shared" si="0"/>
        <v>#REF!</v>
      </c>
      <c r="I23" s="20" t="e">
        <f t="shared" si="1"/>
        <v>#REF!</v>
      </c>
      <c r="J23" s="24" t="e">
        <f t="shared" si="2"/>
        <v>#REF!</v>
      </c>
      <c r="K23" s="24" t="e">
        <f>+L23/#REF!</f>
        <v>#REF!</v>
      </c>
      <c r="L23" s="24">
        <f t="shared" si="3"/>
        <v>747756.56339999987</v>
      </c>
      <c r="M23" s="23">
        <f t="shared" si="4"/>
        <v>7553.0965999999989</v>
      </c>
      <c r="N23" s="20" t="e">
        <f>+O23/#REF!</f>
        <v>#REF!</v>
      </c>
      <c r="O23" s="25">
        <f>Tabla110[[#This Row],[ORO SIN IVA]]*1.19</f>
        <v>755309.65999999992</v>
      </c>
      <c r="P23" s="20" t="e">
        <f>+R23/#REF!</f>
        <v>#REF!</v>
      </c>
      <c r="Q23" s="22">
        <f>+Tabla110[[#This Row],[PRECIO SUGERIDO INSTALADOR22]]*5%</f>
        <v>45425.750999999997</v>
      </c>
      <c r="R23" s="21">
        <f t="shared" si="5"/>
        <v>908515.0199999999</v>
      </c>
      <c r="S23" s="20">
        <v>634714</v>
      </c>
      <c r="T23" s="20">
        <v>763458</v>
      </c>
      <c r="U23" s="1"/>
    </row>
    <row r="24" spans="1:21" ht="67.5" x14ac:dyDescent="0.25">
      <c r="A24" s="60" t="s">
        <v>242</v>
      </c>
      <c r="B24" s="61" t="s">
        <v>243</v>
      </c>
      <c r="C24" s="59">
        <f>+Tabla110[[#This Row],[PRECIO SUGERIDO INSTALADOR22]]</f>
        <v>834037.67999999993</v>
      </c>
      <c r="D24" s="27">
        <f>+Tabla110[[#This Row],[PRECIO  INSTALADOR
( CON  IVA)]]-Tabla110[[#This Row],[DCTO TIENDA]]</f>
        <v>792335.79599999997</v>
      </c>
      <c r="E24" s="27">
        <f>+Tabla110[[#This Row],[DPP ORO]]</f>
        <v>693629.58</v>
      </c>
      <c r="F24" s="26">
        <f>+Tabla110[[#This Row],[PLATINO]]</f>
        <v>686693.28419999999</v>
      </c>
      <c r="G24" s="26">
        <f>+Tabla110[[#This Row],[PRECIO  INSTALADOR
( CON  IVA)]]/0.7</f>
        <v>1191482.3999999999</v>
      </c>
      <c r="H24" s="20" t="e">
        <f t="shared" si="0"/>
        <v>#REF!</v>
      </c>
      <c r="I24" s="20" t="e">
        <f t="shared" si="1"/>
        <v>#REF!</v>
      </c>
      <c r="J24" s="24" t="e">
        <f t="shared" si="2"/>
        <v>#REF!</v>
      </c>
      <c r="K24" s="24" t="e">
        <f>+L24/#REF!</f>
        <v>#REF!</v>
      </c>
      <c r="L24" s="24">
        <f t="shared" si="3"/>
        <v>686693.28419999999</v>
      </c>
      <c r="M24" s="23">
        <f t="shared" si="4"/>
        <v>6936.2957999999999</v>
      </c>
      <c r="N24" s="20" t="e">
        <f>+O24/#REF!</f>
        <v>#REF!</v>
      </c>
      <c r="O24" s="25">
        <f>Tabla110[[#This Row],[ORO SIN IVA]]*1.19</f>
        <v>693629.58</v>
      </c>
      <c r="P24" s="20" t="e">
        <f>+R24/#REF!</f>
        <v>#REF!</v>
      </c>
      <c r="Q24" s="22">
        <f>+Tabla110[[#This Row],[PRECIO SUGERIDO INSTALADOR22]]*5%</f>
        <v>41701.883999999998</v>
      </c>
      <c r="R24" s="21">
        <f t="shared" si="5"/>
        <v>834037.67999999993</v>
      </c>
      <c r="S24" s="20">
        <v>582882</v>
      </c>
      <c r="T24" s="20">
        <v>700872</v>
      </c>
      <c r="U24" s="1"/>
    </row>
    <row r="25" spans="1:21" ht="67.5" x14ac:dyDescent="0.25">
      <c r="A25" s="60" t="s">
        <v>44</v>
      </c>
      <c r="B25" s="61" t="s">
        <v>244</v>
      </c>
      <c r="C25" s="59">
        <f>+Tabla110[[#This Row],[PRECIO SUGERIDO INSTALADOR22]]</f>
        <v>1029478.5199999999</v>
      </c>
      <c r="D25" s="27">
        <f>+Tabla110[[#This Row],[PRECIO  INSTALADOR
( CON  IVA)]]-Tabla110[[#This Row],[DCTO TIENDA]]</f>
        <v>978004.59399999992</v>
      </c>
      <c r="E25" s="27">
        <f>+Tabla110[[#This Row],[DPP ORO]]</f>
        <v>856195.48</v>
      </c>
      <c r="F25" s="26">
        <f>+Tabla110[[#This Row],[PLATINO]]</f>
        <v>847633.52520000003</v>
      </c>
      <c r="G25" s="26">
        <f>+Tabla110[[#This Row],[PRECIO  INSTALADOR
( CON  IVA)]]/0.7</f>
        <v>1470683.5999999999</v>
      </c>
      <c r="H25" s="20" t="e">
        <f t="shared" si="0"/>
        <v>#REF!</v>
      </c>
      <c r="I25" s="20" t="e">
        <f t="shared" si="1"/>
        <v>#REF!</v>
      </c>
      <c r="J25" s="24" t="e">
        <f t="shared" si="2"/>
        <v>#REF!</v>
      </c>
      <c r="K25" s="24" t="e">
        <f>+L25/#REF!</f>
        <v>#REF!</v>
      </c>
      <c r="L25" s="24">
        <f t="shared" si="3"/>
        <v>847633.52520000003</v>
      </c>
      <c r="M25" s="23">
        <f t="shared" si="4"/>
        <v>8561.9547999999995</v>
      </c>
      <c r="N25" s="20" t="e">
        <f>+O25/#REF!</f>
        <v>#REF!</v>
      </c>
      <c r="O25" s="25">
        <f>Tabla110[[#This Row],[ORO SIN IVA]]*1.19</f>
        <v>856195.48</v>
      </c>
      <c r="P25" s="20" t="e">
        <f>+R25/#REF!</f>
        <v>#REF!</v>
      </c>
      <c r="Q25" s="22">
        <f>+Tabla110[[#This Row],[PRECIO SUGERIDO INSTALADOR22]]*5%</f>
        <v>51473.925999999999</v>
      </c>
      <c r="R25" s="21">
        <f t="shared" si="5"/>
        <v>1029478.5199999999</v>
      </c>
      <c r="S25" s="20">
        <v>719492</v>
      </c>
      <c r="T25" s="20">
        <v>865108</v>
      </c>
      <c r="U25" s="1"/>
    </row>
    <row r="26" spans="1:21" ht="40.5" x14ac:dyDescent="0.25">
      <c r="A26" s="60" t="s">
        <v>62</v>
      </c>
      <c r="B26" s="61" t="s">
        <v>245</v>
      </c>
      <c r="C26" s="59">
        <f>+Tabla110[[#This Row],[PRECIO SUGERIDO INSTALADOR22]]</f>
        <v>70226.66</v>
      </c>
      <c r="D26" s="27">
        <f>+Tabla110[[#This Row],[PRECIO  INSTALADOR
( CON  IVA)]]-Tabla110[[#This Row],[DCTO TIENDA]]</f>
        <v>66715.327000000005</v>
      </c>
      <c r="E26" s="27">
        <f>+Tabla110[[#This Row],[DPP ORO]]</f>
        <v>58379.02</v>
      </c>
      <c r="F26" s="26">
        <f>+Tabla110[[#This Row],[PLATINO]]</f>
        <v>57795.229799999994</v>
      </c>
      <c r="G26" s="26">
        <f>+Tabla110[[#This Row],[PRECIO  INSTALADOR
( CON  IVA)]]/0.7</f>
        <v>100323.80000000002</v>
      </c>
      <c r="H26" s="20" t="e">
        <f t="shared" si="0"/>
        <v>#REF!</v>
      </c>
      <c r="I26" s="20" t="e">
        <f t="shared" si="1"/>
        <v>#REF!</v>
      </c>
      <c r="J26" s="24" t="e">
        <f t="shared" si="2"/>
        <v>#REF!</v>
      </c>
      <c r="K26" s="24" t="e">
        <f>+L26/#REF!</f>
        <v>#REF!</v>
      </c>
      <c r="L26" s="24">
        <f t="shared" si="3"/>
        <v>57795.229799999994</v>
      </c>
      <c r="M26" s="23">
        <f t="shared" si="4"/>
        <v>583.79020000000003</v>
      </c>
      <c r="N26" s="20" t="e">
        <f>+O26/#REF!</f>
        <v>#REF!</v>
      </c>
      <c r="O26" s="23">
        <f>Tabla110[[#This Row],[ORO SIN IVA]]*1.19</f>
        <v>58379.02</v>
      </c>
      <c r="P26" s="20" t="e">
        <f>+R26/#REF!</f>
        <v>#REF!</v>
      </c>
      <c r="Q26" s="22">
        <f>+Tabla110[[#This Row],[PRECIO SUGERIDO INSTALADOR22]]*5%</f>
        <v>3511.3330000000005</v>
      </c>
      <c r="R26" s="21">
        <f t="shared" si="5"/>
        <v>70226.66</v>
      </c>
      <c r="S26" s="20">
        <v>49058</v>
      </c>
      <c r="T26" s="20">
        <v>59014.000000000007</v>
      </c>
      <c r="U26" s="1"/>
    </row>
    <row r="27" spans="1:21" ht="40.5" x14ac:dyDescent="0.25">
      <c r="A27" s="60" t="s">
        <v>63</v>
      </c>
      <c r="B27" s="61" t="s">
        <v>246</v>
      </c>
      <c r="C27" s="59">
        <f>+Tabla110[[#This Row],[PRECIO SUGERIDO INSTALADOR22]]</f>
        <v>94962</v>
      </c>
      <c r="D27" s="27">
        <f>+Tabla110[[#This Row],[PRECIO  INSTALADOR
( CON  IVA)]]-Tabla110[[#This Row],[DCTO TIENDA]]</f>
        <v>90213.9</v>
      </c>
      <c r="E27" s="27">
        <f>+Tabla110[[#This Row],[DPP ORO]]</f>
        <v>78954.12</v>
      </c>
      <c r="F27" s="26">
        <f>+Tabla110[[#This Row],[PLATINO]]</f>
        <v>78164.578799999988</v>
      </c>
      <c r="G27" s="26">
        <f>+Tabla110[[#This Row],[PRECIO  INSTALADOR
( CON  IVA)]]/0.7</f>
        <v>135660</v>
      </c>
      <c r="H27" s="20" t="e">
        <f t="shared" si="0"/>
        <v>#REF!</v>
      </c>
      <c r="I27" s="20" t="e">
        <f t="shared" si="1"/>
        <v>#REF!</v>
      </c>
      <c r="J27" s="24" t="e">
        <f t="shared" si="2"/>
        <v>#REF!</v>
      </c>
      <c r="K27" s="24" t="e">
        <f>+L27/#REF!</f>
        <v>#REF!</v>
      </c>
      <c r="L27" s="24">
        <f t="shared" si="3"/>
        <v>78164.578799999988</v>
      </c>
      <c r="M27" s="23">
        <f t="shared" si="4"/>
        <v>789.5412</v>
      </c>
      <c r="N27" s="20" t="e">
        <f>+O27/#REF!</f>
        <v>#REF!</v>
      </c>
      <c r="O27" s="23">
        <f>Tabla110[[#This Row],[ORO SIN IVA]]*1.19</f>
        <v>78954.12</v>
      </c>
      <c r="P27" s="20" t="e">
        <f>+R27/#REF!</f>
        <v>#REF!</v>
      </c>
      <c r="Q27" s="22">
        <f>+Tabla110[[#This Row],[PRECIO SUGERIDO INSTALADOR22]]*5%</f>
        <v>4748.1000000000004</v>
      </c>
      <c r="R27" s="21">
        <f t="shared" si="5"/>
        <v>94962</v>
      </c>
      <c r="S27" s="20">
        <v>66348</v>
      </c>
      <c r="T27" s="20">
        <v>79800</v>
      </c>
      <c r="U27" s="1"/>
    </row>
    <row r="28" spans="1:21" ht="54" x14ac:dyDescent="0.25">
      <c r="A28" s="60" t="s">
        <v>67</v>
      </c>
      <c r="B28" s="61" t="s">
        <v>247</v>
      </c>
      <c r="C28" s="59">
        <f>+Tabla110[[#This Row],[PRECIO SUGERIDO INSTALADOR22]]</f>
        <v>74296.459999999992</v>
      </c>
      <c r="D28" s="27">
        <f>+Tabla110[[#This Row],[PRECIO  INSTALADOR
( CON  IVA)]]-Tabla110[[#This Row],[DCTO TIENDA]]</f>
        <v>70581.636999999988</v>
      </c>
      <c r="E28" s="27">
        <f>+Tabla110[[#This Row],[DPP ORO]]</f>
        <v>61770.52</v>
      </c>
      <c r="F28" s="26">
        <f>+Tabla110[[#This Row],[PLATINO]]</f>
        <v>61152.8148</v>
      </c>
      <c r="G28" s="26">
        <f>+Tabla110[[#This Row],[PRECIO  INSTALADOR
( CON  IVA)]]/0.7</f>
        <v>106137.79999999999</v>
      </c>
      <c r="H28" s="20" t="e">
        <f t="shared" si="0"/>
        <v>#REF!</v>
      </c>
      <c r="I28" s="20" t="e">
        <f t="shared" si="1"/>
        <v>#REF!</v>
      </c>
      <c r="J28" s="24" t="e">
        <f t="shared" si="2"/>
        <v>#REF!</v>
      </c>
      <c r="K28" s="24" t="e">
        <f>+L28/#REF!</f>
        <v>#REF!</v>
      </c>
      <c r="L28" s="24">
        <f t="shared" si="3"/>
        <v>61152.8148</v>
      </c>
      <c r="M28" s="23">
        <f t="shared" si="4"/>
        <v>617.70519999999999</v>
      </c>
      <c r="N28" s="20" t="e">
        <f>+O28/#REF!</f>
        <v>#REF!</v>
      </c>
      <c r="O28" s="23">
        <f>Tabla110[[#This Row],[ORO SIN IVA]]*1.19</f>
        <v>61770.52</v>
      </c>
      <c r="P28" s="20" t="e">
        <f>+R28/#REF!</f>
        <v>#REF!</v>
      </c>
      <c r="Q28" s="22">
        <f>+Tabla110[[#This Row],[PRECIO SUGERIDO INSTALADOR22]]*5%</f>
        <v>3714.8229999999999</v>
      </c>
      <c r="R28" s="21">
        <f t="shared" si="5"/>
        <v>74296.459999999992</v>
      </c>
      <c r="S28" s="20">
        <v>51908</v>
      </c>
      <c r="T28" s="20">
        <v>62433.999999999993</v>
      </c>
      <c r="U28" s="1"/>
    </row>
    <row r="29" spans="1:21" ht="27" x14ac:dyDescent="0.25">
      <c r="A29" s="60" t="s">
        <v>248</v>
      </c>
      <c r="B29" s="61" t="s">
        <v>249</v>
      </c>
      <c r="C29" s="59">
        <f>+Tabla110[[#This Row],[PRECIO SUGERIDO INSTALADOR22]]</f>
        <v>90756.54</v>
      </c>
      <c r="D29" s="27">
        <f>+Tabla110[[#This Row],[PRECIO  INSTALADOR
( CON  IVA)]]-Tabla110[[#This Row],[DCTO TIENDA]]</f>
        <v>86218.712999999989</v>
      </c>
      <c r="E29" s="27">
        <f>+Tabla110[[#This Row],[DPP ORO]]</f>
        <v>75517.399999999994</v>
      </c>
      <c r="F29" s="26">
        <f>+Tabla110[[#This Row],[PLATINO]]</f>
        <v>74762.225999999995</v>
      </c>
      <c r="G29" s="26">
        <f>+Tabla110[[#This Row],[PRECIO  INSTALADOR
( CON  IVA)]]/0.7</f>
        <v>129652.2</v>
      </c>
      <c r="H29" s="20" t="e">
        <f t="shared" si="0"/>
        <v>#REF!</v>
      </c>
      <c r="I29" s="20" t="e">
        <f t="shared" si="1"/>
        <v>#REF!</v>
      </c>
      <c r="J29" s="24" t="e">
        <f t="shared" si="2"/>
        <v>#REF!</v>
      </c>
      <c r="K29" s="24" t="e">
        <f>+L29/#REF!</f>
        <v>#REF!</v>
      </c>
      <c r="L29" s="24">
        <f t="shared" si="3"/>
        <v>74762.225999999995</v>
      </c>
      <c r="M29" s="23">
        <f t="shared" si="4"/>
        <v>755.17399999999998</v>
      </c>
      <c r="N29" s="20" t="e">
        <f>+O29/#REF!</f>
        <v>#REF!</v>
      </c>
      <c r="O29" s="23">
        <f>Tabla110[[#This Row],[ORO SIN IVA]]*1.19</f>
        <v>75517.399999999994</v>
      </c>
      <c r="P29" s="20" t="e">
        <f>+R29/#REF!</f>
        <v>#REF!</v>
      </c>
      <c r="Q29" s="22">
        <f>+Tabla110[[#This Row],[PRECIO SUGERIDO INSTALADOR22]]*5%</f>
        <v>4537.8270000000002</v>
      </c>
      <c r="R29" s="21">
        <f t="shared" si="5"/>
        <v>90756.54</v>
      </c>
      <c r="S29" s="20">
        <v>63460</v>
      </c>
      <c r="T29" s="20">
        <v>76266</v>
      </c>
      <c r="U29" s="1"/>
    </row>
    <row r="30" spans="1:21" ht="40.5" x14ac:dyDescent="0.25">
      <c r="A30" s="60" t="s">
        <v>22</v>
      </c>
      <c r="B30" s="61" t="s">
        <v>250</v>
      </c>
      <c r="C30" s="59">
        <f>+Tabla110[[#This Row],[PRECIO SUGERIDO INSTALADOR22]]</f>
        <v>129781.4</v>
      </c>
      <c r="D30" s="27">
        <f>+Tabla110[[#This Row],[PRECIO  INSTALADOR
( CON  IVA)]]-Tabla110[[#This Row],[DCTO TIENDA]]</f>
        <v>123292.32999999999</v>
      </c>
      <c r="E30" s="27">
        <f>+Tabla110[[#This Row],[DPP ORO]]</f>
        <v>107849.7</v>
      </c>
      <c r="F30" s="26">
        <f>+Tabla110[[#This Row],[PLATINO]]</f>
        <v>106771.20299999999</v>
      </c>
      <c r="G30" s="26">
        <f>+Tabla110[[#This Row],[PRECIO  INSTALADOR
( CON  IVA)]]/0.7</f>
        <v>185402</v>
      </c>
      <c r="H30" s="20" t="e">
        <f t="shared" si="0"/>
        <v>#REF!</v>
      </c>
      <c r="I30" s="20" t="e">
        <f t="shared" si="1"/>
        <v>#REF!</v>
      </c>
      <c r="J30" s="24" t="e">
        <f t="shared" si="2"/>
        <v>#REF!</v>
      </c>
      <c r="K30" s="24" t="e">
        <f>+L30/#REF!</f>
        <v>#REF!</v>
      </c>
      <c r="L30" s="24">
        <f t="shared" si="3"/>
        <v>106771.20299999999</v>
      </c>
      <c r="M30" s="23">
        <f t="shared" si="4"/>
        <v>1078.4970000000001</v>
      </c>
      <c r="N30" s="20" t="e">
        <f>+O30/#REF!</f>
        <v>#REF!</v>
      </c>
      <c r="O30" s="23">
        <f>Tabla110[[#This Row],[ORO SIN IVA]]*1.19</f>
        <v>107849.7</v>
      </c>
      <c r="P30" s="20" t="e">
        <f>+R30/#REF!</f>
        <v>#REF!</v>
      </c>
      <c r="Q30" s="22">
        <f>+Tabla110[[#This Row],[PRECIO SUGERIDO INSTALADOR22]]*5%</f>
        <v>6489.07</v>
      </c>
      <c r="R30" s="21">
        <f t="shared" si="5"/>
        <v>129781.4</v>
      </c>
      <c r="S30" s="20">
        <v>90630</v>
      </c>
      <c r="T30" s="20">
        <v>109060</v>
      </c>
      <c r="U30" s="1"/>
    </row>
    <row r="31" spans="1:21" ht="54" x14ac:dyDescent="0.25">
      <c r="A31" s="60" t="s">
        <v>54</v>
      </c>
      <c r="B31" s="61" t="s">
        <v>251</v>
      </c>
      <c r="C31" s="59">
        <f>+Tabla110[[#This Row],[PRECIO SUGERIDO INSTALADOR22]]</f>
        <v>140362.88</v>
      </c>
      <c r="D31" s="27">
        <f>+Tabla110[[#This Row],[PRECIO  INSTALADOR
( CON  IVA)]]-Tabla110[[#This Row],[DCTO TIENDA]]</f>
        <v>133344.736</v>
      </c>
      <c r="E31" s="27">
        <f>+Tabla110[[#This Row],[DPP ORO]]</f>
        <v>116667.59999999999</v>
      </c>
      <c r="F31" s="26">
        <f>+Tabla110[[#This Row],[PLATINO]]</f>
        <v>115500.92399999998</v>
      </c>
      <c r="G31" s="26">
        <f>+Tabla110[[#This Row],[PRECIO  INSTALADOR
( CON  IVA)]]/0.7</f>
        <v>200518.40000000002</v>
      </c>
      <c r="H31" s="20" t="e">
        <f t="shared" si="0"/>
        <v>#REF!</v>
      </c>
      <c r="I31" s="20" t="e">
        <f t="shared" si="1"/>
        <v>#REF!</v>
      </c>
      <c r="J31" s="24" t="e">
        <f t="shared" si="2"/>
        <v>#REF!</v>
      </c>
      <c r="K31" s="24" t="e">
        <f>+L31/#REF!</f>
        <v>#REF!</v>
      </c>
      <c r="L31" s="24">
        <f t="shared" si="3"/>
        <v>115500.92399999998</v>
      </c>
      <c r="M31" s="23">
        <f t="shared" si="4"/>
        <v>1166.6759999999999</v>
      </c>
      <c r="N31" s="20" t="e">
        <f>+O31/#REF!</f>
        <v>#REF!</v>
      </c>
      <c r="O31" s="23">
        <f>Tabla110[[#This Row],[ORO SIN IVA]]*1.19</f>
        <v>116667.59999999999</v>
      </c>
      <c r="P31" s="20" t="e">
        <f>+R31/#REF!</f>
        <v>#REF!</v>
      </c>
      <c r="Q31" s="22">
        <f>+Tabla110[[#This Row],[PRECIO SUGERIDO INSTALADOR22]]*5%</f>
        <v>7018.1440000000002</v>
      </c>
      <c r="R31" s="21">
        <f t="shared" si="5"/>
        <v>140362.88</v>
      </c>
      <c r="S31" s="20">
        <v>98040</v>
      </c>
      <c r="T31" s="20">
        <v>117952.00000000001</v>
      </c>
      <c r="U31" s="1"/>
    </row>
    <row r="32" spans="1:21" ht="40.5" x14ac:dyDescent="0.25">
      <c r="A32" s="60" t="s">
        <v>56</v>
      </c>
      <c r="B32" s="61" t="s">
        <v>252</v>
      </c>
      <c r="C32" s="59">
        <f>+Tabla110[[#This Row],[PRECIO SUGERIDO INSTALADOR22]]</f>
        <v>112055.15999999999</v>
      </c>
      <c r="D32" s="27">
        <f>+Tabla110[[#This Row],[PRECIO  INSTALADOR
( CON  IVA)]]-Tabla110[[#This Row],[DCTO TIENDA]]</f>
        <v>106452.40199999999</v>
      </c>
      <c r="E32" s="27">
        <f>+Tabla110[[#This Row],[DPP ORO]]</f>
        <v>93107.98</v>
      </c>
      <c r="F32" s="26">
        <f>+Tabla110[[#This Row],[PLATINO]]</f>
        <v>92176.900199999989</v>
      </c>
      <c r="G32" s="26">
        <f>+Tabla110[[#This Row],[PRECIO  INSTALADOR
( CON  IVA)]]/0.7</f>
        <v>160078.79999999999</v>
      </c>
      <c r="H32" s="20" t="e">
        <f t="shared" si="0"/>
        <v>#REF!</v>
      </c>
      <c r="I32" s="20" t="e">
        <f t="shared" si="1"/>
        <v>#REF!</v>
      </c>
      <c r="J32" s="24" t="e">
        <f t="shared" si="2"/>
        <v>#REF!</v>
      </c>
      <c r="K32" s="24" t="e">
        <f>+L32/#REF!</f>
        <v>#REF!</v>
      </c>
      <c r="L32" s="24">
        <f t="shared" si="3"/>
        <v>92176.900199999989</v>
      </c>
      <c r="M32" s="23">
        <f t="shared" si="4"/>
        <v>931.07979999999998</v>
      </c>
      <c r="N32" s="20" t="e">
        <f>+O32/#REF!</f>
        <v>#REF!</v>
      </c>
      <c r="O32" s="23">
        <f>Tabla110[[#This Row],[ORO SIN IVA]]*1.19</f>
        <v>93107.98</v>
      </c>
      <c r="P32" s="20" t="e">
        <f>+R32/#REF!</f>
        <v>#REF!</v>
      </c>
      <c r="Q32" s="22">
        <f>+Tabla110[[#This Row],[PRECIO SUGERIDO INSTALADOR22]]*5%</f>
        <v>5602.7579999999998</v>
      </c>
      <c r="R32" s="21">
        <f t="shared" si="5"/>
        <v>112055.15999999999</v>
      </c>
      <c r="S32" s="20">
        <v>78242</v>
      </c>
      <c r="T32" s="20">
        <v>94164</v>
      </c>
      <c r="U32" s="1"/>
    </row>
    <row r="33" spans="1:21" ht="40.5" x14ac:dyDescent="0.25">
      <c r="A33" s="60" t="s">
        <v>3</v>
      </c>
      <c r="B33" s="61" t="s">
        <v>253</v>
      </c>
      <c r="C33" s="59">
        <f>+Tabla110[[#This Row],[PRECIO SUGERIDO INSTALADOR22]]</f>
        <v>116893.7</v>
      </c>
      <c r="D33" s="27">
        <f>+Tabla110[[#This Row],[PRECIO  INSTALADOR
( CON  IVA)]]-Tabla110[[#This Row],[DCTO TIENDA]]</f>
        <v>111049.015</v>
      </c>
      <c r="E33" s="27">
        <f>+Tabla110[[#This Row],[DPP ORO]]</f>
        <v>97132.56</v>
      </c>
      <c r="F33" s="26">
        <f>+Tabla110[[#This Row],[PLATINO]]</f>
        <v>96161.234400000001</v>
      </c>
      <c r="G33" s="26">
        <f>+Tabla110[[#This Row],[PRECIO  INSTALADOR
( CON  IVA)]]/0.7</f>
        <v>166991</v>
      </c>
      <c r="H33" s="20" t="e">
        <f t="shared" si="0"/>
        <v>#REF!</v>
      </c>
      <c r="I33" s="20" t="e">
        <f t="shared" si="1"/>
        <v>#REF!</v>
      </c>
      <c r="J33" s="24" t="e">
        <f t="shared" si="2"/>
        <v>#REF!</v>
      </c>
      <c r="K33" s="24" t="e">
        <f>+L33/#REF!</f>
        <v>#REF!</v>
      </c>
      <c r="L33" s="24">
        <f t="shared" si="3"/>
        <v>96161.234400000001</v>
      </c>
      <c r="M33" s="23">
        <f t="shared" si="4"/>
        <v>971.32560000000001</v>
      </c>
      <c r="N33" s="20" t="e">
        <f>+O33/#REF!</f>
        <v>#REF!</v>
      </c>
      <c r="O33" s="23">
        <f>Tabla110[[#This Row],[ORO SIN IVA]]*1.19</f>
        <v>97132.56</v>
      </c>
      <c r="P33" s="20" t="e">
        <f>+R33/#REF!</f>
        <v>#REF!</v>
      </c>
      <c r="Q33" s="22">
        <f>+Tabla110[[#This Row],[PRECIO SUGERIDO INSTALADOR22]]*5%</f>
        <v>5844.6850000000004</v>
      </c>
      <c r="R33" s="21">
        <f t="shared" si="5"/>
        <v>116893.7</v>
      </c>
      <c r="S33" s="20">
        <v>81624</v>
      </c>
      <c r="T33" s="20">
        <v>98230</v>
      </c>
      <c r="U33" s="1"/>
    </row>
    <row r="34" spans="1:21" ht="54" x14ac:dyDescent="0.25">
      <c r="A34" s="60" t="s">
        <v>28</v>
      </c>
      <c r="B34" s="61" t="s">
        <v>254</v>
      </c>
      <c r="C34" s="59">
        <f>+Tabla110[[#This Row],[PRECIO SUGERIDO INSTALADOR22]]</f>
        <v>152120.07999999999</v>
      </c>
      <c r="D34" s="27">
        <f>+Tabla110[[#This Row],[PRECIO  INSTALADOR
( CON  IVA)]]-Tabla110[[#This Row],[DCTO TIENDA]]</f>
        <v>144514.076</v>
      </c>
      <c r="E34" s="27">
        <f>+Tabla110[[#This Row],[DPP ORO]]</f>
        <v>126480.34</v>
      </c>
      <c r="F34" s="26">
        <f>+Tabla110[[#This Row],[PLATINO]]</f>
        <v>125215.53659999999</v>
      </c>
      <c r="G34" s="26">
        <f>+Tabla110[[#This Row],[PRECIO  INSTALADOR
( CON  IVA)]]/0.7</f>
        <v>217314.4</v>
      </c>
      <c r="H34" s="20" t="e">
        <f t="shared" ref="H34:H65" si="6">+P34</f>
        <v>#REF!</v>
      </c>
      <c r="I34" s="20" t="e">
        <f t="shared" ref="I34:I65" si="7">+N34</f>
        <v>#REF!</v>
      </c>
      <c r="J34" s="24" t="e">
        <f t="shared" ref="J34:J65" si="8">+K34</f>
        <v>#REF!</v>
      </c>
      <c r="K34" s="24" t="e">
        <f>+L34/#REF!</f>
        <v>#REF!</v>
      </c>
      <c r="L34" s="24">
        <f t="shared" ref="L34:L65" si="9">+O34-M34</f>
        <v>125215.53659999999</v>
      </c>
      <c r="M34" s="23">
        <f t="shared" ref="M34:M65" si="10">+O34*1%</f>
        <v>1264.8034</v>
      </c>
      <c r="N34" s="20" t="e">
        <f>+O34/#REF!</f>
        <v>#REF!</v>
      </c>
      <c r="O34" s="23">
        <f>Tabla110[[#This Row],[ORO SIN IVA]]*1.19</f>
        <v>126480.34</v>
      </c>
      <c r="P34" s="20" t="e">
        <f>+R34/#REF!</f>
        <v>#REF!</v>
      </c>
      <c r="Q34" s="22">
        <f>+Tabla110[[#This Row],[PRECIO SUGERIDO INSTALADOR22]]*5%</f>
        <v>7606.0039999999999</v>
      </c>
      <c r="R34" s="21">
        <f t="shared" ref="R34:R65" si="11">T34*1.19</f>
        <v>152120.07999999999</v>
      </c>
      <c r="S34" s="20">
        <v>106286</v>
      </c>
      <c r="T34" s="20">
        <v>127832</v>
      </c>
      <c r="U34" s="1"/>
    </row>
    <row r="35" spans="1:21" ht="54" x14ac:dyDescent="0.25">
      <c r="A35" s="60" t="s">
        <v>13</v>
      </c>
      <c r="B35" s="61" t="s">
        <v>255</v>
      </c>
      <c r="C35" s="59">
        <f>+Tabla110[[#This Row],[PRECIO SUGERIDO INSTALADOR22]]</f>
        <v>206429.3</v>
      </c>
      <c r="D35" s="27">
        <f>+Tabla110[[#This Row],[PRECIO  INSTALADOR
( CON  IVA)]]-Tabla110[[#This Row],[DCTO TIENDA]]</f>
        <v>196107.83499999999</v>
      </c>
      <c r="E35" s="27">
        <f>+Tabla110[[#This Row],[DPP ORO]]</f>
        <v>171745.56</v>
      </c>
      <c r="F35" s="26">
        <f>+Tabla110[[#This Row],[PLATINO]]</f>
        <v>170028.10440000001</v>
      </c>
      <c r="G35" s="26">
        <f>+Tabla110[[#This Row],[PRECIO  INSTALADOR
( CON  IVA)]]/0.7</f>
        <v>294899</v>
      </c>
      <c r="H35" s="20" t="e">
        <f t="shared" si="6"/>
        <v>#REF!</v>
      </c>
      <c r="I35" s="20" t="e">
        <f t="shared" si="7"/>
        <v>#REF!</v>
      </c>
      <c r="J35" s="24" t="e">
        <f t="shared" si="8"/>
        <v>#REF!</v>
      </c>
      <c r="K35" s="24" t="e">
        <f>+L35/#REF!</f>
        <v>#REF!</v>
      </c>
      <c r="L35" s="24">
        <f t="shared" si="9"/>
        <v>170028.10440000001</v>
      </c>
      <c r="M35" s="23">
        <f t="shared" si="10"/>
        <v>1717.4556</v>
      </c>
      <c r="N35" s="20" t="e">
        <f>+O35/#REF!</f>
        <v>#REF!</v>
      </c>
      <c r="O35" s="23">
        <f>Tabla110[[#This Row],[ORO SIN IVA]]*1.19</f>
        <v>171745.56</v>
      </c>
      <c r="P35" s="20" t="e">
        <f>+R35/#REF!</f>
        <v>#REF!</v>
      </c>
      <c r="Q35" s="22">
        <f>+Tabla110[[#This Row],[PRECIO SUGERIDO INSTALADOR22]]*5%</f>
        <v>10321.465</v>
      </c>
      <c r="R35" s="21">
        <f t="shared" si="11"/>
        <v>206429.3</v>
      </c>
      <c r="S35" s="20">
        <v>144324</v>
      </c>
      <c r="T35" s="20">
        <v>173470</v>
      </c>
      <c r="U35" s="1"/>
    </row>
    <row r="36" spans="1:21" ht="54" x14ac:dyDescent="0.25">
      <c r="A36" s="60" t="s">
        <v>26</v>
      </c>
      <c r="B36" s="61" t="s">
        <v>256</v>
      </c>
      <c r="C36" s="59">
        <f>+Tabla110[[#This Row],[PRECIO SUGERIDO INSTALADOR22]]</f>
        <v>289046.24</v>
      </c>
      <c r="D36" s="27">
        <f>+Tabla110[[#This Row],[PRECIO  INSTALADOR
( CON  IVA)]]-Tabla110[[#This Row],[DCTO TIENDA]]</f>
        <v>274593.92800000001</v>
      </c>
      <c r="E36" s="27">
        <f>+Tabla110[[#This Row],[DPP ORO]]</f>
        <v>240344.3</v>
      </c>
      <c r="F36" s="26">
        <f>+Tabla110[[#This Row],[PLATINO]]</f>
        <v>237940.85699999999</v>
      </c>
      <c r="G36" s="26">
        <f>+Tabla110[[#This Row],[PRECIO  INSTALADOR
( CON  IVA)]]/0.7</f>
        <v>412923.2</v>
      </c>
      <c r="H36" s="20" t="e">
        <f t="shared" si="6"/>
        <v>#REF!</v>
      </c>
      <c r="I36" s="20" t="e">
        <f t="shared" si="7"/>
        <v>#REF!</v>
      </c>
      <c r="J36" s="24" t="e">
        <f t="shared" si="8"/>
        <v>#REF!</v>
      </c>
      <c r="K36" s="24" t="e">
        <f>+L36/#REF!</f>
        <v>#REF!</v>
      </c>
      <c r="L36" s="24">
        <f t="shared" si="9"/>
        <v>237940.85699999999</v>
      </c>
      <c r="M36" s="23">
        <f t="shared" si="10"/>
        <v>2403.4429999999998</v>
      </c>
      <c r="N36" s="20" t="e">
        <f>+O36/#REF!</f>
        <v>#REF!</v>
      </c>
      <c r="O36" s="23">
        <f>Tabla110[[#This Row],[ORO SIN IVA]]*1.19</f>
        <v>240344.3</v>
      </c>
      <c r="P36" s="20" t="e">
        <f>+R36/#REF!</f>
        <v>#REF!</v>
      </c>
      <c r="Q36" s="22">
        <f>+Tabla110[[#This Row],[PRECIO SUGERIDO INSTALADOR22]]*5%</f>
        <v>14452.312</v>
      </c>
      <c r="R36" s="21">
        <f t="shared" si="11"/>
        <v>289046.24</v>
      </c>
      <c r="S36" s="20">
        <v>201970</v>
      </c>
      <c r="T36" s="20">
        <v>242896</v>
      </c>
      <c r="U36" s="1"/>
    </row>
    <row r="37" spans="1:21" ht="81" x14ac:dyDescent="0.25">
      <c r="A37" s="60" t="s">
        <v>31</v>
      </c>
      <c r="B37" s="61" t="s">
        <v>30</v>
      </c>
      <c r="C37" s="59">
        <f>+Tabla110[[#This Row],[PRECIO SUGERIDO INSTALADOR22]]</f>
        <v>71770.09</v>
      </c>
      <c r="D37" s="27">
        <f>+Tabla110[[#This Row],[PRECIO  INSTALADOR
( CON  IVA)]]-Tabla110[[#This Row],[DCTO TIENDA]]</f>
        <v>68181.585500000001</v>
      </c>
      <c r="E37" s="27">
        <f>+Tabla110[[#This Row],[DPP ORO]]</f>
        <v>61200.509999999995</v>
      </c>
      <c r="F37" s="26">
        <f>+Tabla110[[#This Row],[PLATINO]]</f>
        <v>60588.504899999993</v>
      </c>
      <c r="G37" s="26">
        <f>+Tabla110[[#This Row],[PRECIO  INSTALADOR
( CON  IVA)]]/0.7</f>
        <v>102528.7</v>
      </c>
      <c r="H37" s="20" t="e">
        <f t="shared" si="6"/>
        <v>#REF!</v>
      </c>
      <c r="I37" s="20" t="e">
        <f t="shared" si="7"/>
        <v>#REF!</v>
      </c>
      <c r="J37" s="24" t="e">
        <f t="shared" si="8"/>
        <v>#REF!</v>
      </c>
      <c r="K37" s="24" t="e">
        <f>+L37/#REF!</f>
        <v>#REF!</v>
      </c>
      <c r="L37" s="24">
        <f t="shared" si="9"/>
        <v>60588.504899999993</v>
      </c>
      <c r="M37" s="23">
        <f t="shared" si="10"/>
        <v>612.00509999999997</v>
      </c>
      <c r="N37" s="20" t="e">
        <f>+O37/#REF!</f>
        <v>#REF!</v>
      </c>
      <c r="O37" s="23">
        <f>Tabla110[[#This Row],[ORO SIN IVA]]*1.19</f>
        <v>61200.509999999995</v>
      </c>
      <c r="P37" s="20" t="e">
        <f>+R37/#REF!</f>
        <v>#REF!</v>
      </c>
      <c r="Q37" s="22">
        <f>+Tabla110[[#This Row],[PRECIO SUGERIDO INSTALADOR22]]*5%</f>
        <v>3588.5045</v>
      </c>
      <c r="R37" s="21">
        <f t="shared" si="11"/>
        <v>71770.09</v>
      </c>
      <c r="S37" s="20">
        <v>51429</v>
      </c>
      <c r="T37" s="20">
        <v>60311</v>
      </c>
      <c r="U37" s="1"/>
    </row>
    <row r="38" spans="1:21" ht="40.5" x14ac:dyDescent="0.25">
      <c r="A38" s="60" t="s">
        <v>55</v>
      </c>
      <c r="B38" s="61" t="s">
        <v>257</v>
      </c>
      <c r="C38" s="59">
        <f>+Tabla110[[#This Row],[PRECIO SUGERIDO INSTALADOR22]]</f>
        <v>156822.96</v>
      </c>
      <c r="D38" s="27">
        <f>+Tabla110[[#This Row],[PRECIO  INSTALADOR
( CON  IVA)]]-Tabla110[[#This Row],[DCTO TIENDA]]</f>
        <v>148981.81200000001</v>
      </c>
      <c r="E38" s="27">
        <f>+Tabla110[[#This Row],[DPP ORO]]</f>
        <v>130414.48</v>
      </c>
      <c r="F38" s="26">
        <f>+Tabla110[[#This Row],[PLATINO]]</f>
        <v>129110.3352</v>
      </c>
      <c r="G38" s="26">
        <f>+Tabla110[[#This Row],[PRECIO  INSTALADOR
( CON  IVA)]]/0.7</f>
        <v>224032.8</v>
      </c>
      <c r="H38" s="20" t="e">
        <f t="shared" si="6"/>
        <v>#REF!</v>
      </c>
      <c r="I38" s="20" t="e">
        <f t="shared" si="7"/>
        <v>#REF!</v>
      </c>
      <c r="J38" s="24" t="e">
        <f t="shared" si="8"/>
        <v>#REF!</v>
      </c>
      <c r="K38" s="24" t="e">
        <f>+L38/#REF!</f>
        <v>#REF!</v>
      </c>
      <c r="L38" s="24">
        <f t="shared" si="9"/>
        <v>129110.3352</v>
      </c>
      <c r="M38" s="23">
        <f t="shared" si="10"/>
        <v>1304.1448</v>
      </c>
      <c r="N38" s="20" t="e">
        <f>+O38/#REF!</f>
        <v>#REF!</v>
      </c>
      <c r="O38" s="23">
        <f>Tabla110[[#This Row],[ORO SIN IVA]]*1.19</f>
        <v>130414.48</v>
      </c>
      <c r="P38" s="20" t="e">
        <f>+R38/#REF!</f>
        <v>#REF!</v>
      </c>
      <c r="Q38" s="22">
        <f>+Tabla110[[#This Row],[PRECIO SUGERIDO INSTALADOR22]]*5%</f>
        <v>7841.1480000000001</v>
      </c>
      <c r="R38" s="21">
        <f t="shared" si="11"/>
        <v>156822.96</v>
      </c>
      <c r="S38" s="20">
        <v>109592</v>
      </c>
      <c r="T38" s="20">
        <v>131784</v>
      </c>
      <c r="U38" s="1"/>
    </row>
    <row r="39" spans="1:21" ht="40.5" x14ac:dyDescent="0.25">
      <c r="A39" s="60" t="s">
        <v>24</v>
      </c>
      <c r="B39" s="61" t="s">
        <v>258</v>
      </c>
      <c r="C39" s="59">
        <f>+Tabla110[[#This Row],[PRECIO SUGERIDO INSTALADOR22]]</f>
        <v>195440.84</v>
      </c>
      <c r="D39" s="27">
        <f>+Tabla110[[#This Row],[PRECIO  INSTALADOR
( CON  IVA)]]-Tabla110[[#This Row],[DCTO TIENDA]]</f>
        <v>185668.79800000001</v>
      </c>
      <c r="E39" s="27">
        <f>+Tabla110[[#This Row],[DPP ORO]]</f>
        <v>162520.68</v>
      </c>
      <c r="F39" s="26">
        <f>+Tabla110[[#This Row],[PLATINO]]</f>
        <v>160895.47320000001</v>
      </c>
      <c r="G39" s="26">
        <f>+Tabla110[[#This Row],[PRECIO  INSTALADOR
( CON  IVA)]]/0.7</f>
        <v>279201.2</v>
      </c>
      <c r="H39" s="20" t="e">
        <f t="shared" si="6"/>
        <v>#REF!</v>
      </c>
      <c r="I39" s="20" t="e">
        <f t="shared" si="7"/>
        <v>#REF!</v>
      </c>
      <c r="J39" s="24" t="e">
        <f t="shared" si="8"/>
        <v>#REF!</v>
      </c>
      <c r="K39" s="24" t="e">
        <f>+L39/#REF!</f>
        <v>#REF!</v>
      </c>
      <c r="L39" s="24">
        <f t="shared" si="9"/>
        <v>160895.47320000001</v>
      </c>
      <c r="M39" s="23">
        <f t="shared" si="10"/>
        <v>1625.2067999999999</v>
      </c>
      <c r="N39" s="20" t="e">
        <f>+O39/#REF!</f>
        <v>#REF!</v>
      </c>
      <c r="O39" s="23">
        <f>Tabla110[[#This Row],[ORO SIN IVA]]*1.19</f>
        <v>162520.68</v>
      </c>
      <c r="P39" s="20" t="e">
        <f>+R39/#REF!</f>
        <v>#REF!</v>
      </c>
      <c r="Q39" s="22">
        <f>+Tabla110[[#This Row],[PRECIO SUGERIDO INSTALADOR22]]*5%</f>
        <v>9772.0419999999995</v>
      </c>
      <c r="R39" s="21">
        <f t="shared" si="11"/>
        <v>195440.84</v>
      </c>
      <c r="S39" s="20">
        <v>136572</v>
      </c>
      <c r="T39" s="20">
        <v>164236</v>
      </c>
      <c r="U39" s="1"/>
    </row>
    <row r="40" spans="1:21" ht="40.5" x14ac:dyDescent="0.25">
      <c r="A40" s="60" t="s">
        <v>259</v>
      </c>
      <c r="B40" s="61" t="s">
        <v>260</v>
      </c>
      <c r="C40" s="59">
        <f>+Tabla110[[#This Row],[PRECIO SUGERIDO INSTALADOR22]]</f>
        <v>125168.95999999999</v>
      </c>
      <c r="D40" s="27">
        <f>+Tabla110[[#This Row],[PRECIO  INSTALADOR
( CON  IVA)]]-Tabla110[[#This Row],[DCTO TIENDA]]</f>
        <v>118910.51199999999</v>
      </c>
      <c r="E40" s="27">
        <f>+Tabla110[[#This Row],[DPP ORO]]</f>
        <v>104096.44</v>
      </c>
      <c r="F40" s="26">
        <f>+Tabla110[[#This Row],[PLATINO]]</f>
        <v>103055.47560000001</v>
      </c>
      <c r="G40" s="26">
        <f>+Tabla110[[#This Row],[PRECIO  INSTALADOR
( CON  IVA)]]/0.7</f>
        <v>178812.79999999999</v>
      </c>
      <c r="H40" s="20" t="e">
        <f t="shared" si="6"/>
        <v>#REF!</v>
      </c>
      <c r="I40" s="20" t="e">
        <f t="shared" si="7"/>
        <v>#REF!</v>
      </c>
      <c r="J40" s="24" t="e">
        <f t="shared" si="8"/>
        <v>#REF!</v>
      </c>
      <c r="K40" s="24" t="e">
        <f>+L40/#REF!</f>
        <v>#REF!</v>
      </c>
      <c r="L40" s="24">
        <f t="shared" si="9"/>
        <v>103055.47560000001</v>
      </c>
      <c r="M40" s="23">
        <f t="shared" si="10"/>
        <v>1040.9644000000001</v>
      </c>
      <c r="N40" s="20" t="e">
        <f>+O40/#REF!</f>
        <v>#REF!</v>
      </c>
      <c r="O40" s="23">
        <f>Tabla110[[#This Row],[ORO SIN IVA]]*1.19</f>
        <v>104096.44</v>
      </c>
      <c r="P40" s="20" t="e">
        <f>+R40/#REF!</f>
        <v>#REF!</v>
      </c>
      <c r="Q40" s="22">
        <f>+Tabla110[[#This Row],[PRECIO SUGERIDO INSTALADOR22]]*5%</f>
        <v>6258.4480000000003</v>
      </c>
      <c r="R40" s="21">
        <f t="shared" si="11"/>
        <v>125168.95999999999</v>
      </c>
      <c r="S40" s="20">
        <v>87476</v>
      </c>
      <c r="T40" s="20">
        <v>105184</v>
      </c>
      <c r="U40" s="1"/>
    </row>
    <row r="41" spans="1:21" ht="40.5" x14ac:dyDescent="0.25">
      <c r="A41" s="60" t="s">
        <v>33</v>
      </c>
      <c r="B41" s="61" t="s">
        <v>32</v>
      </c>
      <c r="C41" s="59">
        <f>+Tabla110[[#This Row],[PRECIO SUGERIDO INSTALADOR22]]</f>
        <v>45762.64</v>
      </c>
      <c r="D41" s="27">
        <f>+Tabla110[[#This Row],[PRECIO  INSTALADOR
( CON  IVA)]]-Tabla110[[#This Row],[DCTO TIENDA]]</f>
        <v>43474.508000000002</v>
      </c>
      <c r="E41" s="27">
        <f>+Tabla110[[#This Row],[DPP ORO]]</f>
        <v>59619</v>
      </c>
      <c r="F41" s="26">
        <f>+Tabla110[[#This Row],[PLATINO]]</f>
        <v>59022.81</v>
      </c>
      <c r="G41" s="26">
        <f>+Tabla110[[#This Row],[PRECIO  INSTALADOR
( CON  IVA)]]/0.7</f>
        <v>65375.200000000004</v>
      </c>
      <c r="H41" s="20" t="e">
        <f t="shared" si="6"/>
        <v>#REF!</v>
      </c>
      <c r="I41" s="20" t="e">
        <f t="shared" si="7"/>
        <v>#REF!</v>
      </c>
      <c r="J41" s="24" t="e">
        <f t="shared" si="8"/>
        <v>#REF!</v>
      </c>
      <c r="K41" s="24" t="e">
        <f>+L41/#REF!</f>
        <v>#REF!</v>
      </c>
      <c r="L41" s="24">
        <f t="shared" si="9"/>
        <v>59022.81</v>
      </c>
      <c r="M41" s="23">
        <f t="shared" si="10"/>
        <v>596.19000000000005</v>
      </c>
      <c r="N41" s="20" t="e">
        <f>+O41/#REF!</f>
        <v>#REF!</v>
      </c>
      <c r="O41" s="23">
        <f>Tabla110[[#This Row],[ORO SIN IVA]]*1.19</f>
        <v>59619</v>
      </c>
      <c r="P41" s="20" t="e">
        <f>+R41/#REF!</f>
        <v>#REF!</v>
      </c>
      <c r="Q41" s="22">
        <f>+Tabla110[[#This Row],[PRECIO SUGERIDO INSTALADOR22]]*5%</f>
        <v>2288.1320000000001</v>
      </c>
      <c r="R41" s="21">
        <f t="shared" si="11"/>
        <v>45762.64</v>
      </c>
      <c r="S41" s="20">
        <v>50100</v>
      </c>
      <c r="T41" s="20">
        <v>38456</v>
      </c>
      <c r="U41" s="1"/>
    </row>
    <row r="42" spans="1:21" ht="27" x14ac:dyDescent="0.25">
      <c r="A42" s="60" t="s">
        <v>29</v>
      </c>
      <c r="B42" s="61" t="s">
        <v>261</v>
      </c>
      <c r="C42" s="59">
        <f>+Tabla110[[#This Row],[PRECIO SUGERIDO INSTALADOR22]]</f>
        <v>271907.86</v>
      </c>
      <c r="D42" s="27">
        <f>+Tabla110[[#This Row],[PRECIO  INSTALADOR
( CON  IVA)]]-Tabla110[[#This Row],[DCTO TIENDA]]</f>
        <v>258312.46699999998</v>
      </c>
      <c r="E42" s="27">
        <f>+Tabla110[[#This Row],[DPP ORO]]</f>
        <v>226054.78</v>
      </c>
      <c r="F42" s="26">
        <f>+Tabla110[[#This Row],[PLATINO]]</f>
        <v>223794.2322</v>
      </c>
      <c r="G42" s="26">
        <f>+Tabla110[[#This Row],[PRECIO  INSTALADOR
( CON  IVA)]]/0.7</f>
        <v>388439.8</v>
      </c>
      <c r="H42" s="20" t="e">
        <f t="shared" si="6"/>
        <v>#REF!</v>
      </c>
      <c r="I42" s="20" t="e">
        <f t="shared" si="7"/>
        <v>#REF!</v>
      </c>
      <c r="J42" s="24" t="e">
        <f t="shared" si="8"/>
        <v>#REF!</v>
      </c>
      <c r="K42" s="24" t="e">
        <f>+L42/#REF!</f>
        <v>#REF!</v>
      </c>
      <c r="L42" s="24">
        <f t="shared" si="9"/>
        <v>223794.2322</v>
      </c>
      <c r="M42" s="23">
        <f t="shared" si="10"/>
        <v>2260.5477999999998</v>
      </c>
      <c r="N42" s="20" t="e">
        <f>+O42/#REF!</f>
        <v>#REF!</v>
      </c>
      <c r="O42" s="23">
        <f>Tabla110[[#This Row],[ORO SIN IVA]]*1.19</f>
        <v>226054.78</v>
      </c>
      <c r="P42" s="20" t="e">
        <f>+R42/#REF!</f>
        <v>#REF!</v>
      </c>
      <c r="Q42" s="22">
        <f>+Tabla110[[#This Row],[PRECIO SUGERIDO INSTALADOR22]]*5%</f>
        <v>13595.393</v>
      </c>
      <c r="R42" s="21">
        <f t="shared" si="11"/>
        <v>271907.86</v>
      </c>
      <c r="S42" s="20">
        <v>189962</v>
      </c>
      <c r="T42" s="20">
        <v>228494</v>
      </c>
      <c r="U42" s="1"/>
    </row>
    <row r="43" spans="1:21" ht="40.5" x14ac:dyDescent="0.25">
      <c r="A43" s="60" t="s">
        <v>57</v>
      </c>
      <c r="B43" s="61" t="s">
        <v>262</v>
      </c>
      <c r="C43" s="59">
        <f>+Tabla110[[#This Row],[PRECIO SUGERIDO INSTALADOR22]]</f>
        <v>198108.81999999998</v>
      </c>
      <c r="D43" s="27">
        <f>+Tabla110[[#This Row],[PRECIO  INSTALADOR
( CON  IVA)]]-Tabla110[[#This Row],[DCTO TIENDA]]</f>
        <v>188203.37899999999</v>
      </c>
      <c r="E43" s="27">
        <f>+Tabla110[[#This Row],[DPP ORO]]</f>
        <v>164781.68</v>
      </c>
      <c r="F43" s="26">
        <f>+Tabla110[[#This Row],[PLATINO]]</f>
        <v>163133.86319999999</v>
      </c>
      <c r="G43" s="26">
        <f>+Tabla110[[#This Row],[PRECIO  INSTALADOR
( CON  IVA)]]/0.7</f>
        <v>283012.59999999998</v>
      </c>
      <c r="H43" s="20" t="e">
        <f t="shared" si="6"/>
        <v>#REF!</v>
      </c>
      <c r="I43" s="20" t="e">
        <f t="shared" si="7"/>
        <v>#REF!</v>
      </c>
      <c r="J43" s="24" t="e">
        <f t="shared" si="8"/>
        <v>#REF!</v>
      </c>
      <c r="K43" s="24" t="e">
        <f>+L43/#REF!</f>
        <v>#REF!</v>
      </c>
      <c r="L43" s="24">
        <f t="shared" si="9"/>
        <v>163133.86319999999</v>
      </c>
      <c r="M43" s="23">
        <f t="shared" si="10"/>
        <v>1647.8168000000001</v>
      </c>
      <c r="N43" s="20" t="e">
        <f>+O43/#REF!</f>
        <v>#REF!</v>
      </c>
      <c r="O43" s="23">
        <f>Tabla110[[#This Row],[ORO SIN IVA]]*1.19</f>
        <v>164781.68</v>
      </c>
      <c r="P43" s="20" t="e">
        <f>+R43/#REF!</f>
        <v>#REF!</v>
      </c>
      <c r="Q43" s="22">
        <f>+Tabla110[[#This Row],[PRECIO SUGERIDO INSTALADOR22]]*5%</f>
        <v>9905.4409999999989</v>
      </c>
      <c r="R43" s="21">
        <f t="shared" si="11"/>
        <v>198108.81999999998</v>
      </c>
      <c r="S43" s="20">
        <v>138472</v>
      </c>
      <c r="T43" s="20">
        <v>166478</v>
      </c>
      <c r="U43" s="1"/>
    </row>
    <row r="44" spans="1:21" ht="40.5" x14ac:dyDescent="0.25">
      <c r="A44" s="60" t="s">
        <v>263</v>
      </c>
      <c r="B44" s="61" t="s">
        <v>264</v>
      </c>
      <c r="C44" s="59">
        <f>+Tabla110[[#This Row],[PRECIO SUGERIDO INSTALADOR22]]</f>
        <v>181693.96</v>
      </c>
      <c r="D44" s="32">
        <f>+Tabla110[[#This Row],[PRECIO  INSTALADOR
( CON  IVA)]]-Tabla110[[#This Row],[DCTO TIENDA]]</f>
        <v>172609.26199999999</v>
      </c>
      <c r="E44" s="32">
        <f>+Tabla110[[#This Row],[DPP ORO]]</f>
        <v>151034.79999999999</v>
      </c>
      <c r="F44" s="26">
        <f>+Tabla110[[#This Row],[PLATINO]]</f>
        <v>149524.45199999999</v>
      </c>
      <c r="G44" s="26">
        <f>+Tabla110[[#This Row],[PRECIO  INSTALADOR
( CON  IVA)]]/0.7</f>
        <v>259562.80000000002</v>
      </c>
      <c r="H44" s="20" t="e">
        <f t="shared" si="6"/>
        <v>#REF!</v>
      </c>
      <c r="I44" s="20" t="e">
        <f t="shared" si="7"/>
        <v>#REF!</v>
      </c>
      <c r="J44" s="24" t="e">
        <f t="shared" si="8"/>
        <v>#REF!</v>
      </c>
      <c r="K44" s="24" t="e">
        <f>+L44/#REF!</f>
        <v>#REF!</v>
      </c>
      <c r="L44" s="24">
        <f t="shared" si="9"/>
        <v>149524.45199999999</v>
      </c>
      <c r="M44" s="23">
        <f t="shared" si="10"/>
        <v>1510.348</v>
      </c>
      <c r="N44" s="20" t="e">
        <f>+O44/#REF!</f>
        <v>#REF!</v>
      </c>
      <c r="O44" s="23">
        <f>Tabla110[[#This Row],[ORO SIN IVA]]*1.19</f>
        <v>151034.79999999999</v>
      </c>
      <c r="P44" s="20" t="e">
        <f>+R44/#REF!</f>
        <v>#REF!</v>
      </c>
      <c r="Q44" s="22">
        <f>+Tabla110[[#This Row],[PRECIO SUGERIDO INSTALADOR22]]*5%</f>
        <v>9084.6980000000003</v>
      </c>
      <c r="R44" s="21">
        <f t="shared" si="11"/>
        <v>181693.96</v>
      </c>
      <c r="S44" s="20">
        <v>126920</v>
      </c>
      <c r="T44" s="20">
        <v>152684</v>
      </c>
      <c r="U44" s="1"/>
    </row>
    <row r="45" spans="1:21" ht="40.5" x14ac:dyDescent="0.25">
      <c r="A45" s="60" t="s">
        <v>25</v>
      </c>
      <c r="B45" s="61" t="s">
        <v>265</v>
      </c>
      <c r="C45" s="59">
        <f>+Tabla110[[#This Row],[PRECIO SUGERIDO INSTALADOR22]]</f>
        <v>322056.83999999997</v>
      </c>
      <c r="D45" s="32">
        <f>+Tabla110[[#This Row],[PRECIO  INSTALADOR
( CON  IVA)]]-Tabla110[[#This Row],[DCTO TIENDA]]</f>
        <v>305953.99799999996</v>
      </c>
      <c r="E45" s="32">
        <f>+Tabla110[[#This Row],[DPP ORO]]</f>
        <v>267792.83999999997</v>
      </c>
      <c r="F45" s="26">
        <f>+Tabla110[[#This Row],[PLATINO]]</f>
        <v>265114.91159999999</v>
      </c>
      <c r="G45" s="26">
        <f>+Tabla110[[#This Row],[PRECIO  INSTALADOR
( CON  IVA)]]/0.7</f>
        <v>460081.2</v>
      </c>
      <c r="H45" s="20" t="e">
        <f t="shared" si="6"/>
        <v>#REF!</v>
      </c>
      <c r="I45" s="20" t="e">
        <f t="shared" si="7"/>
        <v>#REF!</v>
      </c>
      <c r="J45" s="24" t="e">
        <f t="shared" si="8"/>
        <v>#REF!</v>
      </c>
      <c r="K45" s="24" t="e">
        <f>+L45/#REF!</f>
        <v>#REF!</v>
      </c>
      <c r="L45" s="24">
        <f t="shared" si="9"/>
        <v>265114.91159999999</v>
      </c>
      <c r="M45" s="23">
        <f t="shared" si="10"/>
        <v>2677.9283999999998</v>
      </c>
      <c r="N45" s="20" t="e">
        <f>+O45/#REF!</f>
        <v>#REF!</v>
      </c>
      <c r="O45" s="23">
        <f>Tabla110[[#This Row],[ORO SIN IVA]]*1.19</f>
        <v>267792.83999999997</v>
      </c>
      <c r="P45" s="20" t="e">
        <f>+R45/#REF!</f>
        <v>#REF!</v>
      </c>
      <c r="Q45" s="22">
        <f>+Tabla110[[#This Row],[PRECIO SUGERIDO INSTALADOR22]]*5%</f>
        <v>16102.841999999999</v>
      </c>
      <c r="R45" s="21">
        <f t="shared" si="11"/>
        <v>322056.83999999997</v>
      </c>
      <c r="S45" s="20">
        <v>225035.99999999997</v>
      </c>
      <c r="T45" s="20">
        <v>270636</v>
      </c>
      <c r="U45" s="1"/>
    </row>
    <row r="46" spans="1:21" ht="27" x14ac:dyDescent="0.25">
      <c r="A46" s="60" t="s">
        <v>71</v>
      </c>
      <c r="B46" s="61" t="s">
        <v>70</v>
      </c>
      <c r="C46" s="59">
        <f>+Tabla110[[#This Row],[PRECIO SUGERIDO INSTALADOR22]]</f>
        <v>370577.89999999997</v>
      </c>
      <c r="D46" s="31">
        <f>+Tabla110[[#This Row],[PRECIO  INSTALADOR
( CON  IVA)]]-Tabla110[[#This Row],[DCTO TIENDA]]</f>
        <v>352049.00499999995</v>
      </c>
      <c r="E46" s="31">
        <f>+Tabla110[[#This Row],[DPP ORO]]</f>
        <v>308129.07999999996</v>
      </c>
      <c r="F46" s="28">
        <f>+Tabla110[[#This Row],[PLATINO]]</f>
        <v>305047.78919999994</v>
      </c>
      <c r="G46" s="28">
        <f>+Tabla110[[#This Row],[PRECIO  INSTALADOR
( CON  IVA)]]/0.7</f>
        <v>529397</v>
      </c>
      <c r="H46" s="20" t="e">
        <f t="shared" si="6"/>
        <v>#REF!</v>
      </c>
      <c r="I46" s="20" t="e">
        <f t="shared" si="7"/>
        <v>#REF!</v>
      </c>
      <c r="J46" s="24" t="e">
        <f t="shared" si="8"/>
        <v>#REF!</v>
      </c>
      <c r="K46" s="24" t="e">
        <f>+L46/#REF!</f>
        <v>#REF!</v>
      </c>
      <c r="L46" s="24">
        <f t="shared" si="9"/>
        <v>305047.78919999994</v>
      </c>
      <c r="M46" s="23">
        <f t="shared" si="10"/>
        <v>3081.2907999999998</v>
      </c>
      <c r="N46" s="20" t="e">
        <f>+O46/#REF!</f>
        <v>#REF!</v>
      </c>
      <c r="O46" s="25">
        <f>Tabla110[[#This Row],[ORO SIN IVA]]*1.19</f>
        <v>308129.07999999996</v>
      </c>
      <c r="P46" s="20" t="e">
        <f>+R46/#REF!</f>
        <v>#REF!</v>
      </c>
      <c r="Q46" s="22">
        <f>+Tabla110[[#This Row],[PRECIO SUGERIDO INSTALADOR22]]*5%</f>
        <v>18528.895</v>
      </c>
      <c r="R46" s="21">
        <f t="shared" si="11"/>
        <v>370577.89999999997</v>
      </c>
      <c r="S46" s="20">
        <v>258931.99999999997</v>
      </c>
      <c r="T46" s="20">
        <v>311410</v>
      </c>
      <c r="U46" s="1"/>
    </row>
    <row r="47" spans="1:21" ht="54" x14ac:dyDescent="0.25">
      <c r="A47" s="60" t="s">
        <v>42</v>
      </c>
      <c r="B47" s="61" t="s">
        <v>266</v>
      </c>
      <c r="C47" s="59">
        <f>+Tabla110[[#This Row],[PRECIO SUGERIDO INSTALADOR22]]</f>
        <v>293839.56</v>
      </c>
      <c r="D47" s="29">
        <f>+Tabla110[[#This Row],[PRECIO  INSTALADOR
( CON  IVA)]]-Tabla110[[#This Row],[DCTO TIENDA]]</f>
        <v>279147.58199999999</v>
      </c>
      <c r="E47" s="29">
        <f>+Tabla110[[#This Row],[DPP ORO]]</f>
        <v>244278.44</v>
      </c>
      <c r="F47" s="28">
        <f>+Tabla110[[#This Row],[PLATINO]]</f>
        <v>241835.6556</v>
      </c>
      <c r="G47" s="28">
        <f>+Tabla110[[#This Row],[PRECIO  INSTALADOR
( CON  IVA)]]/0.7</f>
        <v>419770.80000000005</v>
      </c>
      <c r="H47" s="20" t="e">
        <f t="shared" si="6"/>
        <v>#REF!</v>
      </c>
      <c r="I47" s="20" t="e">
        <f t="shared" si="7"/>
        <v>#REF!</v>
      </c>
      <c r="J47" s="24" t="e">
        <f t="shared" si="8"/>
        <v>#REF!</v>
      </c>
      <c r="K47" s="24" t="e">
        <f>+L47/#REF!</f>
        <v>#REF!</v>
      </c>
      <c r="L47" s="24">
        <f t="shared" si="9"/>
        <v>241835.6556</v>
      </c>
      <c r="M47" s="23">
        <f t="shared" si="10"/>
        <v>2442.7844</v>
      </c>
      <c r="N47" s="20" t="e">
        <f>+O47/#REF!</f>
        <v>#REF!</v>
      </c>
      <c r="O47" s="25">
        <f>Tabla110[[#This Row],[ORO SIN IVA]]*1.19</f>
        <v>244278.44</v>
      </c>
      <c r="P47" s="20" t="e">
        <f>+R47/#REF!</f>
        <v>#REF!</v>
      </c>
      <c r="Q47" s="22">
        <f>+Tabla110[[#This Row],[PRECIO SUGERIDO INSTALADOR22]]*5%</f>
        <v>14691.978000000001</v>
      </c>
      <c r="R47" s="21">
        <f t="shared" si="11"/>
        <v>293839.56</v>
      </c>
      <c r="S47" s="20">
        <v>205276</v>
      </c>
      <c r="T47" s="20">
        <v>246924</v>
      </c>
      <c r="U47" s="1"/>
    </row>
    <row r="48" spans="1:21" ht="54" x14ac:dyDescent="0.25">
      <c r="A48" s="60" t="s">
        <v>2</v>
      </c>
      <c r="B48" s="61" t="s">
        <v>266</v>
      </c>
      <c r="C48" s="59">
        <f>+Tabla110[[#This Row],[PRECIO SUGERIDO INSTALADOR22]]</f>
        <v>379848</v>
      </c>
      <c r="D48" s="29">
        <f>+Tabla110[[#This Row],[PRECIO  INSTALADOR
( CON  IVA)]]-Tabla110[[#This Row],[DCTO TIENDA]]</f>
        <v>360855.6</v>
      </c>
      <c r="E48" s="29">
        <f>+Tabla110[[#This Row],[DPP ORO]]</f>
        <v>315861.7</v>
      </c>
      <c r="F48" s="28">
        <f>+Tabla110[[#This Row],[PLATINO]]</f>
        <v>312703.08299999998</v>
      </c>
      <c r="G48" s="28">
        <f>+Tabla110[[#This Row],[PRECIO  INSTALADOR
( CON  IVA)]]/0.7</f>
        <v>542640</v>
      </c>
      <c r="H48" s="20" t="e">
        <f t="shared" si="6"/>
        <v>#REF!</v>
      </c>
      <c r="I48" s="20" t="e">
        <f t="shared" si="7"/>
        <v>#REF!</v>
      </c>
      <c r="J48" s="24" t="e">
        <f t="shared" si="8"/>
        <v>#REF!</v>
      </c>
      <c r="K48" s="24" t="e">
        <f>+L48/#REF!</f>
        <v>#REF!</v>
      </c>
      <c r="L48" s="24">
        <f t="shared" si="9"/>
        <v>312703.08299999998</v>
      </c>
      <c r="M48" s="23">
        <f t="shared" si="10"/>
        <v>3158.6170000000002</v>
      </c>
      <c r="N48" s="20" t="e">
        <f>+O48/#REF!</f>
        <v>#REF!</v>
      </c>
      <c r="O48" s="25">
        <f>Tabla110[[#This Row],[ORO SIN IVA]]*1.19</f>
        <v>315861.7</v>
      </c>
      <c r="P48" s="20" t="e">
        <f>+R48/#REF!</f>
        <v>#REF!</v>
      </c>
      <c r="Q48" s="22">
        <f>+Tabla110[[#This Row],[PRECIO SUGERIDO INSTALADOR22]]*5%</f>
        <v>18992.400000000001</v>
      </c>
      <c r="R48" s="21">
        <f t="shared" si="11"/>
        <v>379848</v>
      </c>
      <c r="S48" s="20">
        <v>265430</v>
      </c>
      <c r="T48" s="20">
        <v>319200</v>
      </c>
      <c r="U48" s="1"/>
    </row>
    <row r="49" spans="1:21" ht="54" x14ac:dyDescent="0.25">
      <c r="A49" s="60" t="s">
        <v>41</v>
      </c>
      <c r="B49" s="61" t="s">
        <v>267</v>
      </c>
      <c r="C49" s="59">
        <f>+Tabla110[[#This Row],[PRECIO SUGERIDO INSTALADOR22]]</f>
        <v>412949.04</v>
      </c>
      <c r="D49" s="27">
        <f>+Tabla110[[#This Row],[PRECIO  INSTALADOR
( CON  IVA)]]-Tabla110[[#This Row],[DCTO TIENDA]]</f>
        <v>392301.58799999999</v>
      </c>
      <c r="E49" s="27">
        <f>+Tabla110[[#This Row],[DPP ORO]]</f>
        <v>343310.24</v>
      </c>
      <c r="F49" s="26">
        <f>+Tabla110[[#This Row],[PLATINO]]</f>
        <v>339877.13760000002</v>
      </c>
      <c r="G49" s="26">
        <f>+Tabla110[[#This Row],[PRECIO  INSTALADOR
( CON  IVA)]]/0.7</f>
        <v>589927.19999999995</v>
      </c>
      <c r="H49" s="20" t="e">
        <f t="shared" si="6"/>
        <v>#REF!</v>
      </c>
      <c r="I49" s="20" t="e">
        <f t="shared" si="7"/>
        <v>#REF!</v>
      </c>
      <c r="J49" s="24" t="e">
        <f t="shared" si="8"/>
        <v>#REF!</v>
      </c>
      <c r="K49" s="24" t="e">
        <f>+L49/#REF!</f>
        <v>#REF!</v>
      </c>
      <c r="L49" s="24">
        <f t="shared" si="9"/>
        <v>339877.13760000002</v>
      </c>
      <c r="M49" s="23">
        <f t="shared" si="10"/>
        <v>3433.1023999999998</v>
      </c>
      <c r="N49" s="20" t="e">
        <f>+O49/#REF!</f>
        <v>#REF!</v>
      </c>
      <c r="O49" s="23">
        <f>Tabla110[[#This Row],[ORO SIN IVA]]*1.19</f>
        <v>343310.24</v>
      </c>
      <c r="P49" s="20" t="e">
        <f>+R49/#REF!</f>
        <v>#REF!</v>
      </c>
      <c r="Q49" s="22">
        <f>+Tabla110[[#This Row],[PRECIO SUGERIDO INSTALADOR22]]*5%</f>
        <v>20647.452000000001</v>
      </c>
      <c r="R49" s="21">
        <f t="shared" si="11"/>
        <v>412949.04</v>
      </c>
      <c r="S49" s="20">
        <v>288496</v>
      </c>
      <c r="T49" s="20">
        <v>347016</v>
      </c>
      <c r="U49" s="1"/>
    </row>
    <row r="50" spans="1:21" ht="40.5" x14ac:dyDescent="0.25">
      <c r="A50" s="60" t="s">
        <v>11</v>
      </c>
      <c r="B50" s="61" t="s">
        <v>268</v>
      </c>
      <c r="C50" s="59">
        <f>+Tabla110[[#This Row],[PRECIO SUGERIDO INSTALADOR22]]</f>
        <v>390112.94</v>
      </c>
      <c r="D50" s="27">
        <f>+Tabla110[[#This Row],[PRECIO  INSTALADOR
( CON  IVA)]]-Tabla110[[#This Row],[DCTO TIENDA]]</f>
        <v>370607.29300000001</v>
      </c>
      <c r="E50" s="27">
        <f>+Tabla110[[#This Row],[DPP ORO]]</f>
        <v>324363.06</v>
      </c>
      <c r="F50" s="26">
        <f>+Tabla110[[#This Row],[PLATINO]]</f>
        <v>321119.42940000002</v>
      </c>
      <c r="G50" s="26">
        <f>+Tabla110[[#This Row],[PRECIO  INSTALADOR
( CON  IVA)]]/0.7</f>
        <v>557304.20000000007</v>
      </c>
      <c r="H50" s="20" t="e">
        <f t="shared" si="6"/>
        <v>#REF!</v>
      </c>
      <c r="I50" s="20" t="e">
        <f t="shared" si="7"/>
        <v>#REF!</v>
      </c>
      <c r="J50" s="24" t="e">
        <f t="shared" si="8"/>
        <v>#REF!</v>
      </c>
      <c r="K50" s="24" t="e">
        <f>+L50/#REF!</f>
        <v>#REF!</v>
      </c>
      <c r="L50" s="24">
        <f t="shared" si="9"/>
        <v>321119.42940000002</v>
      </c>
      <c r="M50" s="23">
        <f t="shared" si="10"/>
        <v>3243.6306</v>
      </c>
      <c r="N50" s="20" t="e">
        <f>+O50/#REF!</f>
        <v>#REF!</v>
      </c>
      <c r="O50" s="23">
        <f>Tabla110[[#This Row],[ORO SIN IVA]]*1.19</f>
        <v>324363.06</v>
      </c>
      <c r="P50" s="20" t="e">
        <f>+R50/#REF!</f>
        <v>#REF!</v>
      </c>
      <c r="Q50" s="22">
        <f>+Tabla110[[#This Row],[PRECIO SUGERIDO INSTALADOR22]]*5%</f>
        <v>19505.647000000001</v>
      </c>
      <c r="R50" s="21">
        <f t="shared" si="11"/>
        <v>390112.94</v>
      </c>
      <c r="S50" s="20">
        <v>272574</v>
      </c>
      <c r="T50" s="20">
        <v>327826</v>
      </c>
      <c r="U50" s="1"/>
    </row>
    <row r="51" spans="1:21" ht="54" x14ac:dyDescent="0.25">
      <c r="A51" s="60" t="s">
        <v>10</v>
      </c>
      <c r="B51" s="61" t="s">
        <v>269</v>
      </c>
      <c r="C51" s="59">
        <f>+Tabla110[[#This Row],[PRECIO SUGERIDO INSTALADOR22]]</f>
        <v>609249.05999999994</v>
      </c>
      <c r="D51" s="27">
        <f>+Tabla110[[#This Row],[PRECIO  INSTALADOR
( CON  IVA)]]-Tabla110[[#This Row],[DCTO TIENDA]]</f>
        <v>578786.60699999996</v>
      </c>
      <c r="E51" s="27">
        <f>+Tabla110[[#This Row],[DPP ORO]]</f>
        <v>506464</v>
      </c>
      <c r="F51" s="26">
        <f>+Tabla110[[#This Row],[PLATINO]]</f>
        <v>501399.36</v>
      </c>
      <c r="G51" s="26">
        <f>+Tabla110[[#This Row],[PRECIO  INSTALADOR
( CON  IVA)]]/0.7</f>
        <v>870355.79999999993</v>
      </c>
      <c r="H51" s="20" t="e">
        <f t="shared" si="6"/>
        <v>#REF!</v>
      </c>
      <c r="I51" s="20" t="e">
        <f t="shared" si="7"/>
        <v>#REF!</v>
      </c>
      <c r="J51" s="24" t="e">
        <f t="shared" si="8"/>
        <v>#REF!</v>
      </c>
      <c r="K51" s="24" t="e">
        <f>+L51/#REF!</f>
        <v>#REF!</v>
      </c>
      <c r="L51" s="24">
        <f t="shared" si="9"/>
        <v>501399.36</v>
      </c>
      <c r="M51" s="23">
        <f t="shared" si="10"/>
        <v>5064.6400000000003</v>
      </c>
      <c r="N51" s="20" t="e">
        <f>+O51/#REF!</f>
        <v>#REF!</v>
      </c>
      <c r="O51" s="25">
        <f>Tabla110[[#This Row],[ORO SIN IVA]]*1.19</f>
        <v>506464</v>
      </c>
      <c r="P51" s="20" t="e">
        <f>+R51/#REF!</f>
        <v>#REF!</v>
      </c>
      <c r="Q51" s="22">
        <f>+Tabla110[[#This Row],[PRECIO SUGERIDO INSTALADOR22]]*5%</f>
        <v>30462.452999999998</v>
      </c>
      <c r="R51" s="21">
        <f t="shared" si="11"/>
        <v>609249.05999999994</v>
      </c>
      <c r="S51" s="20">
        <v>425600</v>
      </c>
      <c r="T51" s="20">
        <v>511974</v>
      </c>
      <c r="U51" s="1"/>
    </row>
    <row r="52" spans="1:21" ht="67.5" x14ac:dyDescent="0.25">
      <c r="A52" s="60" t="s">
        <v>46</v>
      </c>
      <c r="B52" s="61" t="s">
        <v>270</v>
      </c>
      <c r="C52" s="59">
        <f>+Tabla110[[#This Row],[PRECIO SUGERIDO INSTALADOR22]]</f>
        <v>115582.31999999999</v>
      </c>
      <c r="D52" s="27">
        <f>+Tabla110[[#This Row],[PRECIO  INSTALADOR
( CON  IVA)]]-Tabla110[[#This Row],[DCTO TIENDA]]</f>
        <v>109803.204</v>
      </c>
      <c r="E52" s="27">
        <f>+Tabla110[[#This Row],[DPP ORO]]</f>
        <v>96092.5</v>
      </c>
      <c r="F52" s="26">
        <f>+Tabla110[[#This Row],[PLATINO]]</f>
        <v>95131.574999999997</v>
      </c>
      <c r="G52" s="26">
        <f>+Tabla110[[#This Row],[PRECIO  INSTALADOR
( CON  IVA)]]/0.7</f>
        <v>165117.6</v>
      </c>
      <c r="H52" s="20" t="e">
        <f t="shared" si="6"/>
        <v>#REF!</v>
      </c>
      <c r="I52" s="20" t="e">
        <f t="shared" si="7"/>
        <v>#REF!</v>
      </c>
      <c r="J52" s="24" t="e">
        <f t="shared" si="8"/>
        <v>#REF!</v>
      </c>
      <c r="K52" s="24" t="e">
        <f>+L52/#REF!</f>
        <v>#REF!</v>
      </c>
      <c r="L52" s="24">
        <f t="shared" si="9"/>
        <v>95131.574999999997</v>
      </c>
      <c r="M52" s="23">
        <f t="shared" si="10"/>
        <v>960.92500000000007</v>
      </c>
      <c r="N52" s="20" t="e">
        <f>+O52/#REF!</f>
        <v>#REF!</v>
      </c>
      <c r="O52" s="23">
        <f>Tabla110[[#This Row],[ORO SIN IVA]]*1.19</f>
        <v>96092.5</v>
      </c>
      <c r="P52" s="20" t="e">
        <f>+R52/#REF!</f>
        <v>#REF!</v>
      </c>
      <c r="Q52" s="22">
        <f>+Tabla110[[#This Row],[PRECIO SUGERIDO INSTALADOR22]]*5%</f>
        <v>5779.116</v>
      </c>
      <c r="R52" s="21">
        <f t="shared" si="11"/>
        <v>115582.31999999999</v>
      </c>
      <c r="S52" s="20">
        <v>80750</v>
      </c>
      <c r="T52" s="20">
        <v>97128</v>
      </c>
      <c r="U52" s="1"/>
    </row>
    <row r="53" spans="1:21" ht="54" x14ac:dyDescent="0.25">
      <c r="A53" s="60" t="s">
        <v>51</v>
      </c>
      <c r="B53" s="61" t="s">
        <v>271</v>
      </c>
      <c r="C53" s="59">
        <f>+Tabla110[[#This Row],[PRECIO SUGERIDO INSTALADOR22]]</f>
        <v>132132.84</v>
      </c>
      <c r="D53" s="27">
        <f>+Tabla110[[#This Row],[PRECIO  INSTALADOR
( CON  IVA)]]-Tabla110[[#This Row],[DCTO TIENDA]]</f>
        <v>125526.198</v>
      </c>
      <c r="E53" s="27">
        <f>+Tabla110[[#This Row],[DPP ORO]]</f>
        <v>109884.59999999999</v>
      </c>
      <c r="F53" s="26">
        <f>+Tabla110[[#This Row],[PLATINO]]</f>
        <v>108785.75399999999</v>
      </c>
      <c r="G53" s="26">
        <f>+Tabla110[[#This Row],[PRECIO  INSTALADOR
( CON  IVA)]]/0.7</f>
        <v>188761.2</v>
      </c>
      <c r="H53" s="20" t="e">
        <f t="shared" si="6"/>
        <v>#REF!</v>
      </c>
      <c r="I53" s="20" t="e">
        <f t="shared" si="7"/>
        <v>#REF!</v>
      </c>
      <c r="J53" s="24" t="e">
        <f t="shared" si="8"/>
        <v>#REF!</v>
      </c>
      <c r="K53" s="24" t="e">
        <f>+L53/#REF!</f>
        <v>#REF!</v>
      </c>
      <c r="L53" s="24">
        <f t="shared" si="9"/>
        <v>108785.75399999999</v>
      </c>
      <c r="M53" s="23">
        <f t="shared" si="10"/>
        <v>1098.846</v>
      </c>
      <c r="N53" s="20" t="e">
        <f>+O53/#REF!</f>
        <v>#REF!</v>
      </c>
      <c r="O53" s="25">
        <f>Tabla110[[#This Row],[ORO SIN IVA]]*1.19</f>
        <v>109884.59999999999</v>
      </c>
      <c r="P53" s="20" t="e">
        <f>+R53/#REF!</f>
        <v>#REF!</v>
      </c>
      <c r="Q53" s="22">
        <f>+Tabla110[[#This Row],[PRECIO SUGERIDO INSTALADOR22]]*5%</f>
        <v>6606.6419999999998</v>
      </c>
      <c r="R53" s="21">
        <f t="shared" si="11"/>
        <v>132132.84</v>
      </c>
      <c r="S53" s="20">
        <v>92340</v>
      </c>
      <c r="T53" s="20">
        <v>111036</v>
      </c>
      <c r="U53" s="1"/>
    </row>
    <row r="54" spans="1:21" ht="40.5" x14ac:dyDescent="0.25">
      <c r="A54" s="60" t="s">
        <v>36</v>
      </c>
      <c r="B54" s="61" t="s">
        <v>272</v>
      </c>
      <c r="C54" s="59">
        <f>+Tabla110[[#This Row],[PRECIO SUGERIDO INSTALADOR22]]</f>
        <v>239530.34</v>
      </c>
      <c r="D54" s="27">
        <f>+Tabla110[[#This Row],[PRECIO  INSTALADOR
( CON  IVA)]]-Tabla110[[#This Row],[DCTO TIENDA]]</f>
        <v>227553.823</v>
      </c>
      <c r="E54" s="27">
        <f>+Tabla110[[#This Row],[DPP ORO]]</f>
        <v>199148.88</v>
      </c>
      <c r="F54" s="26">
        <f>+Tabla110[[#This Row],[PLATINO]]</f>
        <v>197157.39120000001</v>
      </c>
      <c r="G54" s="26">
        <f>+Tabla110[[#This Row],[PRECIO  INSTALADOR
( CON  IVA)]]/0.7</f>
        <v>342186.2</v>
      </c>
      <c r="H54" s="20" t="e">
        <f t="shared" si="6"/>
        <v>#REF!</v>
      </c>
      <c r="I54" s="20" t="e">
        <f t="shared" si="7"/>
        <v>#REF!</v>
      </c>
      <c r="J54" s="24" t="e">
        <f t="shared" si="8"/>
        <v>#REF!</v>
      </c>
      <c r="K54" s="24" t="e">
        <f>+L54/#REF!</f>
        <v>#REF!</v>
      </c>
      <c r="L54" s="24">
        <f t="shared" si="9"/>
        <v>197157.39120000001</v>
      </c>
      <c r="M54" s="23">
        <f t="shared" si="10"/>
        <v>1991.4888000000001</v>
      </c>
      <c r="N54" s="20" t="e">
        <f>+O54/#REF!</f>
        <v>#REF!</v>
      </c>
      <c r="O54" s="25">
        <f>Tabla110[[#This Row],[ORO SIN IVA]]*1.19</f>
        <v>199148.88</v>
      </c>
      <c r="P54" s="20" t="e">
        <f>+R54/#REF!</f>
        <v>#REF!</v>
      </c>
      <c r="Q54" s="22">
        <f>+Tabla110[[#This Row],[PRECIO SUGERIDO INSTALADOR22]]*5%</f>
        <v>11976.517</v>
      </c>
      <c r="R54" s="21">
        <f t="shared" si="11"/>
        <v>239530.34</v>
      </c>
      <c r="S54" s="20">
        <v>167352</v>
      </c>
      <c r="T54" s="20">
        <v>201286</v>
      </c>
      <c r="U54" s="1"/>
    </row>
    <row r="55" spans="1:21" ht="54" x14ac:dyDescent="0.25">
      <c r="A55" s="60" t="s">
        <v>9</v>
      </c>
      <c r="B55" s="61" t="s">
        <v>273</v>
      </c>
      <c r="C55" s="59">
        <f>+Tabla110[[#This Row],[PRECIO SUGERIDO INSTALADOR22]]</f>
        <v>173418.69999999998</v>
      </c>
      <c r="D55" s="27">
        <f>+Tabla110[[#This Row],[PRECIO  INSTALADOR
( CON  IVA)]]-Tabla110[[#This Row],[DCTO TIENDA]]</f>
        <v>164747.76499999998</v>
      </c>
      <c r="E55" s="27">
        <f>+Tabla110[[#This Row],[DPP ORO]]</f>
        <v>144161.35999999999</v>
      </c>
      <c r="F55" s="26">
        <f>+Tabla110[[#This Row],[PLATINO]]</f>
        <v>142719.74639999997</v>
      </c>
      <c r="G55" s="26">
        <f>+Tabla110[[#This Row],[PRECIO  INSTALADOR
( CON  IVA)]]/0.7</f>
        <v>247741</v>
      </c>
      <c r="H55" s="20" t="e">
        <f t="shared" si="6"/>
        <v>#REF!</v>
      </c>
      <c r="I55" s="20" t="e">
        <f t="shared" si="7"/>
        <v>#REF!</v>
      </c>
      <c r="J55" s="24" t="e">
        <f t="shared" si="8"/>
        <v>#REF!</v>
      </c>
      <c r="K55" s="24" t="e">
        <f>+L55/#REF!</f>
        <v>#REF!</v>
      </c>
      <c r="L55" s="24">
        <f t="shared" si="9"/>
        <v>142719.74639999997</v>
      </c>
      <c r="M55" s="23">
        <f t="shared" si="10"/>
        <v>1441.6135999999999</v>
      </c>
      <c r="N55" s="20" t="e">
        <f>+O55/#REF!</f>
        <v>#REF!</v>
      </c>
      <c r="O55" s="25">
        <f>Tabla110[[#This Row],[ORO SIN IVA]]*1.19</f>
        <v>144161.35999999999</v>
      </c>
      <c r="P55" s="20" t="e">
        <f>+R55/#REF!</f>
        <v>#REF!</v>
      </c>
      <c r="Q55" s="22">
        <f>+Tabla110[[#This Row],[PRECIO SUGERIDO INSTALADOR22]]*5%</f>
        <v>8670.9349999999995</v>
      </c>
      <c r="R55" s="21">
        <f t="shared" si="11"/>
        <v>173418.69999999998</v>
      </c>
      <c r="S55" s="20">
        <v>121144</v>
      </c>
      <c r="T55" s="20">
        <v>145730</v>
      </c>
      <c r="U55" s="1"/>
    </row>
    <row r="56" spans="1:21" ht="40.5" x14ac:dyDescent="0.25">
      <c r="A56" s="60" t="s">
        <v>274</v>
      </c>
      <c r="B56" s="61" t="s">
        <v>275</v>
      </c>
      <c r="C56" s="59">
        <f>+Tabla110[[#This Row],[PRECIO SUGERIDO INSTALADOR22]]</f>
        <v>159174.39999999999</v>
      </c>
      <c r="D56" s="29">
        <f>+Tabla110[[#This Row],[PRECIO  INSTALADOR
( CON  IVA)]]-Tabla110[[#This Row],[DCTO TIENDA]]</f>
        <v>151215.67999999999</v>
      </c>
      <c r="E56" s="29">
        <f>+Tabla110[[#This Row],[DPP ORO]]</f>
        <v>132358.94</v>
      </c>
      <c r="F56" s="28">
        <f>+Tabla110[[#This Row],[PLATINO]]</f>
        <v>131035.35060000001</v>
      </c>
      <c r="G56" s="28">
        <f>+Tabla110[[#This Row],[PRECIO  INSTALADOR
( CON  IVA)]]/0.7</f>
        <v>227392</v>
      </c>
      <c r="H56" s="20" t="e">
        <f t="shared" si="6"/>
        <v>#REF!</v>
      </c>
      <c r="I56" s="20" t="e">
        <f t="shared" si="7"/>
        <v>#REF!</v>
      </c>
      <c r="J56" s="24" t="e">
        <f t="shared" si="8"/>
        <v>#REF!</v>
      </c>
      <c r="K56" s="24" t="e">
        <f>+L56/#REF!</f>
        <v>#REF!</v>
      </c>
      <c r="L56" s="24">
        <f t="shared" si="9"/>
        <v>131035.35060000001</v>
      </c>
      <c r="M56" s="23">
        <f t="shared" si="10"/>
        <v>1323.5894000000001</v>
      </c>
      <c r="N56" s="20" t="e">
        <f>+O56/#REF!</f>
        <v>#REF!</v>
      </c>
      <c r="O56" s="25">
        <f>Tabla110[[#This Row],[ORO SIN IVA]]*1.19</f>
        <v>132358.94</v>
      </c>
      <c r="P56" s="20" t="e">
        <f>+R56/#REF!</f>
        <v>#REF!</v>
      </c>
      <c r="Q56" s="22">
        <f>+Tabla110[[#This Row],[PRECIO SUGERIDO INSTALADOR22]]*5%</f>
        <v>7958.72</v>
      </c>
      <c r="R56" s="21">
        <f t="shared" si="11"/>
        <v>159174.39999999999</v>
      </c>
      <c r="S56" s="20">
        <v>111226</v>
      </c>
      <c r="T56" s="20">
        <v>133760</v>
      </c>
      <c r="U56" s="1"/>
    </row>
    <row r="57" spans="1:21" ht="40.5" x14ac:dyDescent="0.25">
      <c r="A57" s="60" t="s">
        <v>276</v>
      </c>
      <c r="B57" s="61" t="s">
        <v>277</v>
      </c>
      <c r="C57" s="59">
        <f>+Tabla110[[#This Row],[PRECIO SUGERIDO INSTALADOR22]]</f>
        <v>260874.18</v>
      </c>
      <c r="D57" s="29">
        <f>+Tabla110[[#This Row],[PRECIO  INSTALADOR
( CON  IVA)]]-Tabla110[[#This Row],[DCTO TIENDA]]</f>
        <v>247830.47099999999</v>
      </c>
      <c r="E57" s="29">
        <f>+Tabla110[[#This Row],[DPP ORO]]</f>
        <v>217010.78</v>
      </c>
      <c r="F57" s="28">
        <f>+Tabla110[[#This Row],[PLATINO]]</f>
        <v>214840.6722</v>
      </c>
      <c r="G57" s="28">
        <f>+Tabla110[[#This Row],[PRECIO  INSTALADOR
( CON  IVA)]]/0.7</f>
        <v>372677.4</v>
      </c>
      <c r="H57" s="20" t="e">
        <f t="shared" si="6"/>
        <v>#REF!</v>
      </c>
      <c r="I57" s="20" t="e">
        <f t="shared" si="7"/>
        <v>#REF!</v>
      </c>
      <c r="J57" s="24" t="e">
        <f t="shared" si="8"/>
        <v>#REF!</v>
      </c>
      <c r="K57" s="24" t="e">
        <f>+L57/#REF!</f>
        <v>#REF!</v>
      </c>
      <c r="L57" s="24">
        <f t="shared" si="9"/>
        <v>214840.6722</v>
      </c>
      <c r="M57" s="23">
        <f t="shared" si="10"/>
        <v>2170.1078000000002</v>
      </c>
      <c r="N57" s="20" t="e">
        <f>+O57/#REF!</f>
        <v>#REF!</v>
      </c>
      <c r="O57" s="25">
        <f>Tabla110[[#This Row],[ORO SIN IVA]]*1.19</f>
        <v>217010.78</v>
      </c>
      <c r="P57" s="20" t="e">
        <f>+R57/#REF!</f>
        <v>#REF!</v>
      </c>
      <c r="Q57" s="22">
        <f>+Tabla110[[#This Row],[PRECIO SUGERIDO INSTALADOR22]]*5%</f>
        <v>13043.709000000001</v>
      </c>
      <c r="R57" s="21">
        <f t="shared" si="11"/>
        <v>260874.18</v>
      </c>
      <c r="S57" s="20">
        <v>182362</v>
      </c>
      <c r="T57" s="20">
        <v>219222</v>
      </c>
      <c r="U57" s="1"/>
    </row>
    <row r="58" spans="1:21" ht="40.5" x14ac:dyDescent="0.25">
      <c r="A58" s="60" t="s">
        <v>278</v>
      </c>
      <c r="B58" s="61" t="s">
        <v>279</v>
      </c>
      <c r="C58" s="59">
        <f>+Tabla110[[#This Row],[PRECIO SUGERIDO INSTALADOR22]]</f>
        <v>289046.24</v>
      </c>
      <c r="D58" s="30">
        <f>+Tabla110[[#This Row],[PRECIO  INSTALADOR
( CON  IVA)]]-Tabla110[[#This Row],[DCTO TIENDA]]</f>
        <v>274593.92800000001</v>
      </c>
      <c r="E58" s="30">
        <f>+Tabla110[[#This Row],[DPP ORO]]</f>
        <v>240299.08</v>
      </c>
      <c r="F58" s="30">
        <f>+Tabla110[[#This Row],[PLATINO]]</f>
        <v>237896.08919999999</v>
      </c>
      <c r="G58" s="30">
        <f>+Tabla110[[#This Row],[PRECIO  INSTALADOR
( CON  IVA)]]/0.7</f>
        <v>412923.2</v>
      </c>
      <c r="H58" s="16" t="e">
        <f t="shared" si="6"/>
        <v>#REF!</v>
      </c>
      <c r="I58" s="16" t="e">
        <f t="shared" si="7"/>
        <v>#REF!</v>
      </c>
      <c r="J58" s="18" t="e">
        <f t="shared" si="8"/>
        <v>#REF!</v>
      </c>
      <c r="K58" s="18" t="e">
        <f>+L58/#REF!</f>
        <v>#REF!</v>
      </c>
      <c r="L58" s="18">
        <f t="shared" si="9"/>
        <v>237896.08919999999</v>
      </c>
      <c r="M58" s="23">
        <f t="shared" si="10"/>
        <v>2402.9908</v>
      </c>
      <c r="N58" s="16" t="e">
        <f>+O58/#REF!</f>
        <v>#REF!</v>
      </c>
      <c r="O58" s="19">
        <f>Tabla110[[#This Row],[ORO SIN IVA]]*1.19</f>
        <v>240299.08</v>
      </c>
      <c r="P58" s="16" t="e">
        <f>+R58/#REF!</f>
        <v>#REF!</v>
      </c>
      <c r="Q58" s="17">
        <f>+Tabla110[[#This Row],[PRECIO SUGERIDO INSTALADOR22]]*5%</f>
        <v>14452.312</v>
      </c>
      <c r="R58" s="21">
        <f t="shared" si="11"/>
        <v>289046.24</v>
      </c>
      <c r="S58" s="20">
        <v>201932</v>
      </c>
      <c r="T58" s="20">
        <v>242896</v>
      </c>
      <c r="U58" s="1"/>
    </row>
    <row r="59" spans="1:21" ht="54" x14ac:dyDescent="0.25">
      <c r="A59" s="60" t="s">
        <v>61</v>
      </c>
      <c r="B59" s="61" t="s">
        <v>60</v>
      </c>
      <c r="C59" s="59">
        <f>+Tabla110[[#This Row],[PRECIO SUGERIDO INSTALADOR22]]</f>
        <v>7461.2999999999993</v>
      </c>
      <c r="D59" s="27">
        <f>+Tabla110[[#This Row],[PRECIO  INSTALADOR
( CON  IVA)]]-Tabla110[[#This Row],[DCTO TIENDA]]</f>
        <v>7088.2349999999997</v>
      </c>
      <c r="E59" s="27">
        <f>+Tabla110[[#This Row],[DPP ORO]]</f>
        <v>6195.1399999999994</v>
      </c>
      <c r="F59" s="26">
        <f>+Tabla110[[#This Row],[PLATINO]]</f>
        <v>6133.1885999999995</v>
      </c>
      <c r="G59" s="26">
        <f>+Tabla110[[#This Row],[PRECIO  INSTALADOR
( CON  IVA)]]/0.7</f>
        <v>10659</v>
      </c>
      <c r="H59" s="20" t="e">
        <f t="shared" si="6"/>
        <v>#REF!</v>
      </c>
      <c r="I59" s="20" t="e">
        <f t="shared" si="7"/>
        <v>#REF!</v>
      </c>
      <c r="J59" s="24" t="e">
        <f t="shared" si="8"/>
        <v>#REF!</v>
      </c>
      <c r="K59" s="24" t="e">
        <f>+L59/#REF!</f>
        <v>#REF!</v>
      </c>
      <c r="L59" s="24">
        <f t="shared" si="9"/>
        <v>6133.1885999999995</v>
      </c>
      <c r="M59" s="23">
        <f t="shared" si="10"/>
        <v>61.951399999999992</v>
      </c>
      <c r="N59" s="20" t="e">
        <f>+O59/#REF!</f>
        <v>#REF!</v>
      </c>
      <c r="O59" s="25">
        <f>Tabla110[[#This Row],[ORO SIN IVA]]*1.19</f>
        <v>6195.1399999999994</v>
      </c>
      <c r="P59" s="20" t="e">
        <f>+R59/#REF!</f>
        <v>#REF!</v>
      </c>
      <c r="Q59" s="22">
        <f>+Tabla110[[#This Row],[PRECIO SUGERIDO INSTALADOR22]]*5%</f>
        <v>373.065</v>
      </c>
      <c r="R59" s="21">
        <f t="shared" si="11"/>
        <v>7461.2999999999993</v>
      </c>
      <c r="S59" s="20">
        <v>5206</v>
      </c>
      <c r="T59" s="20">
        <v>6270</v>
      </c>
      <c r="U59" s="1"/>
    </row>
    <row r="60" spans="1:21" ht="54" x14ac:dyDescent="0.25">
      <c r="A60" s="60" t="s">
        <v>21</v>
      </c>
      <c r="B60" s="61" t="s">
        <v>20</v>
      </c>
      <c r="C60" s="59">
        <f>+Tabla110[[#This Row],[PRECIO SUGERIDO INSTALADOR22]]</f>
        <v>20303.78</v>
      </c>
      <c r="D60" s="29">
        <f>+Tabla110[[#This Row],[PRECIO  INSTALADOR
( CON  IVA)]]-Tabla110[[#This Row],[DCTO TIENDA]]</f>
        <v>19288.591</v>
      </c>
      <c r="E60" s="29">
        <f>+Tabla110[[#This Row],[DPP ORO]]</f>
        <v>16867.059999999998</v>
      </c>
      <c r="F60" s="28">
        <f>+Tabla110[[#This Row],[PLATINO]]</f>
        <v>16698.389399999996</v>
      </c>
      <c r="G60" s="28">
        <f>+Tabla110[[#This Row],[PRECIO  INSTALADOR
( CON  IVA)]]/0.7</f>
        <v>29005.4</v>
      </c>
      <c r="H60" s="20" t="e">
        <f t="shared" si="6"/>
        <v>#REF!</v>
      </c>
      <c r="I60" s="20" t="e">
        <f t="shared" si="7"/>
        <v>#REF!</v>
      </c>
      <c r="J60" s="24" t="e">
        <f t="shared" si="8"/>
        <v>#REF!</v>
      </c>
      <c r="K60" s="24" t="e">
        <f>+L60/#REF!</f>
        <v>#REF!</v>
      </c>
      <c r="L60" s="24">
        <f t="shared" si="9"/>
        <v>16698.389399999996</v>
      </c>
      <c r="M60" s="23">
        <f t="shared" si="10"/>
        <v>168.67059999999998</v>
      </c>
      <c r="N60" s="20" t="e">
        <f>+O60/#REF!</f>
        <v>#REF!</v>
      </c>
      <c r="O60" s="25">
        <f>Tabla110[[#This Row],[ORO SIN IVA]]*1.19</f>
        <v>16867.059999999998</v>
      </c>
      <c r="P60" s="20" t="e">
        <f>+R60/#REF!</f>
        <v>#REF!</v>
      </c>
      <c r="Q60" s="22">
        <f>+Tabla110[[#This Row],[PRECIO SUGERIDO INSTALADOR22]]*5%</f>
        <v>1015.189</v>
      </c>
      <c r="R60" s="21">
        <f t="shared" si="11"/>
        <v>20303.78</v>
      </c>
      <c r="S60" s="20">
        <v>14173.999999999998</v>
      </c>
      <c r="T60" s="20">
        <v>17062</v>
      </c>
      <c r="U60" s="1"/>
    </row>
    <row r="61" spans="1:21" x14ac:dyDescent="0.25">
      <c r="A61" s="60" t="s">
        <v>64</v>
      </c>
      <c r="B61" s="61" t="s">
        <v>280</v>
      </c>
      <c r="C61" s="59">
        <f>+Tabla110[[#This Row],[PRECIO SUGERIDO INSTALADOR22]]</f>
        <v>39974.479999999996</v>
      </c>
      <c r="D61" s="29">
        <f>+Tabla110[[#This Row],[PRECIO  INSTALADOR
( CON  IVA)]]-Tabla110[[#This Row],[DCTO TIENDA]]</f>
        <v>37975.755999999994</v>
      </c>
      <c r="E61" s="29">
        <f>+Tabla110[[#This Row],[DPP ORO]]</f>
        <v>33281.919999999998</v>
      </c>
      <c r="F61" s="28">
        <f>+Tabla110[[#This Row],[PLATINO]]</f>
        <v>32949.1008</v>
      </c>
      <c r="G61" s="28">
        <f>+Tabla110[[#This Row],[PRECIO  INSTALADOR
( CON  IVA)]]/0.7</f>
        <v>57106.399999999994</v>
      </c>
      <c r="H61" s="20" t="e">
        <f t="shared" si="6"/>
        <v>#REF!</v>
      </c>
      <c r="I61" s="20" t="e">
        <f t="shared" si="7"/>
        <v>#REF!</v>
      </c>
      <c r="J61" s="24" t="e">
        <f t="shared" si="8"/>
        <v>#REF!</v>
      </c>
      <c r="K61" s="24" t="e">
        <f>+L61/#REF!</f>
        <v>#REF!</v>
      </c>
      <c r="L61" s="24">
        <f t="shared" si="9"/>
        <v>32949.1008</v>
      </c>
      <c r="M61" s="23">
        <f t="shared" si="10"/>
        <v>332.81919999999997</v>
      </c>
      <c r="N61" s="20" t="e">
        <f>+O61/#REF!</f>
        <v>#REF!</v>
      </c>
      <c r="O61" s="25">
        <f>Tabla110[[#This Row],[ORO SIN IVA]]*1.19</f>
        <v>33281.919999999998</v>
      </c>
      <c r="P61" s="20" t="e">
        <f>+R61/#REF!</f>
        <v>#REF!</v>
      </c>
      <c r="Q61" s="22">
        <f>+Tabla110[[#This Row],[PRECIO SUGERIDO INSTALADOR22]]*5%</f>
        <v>1998.7239999999999</v>
      </c>
      <c r="R61" s="21">
        <f t="shared" si="11"/>
        <v>39974.479999999996</v>
      </c>
      <c r="S61" s="20">
        <v>27968</v>
      </c>
      <c r="T61" s="20">
        <v>33592</v>
      </c>
      <c r="U61" s="1"/>
    </row>
    <row r="62" spans="1:21" ht="40.5" x14ac:dyDescent="0.25">
      <c r="A62" s="60" t="s">
        <v>69</v>
      </c>
      <c r="B62" s="61" t="s">
        <v>68</v>
      </c>
      <c r="C62" s="59">
        <f>+Tabla110[[#This Row],[PRECIO SUGERIDO INSTALADOR22]]</f>
        <v>8184.82</v>
      </c>
      <c r="D62" s="27">
        <f>+Tabla110[[#This Row],[PRECIO  INSTALADOR
( CON  IVA)]]-Tabla110[[#This Row],[DCTO TIENDA]]</f>
        <v>7775.5789999999997</v>
      </c>
      <c r="E62" s="27">
        <f>+Tabla110[[#This Row],[DPP ORO]]</f>
        <v>6737.78</v>
      </c>
      <c r="F62" s="26">
        <f>+Tabla110[[#This Row],[PLATINO]]</f>
        <v>6670.4021999999995</v>
      </c>
      <c r="G62" s="26">
        <f>+Tabla110[[#This Row],[PRECIO  INSTALADOR
( CON  IVA)]]/0.7</f>
        <v>11692.6</v>
      </c>
      <c r="H62" s="20" t="e">
        <f t="shared" si="6"/>
        <v>#REF!</v>
      </c>
      <c r="I62" s="20" t="e">
        <f t="shared" si="7"/>
        <v>#REF!</v>
      </c>
      <c r="J62" s="24" t="e">
        <f t="shared" si="8"/>
        <v>#REF!</v>
      </c>
      <c r="K62" s="24" t="e">
        <f>+L62/#REF!</f>
        <v>#REF!</v>
      </c>
      <c r="L62" s="24">
        <f t="shared" si="9"/>
        <v>6670.4021999999995</v>
      </c>
      <c r="M62" s="23">
        <f t="shared" si="10"/>
        <v>67.377799999999993</v>
      </c>
      <c r="N62" s="20" t="e">
        <f>+O62/#REF!</f>
        <v>#REF!</v>
      </c>
      <c r="O62" s="25">
        <f>Tabla110[[#This Row],[ORO SIN IVA]]*1.19</f>
        <v>6737.78</v>
      </c>
      <c r="P62" s="20" t="e">
        <f>+R62/#REF!</f>
        <v>#REF!</v>
      </c>
      <c r="Q62" s="22">
        <f>+Tabla110[[#This Row],[PRECIO SUGERIDO INSTALADOR22]]*5%</f>
        <v>409.24099999999999</v>
      </c>
      <c r="R62" s="21">
        <f t="shared" si="11"/>
        <v>8184.82</v>
      </c>
      <c r="S62" s="20">
        <v>5662</v>
      </c>
      <c r="T62" s="20">
        <v>6878</v>
      </c>
      <c r="U62" s="1"/>
    </row>
    <row r="63" spans="1:21" ht="81" x14ac:dyDescent="0.25">
      <c r="A63" s="60" t="s">
        <v>12</v>
      </c>
      <c r="B63" s="61" t="s">
        <v>281</v>
      </c>
      <c r="C63" s="59">
        <f>+Tabla110[[#This Row],[PRECIO SUGERIDO INSTALADOR22]]</f>
        <v>30297.399999999998</v>
      </c>
      <c r="D63" s="27">
        <f>+Tabla110[[#This Row],[PRECIO  INSTALADOR
( CON  IVA)]]-Tabla110[[#This Row],[DCTO TIENDA]]</f>
        <v>28782.53</v>
      </c>
      <c r="E63" s="27">
        <f>+Tabla110[[#This Row],[DPP ORO]]</f>
        <v>25277.98</v>
      </c>
      <c r="F63" s="26">
        <f>+Tabla110[[#This Row],[PLATINO]]</f>
        <v>25025.200199999999</v>
      </c>
      <c r="G63" s="26">
        <f>+Tabla110[[#This Row],[PRECIO  INSTALADOR
( CON  IVA)]]/0.7</f>
        <v>43282</v>
      </c>
      <c r="H63" s="20" t="e">
        <f t="shared" si="6"/>
        <v>#REF!</v>
      </c>
      <c r="I63" s="20" t="e">
        <f t="shared" si="7"/>
        <v>#REF!</v>
      </c>
      <c r="J63" s="24" t="e">
        <f t="shared" si="8"/>
        <v>#REF!</v>
      </c>
      <c r="K63" s="24" t="e">
        <f>+L63/#REF!</f>
        <v>#REF!</v>
      </c>
      <c r="L63" s="24">
        <f t="shared" si="9"/>
        <v>25025.200199999999</v>
      </c>
      <c r="M63" s="23">
        <f t="shared" si="10"/>
        <v>252.77979999999999</v>
      </c>
      <c r="N63" s="20" t="e">
        <f>+O63/#REF!</f>
        <v>#REF!</v>
      </c>
      <c r="O63" s="25">
        <f>Tabla110[[#This Row],[ORO SIN IVA]]*1.19</f>
        <v>25277.98</v>
      </c>
      <c r="P63" s="20" t="e">
        <f>+R63/#REF!</f>
        <v>#REF!</v>
      </c>
      <c r="Q63" s="22">
        <f>+Tabla110[[#This Row],[PRECIO SUGERIDO INSTALADOR22]]*5%</f>
        <v>1514.87</v>
      </c>
      <c r="R63" s="21">
        <f t="shared" si="11"/>
        <v>30297.399999999998</v>
      </c>
      <c r="S63" s="20">
        <v>21242</v>
      </c>
      <c r="T63" s="20">
        <v>25460</v>
      </c>
      <c r="U63" s="1"/>
    </row>
    <row r="64" spans="1:21" ht="40.5" x14ac:dyDescent="0.25">
      <c r="A64" s="60" t="s">
        <v>40</v>
      </c>
      <c r="B64" s="61" t="s">
        <v>39</v>
      </c>
      <c r="C64" s="59">
        <f>+Tabla110[[#This Row],[PRECIO SUGERIDO INSTALADOR22]]</f>
        <v>78230.599999999991</v>
      </c>
      <c r="D64" s="27">
        <f>+Tabla110[[#This Row],[PRECIO  INSTALADOR
( CON  IVA)]]-Tabla110[[#This Row],[DCTO TIENDA]]</f>
        <v>74319.069999999992</v>
      </c>
      <c r="E64" s="27">
        <f>+Tabla110[[#This Row],[DPP ORO]]</f>
        <v>65071.579999999994</v>
      </c>
      <c r="F64" s="26">
        <f>+Tabla110[[#This Row],[PLATINO]]</f>
        <v>64420.864199999996</v>
      </c>
      <c r="G64" s="26">
        <f>+Tabla110[[#This Row],[PRECIO  INSTALADOR
( CON  IVA)]]/0.7</f>
        <v>111758</v>
      </c>
      <c r="H64" s="20" t="e">
        <f t="shared" si="6"/>
        <v>#REF!</v>
      </c>
      <c r="I64" s="20" t="e">
        <f t="shared" si="7"/>
        <v>#REF!</v>
      </c>
      <c r="J64" s="24" t="e">
        <f t="shared" si="8"/>
        <v>#REF!</v>
      </c>
      <c r="K64" s="24" t="e">
        <f>+L64/#REF!</f>
        <v>#REF!</v>
      </c>
      <c r="L64" s="24">
        <f t="shared" si="9"/>
        <v>64420.864199999996</v>
      </c>
      <c r="M64" s="23">
        <f t="shared" si="10"/>
        <v>650.71579999999994</v>
      </c>
      <c r="N64" s="20" t="e">
        <f>+O64/#REF!</f>
        <v>#REF!</v>
      </c>
      <c r="O64" s="25">
        <f>Tabla110[[#This Row],[ORO SIN IVA]]*1.19</f>
        <v>65071.579999999994</v>
      </c>
      <c r="P64" s="20" t="e">
        <f>+R64/#REF!</f>
        <v>#REF!</v>
      </c>
      <c r="Q64" s="22">
        <f>+Tabla110[[#This Row],[PRECIO SUGERIDO INSTALADOR22]]*5%</f>
        <v>3911.5299999999997</v>
      </c>
      <c r="R64" s="21">
        <f t="shared" si="11"/>
        <v>78230.599999999991</v>
      </c>
      <c r="S64" s="20">
        <v>54682</v>
      </c>
      <c r="T64" s="20">
        <v>65740</v>
      </c>
      <c r="U64" s="1"/>
    </row>
    <row r="65" spans="1:21" x14ac:dyDescent="0.25">
      <c r="A65" s="60" t="s">
        <v>15</v>
      </c>
      <c r="B65" s="61" t="s">
        <v>14</v>
      </c>
      <c r="C65" s="59">
        <f>+Tabla110[[#This Row],[PRECIO SUGERIDO INSTALADOR22]]</f>
        <v>53766.579999999994</v>
      </c>
      <c r="D65" s="27">
        <f>+Tabla110[[#This Row],[PRECIO  INSTALADOR
( CON  IVA)]]-Tabla110[[#This Row],[DCTO TIENDA]]</f>
        <v>51078.250999999997</v>
      </c>
      <c r="E65" s="27">
        <f>+Tabla110[[#This Row],[DPP ORO]]</f>
        <v>44722.579999999994</v>
      </c>
      <c r="F65" s="26">
        <f>+Tabla110[[#This Row],[PLATINO]]</f>
        <v>44275.354199999994</v>
      </c>
      <c r="G65" s="26">
        <f>+Tabla110[[#This Row],[PRECIO  INSTALADOR
( CON  IVA)]]/0.7</f>
        <v>76809.399999999994</v>
      </c>
      <c r="H65" s="20" t="e">
        <f t="shared" si="6"/>
        <v>#REF!</v>
      </c>
      <c r="I65" s="20" t="e">
        <f t="shared" si="7"/>
        <v>#REF!</v>
      </c>
      <c r="J65" s="24" t="e">
        <f t="shared" si="8"/>
        <v>#REF!</v>
      </c>
      <c r="K65" s="24" t="e">
        <f>+L65/#REF!</f>
        <v>#REF!</v>
      </c>
      <c r="L65" s="24">
        <f t="shared" si="9"/>
        <v>44275.354199999994</v>
      </c>
      <c r="M65" s="23">
        <f t="shared" si="10"/>
        <v>447.22579999999994</v>
      </c>
      <c r="N65" s="20" t="e">
        <f>+O65/#REF!</f>
        <v>#REF!</v>
      </c>
      <c r="O65" s="25">
        <f>Tabla110[[#This Row],[ORO SIN IVA]]*1.19</f>
        <v>44722.579999999994</v>
      </c>
      <c r="P65" s="20" t="e">
        <f>+R65/#REF!</f>
        <v>#REF!</v>
      </c>
      <c r="Q65" s="22">
        <f>+Tabla110[[#This Row],[PRECIO SUGERIDO INSTALADOR22]]*5%</f>
        <v>2688.3289999999997</v>
      </c>
      <c r="R65" s="21">
        <f t="shared" si="11"/>
        <v>53766.579999999994</v>
      </c>
      <c r="S65" s="20">
        <v>37582</v>
      </c>
      <c r="T65" s="20">
        <v>45182</v>
      </c>
      <c r="U65" s="1"/>
    </row>
    <row r="66" spans="1:21" ht="27" x14ac:dyDescent="0.25">
      <c r="A66" s="60" t="s">
        <v>59</v>
      </c>
      <c r="B66" s="61" t="s">
        <v>58</v>
      </c>
      <c r="C66" s="59">
        <f>+Tabla110[[#This Row],[PRECIO SUGERIDO INSTALADOR22]]</f>
        <v>57203.299999999996</v>
      </c>
      <c r="D66" s="27">
        <f>+Tabla110[[#This Row],[PRECIO  INSTALADOR
( CON  IVA)]]-Tabla110[[#This Row],[DCTO TIENDA]]</f>
        <v>54343.134999999995</v>
      </c>
      <c r="E66" s="27">
        <f>+Tabla110[[#This Row],[DPP ORO]]</f>
        <v>47571.439999999995</v>
      </c>
      <c r="F66" s="26">
        <f>+Tabla110[[#This Row],[PLATINO]]</f>
        <v>47095.725599999998</v>
      </c>
      <c r="G66" s="26">
        <f>+Tabla110[[#This Row],[PRECIO  INSTALADOR
( CON  IVA)]]/0.7</f>
        <v>81719</v>
      </c>
      <c r="H66" s="20" t="e">
        <f t="shared" ref="H66:H73" si="12">+P66</f>
        <v>#REF!</v>
      </c>
      <c r="I66" s="20" t="e">
        <f t="shared" ref="I66:I73" si="13">+N66</f>
        <v>#REF!</v>
      </c>
      <c r="J66" s="24" t="e">
        <f t="shared" ref="J66:J73" si="14">+K66</f>
        <v>#REF!</v>
      </c>
      <c r="K66" s="24" t="e">
        <f>+L66/#REF!</f>
        <v>#REF!</v>
      </c>
      <c r="L66" s="24">
        <f t="shared" ref="L66:L73" si="15">+O66-M66</f>
        <v>47095.725599999998</v>
      </c>
      <c r="M66" s="23">
        <f t="shared" ref="M66:M73" si="16">+O66*1%</f>
        <v>475.71439999999996</v>
      </c>
      <c r="N66" s="20" t="e">
        <f>+O66/#REF!</f>
        <v>#REF!</v>
      </c>
      <c r="O66" s="25">
        <f>Tabla110[[#This Row],[ORO SIN IVA]]*1.19</f>
        <v>47571.439999999995</v>
      </c>
      <c r="P66" s="20" t="e">
        <f>+R66/#REF!</f>
        <v>#REF!</v>
      </c>
      <c r="Q66" s="22">
        <f>+Tabla110[[#This Row],[PRECIO SUGERIDO INSTALADOR22]]*5%</f>
        <v>2860.165</v>
      </c>
      <c r="R66" s="21">
        <f t="shared" ref="R66:R73" si="17">T66*1.19</f>
        <v>57203.299999999996</v>
      </c>
      <c r="S66" s="20">
        <v>39976</v>
      </c>
      <c r="T66" s="20">
        <v>48070</v>
      </c>
      <c r="U66" s="1"/>
    </row>
    <row r="67" spans="1:21" ht="54" x14ac:dyDescent="0.25">
      <c r="A67" s="60" t="s">
        <v>17</v>
      </c>
      <c r="B67" s="61" t="s">
        <v>16</v>
      </c>
      <c r="C67" s="59">
        <f>+Tabla110[[#This Row],[PRECIO SUGERIDO INSTALADOR22]]</f>
        <v>61996.619999999995</v>
      </c>
      <c r="D67" s="27">
        <f>+Tabla110[[#This Row],[PRECIO  INSTALADOR
( CON  IVA)]]-Tabla110[[#This Row],[DCTO TIENDA]]</f>
        <v>58896.788999999997</v>
      </c>
      <c r="E67" s="27">
        <f>+Tabla110[[#This Row],[DPP ORO]]</f>
        <v>51550.799999999996</v>
      </c>
      <c r="F67" s="26">
        <f>+Tabla110[[#This Row],[PLATINO]]</f>
        <v>51035.291999999994</v>
      </c>
      <c r="G67" s="26">
        <f>+Tabla110[[#This Row],[PRECIO  INSTALADOR
( CON  IVA)]]/0.7</f>
        <v>88566.6</v>
      </c>
      <c r="H67" s="20" t="e">
        <f t="shared" si="12"/>
        <v>#REF!</v>
      </c>
      <c r="I67" s="20" t="e">
        <f t="shared" si="13"/>
        <v>#REF!</v>
      </c>
      <c r="J67" s="24" t="e">
        <f t="shared" si="14"/>
        <v>#REF!</v>
      </c>
      <c r="K67" s="24" t="e">
        <f>+L67/#REF!</f>
        <v>#REF!</v>
      </c>
      <c r="L67" s="24">
        <f t="shared" si="15"/>
        <v>51035.291999999994</v>
      </c>
      <c r="M67" s="23">
        <f t="shared" si="16"/>
        <v>515.50799999999992</v>
      </c>
      <c r="N67" s="20" t="e">
        <f>+O67/#REF!</f>
        <v>#REF!</v>
      </c>
      <c r="O67" s="25">
        <f>Tabla110[[#This Row],[ORO SIN IVA]]*1.19</f>
        <v>51550.799999999996</v>
      </c>
      <c r="P67" s="20" t="e">
        <f>+R67/#REF!</f>
        <v>#REF!</v>
      </c>
      <c r="Q67" s="22">
        <f>+Tabla110[[#This Row],[PRECIO SUGERIDO INSTALADOR22]]*5%</f>
        <v>3099.8310000000001</v>
      </c>
      <c r="R67" s="21">
        <f t="shared" si="17"/>
        <v>61996.619999999995</v>
      </c>
      <c r="S67" s="20">
        <v>43320</v>
      </c>
      <c r="T67" s="20">
        <v>52098</v>
      </c>
      <c r="U67" s="1"/>
    </row>
    <row r="68" spans="1:21" ht="54" x14ac:dyDescent="0.25">
      <c r="A68" s="60" t="s">
        <v>19</v>
      </c>
      <c r="B68" s="61" t="s">
        <v>18</v>
      </c>
      <c r="C68" s="59">
        <f>+Tabla110[[#This Row],[PRECIO SUGERIDO INSTALADOR22]]</f>
        <v>48928.04</v>
      </c>
      <c r="D68" s="27">
        <f>+Tabla110[[#This Row],[PRECIO  INSTALADOR
( CON  IVA)]]-Tabla110[[#This Row],[DCTO TIENDA]]</f>
        <v>46481.637999999999</v>
      </c>
      <c r="E68" s="27">
        <f>+Tabla110[[#This Row],[DPP ORO]]</f>
        <v>40698</v>
      </c>
      <c r="F68" s="26">
        <f>+Tabla110[[#This Row],[PLATINO]]</f>
        <v>40291.019999999997</v>
      </c>
      <c r="G68" s="26">
        <f>+Tabla110[[#This Row],[PRECIO  INSTALADOR
( CON  IVA)]]/0.7</f>
        <v>69897.200000000012</v>
      </c>
      <c r="H68" s="20" t="e">
        <f t="shared" si="12"/>
        <v>#REF!</v>
      </c>
      <c r="I68" s="20" t="e">
        <f t="shared" si="13"/>
        <v>#REF!</v>
      </c>
      <c r="J68" s="24" t="e">
        <f t="shared" si="14"/>
        <v>#REF!</v>
      </c>
      <c r="K68" s="24" t="e">
        <f>+L68/#REF!</f>
        <v>#REF!</v>
      </c>
      <c r="L68" s="24">
        <f t="shared" si="15"/>
        <v>40291.019999999997</v>
      </c>
      <c r="M68" s="23">
        <f t="shared" si="16"/>
        <v>406.98</v>
      </c>
      <c r="N68" s="20" t="e">
        <f>+O68/#REF!</f>
        <v>#REF!</v>
      </c>
      <c r="O68" s="25">
        <f>Tabla110[[#This Row],[ORO SIN IVA]]*1.19</f>
        <v>40698</v>
      </c>
      <c r="P68" s="20" t="e">
        <f>+R68/#REF!</f>
        <v>#REF!</v>
      </c>
      <c r="Q68" s="22">
        <f>+Tabla110[[#This Row],[PRECIO SUGERIDO INSTALADOR22]]*5%</f>
        <v>2446.402</v>
      </c>
      <c r="R68" s="21">
        <f t="shared" si="17"/>
        <v>48928.04</v>
      </c>
      <c r="S68" s="20">
        <v>34200</v>
      </c>
      <c r="T68" s="20">
        <v>41116</v>
      </c>
      <c r="U68" s="1"/>
    </row>
    <row r="69" spans="1:21" x14ac:dyDescent="0.25">
      <c r="A69" s="60" t="s">
        <v>38</v>
      </c>
      <c r="B69" s="61" t="s">
        <v>37</v>
      </c>
      <c r="C69" s="59">
        <f>+Tabla110[[#This Row],[PRECIO SUGERIDO INSTALADOR22]]</f>
        <v>65433.34</v>
      </c>
      <c r="D69" s="27">
        <f>+Tabla110[[#This Row],[PRECIO  INSTALADOR
( CON  IVA)]]-Tabla110[[#This Row],[DCTO TIENDA]]</f>
        <v>62161.672999999995</v>
      </c>
      <c r="E69" s="27">
        <f>+Tabla110[[#This Row],[DPP ORO]]</f>
        <v>54399.659999999996</v>
      </c>
      <c r="F69" s="26">
        <f>+Tabla110[[#This Row],[PLATINO]]</f>
        <v>53855.663399999998</v>
      </c>
      <c r="G69" s="26">
        <f>+Tabla110[[#This Row],[PRECIO  INSTALADOR
( CON  IVA)]]/0.7</f>
        <v>93476.2</v>
      </c>
      <c r="H69" s="20" t="e">
        <f t="shared" si="12"/>
        <v>#REF!</v>
      </c>
      <c r="I69" s="20" t="e">
        <f t="shared" si="13"/>
        <v>#REF!</v>
      </c>
      <c r="J69" s="24" t="e">
        <f t="shared" si="14"/>
        <v>#REF!</v>
      </c>
      <c r="K69" s="24" t="e">
        <f>+L69/#REF!</f>
        <v>#REF!</v>
      </c>
      <c r="L69" s="24">
        <f t="shared" si="15"/>
        <v>53855.663399999998</v>
      </c>
      <c r="M69" s="23">
        <f t="shared" si="16"/>
        <v>543.99659999999994</v>
      </c>
      <c r="N69" s="20" t="e">
        <f>+O69/#REF!</f>
        <v>#REF!</v>
      </c>
      <c r="O69" s="25">
        <f>Tabla110[[#This Row],[ORO SIN IVA]]*1.19</f>
        <v>54399.659999999996</v>
      </c>
      <c r="P69" s="20" t="e">
        <f>+R69/#REF!</f>
        <v>#REF!</v>
      </c>
      <c r="Q69" s="22">
        <f>+Tabla110[[#This Row],[PRECIO SUGERIDO INSTALADOR22]]*5%</f>
        <v>3271.6669999999999</v>
      </c>
      <c r="R69" s="21">
        <f t="shared" si="17"/>
        <v>65433.34</v>
      </c>
      <c r="S69" s="20">
        <v>45714</v>
      </c>
      <c r="T69" s="20">
        <v>54986</v>
      </c>
      <c r="U69" s="1"/>
    </row>
    <row r="70" spans="1:21" ht="40.5" x14ac:dyDescent="0.25">
      <c r="A70" s="60" t="s">
        <v>8</v>
      </c>
      <c r="B70" s="61" t="s">
        <v>7</v>
      </c>
      <c r="C70" s="59">
        <f>+Tabla110[[#This Row],[PRECIO SUGERIDO INSTALADOR22]]</f>
        <v>8275.26</v>
      </c>
      <c r="D70" s="27">
        <f>+Tabla110[[#This Row],[PRECIO  INSTALADOR
( CON  IVA)]]-Tabla110[[#This Row],[DCTO TIENDA]]</f>
        <v>7861.4970000000003</v>
      </c>
      <c r="E70" s="27">
        <f>+Tabla110[[#This Row],[DPP ORO]]</f>
        <v>6873.44</v>
      </c>
      <c r="F70" s="26">
        <f>+Tabla110[[#This Row],[PLATINO]]</f>
        <v>6804.7055999999993</v>
      </c>
      <c r="G70" s="26">
        <f>+Tabla110[[#This Row],[PRECIO  INSTALADOR
( CON  IVA)]]/0.7</f>
        <v>11821.800000000001</v>
      </c>
      <c r="H70" s="20" t="e">
        <f t="shared" si="12"/>
        <v>#REF!</v>
      </c>
      <c r="I70" s="20" t="e">
        <f t="shared" si="13"/>
        <v>#REF!</v>
      </c>
      <c r="J70" s="24" t="e">
        <f t="shared" si="14"/>
        <v>#REF!</v>
      </c>
      <c r="K70" s="24" t="e">
        <f>+L70/#REF!</f>
        <v>#REF!</v>
      </c>
      <c r="L70" s="24">
        <f t="shared" si="15"/>
        <v>6804.7055999999993</v>
      </c>
      <c r="M70" s="23">
        <f t="shared" si="16"/>
        <v>68.734399999999994</v>
      </c>
      <c r="N70" s="20" t="e">
        <f>+O70/#REF!</f>
        <v>#REF!</v>
      </c>
      <c r="O70" s="25">
        <f>Tabla110[[#This Row],[ORO SIN IVA]]*1.19</f>
        <v>6873.44</v>
      </c>
      <c r="P70" s="20" t="e">
        <f>+R70/#REF!</f>
        <v>#REF!</v>
      </c>
      <c r="Q70" s="22">
        <f>+Tabla110[[#This Row],[PRECIO SUGERIDO INSTALADOR22]]*5%</f>
        <v>413.76300000000003</v>
      </c>
      <c r="R70" s="21">
        <f t="shared" si="17"/>
        <v>8275.26</v>
      </c>
      <c r="S70" s="20">
        <v>5776</v>
      </c>
      <c r="T70" s="20">
        <v>6954.0000000000009</v>
      </c>
      <c r="U70" s="1"/>
    </row>
    <row r="71" spans="1:21" x14ac:dyDescent="0.25">
      <c r="A71" s="60" t="s">
        <v>1</v>
      </c>
      <c r="B71" s="61" t="s">
        <v>0</v>
      </c>
      <c r="C71" s="59">
        <f>+Tabla110[[#This Row],[PRECIO SUGERIDO INSTALADOR22]]</f>
        <v>37713.479999999996</v>
      </c>
      <c r="D71" s="27">
        <f>+Tabla110[[#This Row],[PRECIO  INSTALADOR
( CON  IVA)]]-Tabla110[[#This Row],[DCTO TIENDA]]</f>
        <v>35827.805999999997</v>
      </c>
      <c r="E71" s="27">
        <f>+Tabla110[[#This Row],[DPP ORO]]</f>
        <v>31382.68</v>
      </c>
      <c r="F71" s="26">
        <f>+Tabla110[[#This Row],[PLATINO]]</f>
        <v>31068.853200000001</v>
      </c>
      <c r="G71" s="26">
        <f>+Tabla110[[#This Row],[PRECIO  INSTALADOR
( CON  IVA)]]/0.7</f>
        <v>53876.399999999994</v>
      </c>
      <c r="H71" s="20" t="e">
        <f t="shared" si="12"/>
        <v>#REF!</v>
      </c>
      <c r="I71" s="20" t="e">
        <f t="shared" si="13"/>
        <v>#REF!</v>
      </c>
      <c r="J71" s="24" t="e">
        <f t="shared" si="14"/>
        <v>#REF!</v>
      </c>
      <c r="K71" s="24" t="e">
        <f>+L71/#REF!</f>
        <v>#REF!</v>
      </c>
      <c r="L71" s="24">
        <f t="shared" si="15"/>
        <v>31068.853200000001</v>
      </c>
      <c r="M71" s="23">
        <f t="shared" si="16"/>
        <v>313.82679999999999</v>
      </c>
      <c r="N71" s="20" t="e">
        <f>+O71/#REF!</f>
        <v>#REF!</v>
      </c>
      <c r="O71" s="25">
        <f>Tabla110[[#This Row],[ORO SIN IVA]]*1.19</f>
        <v>31382.68</v>
      </c>
      <c r="P71" s="20" t="e">
        <f>+R71/#REF!</f>
        <v>#REF!</v>
      </c>
      <c r="Q71" s="22">
        <f>+Tabla110[[#This Row],[PRECIO SUGERIDO INSTALADOR22]]*5%</f>
        <v>1885.674</v>
      </c>
      <c r="R71" s="21">
        <f t="shared" si="17"/>
        <v>37713.479999999996</v>
      </c>
      <c r="S71" s="20">
        <v>26372</v>
      </c>
      <c r="T71" s="20">
        <v>31691.999999999996</v>
      </c>
      <c r="U71" s="1"/>
    </row>
    <row r="72" spans="1:21" ht="54" x14ac:dyDescent="0.25">
      <c r="A72" s="60" t="s">
        <v>282</v>
      </c>
      <c r="B72" s="61" t="s">
        <v>283</v>
      </c>
      <c r="C72" s="59">
        <f>+Tabla110[[#This Row],[PRECIO SUGERIDO INSTALADOR22]]</f>
        <v>4024.58</v>
      </c>
      <c r="D72" s="29">
        <f>+Tabla110[[#This Row],[PRECIO  INSTALADOR
( CON  IVA)]]-Tabla110[[#This Row],[DCTO TIENDA]]</f>
        <v>3823.3510000000001</v>
      </c>
      <c r="E72" s="29">
        <f>+Tabla110[[#This Row],[DPP ORO]]</f>
        <v>3391.5</v>
      </c>
      <c r="F72" s="28">
        <f>+Tabla110[[#This Row],[PLATINO]]</f>
        <v>3357.585</v>
      </c>
      <c r="G72" s="28">
        <f>+Tabla110[[#This Row],[PRECIO  INSTALADOR
( CON  IVA)]]/0.7</f>
        <v>5749.4000000000005</v>
      </c>
      <c r="H72" s="20" t="e">
        <f t="shared" si="12"/>
        <v>#REF!</v>
      </c>
      <c r="I72" s="20" t="e">
        <f t="shared" si="13"/>
        <v>#REF!</v>
      </c>
      <c r="J72" s="24" t="e">
        <f t="shared" si="14"/>
        <v>#REF!</v>
      </c>
      <c r="K72" s="24" t="e">
        <f>+L72/#REF!</f>
        <v>#REF!</v>
      </c>
      <c r="L72" s="24">
        <f t="shared" si="15"/>
        <v>3357.585</v>
      </c>
      <c r="M72" s="23">
        <f t="shared" si="16"/>
        <v>33.914999999999999</v>
      </c>
      <c r="N72" s="20" t="e">
        <f>+O72/#REF!</f>
        <v>#REF!</v>
      </c>
      <c r="O72" s="25">
        <f>Tabla110[[#This Row],[ORO SIN IVA]]*1.19</f>
        <v>3391.5</v>
      </c>
      <c r="P72" s="20" t="e">
        <f>+R72/#REF!</f>
        <v>#REF!</v>
      </c>
      <c r="Q72" s="22">
        <f>+Tabla110[[#This Row],[PRECIO SUGERIDO INSTALADOR22]]*5%</f>
        <v>201.22900000000001</v>
      </c>
      <c r="R72" s="21">
        <f t="shared" si="17"/>
        <v>4024.58</v>
      </c>
      <c r="S72" s="20">
        <v>2850</v>
      </c>
      <c r="T72" s="20">
        <v>3382</v>
      </c>
      <c r="U72" s="1"/>
    </row>
    <row r="73" spans="1:21" ht="54" x14ac:dyDescent="0.25">
      <c r="A73" s="60" t="s">
        <v>284</v>
      </c>
      <c r="B73" s="61" t="s">
        <v>285</v>
      </c>
      <c r="C73" s="59">
        <f>+Tabla110[[#This Row],[PRECIO SUGERIDO INSTALADOR22]]</f>
        <v>7868.28</v>
      </c>
      <c r="D73" s="29">
        <f>+Tabla110[[#This Row],[PRECIO  INSTALADOR
( CON  IVA)]]-Tabla110[[#This Row],[DCTO TIENDA]]</f>
        <v>7474.866</v>
      </c>
      <c r="E73" s="29">
        <f>+Tabla110[[#This Row],[DPP ORO]]</f>
        <v>6556.9</v>
      </c>
      <c r="F73" s="28">
        <f>+Tabla110[[#This Row],[PLATINO]]</f>
        <v>6491.3309999999992</v>
      </c>
      <c r="G73" s="28">
        <f>+Tabla110[[#This Row],[PRECIO  INSTALADOR
( CON  IVA)]]/0.7</f>
        <v>11240.4</v>
      </c>
      <c r="H73" s="20" t="e">
        <f t="shared" si="12"/>
        <v>#REF!</v>
      </c>
      <c r="I73" s="20" t="e">
        <f t="shared" si="13"/>
        <v>#REF!</v>
      </c>
      <c r="J73" s="24" t="e">
        <f t="shared" si="14"/>
        <v>#REF!</v>
      </c>
      <c r="K73" s="24" t="e">
        <f>+L73/#REF!</f>
        <v>#REF!</v>
      </c>
      <c r="L73" s="24">
        <f t="shared" si="15"/>
        <v>6491.3309999999992</v>
      </c>
      <c r="M73" s="23">
        <f t="shared" si="16"/>
        <v>65.569000000000003</v>
      </c>
      <c r="N73" s="20" t="e">
        <f>+O73/#REF!</f>
        <v>#REF!</v>
      </c>
      <c r="O73" s="25">
        <f>Tabla110[[#This Row],[ORO SIN IVA]]*1.19</f>
        <v>6556.9</v>
      </c>
      <c r="P73" s="20" t="e">
        <f>+R73/#REF!</f>
        <v>#REF!</v>
      </c>
      <c r="Q73" s="22">
        <f>+Tabla110[[#This Row],[PRECIO SUGERIDO INSTALADOR22]]*5%</f>
        <v>393.41399999999999</v>
      </c>
      <c r="R73" s="21">
        <f t="shared" si="17"/>
        <v>7868.28</v>
      </c>
      <c r="S73" s="20">
        <v>5510</v>
      </c>
      <c r="T73" s="20">
        <v>6612</v>
      </c>
      <c r="U73" s="1"/>
    </row>
    <row r="74" spans="1:21" s="2" customFormat="1" x14ac:dyDescent="0.25">
      <c r="A74" s="15"/>
      <c r="B74" s="15"/>
      <c r="C74" s="13"/>
      <c r="D74" s="15"/>
      <c r="E74" s="15"/>
      <c r="F74" s="15"/>
      <c r="G74" s="15"/>
      <c r="H74" s="13"/>
      <c r="I74" s="14"/>
      <c r="J74" s="14"/>
      <c r="K74" s="14"/>
      <c r="L74" s="14"/>
      <c r="M74" s="14"/>
      <c r="N74" s="13"/>
      <c r="O74" s="13"/>
      <c r="P74" s="13"/>
      <c r="Q74" s="13"/>
      <c r="R74" s="13"/>
      <c r="S74" s="13"/>
      <c r="T74" s="13"/>
    </row>
    <row r="75" spans="1:21" s="2" customFormat="1" x14ac:dyDescent="0.25">
      <c r="A75" s="15"/>
      <c r="B75" s="15"/>
      <c r="C75" s="13"/>
      <c r="D75" s="15"/>
      <c r="E75" s="15"/>
      <c r="F75" s="15"/>
      <c r="G75" s="15"/>
      <c r="H75" s="13"/>
      <c r="I75" s="14"/>
      <c r="J75" s="14"/>
      <c r="K75" s="14"/>
      <c r="L75" s="14"/>
      <c r="M75" s="14"/>
      <c r="N75" s="13"/>
      <c r="O75" s="13"/>
      <c r="P75" s="13"/>
      <c r="Q75" s="13"/>
      <c r="R75" s="13"/>
      <c r="S75" s="13"/>
      <c r="T75" s="13"/>
    </row>
    <row r="76" spans="1:21" s="2" customFormat="1" x14ac:dyDescent="0.25">
      <c r="A76" s="15"/>
      <c r="B76" s="15"/>
      <c r="C76" s="13"/>
      <c r="D76" s="15"/>
      <c r="E76" s="15"/>
      <c r="F76" s="15"/>
      <c r="G76" s="15"/>
      <c r="H76" s="13"/>
      <c r="I76" s="14"/>
      <c r="J76" s="14"/>
      <c r="K76" s="14"/>
      <c r="L76" s="14"/>
      <c r="M76" s="14"/>
      <c r="N76" s="13"/>
      <c r="O76" s="13"/>
      <c r="P76" s="13"/>
      <c r="Q76" s="13"/>
      <c r="R76" s="13"/>
      <c r="S76" s="13"/>
      <c r="T76" s="13"/>
    </row>
    <row r="77" spans="1:21" s="2" customFormat="1" x14ac:dyDescent="0.25">
      <c r="A77" s="15"/>
      <c r="B77" s="15"/>
      <c r="C77" s="13"/>
      <c r="D77" s="15"/>
      <c r="E77" s="15"/>
      <c r="F77" s="15"/>
      <c r="G77" s="15"/>
      <c r="H77" s="13"/>
      <c r="I77" s="14"/>
      <c r="J77" s="14"/>
      <c r="K77" s="14"/>
      <c r="L77" s="14"/>
      <c r="M77" s="14"/>
      <c r="N77" s="13"/>
      <c r="O77" s="13"/>
      <c r="P77" s="13"/>
      <c r="Q77" s="13"/>
      <c r="R77" s="13"/>
      <c r="S77" s="13"/>
      <c r="T77" s="13"/>
    </row>
    <row r="78" spans="1:21" s="2" customFormat="1" x14ac:dyDescent="0.25">
      <c r="A78" s="15"/>
      <c r="B78" s="15"/>
      <c r="C78" s="13"/>
      <c r="D78" s="15"/>
      <c r="E78" s="15"/>
      <c r="F78" s="15"/>
      <c r="G78" s="15"/>
      <c r="H78" s="13"/>
      <c r="I78" s="14"/>
      <c r="J78" s="14"/>
      <c r="K78" s="14"/>
      <c r="L78" s="14"/>
      <c r="M78" s="14"/>
      <c r="N78" s="13"/>
      <c r="O78" s="13"/>
      <c r="P78" s="13"/>
      <c r="Q78" s="13"/>
      <c r="R78" s="13"/>
      <c r="S78" s="13"/>
      <c r="T78" s="13"/>
    </row>
    <row r="79" spans="1:21" s="2" customFormat="1" x14ac:dyDescent="0.25">
      <c r="A79" s="15"/>
      <c r="B79" s="15"/>
      <c r="C79" s="13"/>
      <c r="D79" s="15"/>
      <c r="E79" s="15"/>
      <c r="F79" s="15"/>
      <c r="G79" s="15"/>
      <c r="H79" s="13"/>
      <c r="I79" s="14"/>
      <c r="J79" s="14"/>
      <c r="K79" s="14"/>
      <c r="L79" s="14"/>
      <c r="M79" s="14"/>
      <c r="N79" s="13"/>
      <c r="O79" s="13"/>
      <c r="P79" s="13"/>
      <c r="Q79" s="13"/>
      <c r="R79" s="13"/>
      <c r="S79" s="13"/>
      <c r="T79" s="13"/>
    </row>
    <row r="80" spans="1:21" s="2" customFormat="1" x14ac:dyDescent="0.25">
      <c r="A80" s="15"/>
      <c r="B80" s="15"/>
      <c r="C80" s="13"/>
      <c r="D80" s="15"/>
      <c r="E80" s="15"/>
      <c r="F80" s="15"/>
      <c r="G80" s="15"/>
      <c r="H80" s="13"/>
      <c r="I80" s="14"/>
      <c r="J80" s="14"/>
      <c r="K80" s="14"/>
      <c r="L80" s="14"/>
      <c r="M80" s="14"/>
      <c r="N80" s="13"/>
      <c r="O80" s="13"/>
      <c r="P80" s="13"/>
      <c r="Q80" s="13"/>
      <c r="R80" s="13"/>
      <c r="S80" s="13"/>
      <c r="T80" s="13"/>
    </row>
    <row r="81" spans="1:20" s="2" customFormat="1" x14ac:dyDescent="0.25">
      <c r="A81" s="15"/>
      <c r="B81" s="15"/>
      <c r="C81" s="13"/>
      <c r="D81" s="15"/>
      <c r="E81" s="15"/>
      <c r="F81" s="15"/>
      <c r="G81" s="15"/>
      <c r="H81" s="13"/>
      <c r="I81" s="14"/>
      <c r="J81" s="14"/>
      <c r="K81" s="14"/>
      <c r="L81" s="14"/>
      <c r="M81" s="14"/>
      <c r="N81" s="13"/>
      <c r="O81" s="13"/>
      <c r="P81" s="13"/>
      <c r="Q81" s="13"/>
      <c r="R81" s="13"/>
      <c r="S81" s="13"/>
      <c r="T81" s="13"/>
    </row>
    <row r="82" spans="1:20" s="2" customFormat="1" x14ac:dyDescent="0.25">
      <c r="A82" s="15"/>
      <c r="B82" s="15"/>
      <c r="C82" s="13"/>
      <c r="D82" s="15"/>
      <c r="E82" s="15"/>
      <c r="F82" s="15"/>
      <c r="G82" s="15"/>
      <c r="H82" s="13"/>
      <c r="I82" s="14"/>
      <c r="J82" s="14"/>
      <c r="K82" s="14"/>
      <c r="L82" s="14"/>
      <c r="M82" s="14"/>
      <c r="N82" s="13"/>
      <c r="O82" s="13"/>
      <c r="P82" s="13"/>
      <c r="Q82" s="13"/>
      <c r="R82" s="13"/>
      <c r="S82" s="13"/>
      <c r="T82" s="13"/>
    </row>
    <row r="83" spans="1:20" s="2" customFormat="1" x14ac:dyDescent="0.25">
      <c r="A83" s="15"/>
      <c r="B83" s="15"/>
      <c r="C83" s="13"/>
      <c r="D83" s="15"/>
      <c r="E83" s="15"/>
      <c r="F83" s="15"/>
      <c r="G83" s="15"/>
      <c r="H83" s="13"/>
      <c r="I83" s="14"/>
      <c r="J83" s="14"/>
      <c r="K83" s="14"/>
      <c r="L83" s="14"/>
      <c r="M83" s="14"/>
      <c r="N83" s="13"/>
      <c r="O83" s="13"/>
      <c r="P83" s="13"/>
      <c r="Q83" s="13"/>
      <c r="R83" s="13"/>
      <c r="S83" s="13"/>
      <c r="T83" s="13"/>
    </row>
    <row r="84" spans="1:20" s="2" customFormat="1" x14ac:dyDescent="0.25">
      <c r="A84" s="15"/>
      <c r="B84" s="15"/>
      <c r="C84" s="13"/>
      <c r="D84" s="15"/>
      <c r="E84" s="15"/>
      <c r="F84" s="15"/>
      <c r="G84" s="15"/>
      <c r="H84" s="13"/>
      <c r="I84" s="14"/>
      <c r="J84" s="14"/>
      <c r="K84" s="14"/>
      <c r="L84" s="14"/>
      <c r="M84" s="14"/>
      <c r="N84" s="13"/>
      <c r="O84" s="13"/>
      <c r="P84" s="13"/>
      <c r="Q84" s="13"/>
      <c r="R84" s="13"/>
      <c r="S84" s="13"/>
      <c r="T84" s="13"/>
    </row>
    <row r="85" spans="1:20" s="2" customFormat="1" x14ac:dyDescent="0.25">
      <c r="A85" s="15"/>
      <c r="B85" s="15"/>
      <c r="C85" s="13"/>
      <c r="D85" s="15"/>
      <c r="E85" s="15"/>
      <c r="F85" s="15"/>
      <c r="G85" s="15"/>
      <c r="H85" s="13"/>
      <c r="I85" s="14"/>
      <c r="J85" s="14"/>
      <c r="K85" s="14"/>
      <c r="L85" s="14"/>
      <c r="M85" s="14"/>
      <c r="N85" s="13"/>
      <c r="O85" s="13"/>
      <c r="P85" s="13"/>
      <c r="Q85" s="13"/>
      <c r="R85" s="13"/>
      <c r="S85" s="13"/>
      <c r="T85" s="13"/>
    </row>
    <row r="86" spans="1:20" s="2" customFormat="1" x14ac:dyDescent="0.25">
      <c r="A86" s="15"/>
      <c r="B86" s="15"/>
      <c r="C86" s="13"/>
      <c r="D86" s="15"/>
      <c r="E86" s="15"/>
      <c r="F86" s="15"/>
      <c r="G86" s="15"/>
      <c r="H86" s="13"/>
      <c r="I86" s="14"/>
      <c r="J86" s="14"/>
      <c r="K86" s="14"/>
      <c r="L86" s="14"/>
      <c r="M86" s="14"/>
      <c r="N86" s="13"/>
      <c r="O86" s="13"/>
      <c r="P86" s="13"/>
      <c r="Q86" s="13"/>
      <c r="R86" s="13"/>
      <c r="S86" s="13"/>
      <c r="T86" s="13"/>
    </row>
    <row r="87" spans="1:20" s="2" customFormat="1" x14ac:dyDescent="0.25">
      <c r="A87" s="15"/>
      <c r="B87" s="15"/>
      <c r="C87" s="13"/>
      <c r="D87" s="15"/>
      <c r="E87" s="15"/>
      <c r="F87" s="15"/>
      <c r="G87" s="15"/>
      <c r="H87" s="13"/>
      <c r="I87" s="14"/>
      <c r="J87" s="14"/>
      <c r="K87" s="14"/>
      <c r="L87" s="14"/>
      <c r="M87" s="14"/>
      <c r="N87" s="13"/>
      <c r="O87" s="13"/>
      <c r="P87" s="13"/>
      <c r="Q87" s="13"/>
      <c r="R87" s="13"/>
      <c r="S87" s="13"/>
      <c r="T87" s="13"/>
    </row>
    <row r="88" spans="1:20" s="2" customFormat="1" x14ac:dyDescent="0.25">
      <c r="A88" s="15"/>
      <c r="B88" s="15"/>
      <c r="C88" s="13"/>
      <c r="D88" s="15"/>
      <c r="E88" s="15"/>
      <c r="F88" s="15"/>
      <c r="G88" s="15"/>
      <c r="H88" s="13"/>
      <c r="I88" s="14"/>
      <c r="J88" s="14"/>
      <c r="K88" s="14"/>
      <c r="L88" s="14"/>
      <c r="M88" s="14"/>
      <c r="N88" s="13"/>
      <c r="O88" s="13"/>
      <c r="P88" s="13"/>
      <c r="Q88" s="13"/>
      <c r="R88" s="13"/>
      <c r="S88" s="13"/>
      <c r="T88" s="13"/>
    </row>
    <row r="89" spans="1:20" s="2" customFormat="1" x14ac:dyDescent="0.25">
      <c r="A89" s="15"/>
      <c r="B89" s="15"/>
      <c r="C89" s="13"/>
      <c r="D89" s="15"/>
      <c r="E89" s="15"/>
      <c r="F89" s="15"/>
      <c r="G89" s="15"/>
      <c r="H89" s="13"/>
      <c r="I89" s="14"/>
      <c r="J89" s="14"/>
      <c r="K89" s="14"/>
      <c r="L89" s="14"/>
      <c r="M89" s="14"/>
      <c r="N89" s="13"/>
      <c r="O89" s="13"/>
      <c r="P89" s="13"/>
      <c r="Q89" s="13"/>
      <c r="R89" s="13"/>
      <c r="S89" s="13"/>
      <c r="T89" s="13"/>
    </row>
    <row r="90" spans="1:20" s="2" customFormat="1" x14ac:dyDescent="0.25">
      <c r="A90" s="15"/>
      <c r="B90" s="15"/>
      <c r="C90" s="13"/>
      <c r="D90" s="15"/>
      <c r="E90" s="15"/>
      <c r="F90" s="15"/>
      <c r="G90" s="15"/>
      <c r="H90" s="13"/>
      <c r="I90" s="14"/>
      <c r="J90" s="14"/>
      <c r="K90" s="14"/>
      <c r="L90" s="14"/>
      <c r="M90" s="14"/>
      <c r="N90" s="13"/>
      <c r="O90" s="13"/>
      <c r="P90" s="13"/>
      <c r="Q90" s="13"/>
      <c r="R90" s="13"/>
      <c r="S90" s="13"/>
      <c r="T90" s="13"/>
    </row>
    <row r="91" spans="1:20" s="2" customFormat="1" x14ac:dyDescent="0.25">
      <c r="A91" s="15"/>
      <c r="B91" s="15"/>
      <c r="C91" s="13"/>
      <c r="D91" s="15"/>
      <c r="E91" s="15"/>
      <c r="F91" s="15"/>
      <c r="G91" s="15"/>
      <c r="H91" s="13"/>
      <c r="I91" s="14"/>
      <c r="J91" s="14"/>
      <c r="K91" s="14"/>
      <c r="L91" s="14"/>
      <c r="M91" s="14"/>
      <c r="N91" s="13"/>
      <c r="O91" s="13"/>
      <c r="P91" s="13"/>
      <c r="Q91" s="13"/>
      <c r="R91" s="13"/>
      <c r="S91" s="13"/>
      <c r="T91" s="13"/>
    </row>
    <row r="92" spans="1:20" s="2" customFormat="1" x14ac:dyDescent="0.25">
      <c r="A92" s="15"/>
      <c r="B92" s="15"/>
      <c r="C92" s="13"/>
      <c r="D92" s="15"/>
      <c r="E92" s="15"/>
      <c r="F92" s="15"/>
      <c r="G92" s="15"/>
      <c r="H92" s="13"/>
      <c r="I92" s="14"/>
      <c r="J92" s="14"/>
      <c r="K92" s="14"/>
      <c r="L92" s="14"/>
      <c r="M92" s="14"/>
      <c r="N92" s="13"/>
      <c r="O92" s="13"/>
      <c r="P92" s="13"/>
      <c r="Q92" s="13"/>
      <c r="R92" s="13"/>
      <c r="S92" s="13"/>
      <c r="T92" s="13"/>
    </row>
    <row r="93" spans="1:20" s="2" customFormat="1" x14ac:dyDescent="0.25">
      <c r="A93" s="15"/>
      <c r="B93" s="15"/>
      <c r="C93" s="13"/>
      <c r="D93" s="15"/>
      <c r="E93" s="15"/>
      <c r="F93" s="15"/>
      <c r="G93" s="15"/>
      <c r="H93" s="13"/>
      <c r="I93" s="14"/>
      <c r="J93" s="14"/>
      <c r="K93" s="14"/>
      <c r="L93" s="14"/>
      <c r="M93" s="14"/>
      <c r="N93" s="13"/>
      <c r="O93" s="13"/>
      <c r="P93" s="13"/>
      <c r="Q93" s="13"/>
      <c r="R93" s="13"/>
      <c r="S93" s="13"/>
      <c r="T93" s="13"/>
    </row>
    <row r="94" spans="1:20" s="2" customFormat="1" x14ac:dyDescent="0.25">
      <c r="A94" s="15"/>
      <c r="B94" s="15"/>
      <c r="C94" s="13"/>
      <c r="D94" s="15"/>
      <c r="E94" s="15"/>
      <c r="F94" s="15"/>
      <c r="G94" s="15"/>
      <c r="H94" s="13"/>
      <c r="I94" s="14"/>
      <c r="J94" s="14"/>
      <c r="K94" s="14"/>
      <c r="L94" s="14"/>
      <c r="M94" s="14"/>
      <c r="N94" s="13"/>
      <c r="O94" s="13"/>
      <c r="P94" s="13"/>
      <c r="Q94" s="13"/>
      <c r="R94" s="13"/>
      <c r="S94" s="13"/>
      <c r="T94" s="13"/>
    </row>
    <row r="95" spans="1:20" s="2" customFormat="1" x14ac:dyDescent="0.25">
      <c r="A95" s="15"/>
      <c r="B95" s="15"/>
      <c r="C95" s="13"/>
      <c r="D95" s="15"/>
      <c r="E95" s="15"/>
      <c r="F95" s="15"/>
      <c r="G95" s="15"/>
      <c r="H95" s="13"/>
      <c r="I95" s="14"/>
      <c r="J95" s="14"/>
      <c r="K95" s="14"/>
      <c r="L95" s="14"/>
      <c r="M95" s="14"/>
      <c r="N95" s="13"/>
      <c r="O95" s="13"/>
      <c r="P95" s="13"/>
      <c r="Q95" s="13"/>
      <c r="R95" s="13"/>
      <c r="S95" s="13"/>
      <c r="T95" s="13"/>
    </row>
    <row r="96" spans="1:20" s="2" customFormat="1" x14ac:dyDescent="0.25">
      <c r="A96" s="15"/>
      <c r="B96" s="15"/>
      <c r="C96" s="13"/>
      <c r="D96" s="15"/>
      <c r="E96" s="15"/>
      <c r="F96" s="15"/>
      <c r="G96" s="15"/>
      <c r="H96" s="13"/>
      <c r="I96" s="14"/>
      <c r="J96" s="14"/>
      <c r="K96" s="14"/>
      <c r="L96" s="14"/>
      <c r="M96" s="14"/>
      <c r="N96" s="13"/>
      <c r="O96" s="13"/>
      <c r="P96" s="13"/>
      <c r="Q96" s="13"/>
      <c r="R96" s="13"/>
      <c r="S96" s="13"/>
      <c r="T96" s="13"/>
    </row>
    <row r="97" spans="1:20" s="2" customFormat="1" x14ac:dyDescent="0.25">
      <c r="A97" s="15"/>
      <c r="B97" s="15"/>
      <c r="C97" s="13"/>
      <c r="D97" s="15"/>
      <c r="E97" s="15"/>
      <c r="F97" s="15"/>
      <c r="G97" s="15"/>
      <c r="H97" s="13"/>
      <c r="I97" s="14"/>
      <c r="J97" s="14"/>
      <c r="K97" s="14"/>
      <c r="L97" s="14"/>
      <c r="M97" s="14"/>
      <c r="N97" s="13"/>
      <c r="O97" s="13"/>
      <c r="P97" s="13"/>
      <c r="Q97" s="13"/>
      <c r="R97" s="13"/>
      <c r="S97" s="13"/>
      <c r="T97" s="13"/>
    </row>
    <row r="98" spans="1:20" s="2" customFormat="1" x14ac:dyDescent="0.25">
      <c r="A98" s="15"/>
      <c r="B98" s="15"/>
      <c r="C98" s="13"/>
      <c r="D98" s="15"/>
      <c r="E98" s="15"/>
      <c r="F98" s="15"/>
      <c r="G98" s="15"/>
      <c r="H98" s="13"/>
      <c r="I98" s="14"/>
      <c r="J98" s="14"/>
      <c r="K98" s="14"/>
      <c r="L98" s="14"/>
      <c r="M98" s="14"/>
      <c r="N98" s="13"/>
      <c r="O98" s="13"/>
      <c r="P98" s="13"/>
      <c r="Q98" s="13"/>
      <c r="R98" s="13"/>
      <c r="S98" s="13"/>
      <c r="T98" s="13"/>
    </row>
    <row r="99" spans="1:20" s="2" customFormat="1" x14ac:dyDescent="0.25">
      <c r="A99" s="15"/>
      <c r="B99" s="15"/>
      <c r="C99" s="13"/>
      <c r="D99" s="15"/>
      <c r="E99" s="15"/>
      <c r="F99" s="15"/>
      <c r="G99" s="15"/>
      <c r="H99" s="13"/>
      <c r="I99" s="14"/>
      <c r="J99" s="14"/>
      <c r="K99" s="14"/>
      <c r="L99" s="14"/>
      <c r="M99" s="14"/>
      <c r="N99" s="13"/>
      <c r="O99" s="13"/>
      <c r="P99" s="13"/>
      <c r="Q99" s="13"/>
      <c r="R99" s="13"/>
      <c r="S99" s="13"/>
      <c r="T99" s="13"/>
    </row>
    <row r="100" spans="1:20" s="2" customFormat="1" x14ac:dyDescent="0.25">
      <c r="A100" s="15"/>
      <c r="B100" s="15"/>
      <c r="C100" s="13"/>
      <c r="D100" s="15"/>
      <c r="E100" s="15"/>
      <c r="F100" s="15"/>
      <c r="G100" s="15"/>
      <c r="H100" s="13"/>
      <c r="I100" s="14"/>
      <c r="J100" s="14"/>
      <c r="K100" s="14"/>
      <c r="L100" s="14"/>
      <c r="M100" s="14"/>
      <c r="N100" s="13"/>
      <c r="O100" s="13"/>
      <c r="P100" s="13"/>
      <c r="Q100" s="13"/>
      <c r="R100" s="13"/>
      <c r="S100" s="13"/>
      <c r="T100" s="13"/>
    </row>
    <row r="101" spans="1:20" s="2" customFormat="1" x14ac:dyDescent="0.25">
      <c r="A101" s="15"/>
      <c r="B101" s="15"/>
      <c r="C101" s="13"/>
      <c r="D101" s="15"/>
      <c r="E101" s="15"/>
      <c r="F101" s="15"/>
      <c r="G101" s="15"/>
      <c r="H101" s="13"/>
      <c r="I101" s="14"/>
      <c r="J101" s="14"/>
      <c r="K101" s="14"/>
      <c r="L101" s="14"/>
      <c r="M101" s="14"/>
      <c r="N101" s="13"/>
      <c r="O101" s="13"/>
      <c r="P101" s="13"/>
      <c r="Q101" s="13"/>
      <c r="R101" s="13"/>
      <c r="S101" s="13"/>
      <c r="T101" s="13"/>
    </row>
    <row r="102" spans="1:20" s="2" customFormat="1" x14ac:dyDescent="0.25">
      <c r="A102" s="15"/>
      <c r="B102" s="15"/>
      <c r="C102" s="13"/>
      <c r="D102" s="15"/>
      <c r="E102" s="15"/>
      <c r="F102" s="15"/>
      <c r="G102" s="15"/>
      <c r="H102" s="13"/>
      <c r="I102" s="14"/>
      <c r="J102" s="14"/>
      <c r="K102" s="14"/>
      <c r="L102" s="14"/>
      <c r="M102" s="14"/>
      <c r="N102" s="13"/>
      <c r="O102" s="13"/>
      <c r="P102" s="13"/>
      <c r="Q102" s="13"/>
      <c r="R102" s="13"/>
      <c r="S102" s="13"/>
      <c r="T102" s="13"/>
    </row>
    <row r="103" spans="1:20" s="2" customFormat="1" x14ac:dyDescent="0.25">
      <c r="A103" s="15"/>
      <c r="B103" s="15"/>
      <c r="C103" s="13"/>
      <c r="D103" s="15"/>
      <c r="E103" s="15"/>
      <c r="F103" s="15"/>
      <c r="G103" s="15"/>
      <c r="H103" s="13"/>
      <c r="I103" s="14"/>
      <c r="J103" s="14"/>
      <c r="K103" s="14"/>
      <c r="L103" s="14"/>
      <c r="M103" s="14"/>
      <c r="N103" s="13"/>
      <c r="O103" s="13"/>
      <c r="P103" s="13"/>
      <c r="Q103" s="13"/>
      <c r="R103" s="13"/>
      <c r="S103" s="13"/>
      <c r="T103" s="13"/>
    </row>
    <row r="104" spans="1:20" s="2" customFormat="1" x14ac:dyDescent="0.25">
      <c r="A104" s="15"/>
      <c r="B104" s="15"/>
      <c r="C104" s="13"/>
      <c r="D104" s="15"/>
      <c r="E104" s="15"/>
      <c r="F104" s="15"/>
      <c r="G104" s="15"/>
      <c r="H104" s="13"/>
      <c r="I104" s="14"/>
      <c r="J104" s="14"/>
      <c r="K104" s="14"/>
      <c r="L104" s="14"/>
      <c r="M104" s="14"/>
      <c r="N104" s="13"/>
      <c r="O104" s="13"/>
      <c r="P104" s="13"/>
      <c r="Q104" s="13"/>
      <c r="R104" s="13"/>
      <c r="S104" s="13"/>
      <c r="T104" s="13"/>
    </row>
    <row r="105" spans="1:20" s="2" customFormat="1" x14ac:dyDescent="0.25">
      <c r="A105" s="15"/>
      <c r="B105" s="15"/>
      <c r="C105" s="13"/>
      <c r="D105" s="15"/>
      <c r="E105" s="15"/>
      <c r="F105" s="15"/>
      <c r="G105" s="15"/>
      <c r="H105" s="13"/>
      <c r="I105" s="14"/>
      <c r="J105" s="14"/>
      <c r="K105" s="14"/>
      <c r="L105" s="14"/>
      <c r="M105" s="14"/>
      <c r="N105" s="13"/>
      <c r="O105" s="13"/>
      <c r="P105" s="13"/>
      <c r="Q105" s="13"/>
      <c r="R105" s="13"/>
      <c r="S105" s="13"/>
      <c r="T105" s="13"/>
    </row>
    <row r="106" spans="1:20" s="2" customFormat="1" x14ac:dyDescent="0.25">
      <c r="A106" s="15"/>
      <c r="B106" s="15"/>
      <c r="C106" s="13"/>
      <c r="D106" s="15"/>
      <c r="E106" s="15"/>
      <c r="F106" s="15"/>
      <c r="G106" s="15"/>
      <c r="H106" s="13"/>
      <c r="I106" s="14"/>
      <c r="J106" s="14"/>
      <c r="K106" s="14"/>
      <c r="L106" s="14"/>
      <c r="M106" s="14"/>
      <c r="N106" s="13"/>
      <c r="O106" s="13"/>
      <c r="P106" s="13"/>
      <c r="Q106" s="13"/>
      <c r="R106" s="13"/>
      <c r="S106" s="13"/>
      <c r="T106" s="13"/>
    </row>
    <row r="107" spans="1:20" s="2" customFormat="1" x14ac:dyDescent="0.25">
      <c r="A107" s="15"/>
      <c r="B107" s="15"/>
      <c r="C107" s="13"/>
      <c r="D107" s="15"/>
      <c r="E107" s="15"/>
      <c r="F107" s="15"/>
      <c r="G107" s="15"/>
      <c r="H107" s="13"/>
      <c r="I107" s="14"/>
      <c r="J107" s="14"/>
      <c r="K107" s="14"/>
      <c r="L107" s="14"/>
      <c r="M107" s="14"/>
      <c r="N107" s="13"/>
      <c r="O107" s="13"/>
      <c r="P107" s="13"/>
      <c r="Q107" s="13"/>
      <c r="R107" s="13"/>
      <c r="S107" s="13"/>
      <c r="T107" s="13"/>
    </row>
    <row r="108" spans="1:20" s="2" customFormat="1" x14ac:dyDescent="0.25">
      <c r="A108" s="15"/>
      <c r="B108" s="15"/>
      <c r="C108" s="13"/>
      <c r="D108" s="15"/>
      <c r="E108" s="15"/>
      <c r="F108" s="15"/>
      <c r="G108" s="15"/>
      <c r="H108" s="13"/>
      <c r="I108" s="14"/>
      <c r="J108" s="14"/>
      <c r="K108" s="14"/>
      <c r="L108" s="14"/>
      <c r="M108" s="14"/>
      <c r="N108" s="13"/>
      <c r="O108" s="13"/>
      <c r="P108" s="13"/>
      <c r="Q108" s="13"/>
      <c r="R108" s="13"/>
      <c r="S108" s="13"/>
      <c r="T108" s="13"/>
    </row>
    <row r="109" spans="1:20" s="2" customFormat="1" x14ac:dyDescent="0.25">
      <c r="A109" s="15"/>
      <c r="B109" s="15"/>
      <c r="C109" s="13"/>
      <c r="D109" s="15"/>
      <c r="E109" s="15"/>
      <c r="F109" s="15"/>
      <c r="G109" s="15"/>
      <c r="H109" s="13"/>
      <c r="I109" s="14"/>
      <c r="J109" s="14"/>
      <c r="K109" s="14"/>
      <c r="L109" s="14"/>
      <c r="M109" s="14"/>
      <c r="N109" s="13"/>
      <c r="O109" s="13"/>
      <c r="P109" s="13"/>
      <c r="Q109" s="13"/>
      <c r="R109" s="13"/>
      <c r="S109" s="13"/>
      <c r="T109" s="13"/>
    </row>
    <row r="110" spans="1:20" s="2" customFormat="1" x14ac:dyDescent="0.25">
      <c r="A110" s="15"/>
      <c r="B110" s="15"/>
      <c r="C110" s="13"/>
      <c r="D110" s="15"/>
      <c r="E110" s="15"/>
      <c r="F110" s="15"/>
      <c r="G110" s="15"/>
      <c r="H110" s="13"/>
      <c r="I110" s="14"/>
      <c r="J110" s="14"/>
      <c r="K110" s="14"/>
      <c r="L110" s="14"/>
      <c r="M110" s="14"/>
      <c r="N110" s="13"/>
      <c r="O110" s="13"/>
      <c r="P110" s="13"/>
      <c r="Q110" s="13"/>
      <c r="R110" s="13"/>
      <c r="S110" s="13"/>
      <c r="T110" s="13"/>
    </row>
    <row r="111" spans="1:20" s="2" customFormat="1" x14ac:dyDescent="0.25">
      <c r="A111" s="15"/>
      <c r="B111" s="15"/>
      <c r="C111" s="13"/>
      <c r="D111" s="15"/>
      <c r="E111" s="15"/>
      <c r="F111" s="15"/>
      <c r="G111" s="15"/>
      <c r="H111" s="13"/>
      <c r="I111" s="14"/>
      <c r="J111" s="14"/>
      <c r="K111" s="14"/>
      <c r="L111" s="14"/>
      <c r="M111" s="14"/>
      <c r="N111" s="13"/>
      <c r="O111" s="13"/>
      <c r="P111" s="13"/>
      <c r="Q111" s="13"/>
      <c r="R111" s="13"/>
      <c r="S111" s="13"/>
      <c r="T111" s="13"/>
    </row>
    <row r="112" spans="1:20" s="2" customFormat="1" x14ac:dyDescent="0.25">
      <c r="A112" s="15"/>
      <c r="B112" s="15"/>
      <c r="C112" s="13"/>
      <c r="D112" s="15"/>
      <c r="E112" s="15"/>
      <c r="F112" s="15"/>
      <c r="G112" s="15"/>
      <c r="H112" s="13"/>
      <c r="I112" s="14"/>
      <c r="J112" s="14"/>
      <c r="K112" s="14"/>
      <c r="L112" s="14"/>
      <c r="M112" s="14"/>
      <c r="N112" s="13"/>
      <c r="O112" s="13"/>
      <c r="P112" s="13"/>
      <c r="Q112" s="13"/>
      <c r="R112" s="13"/>
      <c r="S112" s="13"/>
      <c r="T112" s="13"/>
    </row>
    <row r="113" spans="1:20" s="2" customFormat="1" x14ac:dyDescent="0.25">
      <c r="A113" s="15"/>
      <c r="B113" s="15"/>
      <c r="C113" s="13"/>
      <c r="D113" s="15"/>
      <c r="E113" s="15"/>
      <c r="F113" s="15"/>
      <c r="G113" s="15"/>
      <c r="H113" s="13"/>
      <c r="I113" s="14"/>
      <c r="J113" s="14"/>
      <c r="K113" s="14"/>
      <c r="L113" s="14"/>
      <c r="M113" s="14"/>
      <c r="N113" s="13"/>
      <c r="O113" s="13"/>
      <c r="P113" s="13"/>
      <c r="Q113" s="13"/>
      <c r="R113" s="13"/>
      <c r="S113" s="13"/>
      <c r="T113" s="13"/>
    </row>
    <row r="114" spans="1:20" s="2" customFormat="1" x14ac:dyDescent="0.25">
      <c r="A114" s="15"/>
      <c r="B114" s="15"/>
      <c r="C114" s="13"/>
      <c r="D114" s="15"/>
      <c r="E114" s="15"/>
      <c r="F114" s="15"/>
      <c r="G114" s="15"/>
      <c r="H114" s="13"/>
      <c r="I114" s="14"/>
      <c r="J114" s="14"/>
      <c r="K114" s="14"/>
      <c r="L114" s="14"/>
      <c r="M114" s="14"/>
      <c r="N114" s="13"/>
      <c r="O114" s="13"/>
      <c r="P114" s="13"/>
      <c r="Q114" s="13"/>
      <c r="R114" s="13"/>
      <c r="S114" s="13"/>
      <c r="T114" s="13"/>
    </row>
    <row r="115" spans="1:20" s="2" customFormat="1" x14ac:dyDescent="0.25">
      <c r="A115" s="15"/>
      <c r="B115" s="15"/>
      <c r="C115" s="13"/>
      <c r="D115" s="15"/>
      <c r="E115" s="15"/>
      <c r="F115" s="15"/>
      <c r="G115" s="15"/>
      <c r="H115" s="13"/>
      <c r="I115" s="14"/>
      <c r="J115" s="14"/>
      <c r="K115" s="14"/>
      <c r="L115" s="14"/>
      <c r="M115" s="14"/>
      <c r="N115" s="13"/>
      <c r="O115" s="13"/>
      <c r="P115" s="13"/>
      <c r="Q115" s="13"/>
      <c r="R115" s="13"/>
      <c r="S115" s="13"/>
      <c r="T115" s="13"/>
    </row>
    <row r="116" spans="1:20" s="2" customFormat="1" x14ac:dyDescent="0.25">
      <c r="A116" s="15"/>
      <c r="B116" s="15"/>
      <c r="C116" s="13"/>
      <c r="D116" s="15"/>
      <c r="E116" s="15"/>
      <c r="F116" s="15"/>
      <c r="G116" s="15"/>
      <c r="H116" s="13"/>
      <c r="I116" s="14"/>
      <c r="J116" s="14"/>
      <c r="K116" s="14"/>
      <c r="L116" s="14"/>
      <c r="M116" s="14"/>
      <c r="N116" s="13"/>
      <c r="O116" s="13"/>
      <c r="P116" s="13"/>
      <c r="Q116" s="13"/>
      <c r="R116" s="13"/>
      <c r="S116" s="13"/>
      <c r="T116" s="13"/>
    </row>
    <row r="117" spans="1:20" s="2" customFormat="1" x14ac:dyDescent="0.25">
      <c r="A117" s="15"/>
      <c r="B117" s="15"/>
      <c r="C117" s="13"/>
      <c r="D117" s="15"/>
      <c r="E117" s="15"/>
      <c r="F117" s="15"/>
      <c r="G117" s="15"/>
      <c r="H117" s="13"/>
      <c r="I117" s="14"/>
      <c r="J117" s="14"/>
      <c r="K117" s="14"/>
      <c r="L117" s="14"/>
      <c r="M117" s="14"/>
      <c r="N117" s="13"/>
      <c r="O117" s="13"/>
      <c r="P117" s="13"/>
      <c r="Q117" s="13"/>
      <c r="R117" s="13"/>
      <c r="S117" s="13"/>
      <c r="T117" s="13"/>
    </row>
    <row r="118" spans="1:20" s="2" customFormat="1" x14ac:dyDescent="0.25">
      <c r="A118" s="15"/>
      <c r="B118" s="15"/>
      <c r="C118" s="13"/>
      <c r="D118" s="15"/>
      <c r="E118" s="15"/>
      <c r="F118" s="15"/>
      <c r="G118" s="15"/>
      <c r="H118" s="13"/>
      <c r="I118" s="14"/>
      <c r="J118" s="14"/>
      <c r="K118" s="14"/>
      <c r="L118" s="14"/>
      <c r="M118" s="14"/>
      <c r="N118" s="13"/>
      <c r="O118" s="13"/>
      <c r="P118" s="13"/>
      <c r="Q118" s="13"/>
      <c r="R118" s="13"/>
      <c r="S118" s="13"/>
      <c r="T118" s="13"/>
    </row>
    <row r="119" spans="1:20" s="2" customFormat="1" x14ac:dyDescent="0.25">
      <c r="A119" s="15"/>
      <c r="B119" s="15"/>
      <c r="C119" s="13"/>
      <c r="D119" s="15"/>
      <c r="E119" s="15"/>
      <c r="F119" s="15"/>
      <c r="G119" s="15"/>
      <c r="H119" s="13"/>
      <c r="I119" s="14"/>
      <c r="J119" s="14"/>
      <c r="K119" s="14"/>
      <c r="L119" s="14"/>
      <c r="M119" s="14"/>
      <c r="N119" s="13"/>
      <c r="O119" s="13"/>
      <c r="P119" s="13"/>
      <c r="Q119" s="13"/>
      <c r="R119" s="13"/>
      <c r="S119" s="13"/>
      <c r="T119" s="13"/>
    </row>
    <row r="120" spans="1:20" s="2" customFormat="1" x14ac:dyDescent="0.25">
      <c r="A120" s="15"/>
      <c r="B120" s="15"/>
      <c r="C120" s="13"/>
      <c r="D120" s="15"/>
      <c r="E120" s="15"/>
      <c r="F120" s="15"/>
      <c r="G120" s="15"/>
      <c r="H120" s="13"/>
      <c r="I120" s="14"/>
      <c r="J120" s="14"/>
      <c r="K120" s="14"/>
      <c r="L120" s="14"/>
      <c r="M120" s="14"/>
      <c r="N120" s="13"/>
      <c r="O120" s="13"/>
      <c r="P120" s="13"/>
      <c r="Q120" s="13"/>
      <c r="R120" s="13"/>
      <c r="S120" s="13"/>
      <c r="T120" s="13"/>
    </row>
    <row r="121" spans="1:20" s="2" customFormat="1" x14ac:dyDescent="0.25">
      <c r="A121" s="15"/>
      <c r="B121" s="15"/>
      <c r="C121" s="13"/>
      <c r="D121" s="15"/>
      <c r="E121" s="15"/>
      <c r="F121" s="15"/>
      <c r="G121" s="15"/>
      <c r="H121" s="13"/>
      <c r="I121" s="14"/>
      <c r="J121" s="14"/>
      <c r="K121" s="14"/>
      <c r="L121" s="14"/>
      <c r="M121" s="14"/>
      <c r="N121" s="13"/>
      <c r="O121" s="13"/>
      <c r="P121" s="13"/>
      <c r="Q121" s="13"/>
      <c r="R121" s="13"/>
      <c r="S121" s="13"/>
      <c r="T121" s="13"/>
    </row>
    <row r="122" spans="1:20" s="2" customFormat="1" x14ac:dyDescent="0.25">
      <c r="A122" s="15"/>
      <c r="B122" s="15"/>
      <c r="C122" s="13"/>
      <c r="D122" s="15"/>
      <c r="E122" s="15"/>
      <c r="F122" s="15"/>
      <c r="G122" s="15"/>
      <c r="H122" s="13"/>
      <c r="I122" s="14"/>
      <c r="J122" s="14"/>
      <c r="K122" s="14"/>
      <c r="L122" s="14"/>
      <c r="M122" s="14"/>
      <c r="N122" s="13"/>
      <c r="O122" s="13"/>
      <c r="P122" s="13"/>
      <c r="Q122" s="13"/>
      <c r="R122" s="13"/>
      <c r="S122" s="13"/>
      <c r="T122" s="13"/>
    </row>
    <row r="123" spans="1:20" s="2" customFormat="1" x14ac:dyDescent="0.25">
      <c r="A123" s="15"/>
      <c r="B123" s="15"/>
      <c r="C123" s="13"/>
      <c r="D123" s="15"/>
      <c r="E123" s="15"/>
      <c r="F123" s="15"/>
      <c r="G123" s="15"/>
      <c r="H123" s="13"/>
      <c r="I123" s="14"/>
      <c r="J123" s="14"/>
      <c r="K123" s="14"/>
      <c r="L123" s="14"/>
      <c r="M123" s="14"/>
      <c r="N123" s="13"/>
      <c r="O123" s="13"/>
      <c r="P123" s="13"/>
      <c r="Q123" s="13"/>
      <c r="R123" s="13"/>
      <c r="S123" s="13"/>
      <c r="T123" s="13"/>
    </row>
    <row r="124" spans="1:20" s="2" customFormat="1" x14ac:dyDescent="0.25">
      <c r="A124" s="15"/>
      <c r="B124" s="15"/>
      <c r="C124" s="13"/>
      <c r="D124" s="15"/>
      <c r="E124" s="15"/>
      <c r="F124" s="15"/>
      <c r="G124" s="15"/>
      <c r="H124" s="13"/>
      <c r="I124" s="14"/>
      <c r="J124" s="14"/>
      <c r="K124" s="14"/>
      <c r="L124" s="14"/>
      <c r="M124" s="14"/>
      <c r="N124" s="13"/>
      <c r="O124" s="13"/>
      <c r="P124" s="13"/>
      <c r="Q124" s="13"/>
      <c r="R124" s="13"/>
      <c r="S124" s="13"/>
      <c r="T124" s="13"/>
    </row>
    <row r="125" spans="1:20" s="2" customFormat="1" x14ac:dyDescent="0.25">
      <c r="A125" s="15"/>
      <c r="B125" s="15"/>
      <c r="C125" s="13"/>
      <c r="D125" s="15"/>
      <c r="E125" s="15"/>
      <c r="F125" s="15"/>
      <c r="G125" s="15"/>
      <c r="H125" s="13"/>
      <c r="I125" s="14"/>
      <c r="J125" s="14"/>
      <c r="K125" s="14"/>
      <c r="L125" s="14"/>
      <c r="M125" s="14"/>
      <c r="N125" s="13"/>
      <c r="O125" s="13"/>
      <c r="P125" s="13"/>
      <c r="Q125" s="13"/>
      <c r="R125" s="13"/>
      <c r="S125" s="13"/>
      <c r="T125" s="13"/>
    </row>
    <row r="126" spans="1:20" s="2" customFormat="1" x14ac:dyDescent="0.25">
      <c r="A126" s="15"/>
      <c r="B126" s="15"/>
      <c r="C126" s="13"/>
      <c r="D126" s="15"/>
      <c r="E126" s="15"/>
      <c r="F126" s="15"/>
      <c r="G126" s="15"/>
      <c r="H126" s="13"/>
      <c r="I126" s="14"/>
      <c r="J126" s="14"/>
      <c r="K126" s="14"/>
      <c r="L126" s="14"/>
      <c r="M126" s="14"/>
      <c r="N126" s="13"/>
      <c r="O126" s="13"/>
      <c r="P126" s="13"/>
      <c r="Q126" s="13"/>
      <c r="R126" s="13"/>
      <c r="S126" s="13"/>
      <c r="T126" s="13"/>
    </row>
    <row r="127" spans="1:20" s="2" customFormat="1" x14ac:dyDescent="0.25">
      <c r="A127" s="15"/>
      <c r="B127" s="15"/>
      <c r="C127" s="13"/>
      <c r="D127" s="15"/>
      <c r="E127" s="15"/>
      <c r="F127" s="15"/>
      <c r="G127" s="15"/>
      <c r="H127" s="13"/>
      <c r="I127" s="14"/>
      <c r="J127" s="14"/>
      <c r="K127" s="14"/>
      <c r="L127" s="14"/>
      <c r="M127" s="14"/>
      <c r="N127" s="13"/>
      <c r="O127" s="13"/>
      <c r="P127" s="13"/>
      <c r="Q127" s="13"/>
      <c r="R127" s="13"/>
      <c r="S127" s="13"/>
      <c r="T127" s="13"/>
    </row>
    <row r="128" spans="1:20" s="2" customFormat="1" x14ac:dyDescent="0.25">
      <c r="A128" s="15"/>
      <c r="B128" s="15"/>
      <c r="C128" s="13"/>
      <c r="D128" s="15"/>
      <c r="E128" s="15"/>
      <c r="F128" s="15"/>
      <c r="G128" s="15"/>
      <c r="H128" s="13"/>
      <c r="I128" s="14"/>
      <c r="J128" s="14"/>
      <c r="K128" s="14"/>
      <c r="L128" s="14"/>
      <c r="M128" s="14"/>
      <c r="N128" s="13"/>
      <c r="O128" s="13"/>
      <c r="P128" s="13"/>
      <c r="Q128" s="13"/>
      <c r="R128" s="13"/>
      <c r="S128" s="13"/>
      <c r="T128" s="13"/>
    </row>
    <row r="129" spans="1:20" s="2" customFormat="1" x14ac:dyDescent="0.25">
      <c r="A129" s="15"/>
      <c r="B129" s="15"/>
      <c r="C129" s="13"/>
      <c r="D129" s="15"/>
      <c r="E129" s="15"/>
      <c r="F129" s="15"/>
      <c r="G129" s="15"/>
      <c r="H129" s="13"/>
      <c r="I129" s="14"/>
      <c r="J129" s="14"/>
      <c r="K129" s="14"/>
      <c r="L129" s="14"/>
      <c r="M129" s="14"/>
      <c r="N129" s="13"/>
      <c r="O129" s="13"/>
      <c r="P129" s="13"/>
      <c r="Q129" s="13"/>
      <c r="R129" s="13"/>
      <c r="S129" s="13"/>
      <c r="T129" s="13"/>
    </row>
    <row r="130" spans="1:20" s="2" customFormat="1" x14ac:dyDescent="0.25">
      <c r="A130" s="15"/>
      <c r="B130" s="15"/>
      <c r="C130" s="13"/>
      <c r="D130" s="15"/>
      <c r="E130" s="15"/>
      <c r="F130" s="15"/>
      <c r="G130" s="15"/>
      <c r="H130" s="13"/>
      <c r="I130" s="14"/>
      <c r="J130" s="14"/>
      <c r="K130" s="14"/>
      <c r="L130" s="14"/>
      <c r="M130" s="14"/>
      <c r="N130" s="13"/>
      <c r="O130" s="13"/>
      <c r="P130" s="13"/>
      <c r="Q130" s="13"/>
      <c r="R130" s="13"/>
      <c r="S130" s="13"/>
      <c r="T130" s="13"/>
    </row>
    <row r="131" spans="1:20" s="2" customFormat="1" x14ac:dyDescent="0.25">
      <c r="A131" s="15"/>
      <c r="B131" s="15"/>
      <c r="C131" s="13"/>
      <c r="D131" s="15"/>
      <c r="E131" s="15"/>
      <c r="F131" s="15"/>
      <c r="G131" s="15"/>
      <c r="H131" s="13"/>
      <c r="I131" s="14"/>
      <c r="J131" s="14"/>
      <c r="K131" s="14"/>
      <c r="L131" s="14"/>
      <c r="M131" s="14"/>
      <c r="N131" s="13"/>
      <c r="O131" s="13"/>
      <c r="P131" s="13"/>
      <c r="Q131" s="13"/>
      <c r="R131" s="13"/>
      <c r="S131" s="13"/>
      <c r="T131" s="13"/>
    </row>
    <row r="132" spans="1:20" s="2" customFormat="1" x14ac:dyDescent="0.25">
      <c r="A132" s="15"/>
      <c r="B132" s="15"/>
      <c r="C132" s="13"/>
      <c r="D132" s="15"/>
      <c r="E132" s="15"/>
      <c r="F132" s="15"/>
      <c r="G132" s="15"/>
      <c r="H132" s="13"/>
      <c r="I132" s="14"/>
      <c r="J132" s="14"/>
      <c r="K132" s="14"/>
      <c r="L132" s="14"/>
      <c r="M132" s="14"/>
      <c r="N132" s="13"/>
      <c r="O132" s="13"/>
      <c r="P132" s="13"/>
      <c r="Q132" s="13"/>
      <c r="R132" s="13"/>
      <c r="S132" s="13"/>
      <c r="T132" s="13"/>
    </row>
    <row r="133" spans="1:20" s="2" customFormat="1" x14ac:dyDescent="0.25">
      <c r="A133" s="15"/>
      <c r="B133" s="15"/>
      <c r="C133" s="13"/>
      <c r="D133" s="15"/>
      <c r="E133" s="15"/>
      <c r="F133" s="15"/>
      <c r="G133" s="15"/>
      <c r="H133" s="13"/>
      <c r="I133" s="14"/>
      <c r="J133" s="14"/>
      <c r="K133" s="14"/>
      <c r="L133" s="14"/>
      <c r="M133" s="14"/>
      <c r="N133" s="13"/>
      <c r="O133" s="13"/>
      <c r="P133" s="13"/>
      <c r="Q133" s="13"/>
      <c r="R133" s="13"/>
      <c r="S133" s="13"/>
      <c r="T133" s="13"/>
    </row>
    <row r="134" spans="1:20" s="2" customFormat="1" x14ac:dyDescent="0.25">
      <c r="A134" s="15"/>
      <c r="B134" s="15"/>
      <c r="C134" s="13"/>
      <c r="D134" s="15"/>
      <c r="E134" s="15"/>
      <c r="F134" s="15"/>
      <c r="G134" s="15"/>
      <c r="H134" s="13"/>
      <c r="I134" s="14"/>
      <c r="J134" s="14"/>
      <c r="K134" s="14"/>
      <c r="L134" s="14"/>
      <c r="M134" s="14"/>
      <c r="N134" s="13"/>
      <c r="O134" s="13"/>
      <c r="P134" s="13"/>
      <c r="Q134" s="13"/>
      <c r="R134" s="13"/>
      <c r="S134" s="13"/>
      <c r="T134" s="13"/>
    </row>
    <row r="135" spans="1:20" s="2" customFormat="1" x14ac:dyDescent="0.25">
      <c r="A135" s="15"/>
      <c r="B135" s="15"/>
      <c r="C135" s="13"/>
      <c r="D135" s="15"/>
      <c r="E135" s="15"/>
      <c r="F135" s="15"/>
      <c r="G135" s="15"/>
      <c r="H135" s="13"/>
      <c r="I135" s="14"/>
      <c r="J135" s="14"/>
      <c r="K135" s="14"/>
      <c r="L135" s="14"/>
      <c r="M135" s="14"/>
      <c r="N135" s="13"/>
      <c r="O135" s="13"/>
      <c r="P135" s="13"/>
      <c r="Q135" s="13"/>
      <c r="R135" s="13"/>
      <c r="S135" s="13"/>
      <c r="T135" s="13"/>
    </row>
    <row r="136" spans="1:20" s="2" customFormat="1" x14ac:dyDescent="0.25">
      <c r="A136" s="15"/>
      <c r="B136" s="15"/>
      <c r="C136" s="13"/>
      <c r="D136" s="15"/>
      <c r="E136" s="15"/>
      <c r="F136" s="15"/>
      <c r="G136" s="15"/>
      <c r="H136" s="13"/>
      <c r="I136" s="14"/>
      <c r="J136" s="14"/>
      <c r="K136" s="14"/>
      <c r="L136" s="14"/>
      <c r="M136" s="14"/>
      <c r="N136" s="13"/>
      <c r="O136" s="13"/>
      <c r="P136" s="13"/>
      <c r="Q136" s="13"/>
      <c r="R136" s="13"/>
      <c r="S136" s="13"/>
      <c r="T136" s="13"/>
    </row>
    <row r="137" spans="1:20" s="2" customFormat="1" x14ac:dyDescent="0.25">
      <c r="A137" s="15"/>
      <c r="B137" s="15"/>
      <c r="C137" s="13"/>
      <c r="D137" s="15"/>
      <c r="E137" s="15"/>
      <c r="F137" s="15"/>
      <c r="G137" s="15"/>
      <c r="H137" s="13"/>
      <c r="I137" s="14"/>
      <c r="J137" s="14"/>
      <c r="K137" s="14"/>
      <c r="L137" s="14"/>
      <c r="M137" s="14"/>
      <c r="N137" s="13"/>
      <c r="O137" s="13"/>
      <c r="P137" s="13"/>
      <c r="Q137" s="13"/>
      <c r="R137" s="13"/>
      <c r="S137" s="13"/>
      <c r="T137" s="13"/>
    </row>
    <row r="138" spans="1:20" s="2" customFormat="1" x14ac:dyDescent="0.25">
      <c r="A138" s="15"/>
      <c r="B138" s="15"/>
      <c r="C138" s="13"/>
      <c r="D138" s="15"/>
      <c r="E138" s="15"/>
      <c r="F138" s="15"/>
      <c r="G138" s="15"/>
      <c r="H138" s="13"/>
      <c r="I138" s="14"/>
      <c r="J138" s="14"/>
      <c r="K138" s="14"/>
      <c r="L138" s="14"/>
      <c r="M138" s="14"/>
      <c r="N138" s="13"/>
      <c r="O138" s="13"/>
      <c r="P138" s="13"/>
      <c r="Q138" s="13"/>
      <c r="R138" s="13"/>
      <c r="S138" s="13"/>
      <c r="T138" s="13"/>
    </row>
    <row r="139" spans="1:20" s="2" customFormat="1" x14ac:dyDescent="0.25">
      <c r="A139" s="15"/>
      <c r="B139" s="15"/>
      <c r="C139" s="13"/>
      <c r="D139" s="15"/>
      <c r="E139" s="15"/>
      <c r="F139" s="15"/>
      <c r="G139" s="15"/>
      <c r="H139" s="13"/>
      <c r="I139" s="14"/>
      <c r="J139" s="14"/>
      <c r="K139" s="14"/>
      <c r="L139" s="14"/>
      <c r="M139" s="14"/>
      <c r="N139" s="13"/>
      <c r="O139" s="13"/>
      <c r="P139" s="13"/>
      <c r="Q139" s="13"/>
      <c r="R139" s="13"/>
      <c r="S139" s="13"/>
      <c r="T139" s="13"/>
    </row>
    <row r="140" spans="1:20" s="2" customFormat="1" x14ac:dyDescent="0.25">
      <c r="A140" s="15"/>
      <c r="B140" s="15"/>
      <c r="C140" s="13"/>
      <c r="D140" s="15"/>
      <c r="E140" s="15"/>
      <c r="F140" s="15"/>
      <c r="G140" s="15"/>
      <c r="H140" s="13"/>
      <c r="I140" s="14"/>
      <c r="J140" s="14"/>
      <c r="K140" s="14"/>
      <c r="L140" s="14"/>
      <c r="M140" s="14"/>
      <c r="N140" s="13"/>
      <c r="O140" s="13"/>
      <c r="P140" s="13"/>
      <c r="Q140" s="13"/>
      <c r="R140" s="13"/>
      <c r="S140" s="13"/>
      <c r="T140" s="13"/>
    </row>
    <row r="141" spans="1:20" s="2" customFormat="1" x14ac:dyDescent="0.25">
      <c r="A141" s="15"/>
      <c r="B141" s="15"/>
      <c r="C141" s="13"/>
      <c r="D141" s="15"/>
      <c r="E141" s="15"/>
      <c r="F141" s="15"/>
      <c r="G141" s="15"/>
      <c r="H141" s="13"/>
      <c r="I141" s="14"/>
      <c r="J141" s="14"/>
      <c r="K141" s="14"/>
      <c r="L141" s="14"/>
      <c r="M141" s="14"/>
      <c r="N141" s="13"/>
      <c r="O141" s="13"/>
      <c r="P141" s="13"/>
      <c r="Q141" s="13"/>
      <c r="R141" s="13"/>
      <c r="S141" s="13"/>
      <c r="T141" s="13"/>
    </row>
    <row r="142" spans="1:20" s="2" customFormat="1" x14ac:dyDescent="0.25">
      <c r="A142" s="15"/>
      <c r="B142" s="15"/>
      <c r="C142" s="13"/>
      <c r="D142" s="15"/>
      <c r="E142" s="15"/>
      <c r="F142" s="15"/>
      <c r="G142" s="15"/>
      <c r="H142" s="13"/>
      <c r="I142" s="14"/>
      <c r="J142" s="14"/>
      <c r="K142" s="14"/>
      <c r="L142" s="14"/>
      <c r="M142" s="14"/>
      <c r="N142" s="13"/>
      <c r="O142" s="13"/>
      <c r="P142" s="13"/>
      <c r="Q142" s="13"/>
      <c r="R142" s="13"/>
      <c r="S142" s="13"/>
      <c r="T142" s="13"/>
    </row>
    <row r="143" spans="1:20" s="2" customFormat="1" x14ac:dyDescent="0.25">
      <c r="A143" s="15"/>
      <c r="B143" s="15"/>
      <c r="C143" s="13"/>
      <c r="D143" s="15"/>
      <c r="E143" s="15"/>
      <c r="F143" s="15"/>
      <c r="G143" s="15"/>
      <c r="H143" s="13"/>
      <c r="I143" s="14"/>
      <c r="J143" s="14"/>
      <c r="K143" s="14"/>
      <c r="L143" s="14"/>
      <c r="M143" s="14"/>
      <c r="N143" s="13"/>
      <c r="O143" s="13"/>
      <c r="P143" s="13"/>
      <c r="Q143" s="13"/>
      <c r="R143" s="13"/>
      <c r="S143" s="13"/>
      <c r="T143" s="13"/>
    </row>
    <row r="144" spans="1:20" s="2" customFormat="1" x14ac:dyDescent="0.25">
      <c r="A144" s="15"/>
      <c r="B144" s="15"/>
      <c r="C144" s="13"/>
      <c r="D144" s="15"/>
      <c r="E144" s="15"/>
      <c r="F144" s="15"/>
      <c r="G144" s="15"/>
      <c r="H144" s="13"/>
      <c r="I144" s="14"/>
      <c r="J144" s="14"/>
      <c r="K144" s="14"/>
      <c r="L144" s="14"/>
      <c r="M144" s="14"/>
      <c r="N144" s="13"/>
      <c r="O144" s="13"/>
      <c r="P144" s="13"/>
      <c r="Q144" s="13"/>
      <c r="R144" s="13"/>
      <c r="S144" s="13"/>
      <c r="T144" s="13"/>
    </row>
    <row r="145" spans="1:20" s="2" customFormat="1" x14ac:dyDescent="0.25">
      <c r="A145" s="15"/>
      <c r="B145" s="15"/>
      <c r="C145" s="13"/>
      <c r="D145" s="15"/>
      <c r="E145" s="15"/>
      <c r="F145" s="15"/>
      <c r="G145" s="15"/>
      <c r="H145" s="13"/>
      <c r="I145" s="14"/>
      <c r="J145" s="14"/>
      <c r="K145" s="14"/>
      <c r="L145" s="14"/>
      <c r="M145" s="14"/>
      <c r="N145" s="13"/>
      <c r="O145" s="13"/>
      <c r="P145" s="13"/>
      <c r="Q145" s="13"/>
      <c r="R145" s="13"/>
      <c r="S145" s="13"/>
      <c r="T145" s="13"/>
    </row>
    <row r="146" spans="1:20" s="2" customFormat="1" x14ac:dyDescent="0.25">
      <c r="A146" s="15"/>
      <c r="B146" s="15"/>
      <c r="C146" s="13"/>
      <c r="D146" s="15"/>
      <c r="E146" s="15"/>
      <c r="F146" s="15"/>
      <c r="G146" s="15"/>
      <c r="H146" s="13"/>
      <c r="I146" s="14"/>
      <c r="J146" s="14"/>
      <c r="K146" s="14"/>
      <c r="L146" s="14"/>
      <c r="M146" s="14"/>
      <c r="N146" s="13"/>
      <c r="O146" s="13"/>
      <c r="P146" s="13"/>
      <c r="Q146" s="13"/>
      <c r="R146" s="13"/>
      <c r="S146" s="13"/>
      <c r="T146" s="13"/>
    </row>
    <row r="147" spans="1:20" s="2" customFormat="1" x14ac:dyDescent="0.25">
      <c r="A147" s="15"/>
      <c r="B147" s="15"/>
      <c r="C147" s="13"/>
      <c r="D147" s="15"/>
      <c r="E147" s="15"/>
      <c r="F147" s="15"/>
      <c r="G147" s="15"/>
      <c r="H147" s="13"/>
      <c r="I147" s="14"/>
      <c r="J147" s="14"/>
      <c r="K147" s="14"/>
      <c r="L147" s="14"/>
      <c r="M147" s="14"/>
      <c r="N147" s="13"/>
      <c r="O147" s="13"/>
      <c r="P147" s="13"/>
      <c r="Q147" s="13"/>
      <c r="R147" s="13"/>
      <c r="S147" s="13"/>
      <c r="T147" s="13"/>
    </row>
    <row r="148" spans="1:20" s="2" customFormat="1" x14ac:dyDescent="0.25">
      <c r="A148" s="15"/>
      <c r="B148" s="15"/>
      <c r="C148" s="13"/>
      <c r="D148" s="15"/>
      <c r="E148" s="15"/>
      <c r="F148" s="15"/>
      <c r="G148" s="15"/>
      <c r="H148" s="13"/>
      <c r="I148" s="14"/>
      <c r="J148" s="14"/>
      <c r="K148" s="14"/>
      <c r="L148" s="14"/>
      <c r="M148" s="14"/>
      <c r="N148" s="13"/>
      <c r="O148" s="13"/>
      <c r="P148" s="13"/>
      <c r="Q148" s="13"/>
      <c r="R148" s="13"/>
      <c r="S148" s="13"/>
      <c r="T148" s="13"/>
    </row>
    <row r="149" spans="1:20" s="2" customFormat="1" x14ac:dyDescent="0.25">
      <c r="A149" s="15"/>
      <c r="B149" s="15"/>
      <c r="C149" s="13"/>
      <c r="D149" s="15"/>
      <c r="E149" s="15"/>
      <c r="F149" s="15"/>
      <c r="G149" s="15"/>
      <c r="H149" s="13"/>
      <c r="I149" s="14"/>
      <c r="J149" s="14"/>
      <c r="K149" s="14"/>
      <c r="L149" s="14"/>
      <c r="M149" s="14"/>
      <c r="N149" s="13"/>
      <c r="O149" s="13"/>
      <c r="P149" s="13"/>
      <c r="Q149" s="13"/>
      <c r="R149" s="13"/>
      <c r="S149" s="13"/>
      <c r="T149" s="13"/>
    </row>
    <row r="150" spans="1:20" s="2" customFormat="1" x14ac:dyDescent="0.25">
      <c r="A150" s="15"/>
      <c r="B150" s="15"/>
      <c r="C150" s="13"/>
      <c r="D150" s="15"/>
      <c r="E150" s="15"/>
      <c r="F150" s="15"/>
      <c r="G150" s="15"/>
      <c r="H150" s="13"/>
      <c r="I150" s="14"/>
      <c r="J150" s="14"/>
      <c r="K150" s="14"/>
      <c r="L150" s="14"/>
      <c r="M150" s="14"/>
      <c r="N150" s="13"/>
      <c r="O150" s="13"/>
      <c r="P150" s="13"/>
      <c r="Q150" s="13"/>
      <c r="R150" s="13"/>
      <c r="S150" s="13"/>
      <c r="T150" s="13"/>
    </row>
    <row r="151" spans="1:20" s="2" customFormat="1" x14ac:dyDescent="0.25">
      <c r="A151" s="15"/>
      <c r="B151" s="15"/>
      <c r="C151" s="13"/>
      <c r="D151" s="15"/>
      <c r="E151" s="15"/>
      <c r="F151" s="15"/>
      <c r="G151" s="15"/>
      <c r="H151" s="13"/>
      <c r="I151" s="14"/>
      <c r="J151" s="14"/>
      <c r="K151" s="14"/>
      <c r="L151" s="14"/>
      <c r="M151" s="14"/>
      <c r="N151" s="13"/>
      <c r="O151" s="13"/>
      <c r="P151" s="13"/>
      <c r="Q151" s="13"/>
      <c r="R151" s="13"/>
      <c r="S151" s="13"/>
      <c r="T151" s="13"/>
    </row>
    <row r="152" spans="1:20" s="2" customFormat="1" x14ac:dyDescent="0.25">
      <c r="A152" s="15"/>
      <c r="B152" s="15"/>
      <c r="C152" s="13"/>
      <c r="D152" s="15"/>
      <c r="E152" s="15"/>
      <c r="F152" s="15"/>
      <c r="G152" s="15"/>
      <c r="H152" s="13"/>
      <c r="I152" s="14"/>
      <c r="J152" s="14"/>
      <c r="K152" s="14"/>
      <c r="L152" s="14"/>
      <c r="M152" s="14"/>
      <c r="N152" s="13"/>
      <c r="O152" s="13"/>
      <c r="P152" s="13"/>
      <c r="Q152" s="13"/>
      <c r="R152" s="13"/>
      <c r="S152" s="13"/>
      <c r="T152" s="13"/>
    </row>
    <row r="153" spans="1:20" s="2" customFormat="1" x14ac:dyDescent="0.25">
      <c r="A153" s="15"/>
      <c r="B153" s="15"/>
      <c r="C153" s="13"/>
      <c r="D153" s="15"/>
      <c r="E153" s="15"/>
      <c r="F153" s="15"/>
      <c r="G153" s="15"/>
      <c r="H153" s="13"/>
      <c r="I153" s="14"/>
      <c r="J153" s="14"/>
      <c r="K153" s="14"/>
      <c r="L153" s="14"/>
      <c r="M153" s="14"/>
      <c r="N153" s="13"/>
      <c r="O153" s="13"/>
      <c r="P153" s="13"/>
      <c r="Q153" s="13"/>
      <c r="R153" s="13"/>
      <c r="S153" s="13"/>
      <c r="T153" s="13"/>
    </row>
    <row r="154" spans="1:20" s="2" customFormat="1" x14ac:dyDescent="0.25">
      <c r="A154" s="15"/>
      <c r="B154" s="15"/>
      <c r="C154" s="13"/>
      <c r="D154" s="15"/>
      <c r="E154" s="15"/>
      <c r="F154" s="15"/>
      <c r="G154" s="15"/>
      <c r="H154" s="13"/>
      <c r="I154" s="14"/>
      <c r="J154" s="14"/>
      <c r="K154" s="14"/>
      <c r="L154" s="14"/>
      <c r="M154" s="14"/>
      <c r="N154" s="13"/>
      <c r="O154" s="13"/>
      <c r="P154" s="13"/>
      <c r="Q154" s="13"/>
      <c r="R154" s="13"/>
      <c r="S154" s="13"/>
      <c r="T154" s="13"/>
    </row>
    <row r="155" spans="1:20" s="2" customFormat="1" x14ac:dyDescent="0.25">
      <c r="A155" s="15"/>
      <c r="B155" s="15"/>
      <c r="C155" s="13"/>
      <c r="D155" s="15"/>
      <c r="E155" s="15"/>
      <c r="F155" s="15"/>
      <c r="G155" s="15"/>
      <c r="H155" s="13"/>
      <c r="I155" s="14"/>
      <c r="J155" s="14"/>
      <c r="K155" s="14"/>
      <c r="L155" s="14"/>
      <c r="M155" s="14"/>
      <c r="N155" s="13"/>
      <c r="O155" s="13"/>
      <c r="P155" s="13"/>
      <c r="Q155" s="13"/>
      <c r="R155" s="13"/>
      <c r="S155" s="13"/>
      <c r="T155" s="13"/>
    </row>
    <row r="156" spans="1:20" s="2" customFormat="1" x14ac:dyDescent="0.25">
      <c r="A156" s="15"/>
      <c r="B156" s="15"/>
      <c r="C156" s="13"/>
      <c r="D156" s="15"/>
      <c r="E156" s="15"/>
      <c r="F156" s="15"/>
      <c r="G156" s="15"/>
      <c r="H156" s="13"/>
      <c r="I156" s="14"/>
      <c r="J156" s="14"/>
      <c r="K156" s="14"/>
      <c r="L156" s="14"/>
      <c r="M156" s="14"/>
      <c r="N156" s="13"/>
      <c r="O156" s="13"/>
      <c r="P156" s="13"/>
      <c r="Q156" s="13"/>
      <c r="R156" s="13"/>
      <c r="S156" s="13"/>
      <c r="T156" s="13"/>
    </row>
    <row r="157" spans="1:20" s="2" customFormat="1" x14ac:dyDescent="0.25">
      <c r="A157" s="15"/>
      <c r="B157" s="15"/>
      <c r="C157" s="13"/>
      <c r="D157" s="15"/>
      <c r="E157" s="15"/>
      <c r="F157" s="15"/>
      <c r="G157" s="15"/>
      <c r="H157" s="13"/>
      <c r="I157" s="14"/>
      <c r="J157" s="14"/>
      <c r="K157" s="14"/>
      <c r="L157" s="14"/>
      <c r="M157" s="14"/>
      <c r="N157" s="13"/>
      <c r="O157" s="13"/>
      <c r="P157" s="13"/>
      <c r="Q157" s="13"/>
      <c r="R157" s="13"/>
      <c r="S157" s="13"/>
      <c r="T157" s="13"/>
    </row>
    <row r="158" spans="1:20" s="2" customFormat="1" x14ac:dyDescent="0.25">
      <c r="A158" s="15"/>
      <c r="B158" s="15"/>
      <c r="C158" s="13"/>
      <c r="D158" s="15"/>
      <c r="E158" s="15"/>
      <c r="F158" s="15"/>
      <c r="G158" s="15"/>
      <c r="H158" s="13"/>
      <c r="I158" s="14"/>
      <c r="J158" s="14"/>
      <c r="K158" s="14"/>
      <c r="L158" s="14"/>
      <c r="M158" s="14"/>
      <c r="N158" s="13"/>
      <c r="O158" s="13"/>
      <c r="P158" s="13"/>
      <c r="Q158" s="13"/>
      <c r="R158" s="13"/>
      <c r="S158" s="13"/>
      <c r="T158" s="13"/>
    </row>
    <row r="159" spans="1:20" s="2" customFormat="1" x14ac:dyDescent="0.25">
      <c r="A159" s="15"/>
      <c r="B159" s="15"/>
      <c r="C159" s="13"/>
      <c r="D159" s="15"/>
      <c r="E159" s="15"/>
      <c r="F159" s="15"/>
      <c r="G159" s="15"/>
      <c r="H159" s="13"/>
      <c r="I159" s="14"/>
      <c r="J159" s="14"/>
      <c r="K159" s="14"/>
      <c r="L159" s="14"/>
      <c r="M159" s="14"/>
      <c r="N159" s="13"/>
      <c r="O159" s="13"/>
      <c r="P159" s="13"/>
      <c r="Q159" s="13"/>
      <c r="R159" s="13"/>
      <c r="S159" s="13"/>
      <c r="T159" s="13"/>
    </row>
    <row r="160" spans="1:20" s="2" customFormat="1" x14ac:dyDescent="0.25">
      <c r="A160" s="15"/>
      <c r="B160" s="15"/>
      <c r="C160" s="13"/>
      <c r="D160" s="15"/>
      <c r="E160" s="15"/>
      <c r="F160" s="15"/>
      <c r="G160" s="15"/>
      <c r="H160" s="13"/>
      <c r="I160" s="14"/>
      <c r="J160" s="14"/>
      <c r="K160" s="14"/>
      <c r="L160" s="14"/>
      <c r="M160" s="14"/>
      <c r="N160" s="13"/>
      <c r="O160" s="13"/>
      <c r="P160" s="13"/>
      <c r="Q160" s="13"/>
      <c r="R160" s="13"/>
      <c r="S160" s="13"/>
      <c r="T160" s="13"/>
    </row>
    <row r="161" spans="1:20" s="2" customFormat="1" x14ac:dyDescent="0.25">
      <c r="A161" s="15"/>
      <c r="B161" s="15"/>
      <c r="C161" s="13"/>
      <c r="D161" s="15"/>
      <c r="E161" s="15"/>
      <c r="F161" s="15"/>
      <c r="G161" s="15"/>
      <c r="H161" s="13"/>
      <c r="I161" s="14"/>
      <c r="J161" s="14"/>
      <c r="K161" s="14"/>
      <c r="L161" s="14"/>
      <c r="M161" s="14"/>
      <c r="N161" s="13"/>
      <c r="O161" s="13"/>
      <c r="P161" s="13"/>
      <c r="Q161" s="13"/>
      <c r="R161" s="13"/>
      <c r="S161" s="13"/>
      <c r="T161" s="13"/>
    </row>
    <row r="162" spans="1:20" s="2" customFormat="1" x14ac:dyDescent="0.25">
      <c r="A162" s="15"/>
      <c r="B162" s="15"/>
      <c r="C162" s="13"/>
      <c r="D162" s="15"/>
      <c r="E162" s="15"/>
      <c r="F162" s="15"/>
      <c r="G162" s="15"/>
      <c r="H162" s="13"/>
      <c r="I162" s="14"/>
      <c r="J162" s="14"/>
      <c r="K162" s="14"/>
      <c r="L162" s="14"/>
      <c r="M162" s="14"/>
      <c r="N162" s="13"/>
      <c r="O162" s="13"/>
      <c r="P162" s="13"/>
      <c r="Q162" s="13"/>
      <c r="R162" s="13"/>
      <c r="S162" s="13"/>
      <c r="T162" s="13"/>
    </row>
    <row r="163" spans="1:20" s="2" customFormat="1" x14ac:dyDescent="0.25">
      <c r="A163" s="15"/>
      <c r="B163" s="15"/>
      <c r="C163" s="13"/>
      <c r="D163" s="15"/>
      <c r="E163" s="15"/>
      <c r="F163" s="15"/>
      <c r="G163" s="15"/>
      <c r="H163" s="13"/>
      <c r="I163" s="14"/>
      <c r="J163" s="14"/>
      <c r="K163" s="14"/>
      <c r="L163" s="14"/>
      <c r="M163" s="14"/>
      <c r="N163" s="13"/>
      <c r="O163" s="13"/>
      <c r="P163" s="13"/>
      <c r="Q163" s="13"/>
      <c r="R163" s="13"/>
      <c r="S163" s="13"/>
      <c r="T163" s="13"/>
    </row>
    <row r="164" spans="1:20" s="2" customFormat="1" x14ac:dyDescent="0.25">
      <c r="A164" s="15"/>
      <c r="B164" s="15"/>
      <c r="C164" s="13"/>
      <c r="D164" s="15"/>
      <c r="E164" s="15"/>
      <c r="F164" s="15"/>
      <c r="G164" s="15"/>
      <c r="H164" s="13"/>
      <c r="I164" s="14"/>
      <c r="J164" s="14"/>
      <c r="K164" s="14"/>
      <c r="L164" s="14"/>
      <c r="M164" s="14"/>
      <c r="N164" s="13"/>
      <c r="O164" s="13"/>
      <c r="P164" s="13"/>
      <c r="Q164" s="13"/>
      <c r="R164" s="13"/>
      <c r="S164" s="13"/>
      <c r="T164" s="13"/>
    </row>
    <row r="165" spans="1:20" s="2" customFormat="1" x14ac:dyDescent="0.25">
      <c r="A165" s="15"/>
      <c r="B165" s="15"/>
      <c r="C165" s="13"/>
      <c r="D165" s="15"/>
      <c r="E165" s="15"/>
      <c r="F165" s="15"/>
      <c r="G165" s="15"/>
      <c r="H165" s="13"/>
      <c r="I165" s="14"/>
      <c r="J165" s="14"/>
      <c r="K165" s="14"/>
      <c r="L165" s="14"/>
      <c r="M165" s="14"/>
      <c r="N165" s="13"/>
      <c r="O165" s="13"/>
      <c r="P165" s="13"/>
      <c r="Q165" s="13"/>
      <c r="R165" s="13"/>
      <c r="S165" s="13"/>
      <c r="T165" s="13"/>
    </row>
    <row r="166" spans="1:20" s="2" customFormat="1" x14ac:dyDescent="0.25">
      <c r="A166" s="15"/>
      <c r="B166" s="15"/>
      <c r="C166" s="13"/>
      <c r="D166" s="15"/>
      <c r="E166" s="15"/>
      <c r="F166" s="15"/>
      <c r="G166" s="15"/>
      <c r="H166" s="13"/>
      <c r="I166" s="14"/>
      <c r="J166" s="14"/>
      <c r="K166" s="14"/>
      <c r="L166" s="14"/>
      <c r="M166" s="14"/>
      <c r="N166" s="13"/>
      <c r="O166" s="13"/>
      <c r="P166" s="13"/>
      <c r="Q166" s="13"/>
      <c r="R166" s="13"/>
      <c r="S166" s="13"/>
      <c r="T166" s="13"/>
    </row>
    <row r="167" spans="1:20" s="2" customFormat="1" x14ac:dyDescent="0.25">
      <c r="A167" s="15"/>
      <c r="B167" s="15"/>
      <c r="C167" s="13"/>
      <c r="D167" s="15"/>
      <c r="E167" s="15"/>
      <c r="F167" s="15"/>
      <c r="G167" s="15"/>
      <c r="H167" s="13"/>
      <c r="I167" s="14"/>
      <c r="J167" s="14"/>
      <c r="K167" s="14"/>
      <c r="L167" s="14"/>
      <c r="M167" s="14"/>
      <c r="N167" s="13"/>
      <c r="O167" s="13"/>
      <c r="P167" s="13"/>
      <c r="Q167" s="13"/>
      <c r="R167" s="13"/>
      <c r="S167" s="13"/>
      <c r="T167" s="13"/>
    </row>
    <row r="168" spans="1:20" s="2" customFormat="1" x14ac:dyDescent="0.25">
      <c r="A168" s="15"/>
      <c r="B168" s="15"/>
      <c r="C168" s="13"/>
      <c r="D168" s="15"/>
      <c r="E168" s="15"/>
      <c r="F168" s="15"/>
      <c r="G168" s="15"/>
      <c r="H168" s="13"/>
      <c r="I168" s="14"/>
      <c r="J168" s="14"/>
      <c r="K168" s="14"/>
      <c r="L168" s="14"/>
      <c r="M168" s="14"/>
      <c r="N168" s="13"/>
      <c r="O168" s="13"/>
      <c r="P168" s="13"/>
      <c r="Q168" s="13"/>
      <c r="R168" s="13"/>
      <c r="S168" s="13"/>
      <c r="T168" s="13"/>
    </row>
    <row r="169" spans="1:20" s="2" customFormat="1" x14ac:dyDescent="0.25">
      <c r="A169" s="15"/>
      <c r="B169" s="15"/>
      <c r="C169" s="13"/>
      <c r="D169" s="15"/>
      <c r="E169" s="15"/>
      <c r="F169" s="15"/>
      <c r="G169" s="15"/>
      <c r="H169" s="13"/>
      <c r="I169" s="14"/>
      <c r="J169" s="14"/>
      <c r="K169" s="14"/>
      <c r="L169" s="14"/>
      <c r="M169" s="14"/>
      <c r="N169" s="13"/>
      <c r="O169" s="13"/>
      <c r="P169" s="13"/>
      <c r="Q169" s="13"/>
      <c r="R169" s="13"/>
      <c r="S169" s="13"/>
      <c r="T169" s="13"/>
    </row>
    <row r="170" spans="1:20" s="2" customFormat="1" x14ac:dyDescent="0.25">
      <c r="A170" s="15"/>
      <c r="B170" s="15"/>
      <c r="C170" s="13"/>
      <c r="D170" s="15"/>
      <c r="E170" s="15"/>
      <c r="F170" s="15"/>
      <c r="G170" s="15"/>
      <c r="H170" s="13"/>
      <c r="I170" s="14"/>
      <c r="J170" s="14"/>
      <c r="K170" s="14"/>
      <c r="L170" s="14"/>
      <c r="M170" s="14"/>
      <c r="N170" s="13"/>
      <c r="O170" s="13"/>
      <c r="P170" s="13"/>
      <c r="Q170" s="13"/>
      <c r="R170" s="13"/>
      <c r="S170" s="13"/>
      <c r="T170" s="13"/>
    </row>
    <row r="171" spans="1:20" s="2" customFormat="1" x14ac:dyDescent="0.25">
      <c r="A171" s="15"/>
      <c r="B171" s="15"/>
      <c r="C171" s="13"/>
      <c r="D171" s="15"/>
      <c r="E171" s="15"/>
      <c r="F171" s="15"/>
      <c r="G171" s="15"/>
      <c r="H171" s="13"/>
      <c r="I171" s="14"/>
      <c r="J171" s="14"/>
      <c r="K171" s="14"/>
      <c r="L171" s="14"/>
      <c r="M171" s="14"/>
      <c r="N171" s="13"/>
      <c r="O171" s="13"/>
      <c r="P171" s="13"/>
      <c r="Q171" s="13"/>
      <c r="R171" s="13"/>
      <c r="S171" s="13"/>
      <c r="T171" s="13"/>
    </row>
    <row r="172" spans="1:20" s="2" customFormat="1" x14ac:dyDescent="0.25">
      <c r="A172" s="15"/>
      <c r="B172" s="15"/>
      <c r="C172" s="13"/>
      <c r="D172" s="15"/>
      <c r="E172" s="15"/>
      <c r="F172" s="15"/>
      <c r="G172" s="15"/>
      <c r="H172" s="13"/>
      <c r="I172" s="14"/>
      <c r="J172" s="14"/>
      <c r="K172" s="14"/>
      <c r="L172" s="14"/>
      <c r="M172" s="14"/>
      <c r="N172" s="13"/>
      <c r="O172" s="13"/>
      <c r="P172" s="13"/>
      <c r="Q172" s="13"/>
      <c r="R172" s="13"/>
      <c r="S172" s="13"/>
      <c r="T172" s="13"/>
    </row>
    <row r="173" spans="1:20" s="2" customFormat="1" x14ac:dyDescent="0.25">
      <c r="A173" s="15"/>
      <c r="B173" s="15"/>
      <c r="C173" s="13"/>
      <c r="D173" s="15"/>
      <c r="E173" s="15"/>
      <c r="F173" s="15"/>
      <c r="G173" s="15"/>
      <c r="H173" s="13"/>
      <c r="I173" s="14"/>
      <c r="J173" s="14"/>
      <c r="K173" s="14"/>
      <c r="L173" s="14"/>
      <c r="M173" s="14"/>
      <c r="N173" s="13"/>
      <c r="O173" s="13"/>
      <c r="P173" s="13"/>
      <c r="Q173" s="13"/>
      <c r="R173" s="13"/>
      <c r="S173" s="13"/>
      <c r="T173" s="13"/>
    </row>
    <row r="174" spans="1:20" s="2" customFormat="1" x14ac:dyDescent="0.25">
      <c r="A174" s="15"/>
      <c r="B174" s="15"/>
      <c r="C174" s="13"/>
      <c r="D174" s="15"/>
      <c r="E174" s="15"/>
      <c r="F174" s="15"/>
      <c r="G174" s="15"/>
      <c r="H174" s="13"/>
      <c r="I174" s="14"/>
      <c r="J174" s="14"/>
      <c r="K174" s="14"/>
      <c r="L174" s="14"/>
      <c r="M174" s="14"/>
      <c r="N174" s="13"/>
      <c r="O174" s="13"/>
      <c r="P174" s="13"/>
      <c r="Q174" s="13"/>
      <c r="R174" s="13"/>
      <c r="S174" s="13"/>
      <c r="T174" s="13"/>
    </row>
    <row r="175" spans="1:20" s="2" customFormat="1" x14ac:dyDescent="0.25">
      <c r="A175" s="15"/>
      <c r="B175" s="15"/>
      <c r="C175" s="13"/>
      <c r="D175" s="15"/>
      <c r="E175" s="15"/>
      <c r="F175" s="15"/>
      <c r="G175" s="15"/>
      <c r="H175" s="13"/>
      <c r="I175" s="14"/>
      <c r="J175" s="14"/>
      <c r="K175" s="14"/>
      <c r="L175" s="14"/>
      <c r="M175" s="14"/>
      <c r="N175" s="13"/>
      <c r="O175" s="13"/>
      <c r="P175" s="13"/>
      <c r="Q175" s="13"/>
      <c r="R175" s="13"/>
      <c r="S175" s="13"/>
      <c r="T175" s="13"/>
    </row>
    <row r="176" spans="1:20" s="2" customFormat="1" x14ac:dyDescent="0.25">
      <c r="A176" s="15"/>
      <c r="B176" s="15"/>
      <c r="C176" s="13"/>
      <c r="D176" s="15"/>
      <c r="E176" s="15"/>
      <c r="F176" s="15"/>
      <c r="G176" s="15"/>
      <c r="H176" s="13"/>
      <c r="I176" s="14"/>
      <c r="J176" s="14"/>
      <c r="K176" s="14"/>
      <c r="L176" s="14"/>
      <c r="M176" s="14"/>
      <c r="N176" s="13"/>
      <c r="O176" s="13"/>
      <c r="P176" s="13"/>
      <c r="Q176" s="13"/>
      <c r="R176" s="13"/>
      <c r="S176" s="13"/>
      <c r="T176" s="13"/>
    </row>
    <row r="177" spans="1:20" s="2" customFormat="1" x14ac:dyDescent="0.25">
      <c r="A177" s="15"/>
      <c r="B177" s="15"/>
      <c r="C177" s="13"/>
      <c r="D177" s="15"/>
      <c r="E177" s="15"/>
      <c r="F177" s="15"/>
      <c r="G177" s="15"/>
      <c r="H177" s="13"/>
      <c r="I177" s="14"/>
      <c r="J177" s="14"/>
      <c r="K177" s="14"/>
      <c r="L177" s="14"/>
      <c r="M177" s="14"/>
      <c r="N177" s="13"/>
      <c r="O177" s="13"/>
      <c r="P177" s="13"/>
      <c r="Q177" s="13"/>
      <c r="R177" s="13"/>
      <c r="S177" s="13"/>
      <c r="T177" s="13"/>
    </row>
    <row r="178" spans="1:20" s="2" customFormat="1" x14ac:dyDescent="0.25">
      <c r="A178" s="15"/>
      <c r="B178" s="15"/>
      <c r="C178" s="13"/>
      <c r="D178" s="15"/>
      <c r="E178" s="15"/>
      <c r="F178" s="15"/>
      <c r="G178" s="15"/>
      <c r="H178" s="13"/>
      <c r="I178" s="14"/>
      <c r="J178" s="14"/>
      <c r="K178" s="14"/>
      <c r="L178" s="14"/>
      <c r="M178" s="14"/>
      <c r="N178" s="13"/>
      <c r="O178" s="13"/>
      <c r="P178" s="13"/>
      <c r="Q178" s="13"/>
      <c r="R178" s="13"/>
      <c r="S178" s="13"/>
      <c r="T178" s="13"/>
    </row>
    <row r="179" spans="1:20" s="2" customFormat="1" x14ac:dyDescent="0.25">
      <c r="A179" s="15"/>
      <c r="B179" s="15"/>
      <c r="C179" s="13"/>
      <c r="D179" s="15"/>
      <c r="E179" s="15"/>
      <c r="F179" s="15"/>
      <c r="G179" s="15"/>
      <c r="H179" s="13"/>
      <c r="I179" s="14"/>
      <c r="J179" s="14"/>
      <c r="K179" s="14"/>
      <c r="L179" s="14"/>
      <c r="M179" s="14"/>
      <c r="N179" s="13"/>
      <c r="O179" s="13"/>
      <c r="P179" s="13"/>
      <c r="Q179" s="13"/>
      <c r="R179" s="13"/>
      <c r="S179" s="13"/>
      <c r="T179" s="13"/>
    </row>
    <row r="180" spans="1:20" s="2" customFormat="1" x14ac:dyDescent="0.25">
      <c r="A180" s="15"/>
      <c r="B180" s="15"/>
      <c r="C180" s="13"/>
      <c r="D180" s="15"/>
      <c r="E180" s="15"/>
      <c r="F180" s="15"/>
      <c r="G180" s="15"/>
      <c r="H180" s="13"/>
      <c r="I180" s="14"/>
      <c r="J180" s="14"/>
      <c r="K180" s="14"/>
      <c r="L180" s="14"/>
      <c r="M180" s="14"/>
      <c r="N180" s="13"/>
      <c r="O180" s="13"/>
      <c r="P180" s="13"/>
      <c r="Q180" s="13"/>
      <c r="R180" s="13"/>
      <c r="S180" s="13"/>
      <c r="T180" s="13"/>
    </row>
    <row r="181" spans="1:20" s="2" customFormat="1" x14ac:dyDescent="0.25">
      <c r="A181" s="15"/>
      <c r="B181" s="15"/>
      <c r="C181" s="13"/>
      <c r="D181" s="15"/>
      <c r="E181" s="15"/>
      <c r="F181" s="15"/>
      <c r="G181" s="15"/>
      <c r="H181" s="13"/>
      <c r="I181" s="14"/>
      <c r="J181" s="14"/>
      <c r="K181" s="14"/>
      <c r="L181" s="14"/>
      <c r="M181" s="14"/>
      <c r="N181" s="13"/>
      <c r="O181" s="13"/>
      <c r="P181" s="13"/>
      <c r="Q181" s="13"/>
      <c r="R181" s="13"/>
      <c r="S181" s="13"/>
      <c r="T181" s="13"/>
    </row>
    <row r="182" spans="1:20" s="2" customFormat="1" x14ac:dyDescent="0.25">
      <c r="A182" s="15"/>
      <c r="B182" s="15"/>
      <c r="C182" s="13"/>
      <c r="D182" s="15"/>
      <c r="E182" s="15"/>
      <c r="F182" s="15"/>
      <c r="G182" s="15"/>
      <c r="H182" s="13"/>
      <c r="I182" s="14"/>
      <c r="J182" s="14"/>
      <c r="K182" s="14"/>
      <c r="L182" s="14"/>
      <c r="M182" s="14"/>
      <c r="N182" s="13"/>
      <c r="O182" s="13"/>
      <c r="P182" s="13"/>
      <c r="Q182" s="13"/>
      <c r="R182" s="13"/>
      <c r="S182" s="13"/>
      <c r="T182" s="13"/>
    </row>
    <row r="183" spans="1:20" s="2" customFormat="1" x14ac:dyDescent="0.25">
      <c r="A183" s="15"/>
      <c r="B183" s="15"/>
      <c r="C183" s="13"/>
      <c r="D183" s="15"/>
      <c r="E183" s="15"/>
      <c r="F183" s="15"/>
      <c r="G183" s="15"/>
      <c r="H183" s="13"/>
      <c r="I183" s="14"/>
      <c r="J183" s="14"/>
      <c r="K183" s="14"/>
      <c r="L183" s="14"/>
      <c r="M183" s="14"/>
      <c r="N183" s="13"/>
      <c r="O183" s="13"/>
      <c r="P183" s="13"/>
      <c r="Q183" s="13"/>
      <c r="R183" s="13"/>
      <c r="S183" s="13"/>
      <c r="T183" s="13"/>
    </row>
    <row r="184" spans="1:20" s="2" customFormat="1" x14ac:dyDescent="0.25">
      <c r="A184" s="15"/>
      <c r="B184" s="15"/>
      <c r="C184" s="13"/>
      <c r="D184" s="15"/>
      <c r="E184" s="15"/>
      <c r="F184" s="15"/>
      <c r="G184" s="15"/>
      <c r="H184" s="13"/>
      <c r="I184" s="14"/>
      <c r="J184" s="14"/>
      <c r="K184" s="14"/>
      <c r="L184" s="14"/>
      <c r="M184" s="14"/>
      <c r="N184" s="13"/>
      <c r="O184" s="13"/>
      <c r="P184" s="13"/>
      <c r="Q184" s="13"/>
      <c r="R184" s="13"/>
      <c r="S184" s="13"/>
      <c r="T184" s="13"/>
    </row>
    <row r="185" spans="1:20" s="2" customFormat="1" x14ac:dyDescent="0.25">
      <c r="A185" s="15"/>
      <c r="B185" s="15"/>
      <c r="C185" s="13"/>
      <c r="D185" s="15"/>
      <c r="E185" s="15"/>
      <c r="F185" s="15"/>
      <c r="G185" s="15"/>
      <c r="H185" s="13"/>
      <c r="I185" s="14"/>
      <c r="J185" s="14"/>
      <c r="K185" s="14"/>
      <c r="L185" s="14"/>
      <c r="M185" s="14"/>
      <c r="N185" s="13"/>
      <c r="O185" s="13"/>
      <c r="P185" s="13"/>
      <c r="Q185" s="13"/>
      <c r="R185" s="13"/>
      <c r="S185" s="13"/>
      <c r="T185" s="13"/>
    </row>
    <row r="186" spans="1:20" s="2" customFormat="1" x14ac:dyDescent="0.25">
      <c r="A186" s="15"/>
      <c r="B186" s="15"/>
      <c r="C186" s="13"/>
      <c r="D186" s="15"/>
      <c r="E186" s="15"/>
      <c r="F186" s="15"/>
      <c r="G186" s="15"/>
      <c r="H186" s="13"/>
      <c r="I186" s="14"/>
      <c r="J186" s="14"/>
      <c r="K186" s="14"/>
      <c r="L186" s="14"/>
      <c r="M186" s="14"/>
      <c r="N186" s="13"/>
      <c r="O186" s="13"/>
      <c r="P186" s="13"/>
      <c r="Q186" s="13"/>
      <c r="R186" s="13"/>
      <c r="S186" s="13"/>
      <c r="T186" s="13"/>
    </row>
    <row r="187" spans="1:20" s="2" customFormat="1" x14ac:dyDescent="0.25">
      <c r="A187" s="15"/>
      <c r="B187" s="15"/>
      <c r="C187" s="13"/>
      <c r="D187" s="15"/>
      <c r="E187" s="15"/>
      <c r="F187" s="15"/>
      <c r="G187" s="15"/>
      <c r="H187" s="13"/>
      <c r="I187" s="14"/>
      <c r="J187" s="14"/>
      <c r="K187" s="14"/>
      <c r="L187" s="14"/>
      <c r="M187" s="14"/>
      <c r="N187" s="13"/>
      <c r="O187" s="13"/>
      <c r="P187" s="13"/>
      <c r="Q187" s="13"/>
      <c r="R187" s="13"/>
      <c r="S187" s="13"/>
      <c r="T187" s="13"/>
    </row>
    <row r="188" spans="1:20" s="2" customFormat="1" x14ac:dyDescent="0.25">
      <c r="A188" s="15"/>
      <c r="B188" s="15"/>
      <c r="C188" s="13"/>
      <c r="D188" s="15"/>
      <c r="E188" s="15"/>
      <c r="F188" s="15"/>
      <c r="G188" s="15"/>
      <c r="H188" s="13"/>
      <c r="I188" s="14"/>
      <c r="J188" s="14"/>
      <c r="K188" s="14"/>
      <c r="L188" s="14"/>
      <c r="M188" s="14"/>
      <c r="N188" s="13"/>
      <c r="O188" s="13"/>
      <c r="P188" s="13"/>
      <c r="Q188" s="13"/>
      <c r="R188" s="13"/>
      <c r="S188" s="13"/>
      <c r="T188" s="13"/>
    </row>
    <row r="189" spans="1:20" s="2" customFormat="1" x14ac:dyDescent="0.25">
      <c r="A189" s="15"/>
      <c r="B189" s="15"/>
      <c r="C189" s="13"/>
      <c r="D189" s="15"/>
      <c r="E189" s="15"/>
      <c r="F189" s="15"/>
      <c r="G189" s="15"/>
      <c r="H189" s="13"/>
      <c r="I189" s="14"/>
      <c r="J189" s="14"/>
      <c r="K189" s="14"/>
      <c r="L189" s="14"/>
      <c r="M189" s="14"/>
      <c r="N189" s="13"/>
      <c r="O189" s="13"/>
      <c r="P189" s="13"/>
      <c r="Q189" s="13"/>
      <c r="R189" s="13"/>
      <c r="S189" s="13"/>
      <c r="T189" s="13"/>
    </row>
    <row r="190" spans="1:20" s="2" customFormat="1" x14ac:dyDescent="0.25">
      <c r="A190" s="15"/>
      <c r="B190" s="15"/>
      <c r="C190" s="13"/>
      <c r="D190" s="15"/>
      <c r="E190" s="15"/>
      <c r="F190" s="15"/>
      <c r="G190" s="15"/>
      <c r="H190" s="13"/>
      <c r="I190" s="14"/>
      <c r="J190" s="14"/>
      <c r="K190" s="14"/>
      <c r="L190" s="14"/>
      <c r="M190" s="14"/>
      <c r="N190" s="13"/>
      <c r="O190" s="13"/>
      <c r="P190" s="13"/>
      <c r="Q190" s="13"/>
      <c r="R190" s="13"/>
      <c r="S190" s="13"/>
      <c r="T190" s="13"/>
    </row>
    <row r="191" spans="1:20" s="2" customFormat="1" x14ac:dyDescent="0.25">
      <c r="A191" s="15"/>
      <c r="B191" s="15"/>
      <c r="C191" s="13"/>
      <c r="D191" s="15"/>
      <c r="E191" s="15"/>
      <c r="F191" s="15"/>
      <c r="G191" s="15"/>
      <c r="H191" s="13"/>
      <c r="I191" s="14"/>
      <c r="J191" s="14"/>
      <c r="K191" s="14"/>
      <c r="L191" s="14"/>
      <c r="M191" s="14"/>
      <c r="N191" s="13"/>
      <c r="O191" s="13"/>
      <c r="P191" s="13"/>
      <c r="Q191" s="13"/>
      <c r="R191" s="13"/>
      <c r="S191" s="13"/>
      <c r="T191" s="13"/>
    </row>
    <row r="192" spans="1:20" s="2" customFormat="1" x14ac:dyDescent="0.25">
      <c r="A192" s="15"/>
      <c r="B192" s="15"/>
      <c r="C192" s="13"/>
      <c r="D192" s="15"/>
      <c r="E192" s="15"/>
      <c r="F192" s="15"/>
      <c r="G192" s="15"/>
      <c r="H192" s="13"/>
      <c r="I192" s="14"/>
      <c r="J192" s="14"/>
      <c r="K192" s="14"/>
      <c r="L192" s="14"/>
      <c r="M192" s="14"/>
      <c r="N192" s="13"/>
      <c r="O192" s="13"/>
      <c r="P192" s="13"/>
      <c r="Q192" s="13"/>
      <c r="R192" s="13"/>
      <c r="S192" s="13"/>
      <c r="T192" s="13"/>
    </row>
    <row r="193" spans="1:20" s="2" customFormat="1" x14ac:dyDescent="0.25">
      <c r="A193" s="15"/>
      <c r="B193" s="15"/>
      <c r="C193" s="13"/>
      <c r="D193" s="15"/>
      <c r="E193" s="15"/>
      <c r="F193" s="15"/>
      <c r="G193" s="15"/>
      <c r="H193" s="13"/>
      <c r="I193" s="14"/>
      <c r="J193" s="14"/>
      <c r="K193" s="14"/>
      <c r="L193" s="14"/>
      <c r="M193" s="14"/>
      <c r="N193" s="13"/>
      <c r="O193" s="13"/>
      <c r="P193" s="13"/>
      <c r="Q193" s="13"/>
      <c r="R193" s="13"/>
      <c r="S193" s="13"/>
      <c r="T193" s="13"/>
    </row>
    <row r="194" spans="1:20" s="2" customFormat="1" x14ac:dyDescent="0.25">
      <c r="A194" s="15"/>
      <c r="B194" s="15"/>
      <c r="C194" s="13"/>
      <c r="D194" s="15"/>
      <c r="E194" s="15"/>
      <c r="F194" s="15"/>
      <c r="G194" s="15"/>
      <c r="H194" s="13"/>
      <c r="I194" s="14"/>
      <c r="J194" s="14"/>
      <c r="K194" s="14"/>
      <c r="L194" s="14"/>
      <c r="M194" s="14"/>
      <c r="N194" s="13"/>
      <c r="O194" s="13"/>
      <c r="P194" s="13"/>
      <c r="Q194" s="13"/>
      <c r="R194" s="13"/>
      <c r="S194" s="13"/>
      <c r="T194" s="13"/>
    </row>
    <row r="195" spans="1:20" s="2" customFormat="1" x14ac:dyDescent="0.25">
      <c r="A195" s="15"/>
      <c r="B195" s="15"/>
      <c r="C195" s="13"/>
      <c r="D195" s="15"/>
      <c r="E195" s="15"/>
      <c r="F195" s="15"/>
      <c r="G195" s="15"/>
      <c r="H195" s="13"/>
      <c r="I195" s="14"/>
      <c r="J195" s="14"/>
      <c r="K195" s="14"/>
      <c r="L195" s="14"/>
      <c r="M195" s="14"/>
      <c r="N195" s="13"/>
      <c r="O195" s="13"/>
      <c r="P195" s="13"/>
      <c r="Q195" s="13"/>
      <c r="R195" s="13"/>
      <c r="S195" s="13"/>
      <c r="T195" s="13"/>
    </row>
    <row r="196" spans="1:20" s="2" customFormat="1" x14ac:dyDescent="0.25">
      <c r="A196" s="15"/>
      <c r="B196" s="15"/>
      <c r="C196" s="13"/>
      <c r="D196" s="15"/>
      <c r="E196" s="15"/>
      <c r="F196" s="15"/>
      <c r="G196" s="15"/>
      <c r="H196" s="13"/>
      <c r="I196" s="14"/>
      <c r="J196" s="14"/>
      <c r="K196" s="14"/>
      <c r="L196" s="14"/>
      <c r="M196" s="14"/>
      <c r="N196" s="13"/>
      <c r="O196" s="13"/>
      <c r="P196" s="13"/>
      <c r="Q196" s="13"/>
      <c r="R196" s="13"/>
      <c r="S196" s="13"/>
      <c r="T196" s="13"/>
    </row>
    <row r="197" spans="1:20" s="2" customFormat="1" x14ac:dyDescent="0.25">
      <c r="A197" s="15"/>
      <c r="B197" s="15"/>
      <c r="C197" s="13"/>
      <c r="D197" s="15"/>
      <c r="E197" s="15"/>
      <c r="F197" s="15"/>
      <c r="G197" s="15"/>
      <c r="H197" s="13"/>
      <c r="I197" s="14"/>
      <c r="J197" s="14"/>
      <c r="K197" s="14"/>
      <c r="L197" s="14"/>
      <c r="M197" s="14"/>
      <c r="N197" s="13"/>
      <c r="O197" s="13"/>
      <c r="P197" s="13"/>
      <c r="Q197" s="13"/>
      <c r="R197" s="13"/>
      <c r="S197" s="13"/>
      <c r="T197" s="13"/>
    </row>
    <row r="198" spans="1:20" s="2" customFormat="1" x14ac:dyDescent="0.25">
      <c r="A198" s="15"/>
      <c r="B198" s="15"/>
      <c r="C198" s="13"/>
      <c r="D198" s="15"/>
      <c r="E198" s="15"/>
      <c r="F198" s="15"/>
      <c r="G198" s="15"/>
      <c r="H198" s="13"/>
      <c r="I198" s="14"/>
      <c r="J198" s="14"/>
      <c r="K198" s="14"/>
      <c r="L198" s="14"/>
      <c r="M198" s="14"/>
      <c r="N198" s="13"/>
      <c r="O198" s="13"/>
      <c r="P198" s="13"/>
      <c r="Q198" s="13"/>
      <c r="R198" s="13"/>
      <c r="S198" s="13"/>
      <c r="T198" s="13"/>
    </row>
    <row r="199" spans="1:20" s="2" customFormat="1" x14ac:dyDescent="0.25">
      <c r="A199" s="15"/>
      <c r="B199" s="15"/>
      <c r="C199" s="13"/>
      <c r="D199" s="15"/>
      <c r="E199" s="15"/>
      <c r="F199" s="15"/>
      <c r="G199" s="15"/>
      <c r="H199" s="13"/>
      <c r="I199" s="14"/>
      <c r="J199" s="14"/>
      <c r="K199" s="14"/>
      <c r="L199" s="14"/>
      <c r="M199" s="14"/>
      <c r="N199" s="13"/>
      <c r="O199" s="13"/>
      <c r="P199" s="13"/>
      <c r="Q199" s="13"/>
      <c r="R199" s="13"/>
      <c r="S199" s="13"/>
      <c r="T199" s="13"/>
    </row>
    <row r="200" spans="1:20" s="2" customFormat="1" x14ac:dyDescent="0.25">
      <c r="A200" s="15"/>
      <c r="B200" s="15"/>
      <c r="C200" s="13"/>
      <c r="D200" s="15"/>
      <c r="E200" s="15"/>
      <c r="F200" s="15"/>
      <c r="G200" s="15"/>
      <c r="H200" s="13"/>
      <c r="I200" s="14"/>
      <c r="J200" s="14"/>
      <c r="K200" s="14"/>
      <c r="L200" s="14"/>
      <c r="M200" s="14"/>
      <c r="N200" s="13"/>
      <c r="O200" s="13"/>
      <c r="P200" s="13"/>
      <c r="Q200" s="13"/>
      <c r="R200" s="13"/>
      <c r="S200" s="13"/>
      <c r="T200" s="13"/>
    </row>
    <row r="201" spans="1:20" s="2" customFormat="1" x14ac:dyDescent="0.25">
      <c r="A201" s="15"/>
      <c r="B201" s="15"/>
      <c r="C201" s="13"/>
      <c r="D201" s="15"/>
      <c r="E201" s="15"/>
      <c r="F201" s="15"/>
      <c r="G201" s="15"/>
      <c r="H201" s="13"/>
      <c r="I201" s="14"/>
      <c r="J201" s="14"/>
      <c r="K201" s="14"/>
      <c r="L201" s="14"/>
      <c r="M201" s="14"/>
      <c r="N201" s="13"/>
      <c r="O201" s="13"/>
      <c r="P201" s="13"/>
      <c r="Q201" s="13"/>
      <c r="R201" s="13"/>
      <c r="S201" s="13"/>
      <c r="T201" s="13"/>
    </row>
    <row r="202" spans="1:20" s="2" customFormat="1" x14ac:dyDescent="0.25">
      <c r="A202" s="15"/>
      <c r="B202" s="15"/>
      <c r="C202" s="13"/>
      <c r="D202" s="15"/>
      <c r="E202" s="15"/>
      <c r="F202" s="15"/>
      <c r="G202" s="15"/>
      <c r="H202" s="13"/>
      <c r="I202" s="14"/>
      <c r="J202" s="14"/>
      <c r="K202" s="14"/>
      <c r="L202" s="14"/>
      <c r="M202" s="14"/>
      <c r="N202" s="13"/>
      <c r="O202" s="13"/>
      <c r="P202" s="13"/>
      <c r="Q202" s="13"/>
      <c r="R202" s="13"/>
      <c r="S202" s="13"/>
      <c r="T202" s="13"/>
    </row>
    <row r="203" spans="1:20" s="2" customFormat="1" x14ac:dyDescent="0.25">
      <c r="A203" s="15"/>
      <c r="B203" s="15"/>
      <c r="C203" s="13"/>
      <c r="D203" s="15"/>
      <c r="E203" s="15"/>
      <c r="F203" s="15"/>
      <c r="G203" s="15"/>
      <c r="H203" s="13"/>
      <c r="I203" s="14"/>
      <c r="J203" s="14"/>
      <c r="K203" s="14"/>
      <c r="L203" s="14"/>
      <c r="M203" s="14"/>
      <c r="N203" s="13"/>
      <c r="O203" s="13"/>
      <c r="P203" s="13"/>
      <c r="Q203" s="13"/>
      <c r="R203" s="13"/>
      <c r="S203" s="13"/>
      <c r="T203" s="13"/>
    </row>
    <row r="204" spans="1:20" s="2" customFormat="1" x14ac:dyDescent="0.25">
      <c r="A204" s="15"/>
      <c r="B204" s="15"/>
      <c r="C204" s="13"/>
      <c r="D204" s="15"/>
      <c r="E204" s="15"/>
      <c r="F204" s="15"/>
      <c r="G204" s="15"/>
      <c r="H204" s="13"/>
      <c r="I204" s="14"/>
      <c r="J204" s="14"/>
      <c r="K204" s="14"/>
      <c r="L204" s="14"/>
      <c r="M204" s="14"/>
      <c r="N204" s="13"/>
      <c r="O204" s="13"/>
      <c r="P204" s="13"/>
      <c r="Q204" s="13"/>
      <c r="R204" s="13"/>
      <c r="S204" s="13"/>
      <c r="T204" s="13"/>
    </row>
    <row r="205" spans="1:20" s="2" customFormat="1" x14ac:dyDescent="0.25">
      <c r="A205" s="15"/>
      <c r="B205" s="15"/>
      <c r="C205" s="13"/>
      <c r="D205" s="15"/>
      <c r="E205" s="15"/>
      <c r="F205" s="15"/>
      <c r="G205" s="15"/>
      <c r="H205" s="13"/>
      <c r="I205" s="14"/>
      <c r="J205" s="14"/>
      <c r="K205" s="14"/>
      <c r="L205" s="14"/>
      <c r="M205" s="14"/>
      <c r="N205" s="13"/>
      <c r="O205" s="13"/>
      <c r="P205" s="13"/>
      <c r="Q205" s="13"/>
      <c r="R205" s="13"/>
      <c r="S205" s="13"/>
      <c r="T205" s="13"/>
    </row>
    <row r="206" spans="1:20" s="2" customFormat="1" x14ac:dyDescent="0.25">
      <c r="A206" s="15"/>
      <c r="B206" s="15"/>
      <c r="C206" s="13"/>
      <c r="D206" s="15"/>
      <c r="E206" s="15"/>
      <c r="F206" s="15"/>
      <c r="G206" s="15"/>
      <c r="H206" s="13"/>
      <c r="I206" s="14"/>
      <c r="J206" s="14"/>
      <c r="K206" s="14"/>
      <c r="L206" s="14"/>
      <c r="M206" s="14"/>
      <c r="N206" s="13"/>
      <c r="O206" s="13"/>
      <c r="P206" s="13"/>
      <c r="Q206" s="13"/>
      <c r="R206" s="13"/>
      <c r="S206" s="13"/>
      <c r="T206" s="13"/>
    </row>
    <row r="207" spans="1:20" s="2" customFormat="1" x14ac:dyDescent="0.25">
      <c r="A207" s="15"/>
      <c r="B207" s="15"/>
      <c r="C207" s="13"/>
      <c r="D207" s="15"/>
      <c r="E207" s="15"/>
      <c r="F207" s="15"/>
      <c r="G207" s="15"/>
      <c r="H207" s="13"/>
      <c r="I207" s="14"/>
      <c r="J207" s="14"/>
      <c r="K207" s="14"/>
      <c r="L207" s="14"/>
      <c r="M207" s="14"/>
      <c r="N207" s="13"/>
      <c r="O207" s="13"/>
      <c r="P207" s="13"/>
      <c r="Q207" s="13"/>
      <c r="R207" s="13"/>
      <c r="S207" s="13"/>
      <c r="T207" s="13"/>
    </row>
    <row r="208" spans="1:20" s="2" customFormat="1" x14ac:dyDescent="0.25">
      <c r="A208" s="15"/>
      <c r="B208" s="15"/>
      <c r="C208" s="13"/>
      <c r="D208" s="15"/>
      <c r="E208" s="15"/>
      <c r="F208" s="15"/>
      <c r="G208" s="15"/>
      <c r="H208" s="13"/>
      <c r="I208" s="14"/>
      <c r="J208" s="14"/>
      <c r="K208" s="14"/>
      <c r="L208" s="14"/>
      <c r="M208" s="14"/>
      <c r="N208" s="13"/>
      <c r="O208" s="13"/>
      <c r="P208" s="13"/>
      <c r="Q208" s="13"/>
      <c r="R208" s="13"/>
      <c r="S208" s="13"/>
      <c r="T208" s="13"/>
    </row>
    <row r="209" spans="1:50" s="2" customFormat="1" x14ac:dyDescent="0.25">
      <c r="A209" s="15"/>
      <c r="B209" s="15"/>
      <c r="C209" s="13"/>
      <c r="D209" s="15"/>
      <c r="E209" s="15"/>
      <c r="F209" s="15"/>
      <c r="G209" s="15"/>
      <c r="H209" s="13"/>
      <c r="I209" s="14"/>
      <c r="J209" s="14"/>
      <c r="K209" s="14"/>
      <c r="L209" s="14"/>
      <c r="M209" s="14"/>
      <c r="N209" s="13"/>
      <c r="O209" s="13"/>
      <c r="P209" s="13"/>
      <c r="Q209" s="13"/>
      <c r="R209" s="13"/>
      <c r="S209" s="13"/>
      <c r="T209" s="13"/>
    </row>
    <row r="210" spans="1:50" s="2" customFormat="1" x14ac:dyDescent="0.25">
      <c r="A210" s="15"/>
      <c r="B210" s="15"/>
      <c r="C210" s="13"/>
      <c r="D210" s="15"/>
      <c r="E210" s="15"/>
      <c r="F210" s="15"/>
      <c r="G210" s="15"/>
      <c r="H210" s="13"/>
      <c r="I210" s="14"/>
      <c r="J210" s="14"/>
      <c r="K210" s="14"/>
      <c r="L210" s="14"/>
      <c r="M210" s="14"/>
      <c r="N210" s="13"/>
      <c r="O210" s="13"/>
      <c r="P210" s="13"/>
      <c r="Q210" s="13"/>
      <c r="R210" s="13"/>
      <c r="S210" s="13"/>
      <c r="T210" s="13"/>
    </row>
    <row r="211" spans="1:50" s="2" customFormat="1" x14ac:dyDescent="0.25">
      <c r="A211" s="15"/>
      <c r="B211" s="15"/>
      <c r="C211" s="13"/>
      <c r="D211" s="15"/>
      <c r="E211" s="15"/>
      <c r="F211" s="15"/>
      <c r="G211" s="15"/>
      <c r="H211" s="13"/>
      <c r="I211" s="14"/>
      <c r="J211" s="14"/>
      <c r="K211" s="14"/>
      <c r="L211" s="14"/>
      <c r="M211" s="14"/>
      <c r="N211" s="13"/>
      <c r="O211" s="13"/>
      <c r="P211" s="13"/>
      <c r="Q211" s="13"/>
      <c r="R211" s="13"/>
      <c r="S211" s="13"/>
      <c r="T211" s="13"/>
    </row>
    <row r="212" spans="1:50" s="2" customFormat="1" x14ac:dyDescent="0.25">
      <c r="A212" s="15"/>
      <c r="B212" s="15"/>
      <c r="C212" s="13"/>
      <c r="D212" s="15"/>
      <c r="E212" s="15"/>
      <c r="F212" s="15"/>
      <c r="G212" s="15"/>
      <c r="H212" s="13"/>
      <c r="I212" s="14"/>
      <c r="J212" s="14"/>
      <c r="K212" s="14"/>
      <c r="L212" s="14"/>
      <c r="M212" s="14"/>
      <c r="N212" s="13"/>
      <c r="O212" s="13"/>
      <c r="P212" s="13"/>
      <c r="Q212" s="13"/>
      <c r="R212" s="13"/>
      <c r="S212" s="13"/>
      <c r="T212" s="13"/>
    </row>
    <row r="213" spans="1:50" s="2" customFormat="1" x14ac:dyDescent="0.25">
      <c r="A213" s="15"/>
      <c r="B213" s="15"/>
      <c r="C213" s="13"/>
      <c r="D213" s="15"/>
      <c r="E213" s="15"/>
      <c r="F213" s="15"/>
      <c r="G213" s="15"/>
      <c r="H213" s="13"/>
      <c r="I213" s="14"/>
      <c r="J213" s="14"/>
      <c r="K213" s="14"/>
      <c r="L213" s="14"/>
      <c r="M213" s="14"/>
      <c r="N213" s="13"/>
      <c r="O213" s="13"/>
      <c r="P213" s="13"/>
      <c r="Q213" s="13"/>
      <c r="R213" s="13"/>
      <c r="S213" s="13"/>
      <c r="T213" s="13"/>
    </row>
    <row r="214" spans="1:50" s="8" customFormat="1" x14ac:dyDescent="0.25">
      <c r="A214" s="12"/>
      <c r="B214" s="12"/>
      <c r="C214" s="10"/>
      <c r="D214" s="12"/>
      <c r="E214" s="12"/>
      <c r="F214" s="12"/>
      <c r="G214" s="12"/>
      <c r="H214" s="10"/>
      <c r="I214" s="11"/>
      <c r="J214" s="11"/>
      <c r="K214" s="11"/>
      <c r="L214" s="11"/>
      <c r="M214" s="11"/>
      <c r="N214" s="10"/>
      <c r="O214" s="10"/>
      <c r="P214" s="10"/>
      <c r="Q214" s="10"/>
      <c r="R214" s="10"/>
      <c r="S214" s="10"/>
      <c r="T214" s="10"/>
      <c r="W214" s="9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 x14ac:dyDescent="0.25">
      <c r="U215" s="1"/>
    </row>
    <row r="216" spans="1:50" x14ac:dyDescent="0.25">
      <c r="U216" s="1"/>
    </row>
    <row r="217" spans="1:50" x14ac:dyDescent="0.25">
      <c r="U217" s="1"/>
    </row>
    <row r="218" spans="1:50" x14ac:dyDescent="0.25">
      <c r="U218" s="1"/>
    </row>
    <row r="219" spans="1:50" x14ac:dyDescent="0.25">
      <c r="U219" s="1"/>
    </row>
    <row r="220" spans="1:50" x14ac:dyDescent="0.25">
      <c r="U220" s="1"/>
    </row>
    <row r="221" spans="1:50" x14ac:dyDescent="0.25">
      <c r="U221" s="1"/>
    </row>
    <row r="222" spans="1:50" x14ac:dyDescent="0.25">
      <c r="U222" s="1"/>
    </row>
    <row r="223" spans="1:50" x14ac:dyDescent="0.25">
      <c r="U223" s="1"/>
    </row>
    <row r="224" spans="1:50" x14ac:dyDescent="0.25">
      <c r="U224" s="1"/>
    </row>
    <row r="225" spans="21:21" x14ac:dyDescent="0.25">
      <c r="U225" s="1"/>
    </row>
    <row r="226" spans="21:21" x14ac:dyDescent="0.25">
      <c r="U226" s="1"/>
    </row>
    <row r="227" spans="21:21" x14ac:dyDescent="0.25">
      <c r="U227" s="1"/>
    </row>
    <row r="228" spans="21:21" x14ac:dyDescent="0.25">
      <c r="U228" s="1"/>
    </row>
    <row r="229" spans="21:21" x14ac:dyDescent="0.25">
      <c r="U229" s="1"/>
    </row>
    <row r="230" spans="21:21" x14ac:dyDescent="0.25">
      <c r="U230" s="1"/>
    </row>
    <row r="231" spans="21:21" x14ac:dyDescent="0.25">
      <c r="U231" s="1"/>
    </row>
    <row r="232" spans="21:21" x14ac:dyDescent="0.25">
      <c r="U232" s="1"/>
    </row>
    <row r="233" spans="21:21" x14ac:dyDescent="0.25">
      <c r="U233" s="1"/>
    </row>
    <row r="234" spans="21:21" x14ac:dyDescent="0.25">
      <c r="U234" s="1"/>
    </row>
    <row r="235" spans="21:21" x14ac:dyDescent="0.25">
      <c r="U235" s="1"/>
    </row>
    <row r="236" spans="21:21" x14ac:dyDescent="0.25">
      <c r="U236" s="1"/>
    </row>
    <row r="237" spans="21:21" x14ac:dyDescent="0.25">
      <c r="U237" s="1"/>
    </row>
    <row r="238" spans="21:21" x14ac:dyDescent="0.25">
      <c r="U238" s="1"/>
    </row>
    <row r="239" spans="21:21" x14ac:dyDescent="0.25">
      <c r="U239" s="1"/>
    </row>
    <row r="240" spans="21:21" x14ac:dyDescent="0.25">
      <c r="U240" s="1"/>
    </row>
    <row r="241" spans="21:21" x14ac:dyDescent="0.25">
      <c r="U241" s="1"/>
    </row>
    <row r="242" spans="21:21" x14ac:dyDescent="0.25">
      <c r="U242" s="1"/>
    </row>
    <row r="243" spans="21:21" x14ac:dyDescent="0.25">
      <c r="U243" s="1"/>
    </row>
    <row r="244" spans="21:21" x14ac:dyDescent="0.25">
      <c r="U244" s="1"/>
    </row>
    <row r="245" spans="21:21" x14ac:dyDescent="0.25">
      <c r="U245" s="1"/>
    </row>
    <row r="246" spans="21:21" x14ac:dyDescent="0.25">
      <c r="U246" s="1"/>
    </row>
    <row r="247" spans="21:21" x14ac:dyDescent="0.25">
      <c r="U247" s="1"/>
    </row>
    <row r="248" spans="21:21" x14ac:dyDescent="0.25">
      <c r="U248" s="1"/>
    </row>
    <row r="249" spans="21:21" x14ac:dyDescent="0.25">
      <c r="U249" s="1"/>
    </row>
    <row r="250" spans="21:21" x14ac:dyDescent="0.25">
      <c r="U250" s="1"/>
    </row>
    <row r="251" spans="21:21" x14ac:dyDescent="0.25">
      <c r="U251" s="1"/>
    </row>
    <row r="252" spans="21:21" x14ac:dyDescent="0.25">
      <c r="U252" s="1"/>
    </row>
    <row r="253" spans="21:21" x14ac:dyDescent="0.25">
      <c r="U253" s="1"/>
    </row>
    <row r="254" spans="21:21" x14ac:dyDescent="0.25">
      <c r="U254" s="1"/>
    </row>
    <row r="255" spans="21:21" x14ac:dyDescent="0.25">
      <c r="U255" s="1"/>
    </row>
    <row r="256" spans="21:21" x14ac:dyDescent="0.25">
      <c r="U256" s="1"/>
    </row>
    <row r="257" spans="21:21" x14ac:dyDescent="0.25">
      <c r="U257" s="1"/>
    </row>
    <row r="258" spans="21:21" x14ac:dyDescent="0.25">
      <c r="U258" s="1"/>
    </row>
    <row r="259" spans="21:21" x14ac:dyDescent="0.25">
      <c r="U259" s="1"/>
    </row>
    <row r="260" spans="21:21" x14ac:dyDescent="0.25">
      <c r="U260" s="1"/>
    </row>
    <row r="261" spans="21:21" x14ac:dyDescent="0.25">
      <c r="U261" s="1"/>
    </row>
    <row r="262" spans="21:21" x14ac:dyDescent="0.25">
      <c r="U262" s="1"/>
    </row>
    <row r="263" spans="21:21" x14ac:dyDescent="0.25">
      <c r="U263" s="1"/>
    </row>
    <row r="264" spans="21:21" x14ac:dyDescent="0.25">
      <c r="U264" s="1"/>
    </row>
    <row r="265" spans="21:21" x14ac:dyDescent="0.25">
      <c r="U265" s="1"/>
    </row>
    <row r="266" spans="21:21" x14ac:dyDescent="0.25">
      <c r="U266" s="1"/>
    </row>
    <row r="267" spans="21:21" x14ac:dyDescent="0.25">
      <c r="U267" s="1"/>
    </row>
    <row r="268" spans="21:21" x14ac:dyDescent="0.25">
      <c r="U268" s="1"/>
    </row>
    <row r="269" spans="21:21" x14ac:dyDescent="0.25">
      <c r="U269" s="1"/>
    </row>
    <row r="270" spans="21:21" x14ac:dyDescent="0.25">
      <c r="U270" s="1"/>
    </row>
    <row r="271" spans="21:21" x14ac:dyDescent="0.25">
      <c r="U271" s="1"/>
    </row>
    <row r="272" spans="21:21" x14ac:dyDescent="0.25">
      <c r="U272" s="1"/>
    </row>
    <row r="273" spans="21:21" x14ac:dyDescent="0.25">
      <c r="U273" s="1"/>
    </row>
    <row r="274" spans="21:21" x14ac:dyDescent="0.25">
      <c r="U274" s="1"/>
    </row>
    <row r="275" spans="21:21" x14ac:dyDescent="0.25">
      <c r="U275" s="1"/>
    </row>
    <row r="276" spans="21:21" x14ac:dyDescent="0.25">
      <c r="U276" s="1"/>
    </row>
    <row r="277" spans="21:21" x14ac:dyDescent="0.25">
      <c r="U277" s="1"/>
    </row>
    <row r="278" spans="21:21" x14ac:dyDescent="0.25">
      <c r="U278" s="1"/>
    </row>
    <row r="279" spans="21:21" x14ac:dyDescent="0.25">
      <c r="U279" s="1"/>
    </row>
    <row r="280" spans="21:21" x14ac:dyDescent="0.25">
      <c r="U280" s="1"/>
    </row>
    <row r="281" spans="21:21" x14ac:dyDescent="0.25">
      <c r="U281" s="1"/>
    </row>
    <row r="282" spans="21:21" x14ac:dyDescent="0.25">
      <c r="U282" s="1"/>
    </row>
    <row r="283" spans="21:21" x14ac:dyDescent="0.25">
      <c r="U283" s="1"/>
    </row>
    <row r="284" spans="21:21" x14ac:dyDescent="0.25">
      <c r="U284" s="1"/>
    </row>
    <row r="285" spans="21:21" x14ac:dyDescent="0.25">
      <c r="U285" s="1"/>
    </row>
    <row r="286" spans="21:21" x14ac:dyDescent="0.25">
      <c r="U286" s="1"/>
    </row>
    <row r="287" spans="21:21" x14ac:dyDescent="0.25">
      <c r="U287" s="1"/>
    </row>
    <row r="288" spans="21:21" x14ac:dyDescent="0.25">
      <c r="U288" s="1"/>
    </row>
    <row r="289" spans="21:21" x14ac:dyDescent="0.25">
      <c r="U289" s="1"/>
    </row>
    <row r="290" spans="21:21" x14ac:dyDescent="0.25">
      <c r="U290" s="1"/>
    </row>
    <row r="291" spans="21:21" x14ac:dyDescent="0.25">
      <c r="U291" s="1"/>
    </row>
    <row r="292" spans="21:21" x14ac:dyDescent="0.25">
      <c r="U292" s="1"/>
    </row>
    <row r="293" spans="21:21" x14ac:dyDescent="0.25">
      <c r="U293" s="1"/>
    </row>
    <row r="294" spans="21:21" x14ac:dyDescent="0.25">
      <c r="U294" s="1"/>
    </row>
    <row r="295" spans="21:21" x14ac:dyDescent="0.25">
      <c r="U295" s="1"/>
    </row>
    <row r="296" spans="21:21" x14ac:dyDescent="0.25">
      <c r="U296" s="1"/>
    </row>
    <row r="297" spans="21:21" x14ac:dyDescent="0.25">
      <c r="U297" s="1"/>
    </row>
    <row r="298" spans="21:21" x14ac:dyDescent="0.25">
      <c r="U298" s="1"/>
    </row>
    <row r="299" spans="21:21" x14ac:dyDescent="0.25">
      <c r="U299" s="1"/>
    </row>
    <row r="300" spans="21:21" x14ac:dyDescent="0.25">
      <c r="U300" s="1"/>
    </row>
    <row r="301" spans="21:21" x14ac:dyDescent="0.25">
      <c r="U301" s="1"/>
    </row>
    <row r="302" spans="21:21" x14ac:dyDescent="0.25">
      <c r="U302" s="1"/>
    </row>
    <row r="303" spans="21:21" x14ac:dyDescent="0.25">
      <c r="U303" s="1"/>
    </row>
    <row r="304" spans="21:21" x14ac:dyDescent="0.25">
      <c r="U304" s="1"/>
    </row>
    <row r="305" spans="21:21" x14ac:dyDescent="0.25">
      <c r="U305" s="1"/>
    </row>
    <row r="306" spans="21:21" x14ac:dyDescent="0.25">
      <c r="U306" s="1"/>
    </row>
    <row r="307" spans="21:21" x14ac:dyDescent="0.25">
      <c r="U307" s="1"/>
    </row>
    <row r="308" spans="21:21" x14ac:dyDescent="0.25">
      <c r="U308" s="1"/>
    </row>
    <row r="309" spans="21:21" x14ac:dyDescent="0.25">
      <c r="U309" s="1"/>
    </row>
    <row r="310" spans="21:21" x14ac:dyDescent="0.25">
      <c r="U310" s="1"/>
    </row>
    <row r="311" spans="21:21" x14ac:dyDescent="0.25">
      <c r="U311" s="1"/>
    </row>
    <row r="312" spans="21:21" x14ac:dyDescent="0.25">
      <c r="U312" s="1"/>
    </row>
    <row r="313" spans="21:21" x14ac:dyDescent="0.25">
      <c r="U313" s="1"/>
    </row>
    <row r="314" spans="21:21" x14ac:dyDescent="0.25">
      <c r="U314" s="1"/>
    </row>
    <row r="315" spans="21:21" x14ac:dyDescent="0.25">
      <c r="U315" s="1"/>
    </row>
    <row r="316" spans="21:21" x14ac:dyDescent="0.25">
      <c r="U316" s="1"/>
    </row>
    <row r="317" spans="21:21" x14ac:dyDescent="0.25">
      <c r="U317" s="1"/>
    </row>
    <row r="318" spans="21:21" x14ac:dyDescent="0.25">
      <c r="U318" s="1"/>
    </row>
    <row r="319" spans="21:21" x14ac:dyDescent="0.25">
      <c r="U319" s="1"/>
    </row>
    <row r="320" spans="21:21" x14ac:dyDescent="0.25">
      <c r="U320" s="1"/>
    </row>
    <row r="321" spans="21:21" x14ac:dyDescent="0.25">
      <c r="U321" s="1"/>
    </row>
    <row r="322" spans="21:21" x14ac:dyDescent="0.25">
      <c r="U322" s="1"/>
    </row>
    <row r="323" spans="21:21" x14ac:dyDescent="0.25">
      <c r="U323" s="1"/>
    </row>
    <row r="324" spans="21:21" x14ac:dyDescent="0.25">
      <c r="U324" s="1"/>
    </row>
    <row r="325" spans="21:21" x14ac:dyDescent="0.25">
      <c r="U325" s="1"/>
    </row>
    <row r="326" spans="21:21" x14ac:dyDescent="0.25">
      <c r="U326" s="1"/>
    </row>
    <row r="327" spans="21:21" x14ac:dyDescent="0.25">
      <c r="U327" s="1"/>
    </row>
    <row r="328" spans="21:21" x14ac:dyDescent="0.25">
      <c r="U328" s="1"/>
    </row>
    <row r="329" spans="21:21" x14ac:dyDescent="0.25">
      <c r="U329" s="1"/>
    </row>
    <row r="330" spans="21:21" x14ac:dyDescent="0.25">
      <c r="U330" s="1"/>
    </row>
    <row r="331" spans="21:21" x14ac:dyDescent="0.25">
      <c r="U331" s="1"/>
    </row>
    <row r="332" spans="21:21" x14ac:dyDescent="0.25">
      <c r="U332" s="1"/>
    </row>
    <row r="333" spans="21:21" x14ac:dyDescent="0.25">
      <c r="U333" s="1"/>
    </row>
    <row r="334" spans="21:21" x14ac:dyDescent="0.25">
      <c r="U334" s="1"/>
    </row>
    <row r="335" spans="21:21" x14ac:dyDescent="0.25">
      <c r="U335" s="1"/>
    </row>
    <row r="336" spans="21:21" x14ac:dyDescent="0.25">
      <c r="U336" s="1"/>
    </row>
    <row r="337" spans="21:21" x14ac:dyDescent="0.25">
      <c r="U337" s="1"/>
    </row>
    <row r="338" spans="21:21" x14ac:dyDescent="0.25">
      <c r="U338" s="1"/>
    </row>
    <row r="339" spans="21:21" x14ac:dyDescent="0.25">
      <c r="U339" s="1"/>
    </row>
    <row r="340" spans="21:21" x14ac:dyDescent="0.25">
      <c r="U340" s="1"/>
    </row>
    <row r="341" spans="21:21" x14ac:dyDescent="0.25">
      <c r="U341" s="1"/>
    </row>
    <row r="342" spans="21:21" x14ac:dyDescent="0.25">
      <c r="U342" s="1"/>
    </row>
    <row r="343" spans="21:21" x14ac:dyDescent="0.25">
      <c r="U343" s="1"/>
    </row>
    <row r="344" spans="21:21" x14ac:dyDescent="0.25">
      <c r="U344" s="1"/>
    </row>
    <row r="345" spans="21:21" x14ac:dyDescent="0.25">
      <c r="U345" s="1"/>
    </row>
    <row r="346" spans="21:21" x14ac:dyDescent="0.25">
      <c r="U346" s="1"/>
    </row>
    <row r="347" spans="21:21" x14ac:dyDescent="0.25">
      <c r="U347" s="1"/>
    </row>
    <row r="348" spans="21:21" x14ac:dyDescent="0.25">
      <c r="U348" s="1"/>
    </row>
    <row r="349" spans="21:21" x14ac:dyDescent="0.25">
      <c r="U349" s="1"/>
    </row>
    <row r="350" spans="21:21" x14ac:dyDescent="0.25">
      <c r="U350" s="1"/>
    </row>
    <row r="351" spans="21:21" x14ac:dyDescent="0.25">
      <c r="U351" s="1"/>
    </row>
    <row r="352" spans="21:21" x14ac:dyDescent="0.25">
      <c r="U352" s="1"/>
    </row>
    <row r="353" spans="21:21" x14ac:dyDescent="0.25">
      <c r="U353" s="1"/>
    </row>
    <row r="354" spans="21:21" x14ac:dyDescent="0.25">
      <c r="U354" s="1"/>
    </row>
    <row r="355" spans="21:21" x14ac:dyDescent="0.25">
      <c r="U355" s="1"/>
    </row>
    <row r="356" spans="21:21" x14ac:dyDescent="0.25">
      <c r="U356" s="1"/>
    </row>
    <row r="357" spans="21:21" x14ac:dyDescent="0.25">
      <c r="U357" s="1"/>
    </row>
    <row r="358" spans="21:21" x14ac:dyDescent="0.25">
      <c r="U358" s="1"/>
    </row>
    <row r="359" spans="21:21" x14ac:dyDescent="0.25">
      <c r="U359" s="1"/>
    </row>
    <row r="360" spans="21:21" x14ac:dyDescent="0.25">
      <c r="U360" s="1"/>
    </row>
    <row r="361" spans="21:21" x14ac:dyDescent="0.25">
      <c r="U361" s="1"/>
    </row>
    <row r="362" spans="21:21" x14ac:dyDescent="0.25">
      <c r="U362" s="1"/>
    </row>
    <row r="363" spans="21:21" x14ac:dyDescent="0.25">
      <c r="U363" s="1"/>
    </row>
    <row r="364" spans="21:21" x14ac:dyDescent="0.25">
      <c r="U364" s="1"/>
    </row>
    <row r="365" spans="21:21" x14ac:dyDescent="0.25">
      <c r="U365" s="1"/>
    </row>
    <row r="366" spans="21:21" x14ac:dyDescent="0.25">
      <c r="U366" s="1"/>
    </row>
    <row r="367" spans="21:21" x14ac:dyDescent="0.25">
      <c r="U367" s="1"/>
    </row>
    <row r="368" spans="21:21" x14ac:dyDescent="0.25">
      <c r="U368" s="1"/>
    </row>
    <row r="369" spans="21:21" x14ac:dyDescent="0.25">
      <c r="U369" s="1"/>
    </row>
    <row r="370" spans="21:21" x14ac:dyDescent="0.25">
      <c r="U370" s="1"/>
    </row>
    <row r="371" spans="21:21" x14ac:dyDescent="0.25">
      <c r="U371" s="1"/>
    </row>
    <row r="372" spans="21:21" x14ac:dyDescent="0.25">
      <c r="U372" s="1"/>
    </row>
    <row r="373" spans="21:21" x14ac:dyDescent="0.25">
      <c r="U373" s="1"/>
    </row>
    <row r="374" spans="21:21" x14ac:dyDescent="0.25">
      <c r="U374" s="1"/>
    </row>
    <row r="375" spans="21:21" x14ac:dyDescent="0.25">
      <c r="U375" s="1"/>
    </row>
    <row r="376" spans="21:21" x14ac:dyDescent="0.25">
      <c r="U376" s="1"/>
    </row>
    <row r="377" spans="21:21" x14ac:dyDescent="0.25">
      <c r="U377" s="1"/>
    </row>
    <row r="378" spans="21:21" x14ac:dyDescent="0.25">
      <c r="U378" s="1"/>
    </row>
    <row r="379" spans="21:21" x14ac:dyDescent="0.25">
      <c r="U379" s="1"/>
    </row>
    <row r="380" spans="21:21" x14ac:dyDescent="0.25">
      <c r="U380" s="1"/>
    </row>
    <row r="381" spans="21:21" x14ac:dyDescent="0.25">
      <c r="U381" s="1"/>
    </row>
    <row r="382" spans="21:21" x14ac:dyDescent="0.25">
      <c r="U382" s="1"/>
    </row>
    <row r="383" spans="21:21" x14ac:dyDescent="0.25">
      <c r="U383" s="1"/>
    </row>
    <row r="384" spans="21:21" x14ac:dyDescent="0.25">
      <c r="U384" s="1"/>
    </row>
    <row r="385" spans="21:21" x14ac:dyDescent="0.25">
      <c r="U385" s="1"/>
    </row>
    <row r="386" spans="21:21" x14ac:dyDescent="0.25">
      <c r="U386" s="1"/>
    </row>
    <row r="387" spans="21:21" x14ac:dyDescent="0.25">
      <c r="U387" s="1"/>
    </row>
    <row r="388" spans="21:21" x14ac:dyDescent="0.25">
      <c r="U388" s="1"/>
    </row>
    <row r="389" spans="21:21" x14ac:dyDescent="0.25">
      <c r="U389" s="1"/>
    </row>
    <row r="390" spans="21:21" x14ac:dyDescent="0.25">
      <c r="U390" s="1"/>
    </row>
    <row r="391" spans="21:21" x14ac:dyDescent="0.25">
      <c r="U391" s="1"/>
    </row>
    <row r="392" spans="21:21" x14ac:dyDescent="0.25">
      <c r="U392" s="1"/>
    </row>
    <row r="393" spans="21:21" x14ac:dyDescent="0.25">
      <c r="U393" s="1"/>
    </row>
    <row r="394" spans="21:21" x14ac:dyDescent="0.25">
      <c r="U394" s="1"/>
    </row>
    <row r="395" spans="21:21" x14ac:dyDescent="0.25">
      <c r="U395" s="1"/>
    </row>
    <row r="396" spans="21:21" x14ac:dyDescent="0.25">
      <c r="U396" s="1"/>
    </row>
    <row r="397" spans="21:21" x14ac:dyDescent="0.25">
      <c r="U397" s="1"/>
    </row>
    <row r="398" spans="21:21" x14ac:dyDescent="0.25">
      <c r="U398" s="1"/>
    </row>
    <row r="399" spans="21:21" x14ac:dyDescent="0.25">
      <c r="U399" s="1"/>
    </row>
    <row r="400" spans="21:21" x14ac:dyDescent="0.25">
      <c r="U400" s="1"/>
    </row>
    <row r="401" spans="21:21" x14ac:dyDescent="0.25">
      <c r="U401" s="1"/>
    </row>
    <row r="402" spans="21:21" x14ac:dyDescent="0.25">
      <c r="U402" s="1"/>
    </row>
    <row r="403" spans="21:21" x14ac:dyDescent="0.25">
      <c r="U403" s="1"/>
    </row>
    <row r="404" spans="21:21" x14ac:dyDescent="0.25">
      <c r="U404" s="1"/>
    </row>
    <row r="405" spans="21:21" x14ac:dyDescent="0.25">
      <c r="U405" s="1"/>
    </row>
    <row r="406" spans="21:21" x14ac:dyDescent="0.25">
      <c r="U406" s="1"/>
    </row>
    <row r="407" spans="21:21" x14ac:dyDescent="0.25">
      <c r="U407" s="1"/>
    </row>
    <row r="408" spans="21:21" x14ac:dyDescent="0.25">
      <c r="U408" s="1"/>
    </row>
    <row r="409" spans="21:21" x14ac:dyDescent="0.25">
      <c r="U409" s="1"/>
    </row>
    <row r="410" spans="21:21" x14ac:dyDescent="0.25">
      <c r="U410" s="1"/>
    </row>
    <row r="411" spans="21:21" x14ac:dyDescent="0.25">
      <c r="U411" s="1"/>
    </row>
    <row r="412" spans="21:21" x14ac:dyDescent="0.25">
      <c r="U412" s="1"/>
    </row>
    <row r="413" spans="21:21" x14ac:dyDescent="0.25">
      <c r="U413" s="1"/>
    </row>
    <row r="414" spans="21:21" x14ac:dyDescent="0.25">
      <c r="U414" s="1"/>
    </row>
    <row r="415" spans="21:21" x14ac:dyDescent="0.25">
      <c r="U415" s="1"/>
    </row>
    <row r="416" spans="21:21" x14ac:dyDescent="0.25">
      <c r="U416" s="1"/>
    </row>
    <row r="417" spans="21:21" x14ac:dyDescent="0.25">
      <c r="U417" s="1"/>
    </row>
    <row r="418" spans="21:21" x14ac:dyDescent="0.25">
      <c r="U418" s="1"/>
    </row>
    <row r="419" spans="21:21" x14ac:dyDescent="0.25">
      <c r="U419" s="1"/>
    </row>
    <row r="420" spans="21:21" x14ac:dyDescent="0.25">
      <c r="U420" s="1"/>
    </row>
    <row r="421" spans="21:21" x14ac:dyDescent="0.25">
      <c r="U421" s="1"/>
    </row>
    <row r="422" spans="21:21" x14ac:dyDescent="0.25">
      <c r="U422" s="1"/>
    </row>
    <row r="423" spans="21:21" x14ac:dyDescent="0.25">
      <c r="U423" s="1"/>
    </row>
    <row r="424" spans="21:21" x14ac:dyDescent="0.25">
      <c r="U424" s="1"/>
    </row>
    <row r="425" spans="21:21" x14ac:dyDescent="0.25">
      <c r="U425" s="1"/>
    </row>
    <row r="426" spans="21:21" x14ac:dyDescent="0.25">
      <c r="U426" s="1"/>
    </row>
    <row r="427" spans="21:21" x14ac:dyDescent="0.25">
      <c r="U427" s="1"/>
    </row>
    <row r="428" spans="21:21" x14ac:dyDescent="0.25">
      <c r="U428" s="1"/>
    </row>
    <row r="429" spans="21:21" x14ac:dyDescent="0.25">
      <c r="U429" s="1"/>
    </row>
    <row r="430" spans="21:21" x14ac:dyDescent="0.25">
      <c r="U430" s="1"/>
    </row>
    <row r="431" spans="21:21" x14ac:dyDescent="0.25">
      <c r="U431" s="1"/>
    </row>
    <row r="432" spans="21:21" x14ac:dyDescent="0.25">
      <c r="U432" s="1"/>
    </row>
    <row r="433" spans="21:21" x14ac:dyDescent="0.25">
      <c r="U433" s="1"/>
    </row>
    <row r="434" spans="21:21" x14ac:dyDescent="0.25">
      <c r="U434" s="1"/>
    </row>
    <row r="435" spans="21:21" x14ac:dyDescent="0.25">
      <c r="U435" s="1"/>
    </row>
    <row r="436" spans="21:21" x14ac:dyDescent="0.25">
      <c r="U436" s="1"/>
    </row>
    <row r="437" spans="21:21" x14ac:dyDescent="0.25">
      <c r="U437" s="1"/>
    </row>
    <row r="438" spans="21:21" x14ac:dyDescent="0.25">
      <c r="U438" s="1"/>
    </row>
    <row r="439" spans="21:21" x14ac:dyDescent="0.25">
      <c r="U439" s="1"/>
    </row>
    <row r="440" spans="21:21" x14ac:dyDescent="0.25">
      <c r="U440" s="1"/>
    </row>
    <row r="441" spans="21:21" x14ac:dyDescent="0.25">
      <c r="U441" s="1"/>
    </row>
    <row r="442" spans="21:21" x14ac:dyDescent="0.25">
      <c r="U442" s="1"/>
    </row>
    <row r="443" spans="21:21" x14ac:dyDescent="0.25">
      <c r="U443" s="1"/>
    </row>
    <row r="444" spans="21:21" x14ac:dyDescent="0.25">
      <c r="U444" s="1"/>
    </row>
    <row r="445" spans="21:21" x14ac:dyDescent="0.25">
      <c r="U445" s="1"/>
    </row>
    <row r="446" spans="21:21" x14ac:dyDescent="0.25">
      <c r="U446" s="1"/>
    </row>
    <row r="447" spans="21:21" x14ac:dyDescent="0.25">
      <c r="U447" s="1"/>
    </row>
    <row r="448" spans="21:21" x14ac:dyDescent="0.25">
      <c r="U448" s="1"/>
    </row>
    <row r="449" spans="21:21" x14ac:dyDescent="0.25">
      <c r="U449" s="1"/>
    </row>
    <row r="450" spans="21:21" x14ac:dyDescent="0.25">
      <c r="U450" s="1"/>
    </row>
    <row r="451" spans="21:21" x14ac:dyDescent="0.25">
      <c r="U451" s="1"/>
    </row>
    <row r="452" spans="21:21" x14ac:dyDescent="0.25">
      <c r="U452" s="1"/>
    </row>
    <row r="453" spans="21:21" x14ac:dyDescent="0.25">
      <c r="U453" s="1"/>
    </row>
    <row r="454" spans="21:21" x14ac:dyDescent="0.25">
      <c r="U454" s="1"/>
    </row>
    <row r="455" spans="21:21" x14ac:dyDescent="0.25">
      <c r="U455" s="1"/>
    </row>
    <row r="456" spans="21:21" x14ac:dyDescent="0.25">
      <c r="U456" s="1"/>
    </row>
    <row r="457" spans="21:21" x14ac:dyDescent="0.25">
      <c r="U457" s="1"/>
    </row>
    <row r="458" spans="21:21" x14ac:dyDescent="0.25">
      <c r="U458" s="1"/>
    </row>
    <row r="459" spans="21:21" x14ac:dyDescent="0.25">
      <c r="U459" s="1"/>
    </row>
    <row r="460" spans="21:21" x14ac:dyDescent="0.25">
      <c r="U460" s="1"/>
    </row>
    <row r="461" spans="21:21" x14ac:dyDescent="0.25">
      <c r="U461" s="1"/>
    </row>
    <row r="462" spans="21:21" x14ac:dyDescent="0.25">
      <c r="U462" s="1"/>
    </row>
    <row r="463" spans="21:21" x14ac:dyDescent="0.25">
      <c r="U463" s="1"/>
    </row>
    <row r="464" spans="21:21" x14ac:dyDescent="0.25">
      <c r="U464" s="1"/>
    </row>
    <row r="465" spans="21:21" x14ac:dyDescent="0.25">
      <c r="U465" s="1"/>
    </row>
    <row r="466" spans="21:21" x14ac:dyDescent="0.25">
      <c r="U466" s="1"/>
    </row>
    <row r="467" spans="21:21" x14ac:dyDescent="0.25">
      <c r="U467" s="1"/>
    </row>
    <row r="468" spans="21:21" x14ac:dyDescent="0.25">
      <c r="U468" s="1"/>
    </row>
    <row r="469" spans="21:21" x14ac:dyDescent="0.25">
      <c r="U469" s="1"/>
    </row>
    <row r="470" spans="21:21" x14ac:dyDescent="0.25">
      <c r="U470" s="1"/>
    </row>
    <row r="471" spans="21:21" x14ac:dyDescent="0.25">
      <c r="U471" s="1"/>
    </row>
    <row r="472" spans="21:21" x14ac:dyDescent="0.25">
      <c r="U472" s="1"/>
    </row>
    <row r="473" spans="21:21" x14ac:dyDescent="0.25">
      <c r="U473" s="1"/>
    </row>
    <row r="474" spans="21:21" x14ac:dyDescent="0.25">
      <c r="U474" s="1"/>
    </row>
    <row r="475" spans="21:21" x14ac:dyDescent="0.25">
      <c r="U475" s="1"/>
    </row>
    <row r="476" spans="21:21" x14ac:dyDescent="0.25">
      <c r="U476" s="1"/>
    </row>
    <row r="477" spans="21:21" x14ac:dyDescent="0.25">
      <c r="U477" s="1"/>
    </row>
    <row r="478" spans="21:21" x14ac:dyDescent="0.25">
      <c r="U478" s="1"/>
    </row>
    <row r="479" spans="21:21" x14ac:dyDescent="0.25">
      <c r="U479" s="1"/>
    </row>
    <row r="480" spans="21:21" x14ac:dyDescent="0.25">
      <c r="U480" s="1"/>
    </row>
    <row r="481" spans="21:21" x14ac:dyDescent="0.25">
      <c r="U481" s="1"/>
    </row>
    <row r="482" spans="21:21" x14ac:dyDescent="0.25">
      <c r="U482" s="1"/>
    </row>
    <row r="483" spans="21:21" x14ac:dyDescent="0.25">
      <c r="U483" s="1"/>
    </row>
    <row r="484" spans="21:21" x14ac:dyDescent="0.25">
      <c r="U484" s="1"/>
    </row>
    <row r="485" spans="21:21" x14ac:dyDescent="0.25">
      <c r="U485" s="1"/>
    </row>
    <row r="486" spans="21:21" x14ac:dyDescent="0.25">
      <c r="U486" s="1"/>
    </row>
    <row r="487" spans="21:21" x14ac:dyDescent="0.25">
      <c r="U487" s="1"/>
    </row>
    <row r="488" spans="21:21" x14ac:dyDescent="0.25">
      <c r="U488" s="1"/>
    </row>
    <row r="489" spans="21:21" x14ac:dyDescent="0.25">
      <c r="U489" s="1"/>
    </row>
    <row r="490" spans="21:21" x14ac:dyDescent="0.25">
      <c r="U490" s="1"/>
    </row>
    <row r="491" spans="21:21" x14ac:dyDescent="0.25">
      <c r="U491" s="1"/>
    </row>
    <row r="492" spans="21:21" x14ac:dyDescent="0.25">
      <c r="U492" s="1"/>
    </row>
    <row r="493" spans="21:21" x14ac:dyDescent="0.25">
      <c r="U493" s="1"/>
    </row>
    <row r="494" spans="21:21" x14ac:dyDescent="0.25">
      <c r="U494" s="1"/>
    </row>
    <row r="495" spans="21:21" x14ac:dyDescent="0.25">
      <c r="U495" s="1"/>
    </row>
    <row r="496" spans="21:21" x14ac:dyDescent="0.25">
      <c r="U496" s="1"/>
    </row>
    <row r="497" spans="21:21" x14ac:dyDescent="0.25">
      <c r="U497" s="1"/>
    </row>
    <row r="498" spans="21:21" x14ac:dyDescent="0.25">
      <c r="U498" s="1"/>
    </row>
    <row r="499" spans="21:21" x14ac:dyDescent="0.25">
      <c r="U499" s="1"/>
    </row>
    <row r="500" spans="21:21" x14ac:dyDescent="0.25">
      <c r="U500" s="1"/>
    </row>
    <row r="501" spans="21:21" x14ac:dyDescent="0.25">
      <c r="U501" s="1"/>
    </row>
    <row r="502" spans="21:21" x14ac:dyDescent="0.25">
      <c r="U502" s="1"/>
    </row>
    <row r="503" spans="21:21" x14ac:dyDescent="0.25">
      <c r="U503" s="1"/>
    </row>
    <row r="504" spans="21:21" x14ac:dyDescent="0.25">
      <c r="U504" s="1"/>
    </row>
    <row r="505" spans="21:21" x14ac:dyDescent="0.25">
      <c r="U505" s="1"/>
    </row>
    <row r="506" spans="21:21" x14ac:dyDescent="0.25">
      <c r="U506" s="1"/>
    </row>
    <row r="507" spans="21:21" x14ac:dyDescent="0.25">
      <c r="U507" s="1"/>
    </row>
    <row r="508" spans="21:21" x14ac:dyDescent="0.25">
      <c r="U508" s="1"/>
    </row>
    <row r="509" spans="21:21" x14ac:dyDescent="0.25">
      <c r="U509" s="1"/>
    </row>
    <row r="510" spans="21:21" x14ac:dyDescent="0.25">
      <c r="U510" s="1"/>
    </row>
    <row r="511" spans="21:21" x14ac:dyDescent="0.25">
      <c r="U511" s="1"/>
    </row>
    <row r="512" spans="21:21" x14ac:dyDescent="0.25">
      <c r="U512" s="1"/>
    </row>
    <row r="513" spans="21:21" x14ac:dyDescent="0.25">
      <c r="U513" s="1"/>
    </row>
    <row r="514" spans="21:21" x14ac:dyDescent="0.25">
      <c r="U514" s="1"/>
    </row>
    <row r="515" spans="21:21" x14ac:dyDescent="0.25">
      <c r="U515" s="1"/>
    </row>
    <row r="516" spans="21:21" x14ac:dyDescent="0.25">
      <c r="U516" s="1"/>
    </row>
    <row r="517" spans="21:21" x14ac:dyDescent="0.25">
      <c r="U517" s="1"/>
    </row>
    <row r="518" spans="21:21" x14ac:dyDescent="0.25">
      <c r="U518" s="1"/>
    </row>
    <row r="519" spans="21:21" x14ac:dyDescent="0.25">
      <c r="U519" s="1"/>
    </row>
    <row r="520" spans="21:21" x14ac:dyDescent="0.25">
      <c r="U520" s="1"/>
    </row>
    <row r="521" spans="21:21" x14ac:dyDescent="0.25">
      <c r="U521" s="1"/>
    </row>
    <row r="522" spans="21:21" x14ac:dyDescent="0.25">
      <c r="U522" s="1"/>
    </row>
    <row r="523" spans="21:21" x14ac:dyDescent="0.25">
      <c r="U523" s="1"/>
    </row>
    <row r="524" spans="21:21" x14ac:dyDescent="0.25">
      <c r="U524" s="1"/>
    </row>
    <row r="525" spans="21:21" x14ac:dyDescent="0.25">
      <c r="U525" s="1"/>
    </row>
    <row r="526" spans="21:21" x14ac:dyDescent="0.25">
      <c r="U526" s="1"/>
    </row>
    <row r="527" spans="21:21" x14ac:dyDescent="0.25">
      <c r="U527" s="1"/>
    </row>
    <row r="528" spans="21:21" x14ac:dyDescent="0.25">
      <c r="U528" s="1"/>
    </row>
    <row r="529" spans="21:21" x14ac:dyDescent="0.25">
      <c r="U529" s="1"/>
    </row>
    <row r="530" spans="21:21" x14ac:dyDescent="0.25">
      <c r="U530" s="1"/>
    </row>
    <row r="531" spans="21:21" x14ac:dyDescent="0.25">
      <c r="U531" s="1"/>
    </row>
    <row r="532" spans="21:21" x14ac:dyDescent="0.25">
      <c r="U532" s="1"/>
    </row>
    <row r="533" spans="21:21" x14ac:dyDescent="0.25">
      <c r="U533" s="1"/>
    </row>
    <row r="534" spans="21:21" x14ac:dyDescent="0.25">
      <c r="U534" s="1"/>
    </row>
    <row r="535" spans="21:21" x14ac:dyDescent="0.25">
      <c r="U535" s="1"/>
    </row>
    <row r="536" spans="21:21" x14ac:dyDescent="0.25">
      <c r="U536" s="1"/>
    </row>
    <row r="537" spans="21:21" x14ac:dyDescent="0.25">
      <c r="U537" s="1"/>
    </row>
    <row r="538" spans="21:21" x14ac:dyDescent="0.25">
      <c r="U538" s="1"/>
    </row>
    <row r="539" spans="21:21" x14ac:dyDescent="0.25">
      <c r="U539" s="1"/>
    </row>
    <row r="540" spans="21:21" x14ac:dyDescent="0.25">
      <c r="U540" s="1"/>
    </row>
    <row r="541" spans="21:21" x14ac:dyDescent="0.25">
      <c r="U541" s="1"/>
    </row>
    <row r="542" spans="21:21" x14ac:dyDescent="0.25">
      <c r="U542" s="1"/>
    </row>
    <row r="543" spans="21:21" x14ac:dyDescent="0.25">
      <c r="U543" s="1"/>
    </row>
    <row r="544" spans="21:21" x14ac:dyDescent="0.25">
      <c r="U544" s="1"/>
    </row>
    <row r="545" spans="21:21" x14ac:dyDescent="0.25">
      <c r="U545" s="1"/>
    </row>
    <row r="546" spans="21:21" x14ac:dyDescent="0.25">
      <c r="U546" s="1"/>
    </row>
    <row r="547" spans="21:21" x14ac:dyDescent="0.25">
      <c r="U547" s="1"/>
    </row>
    <row r="548" spans="21:21" x14ac:dyDescent="0.25">
      <c r="U548" s="1"/>
    </row>
    <row r="549" spans="21:21" x14ac:dyDescent="0.25">
      <c r="U549" s="1"/>
    </row>
    <row r="550" spans="21:21" x14ac:dyDescent="0.25">
      <c r="U550" s="1"/>
    </row>
    <row r="551" spans="21:21" x14ac:dyDescent="0.25">
      <c r="U551" s="1"/>
    </row>
    <row r="552" spans="21:21" x14ac:dyDescent="0.25">
      <c r="U552" s="1"/>
    </row>
    <row r="553" spans="21:21" x14ac:dyDescent="0.25">
      <c r="U553" s="1"/>
    </row>
    <row r="554" spans="21:21" x14ac:dyDescent="0.25">
      <c r="U554" s="1"/>
    </row>
    <row r="555" spans="21:21" x14ac:dyDescent="0.25">
      <c r="U555" s="1"/>
    </row>
    <row r="556" spans="21:21" x14ac:dyDescent="0.25">
      <c r="U556" s="1"/>
    </row>
    <row r="557" spans="21:21" x14ac:dyDescent="0.25">
      <c r="U557" s="1"/>
    </row>
    <row r="558" spans="21:21" x14ac:dyDescent="0.25">
      <c r="U558" s="1"/>
    </row>
    <row r="559" spans="21:21" x14ac:dyDescent="0.25">
      <c r="U559" s="1"/>
    </row>
    <row r="560" spans="21:21" x14ac:dyDescent="0.25">
      <c r="U560" s="1"/>
    </row>
    <row r="561" spans="21:21" x14ac:dyDescent="0.25">
      <c r="U561" s="1"/>
    </row>
    <row r="562" spans="21:21" x14ac:dyDescent="0.25">
      <c r="U562" s="1"/>
    </row>
    <row r="563" spans="21:21" x14ac:dyDescent="0.25">
      <c r="U563" s="1"/>
    </row>
    <row r="564" spans="21:21" x14ac:dyDescent="0.25">
      <c r="U564" s="1"/>
    </row>
    <row r="565" spans="21:21" x14ac:dyDescent="0.25">
      <c r="U565" s="1"/>
    </row>
    <row r="566" spans="21:21" x14ac:dyDescent="0.25">
      <c r="U566" s="1"/>
    </row>
    <row r="567" spans="21:21" x14ac:dyDescent="0.25">
      <c r="U567" s="1"/>
    </row>
    <row r="568" spans="21:21" x14ac:dyDescent="0.25">
      <c r="U568" s="1"/>
    </row>
    <row r="569" spans="21:21" x14ac:dyDescent="0.25">
      <c r="U569" s="1"/>
    </row>
    <row r="570" spans="21:21" x14ac:dyDescent="0.25">
      <c r="U570" s="1"/>
    </row>
    <row r="571" spans="21:21" x14ac:dyDescent="0.25">
      <c r="U571" s="1"/>
    </row>
    <row r="572" spans="21:21" x14ac:dyDescent="0.25">
      <c r="U572" s="1"/>
    </row>
    <row r="573" spans="21:21" x14ac:dyDescent="0.25">
      <c r="U573" s="1"/>
    </row>
    <row r="574" spans="21:21" x14ac:dyDescent="0.25">
      <c r="U574" s="1"/>
    </row>
    <row r="575" spans="21:21" x14ac:dyDescent="0.25">
      <c r="U575" s="1"/>
    </row>
    <row r="576" spans="21:21" x14ac:dyDescent="0.25">
      <c r="U576" s="1"/>
    </row>
    <row r="577" spans="21:21" x14ac:dyDescent="0.25">
      <c r="U577" s="1"/>
    </row>
    <row r="578" spans="21:21" x14ac:dyDescent="0.25">
      <c r="U578" s="1"/>
    </row>
    <row r="579" spans="21:21" x14ac:dyDescent="0.25">
      <c r="U579" s="1"/>
    </row>
    <row r="580" spans="21:21" x14ac:dyDescent="0.25">
      <c r="U580" s="1"/>
    </row>
    <row r="581" spans="21:21" x14ac:dyDescent="0.25">
      <c r="U581" s="1"/>
    </row>
    <row r="582" spans="21:21" x14ac:dyDescent="0.25">
      <c r="U582" s="1"/>
    </row>
    <row r="583" spans="21:21" x14ac:dyDescent="0.25">
      <c r="U583" s="1"/>
    </row>
    <row r="584" spans="21:21" x14ac:dyDescent="0.25">
      <c r="U584" s="1"/>
    </row>
    <row r="585" spans="21:21" x14ac:dyDescent="0.25">
      <c r="U585" s="1"/>
    </row>
    <row r="586" spans="21:21" x14ac:dyDescent="0.25">
      <c r="U586" s="1"/>
    </row>
    <row r="587" spans="21:21" x14ac:dyDescent="0.25">
      <c r="U587" s="1"/>
    </row>
    <row r="588" spans="21:21" x14ac:dyDescent="0.25">
      <c r="U588" s="1"/>
    </row>
    <row r="589" spans="21:21" x14ac:dyDescent="0.25">
      <c r="U589" s="1"/>
    </row>
    <row r="590" spans="21:21" x14ac:dyDescent="0.25">
      <c r="U590" s="1"/>
    </row>
    <row r="591" spans="21:21" x14ac:dyDescent="0.25">
      <c r="U591" s="1"/>
    </row>
    <row r="592" spans="21:21" x14ac:dyDescent="0.25">
      <c r="U592" s="1"/>
    </row>
    <row r="593" spans="21:21" x14ac:dyDescent="0.25">
      <c r="U593" s="1"/>
    </row>
    <row r="594" spans="21:21" x14ac:dyDescent="0.25">
      <c r="U594" s="1"/>
    </row>
    <row r="595" spans="21:21" x14ac:dyDescent="0.25">
      <c r="U595" s="1"/>
    </row>
    <row r="596" spans="21:21" x14ac:dyDescent="0.25">
      <c r="U596" s="1"/>
    </row>
    <row r="597" spans="21:21" x14ac:dyDescent="0.25">
      <c r="U597" s="1"/>
    </row>
    <row r="598" spans="21:21" x14ac:dyDescent="0.25">
      <c r="U598" s="1"/>
    </row>
    <row r="599" spans="21:21" x14ac:dyDescent="0.25">
      <c r="U599" s="1"/>
    </row>
    <row r="600" spans="21:21" x14ac:dyDescent="0.25">
      <c r="U600" s="1"/>
    </row>
    <row r="601" spans="21:21" x14ac:dyDescent="0.25">
      <c r="U601" s="1"/>
    </row>
    <row r="602" spans="21:21" x14ac:dyDescent="0.25">
      <c r="U602" s="1"/>
    </row>
    <row r="603" spans="21:21" x14ac:dyDescent="0.25">
      <c r="U603" s="1"/>
    </row>
    <row r="604" spans="21:21" x14ac:dyDescent="0.25">
      <c r="U604" s="1"/>
    </row>
    <row r="605" spans="21:21" x14ac:dyDescent="0.25">
      <c r="U605" s="1"/>
    </row>
    <row r="606" spans="21:21" x14ac:dyDescent="0.25">
      <c r="U606" s="1"/>
    </row>
    <row r="607" spans="21:21" x14ac:dyDescent="0.25">
      <c r="U607" s="1"/>
    </row>
    <row r="608" spans="21:21" x14ac:dyDescent="0.25">
      <c r="U608" s="1"/>
    </row>
    <row r="609" spans="21:21" x14ac:dyDescent="0.25">
      <c r="U609" s="1"/>
    </row>
    <row r="610" spans="21:21" x14ac:dyDescent="0.25">
      <c r="U610" s="1"/>
    </row>
    <row r="611" spans="21:21" x14ac:dyDescent="0.25">
      <c r="U611" s="1"/>
    </row>
    <row r="612" spans="21:21" x14ac:dyDescent="0.25">
      <c r="U612" s="1"/>
    </row>
    <row r="613" spans="21:21" x14ac:dyDescent="0.25">
      <c r="U613" s="1"/>
    </row>
    <row r="614" spans="21:21" x14ac:dyDescent="0.25">
      <c r="U614" s="1"/>
    </row>
    <row r="615" spans="21:21" x14ac:dyDescent="0.25">
      <c r="U615" s="1"/>
    </row>
    <row r="616" spans="21:21" x14ac:dyDescent="0.25">
      <c r="U616" s="1"/>
    </row>
    <row r="617" spans="21:21" x14ac:dyDescent="0.25">
      <c r="U617" s="1"/>
    </row>
    <row r="618" spans="21:21" x14ac:dyDescent="0.25">
      <c r="U618" s="1"/>
    </row>
    <row r="619" spans="21:21" x14ac:dyDescent="0.25">
      <c r="U619" s="1"/>
    </row>
    <row r="620" spans="21:21" x14ac:dyDescent="0.25">
      <c r="U620" s="1"/>
    </row>
    <row r="621" spans="21:21" x14ac:dyDescent="0.25">
      <c r="U621" s="1"/>
    </row>
    <row r="622" spans="21:21" x14ac:dyDescent="0.25">
      <c r="U622" s="1"/>
    </row>
    <row r="623" spans="21:21" x14ac:dyDescent="0.25">
      <c r="U623" s="1"/>
    </row>
    <row r="624" spans="21:21" x14ac:dyDescent="0.25">
      <c r="U624" s="1"/>
    </row>
    <row r="625" spans="21:21" x14ac:dyDescent="0.25">
      <c r="U625" s="1"/>
    </row>
    <row r="626" spans="21:21" x14ac:dyDescent="0.25">
      <c r="U626" s="1"/>
    </row>
    <row r="627" spans="21:21" x14ac:dyDescent="0.25">
      <c r="U627" s="1"/>
    </row>
    <row r="628" spans="21:21" x14ac:dyDescent="0.25">
      <c r="U628" s="1"/>
    </row>
    <row r="629" spans="21:21" x14ac:dyDescent="0.25">
      <c r="U629" s="1"/>
    </row>
    <row r="630" spans="21:21" x14ac:dyDescent="0.25">
      <c r="U630" s="1"/>
    </row>
    <row r="631" spans="21:21" x14ac:dyDescent="0.25">
      <c r="U631" s="1"/>
    </row>
    <row r="632" spans="21:21" x14ac:dyDescent="0.25">
      <c r="U632" s="1"/>
    </row>
    <row r="633" spans="21:21" x14ac:dyDescent="0.25">
      <c r="U633" s="1"/>
    </row>
    <row r="634" spans="21:21" x14ac:dyDescent="0.25">
      <c r="U634" s="1"/>
    </row>
    <row r="635" spans="21:21" x14ac:dyDescent="0.25">
      <c r="U635" s="1"/>
    </row>
    <row r="636" spans="21:21" x14ac:dyDescent="0.25">
      <c r="U636" s="1"/>
    </row>
    <row r="637" spans="21:21" x14ac:dyDescent="0.25">
      <c r="U637" s="1"/>
    </row>
    <row r="638" spans="21:21" x14ac:dyDescent="0.25">
      <c r="U638" s="1"/>
    </row>
    <row r="639" spans="21:21" x14ac:dyDescent="0.25">
      <c r="U639" s="1"/>
    </row>
    <row r="640" spans="21:21" x14ac:dyDescent="0.25">
      <c r="U640" s="1"/>
    </row>
    <row r="641" spans="21:21" x14ac:dyDescent="0.25">
      <c r="U641" s="1"/>
    </row>
    <row r="642" spans="21:21" x14ac:dyDescent="0.25">
      <c r="U642" s="1"/>
    </row>
    <row r="643" spans="21:21" x14ac:dyDescent="0.25">
      <c r="U643" s="1"/>
    </row>
    <row r="644" spans="21:21" x14ac:dyDescent="0.25">
      <c r="U644" s="1"/>
    </row>
    <row r="645" spans="21:21" x14ac:dyDescent="0.25">
      <c r="U645" s="1"/>
    </row>
    <row r="646" spans="21:21" x14ac:dyDescent="0.25">
      <c r="U646" s="1"/>
    </row>
    <row r="647" spans="21:21" x14ac:dyDescent="0.25">
      <c r="U647" s="1"/>
    </row>
    <row r="648" spans="21:21" x14ac:dyDescent="0.25">
      <c r="U648" s="1"/>
    </row>
    <row r="649" spans="21:21" x14ac:dyDescent="0.25">
      <c r="U649" s="1"/>
    </row>
    <row r="650" spans="21:21" x14ac:dyDescent="0.25">
      <c r="U650" s="1"/>
    </row>
    <row r="651" spans="21:21" x14ac:dyDescent="0.25">
      <c r="U651" s="1"/>
    </row>
    <row r="652" spans="21:21" x14ac:dyDescent="0.25">
      <c r="U652" s="1"/>
    </row>
    <row r="653" spans="21:21" x14ac:dyDescent="0.25">
      <c r="U653" s="1"/>
    </row>
    <row r="654" spans="21:21" x14ac:dyDescent="0.25">
      <c r="U654" s="1"/>
    </row>
    <row r="655" spans="21:21" x14ac:dyDescent="0.25">
      <c r="U655" s="1"/>
    </row>
    <row r="656" spans="21:21" x14ac:dyDescent="0.25">
      <c r="U656" s="1"/>
    </row>
    <row r="657" spans="21:21" x14ac:dyDescent="0.25">
      <c r="U657" s="1"/>
    </row>
    <row r="658" spans="21:21" x14ac:dyDescent="0.25">
      <c r="U658" s="1"/>
    </row>
    <row r="659" spans="21:21" x14ac:dyDescent="0.25">
      <c r="U659" s="1"/>
    </row>
    <row r="660" spans="21:21" x14ac:dyDescent="0.25">
      <c r="U660" s="1"/>
    </row>
    <row r="661" spans="21:21" x14ac:dyDescent="0.25">
      <c r="U661" s="1"/>
    </row>
    <row r="662" spans="21:21" x14ac:dyDescent="0.25">
      <c r="U662" s="1"/>
    </row>
    <row r="663" spans="21:21" x14ac:dyDescent="0.25">
      <c r="U663" s="1"/>
    </row>
    <row r="664" spans="21:21" x14ac:dyDescent="0.25">
      <c r="U664" s="1"/>
    </row>
    <row r="665" spans="21:21" x14ac:dyDescent="0.25">
      <c r="U665" s="1"/>
    </row>
    <row r="666" spans="21:21" x14ac:dyDescent="0.25">
      <c r="U666" s="1"/>
    </row>
    <row r="667" spans="21:21" x14ac:dyDescent="0.25">
      <c r="U667" s="1"/>
    </row>
    <row r="668" spans="21:21" x14ac:dyDescent="0.25">
      <c r="U668" s="1"/>
    </row>
    <row r="669" spans="21:21" x14ac:dyDescent="0.25">
      <c r="U669" s="1"/>
    </row>
    <row r="670" spans="21:21" x14ac:dyDescent="0.25">
      <c r="U670" s="1"/>
    </row>
    <row r="671" spans="21:21" x14ac:dyDescent="0.25">
      <c r="U671" s="1"/>
    </row>
    <row r="672" spans="21:21" x14ac:dyDescent="0.25">
      <c r="U672" s="1"/>
    </row>
    <row r="673" spans="21:21" x14ac:dyDescent="0.25">
      <c r="U673" s="1"/>
    </row>
    <row r="674" spans="21:21" x14ac:dyDescent="0.25">
      <c r="U674" s="1"/>
    </row>
    <row r="675" spans="21:21" x14ac:dyDescent="0.25">
      <c r="U675" s="1"/>
    </row>
    <row r="676" spans="21:21" x14ac:dyDescent="0.25">
      <c r="U676" s="1"/>
    </row>
    <row r="677" spans="21:21" x14ac:dyDescent="0.25">
      <c r="U677" s="1"/>
    </row>
    <row r="678" spans="21:21" x14ac:dyDescent="0.25">
      <c r="U678" s="1"/>
    </row>
    <row r="679" spans="21:21" x14ac:dyDescent="0.25">
      <c r="U679" s="1"/>
    </row>
    <row r="680" spans="21:21" x14ac:dyDescent="0.25">
      <c r="U680" s="1"/>
    </row>
    <row r="681" spans="21:21" x14ac:dyDescent="0.25">
      <c r="U681" s="1"/>
    </row>
    <row r="682" spans="21:21" x14ac:dyDescent="0.25">
      <c r="U682" s="1"/>
    </row>
    <row r="683" spans="21:21" x14ac:dyDescent="0.25">
      <c r="U683" s="1"/>
    </row>
    <row r="684" spans="21:21" x14ac:dyDescent="0.25">
      <c r="U684" s="1"/>
    </row>
    <row r="685" spans="21:21" x14ac:dyDescent="0.25">
      <c r="U685" s="1"/>
    </row>
    <row r="686" spans="21:21" x14ac:dyDescent="0.25">
      <c r="U686" s="1"/>
    </row>
    <row r="687" spans="21:21" x14ac:dyDescent="0.25">
      <c r="U687" s="1"/>
    </row>
    <row r="688" spans="21:21" x14ac:dyDescent="0.25">
      <c r="U688" s="1"/>
    </row>
    <row r="689" spans="21:21" x14ac:dyDescent="0.25">
      <c r="U689" s="1"/>
    </row>
    <row r="690" spans="21:21" x14ac:dyDescent="0.25">
      <c r="U690" s="1"/>
    </row>
    <row r="691" spans="21:21" x14ac:dyDescent="0.25">
      <c r="U691" s="1"/>
    </row>
    <row r="692" spans="21:21" x14ac:dyDescent="0.25">
      <c r="U692" s="1"/>
    </row>
    <row r="693" spans="21:21" x14ac:dyDescent="0.25">
      <c r="U693" s="1"/>
    </row>
    <row r="694" spans="21:21" x14ac:dyDescent="0.25">
      <c r="U694" s="1"/>
    </row>
    <row r="695" spans="21:21" x14ac:dyDescent="0.25">
      <c r="U695" s="1"/>
    </row>
    <row r="696" spans="21:21" x14ac:dyDescent="0.25">
      <c r="U696" s="1"/>
    </row>
    <row r="697" spans="21:21" x14ac:dyDescent="0.25">
      <c r="U697" s="1"/>
    </row>
    <row r="698" spans="21:21" x14ac:dyDescent="0.25">
      <c r="U698" s="1"/>
    </row>
    <row r="699" spans="21:21" x14ac:dyDescent="0.25">
      <c r="U699" s="1"/>
    </row>
    <row r="700" spans="21:21" x14ac:dyDescent="0.25">
      <c r="U700" s="1"/>
    </row>
    <row r="701" spans="21:21" x14ac:dyDescent="0.25">
      <c r="U701" s="1"/>
    </row>
    <row r="702" spans="21:21" x14ac:dyDescent="0.25">
      <c r="U702" s="1"/>
    </row>
    <row r="703" spans="21:21" x14ac:dyDescent="0.25">
      <c r="U703" s="1"/>
    </row>
    <row r="704" spans="21:21" x14ac:dyDescent="0.25">
      <c r="U704" s="1"/>
    </row>
    <row r="705" spans="21:21" x14ac:dyDescent="0.25">
      <c r="U705" s="1"/>
    </row>
    <row r="706" spans="21:21" x14ac:dyDescent="0.25">
      <c r="U706" s="1"/>
    </row>
    <row r="707" spans="21:21" x14ac:dyDescent="0.25">
      <c r="U707" s="1"/>
    </row>
    <row r="708" spans="21:21" x14ac:dyDescent="0.25">
      <c r="U708" s="1"/>
    </row>
    <row r="709" spans="21:21" x14ac:dyDescent="0.25">
      <c r="U709" s="1"/>
    </row>
    <row r="710" spans="21:21" x14ac:dyDescent="0.25">
      <c r="U710" s="1"/>
    </row>
    <row r="711" spans="21:21" x14ac:dyDescent="0.25">
      <c r="U711" s="1"/>
    </row>
    <row r="712" spans="21:21" x14ac:dyDescent="0.25">
      <c r="U712" s="1"/>
    </row>
    <row r="713" spans="21:21" x14ac:dyDescent="0.25">
      <c r="U713" s="1"/>
    </row>
    <row r="714" spans="21:21" x14ac:dyDescent="0.25">
      <c r="U714" s="1"/>
    </row>
    <row r="715" spans="21:21" x14ac:dyDescent="0.25">
      <c r="U715" s="1"/>
    </row>
    <row r="716" spans="21:21" x14ac:dyDescent="0.25">
      <c r="U716" s="1"/>
    </row>
    <row r="717" spans="21:21" x14ac:dyDescent="0.25">
      <c r="U717" s="1"/>
    </row>
    <row r="718" spans="21:21" x14ac:dyDescent="0.25">
      <c r="U718" s="1"/>
    </row>
    <row r="719" spans="21:21" x14ac:dyDescent="0.25">
      <c r="U719" s="1"/>
    </row>
    <row r="720" spans="21:21" x14ac:dyDescent="0.25">
      <c r="U720" s="1"/>
    </row>
    <row r="721" spans="21:21" x14ac:dyDescent="0.25">
      <c r="U721" s="1"/>
    </row>
    <row r="722" spans="21:21" x14ac:dyDescent="0.25">
      <c r="U722" s="1"/>
    </row>
    <row r="723" spans="21:21" x14ac:dyDescent="0.25">
      <c r="U723" s="1"/>
    </row>
    <row r="724" spans="21:21" x14ac:dyDescent="0.25">
      <c r="U724" s="1"/>
    </row>
    <row r="725" spans="21:21" x14ac:dyDescent="0.25">
      <c r="U725" s="1"/>
    </row>
    <row r="726" spans="21:21" x14ac:dyDescent="0.25">
      <c r="U726" s="1"/>
    </row>
    <row r="727" spans="21:21" x14ac:dyDescent="0.25">
      <c r="U727" s="1"/>
    </row>
    <row r="728" spans="21:21" x14ac:dyDescent="0.25">
      <c r="U728" s="1"/>
    </row>
    <row r="729" spans="21:21" x14ac:dyDescent="0.25">
      <c r="U729" s="1"/>
    </row>
    <row r="730" spans="21:21" x14ac:dyDescent="0.25">
      <c r="U730" s="1"/>
    </row>
    <row r="731" spans="21:21" x14ac:dyDescent="0.25">
      <c r="U731" s="1"/>
    </row>
    <row r="732" spans="21:21" x14ac:dyDescent="0.25">
      <c r="U732" s="1"/>
    </row>
    <row r="733" spans="21:21" x14ac:dyDescent="0.25">
      <c r="U733" s="1"/>
    </row>
    <row r="734" spans="21:21" x14ac:dyDescent="0.25">
      <c r="U734" s="1"/>
    </row>
    <row r="735" spans="21:21" x14ac:dyDescent="0.25">
      <c r="U735" s="1"/>
    </row>
    <row r="736" spans="21:21" x14ac:dyDescent="0.25">
      <c r="U736" s="1"/>
    </row>
    <row r="737" spans="21:21" x14ac:dyDescent="0.25">
      <c r="U737" s="1"/>
    </row>
    <row r="738" spans="21:21" x14ac:dyDescent="0.25">
      <c r="U738" s="1"/>
    </row>
    <row r="739" spans="21:21" x14ac:dyDescent="0.25">
      <c r="U739" s="1"/>
    </row>
    <row r="740" spans="21:21" x14ac:dyDescent="0.25">
      <c r="U740" s="1"/>
    </row>
    <row r="741" spans="21:21" x14ac:dyDescent="0.25">
      <c r="U741" s="1"/>
    </row>
    <row r="742" spans="21:21" x14ac:dyDescent="0.25">
      <c r="U742" s="1"/>
    </row>
    <row r="743" spans="21:21" x14ac:dyDescent="0.25">
      <c r="U743" s="1"/>
    </row>
    <row r="744" spans="21:21" x14ac:dyDescent="0.25">
      <c r="U744" s="1"/>
    </row>
    <row r="745" spans="21:21" x14ac:dyDescent="0.25">
      <c r="U745" s="1"/>
    </row>
    <row r="746" spans="21:21" x14ac:dyDescent="0.25">
      <c r="U746" s="1"/>
    </row>
    <row r="747" spans="21:21" x14ac:dyDescent="0.25">
      <c r="U747" s="1"/>
    </row>
    <row r="748" spans="21:21" x14ac:dyDescent="0.25">
      <c r="U748" s="1"/>
    </row>
    <row r="749" spans="21:21" x14ac:dyDescent="0.25">
      <c r="U749" s="1"/>
    </row>
    <row r="750" spans="21:21" x14ac:dyDescent="0.25">
      <c r="U750" s="1"/>
    </row>
    <row r="751" spans="21:21" x14ac:dyDescent="0.25">
      <c r="U751" s="1"/>
    </row>
    <row r="752" spans="21:21" x14ac:dyDescent="0.25">
      <c r="U752" s="1"/>
    </row>
    <row r="753" spans="21:21" x14ac:dyDescent="0.25">
      <c r="U753" s="1"/>
    </row>
    <row r="754" spans="21:21" x14ac:dyDescent="0.25">
      <c r="U754" s="1"/>
    </row>
    <row r="755" spans="21:21" x14ac:dyDescent="0.25">
      <c r="U755" s="1"/>
    </row>
    <row r="756" spans="21:21" x14ac:dyDescent="0.25">
      <c r="U756" s="1"/>
    </row>
    <row r="757" spans="21:21" x14ac:dyDescent="0.25">
      <c r="U757" s="1"/>
    </row>
    <row r="758" spans="21:21" x14ac:dyDescent="0.25">
      <c r="U758" s="1"/>
    </row>
    <row r="759" spans="21:21" x14ac:dyDescent="0.25">
      <c r="U759" s="1"/>
    </row>
    <row r="760" spans="21:21" x14ac:dyDescent="0.25">
      <c r="U760" s="1"/>
    </row>
    <row r="761" spans="21:21" x14ac:dyDescent="0.25">
      <c r="U761" s="1"/>
    </row>
    <row r="762" spans="21:21" x14ac:dyDescent="0.25">
      <c r="U762" s="1"/>
    </row>
    <row r="763" spans="21:21" x14ac:dyDescent="0.25">
      <c r="U763" s="1"/>
    </row>
    <row r="764" spans="21:21" x14ac:dyDescent="0.25">
      <c r="U764" s="1"/>
    </row>
    <row r="765" spans="21:21" x14ac:dyDescent="0.25">
      <c r="U765" s="1"/>
    </row>
    <row r="766" spans="21:21" x14ac:dyDescent="0.25">
      <c r="U766" s="1"/>
    </row>
    <row r="767" spans="21:21" x14ac:dyDescent="0.25">
      <c r="U767" s="1"/>
    </row>
    <row r="768" spans="21:21" x14ac:dyDescent="0.25">
      <c r="U768" s="1"/>
    </row>
    <row r="769" spans="21:21" x14ac:dyDescent="0.25">
      <c r="U769" s="1"/>
    </row>
    <row r="770" spans="21:21" x14ac:dyDescent="0.25">
      <c r="U770" s="1"/>
    </row>
    <row r="771" spans="21:21" x14ac:dyDescent="0.25">
      <c r="U771" s="1"/>
    </row>
    <row r="772" spans="21:21" x14ac:dyDescent="0.25">
      <c r="U772" s="1"/>
    </row>
    <row r="773" spans="21:21" x14ac:dyDescent="0.25">
      <c r="U773" s="1"/>
    </row>
    <row r="774" spans="21:21" x14ac:dyDescent="0.25">
      <c r="U774" s="1"/>
    </row>
    <row r="775" spans="21:21" x14ac:dyDescent="0.25">
      <c r="U775" s="1"/>
    </row>
    <row r="776" spans="21:21" x14ac:dyDescent="0.25">
      <c r="U776" s="1"/>
    </row>
    <row r="777" spans="21:21" x14ac:dyDescent="0.25">
      <c r="U777" s="1"/>
    </row>
    <row r="778" spans="21:21" x14ac:dyDescent="0.25">
      <c r="U778" s="1"/>
    </row>
    <row r="779" spans="21:21" x14ac:dyDescent="0.25">
      <c r="U779" s="1"/>
    </row>
    <row r="780" spans="21:21" x14ac:dyDescent="0.25">
      <c r="U780" s="1"/>
    </row>
    <row r="781" spans="21:21" x14ac:dyDescent="0.25">
      <c r="U781" s="1"/>
    </row>
    <row r="782" spans="21:21" x14ac:dyDescent="0.25">
      <c r="U782" s="1"/>
    </row>
    <row r="783" spans="21:21" x14ac:dyDescent="0.25">
      <c r="U783" s="1"/>
    </row>
    <row r="784" spans="21:21" x14ac:dyDescent="0.25">
      <c r="U784" s="1"/>
    </row>
    <row r="785" spans="21:21" x14ac:dyDescent="0.25">
      <c r="U785" s="1"/>
    </row>
    <row r="786" spans="21:21" x14ac:dyDescent="0.25">
      <c r="U786" s="1"/>
    </row>
    <row r="787" spans="21:21" x14ac:dyDescent="0.25">
      <c r="U787" s="1"/>
    </row>
    <row r="788" spans="21:21" x14ac:dyDescent="0.25">
      <c r="U788" s="1"/>
    </row>
    <row r="789" spans="21:21" x14ac:dyDescent="0.25">
      <c r="U789" s="1"/>
    </row>
    <row r="790" spans="21:21" x14ac:dyDescent="0.25">
      <c r="U790" s="1"/>
    </row>
    <row r="791" spans="21:21" x14ac:dyDescent="0.25">
      <c r="U791" s="1"/>
    </row>
    <row r="792" spans="21:21" x14ac:dyDescent="0.25">
      <c r="U792" s="1"/>
    </row>
    <row r="793" spans="21:21" x14ac:dyDescent="0.25">
      <c r="U793" s="1"/>
    </row>
    <row r="794" spans="21:21" x14ac:dyDescent="0.25">
      <c r="U794" s="1"/>
    </row>
    <row r="795" spans="21:21" x14ac:dyDescent="0.25">
      <c r="U795" s="1"/>
    </row>
    <row r="796" spans="21:21" x14ac:dyDescent="0.25">
      <c r="U796" s="1"/>
    </row>
    <row r="797" spans="21:21" x14ac:dyDescent="0.25">
      <c r="U797" s="1"/>
    </row>
    <row r="798" spans="21:21" x14ac:dyDescent="0.25">
      <c r="U798" s="1"/>
    </row>
    <row r="799" spans="21:21" x14ac:dyDescent="0.25">
      <c r="U799" s="1"/>
    </row>
    <row r="800" spans="21:21" x14ac:dyDescent="0.25">
      <c r="U800" s="1"/>
    </row>
    <row r="801" spans="21:21" x14ac:dyDescent="0.25">
      <c r="U801" s="1"/>
    </row>
    <row r="802" spans="21:21" x14ac:dyDescent="0.25">
      <c r="U802" s="1"/>
    </row>
    <row r="803" spans="21:21" x14ac:dyDescent="0.25">
      <c r="U803" s="1"/>
    </row>
    <row r="804" spans="21:21" x14ac:dyDescent="0.25">
      <c r="U804" s="1"/>
    </row>
    <row r="805" spans="21:21" x14ac:dyDescent="0.25">
      <c r="U805" s="1"/>
    </row>
    <row r="806" spans="21:21" x14ac:dyDescent="0.25">
      <c r="U806" s="1"/>
    </row>
    <row r="807" spans="21:21" x14ac:dyDescent="0.25">
      <c r="U807" s="1"/>
    </row>
    <row r="808" spans="21:21" x14ac:dyDescent="0.25">
      <c r="U808" s="1"/>
    </row>
    <row r="809" spans="21:21" x14ac:dyDescent="0.25">
      <c r="U809" s="1"/>
    </row>
    <row r="810" spans="21:21" x14ac:dyDescent="0.25">
      <c r="U810" s="1"/>
    </row>
    <row r="811" spans="21:21" x14ac:dyDescent="0.25">
      <c r="U811" s="1"/>
    </row>
    <row r="812" spans="21:21" x14ac:dyDescent="0.25">
      <c r="U812" s="1"/>
    </row>
    <row r="813" spans="21:21" x14ac:dyDescent="0.25">
      <c r="U813" s="1"/>
    </row>
    <row r="814" spans="21:21" x14ac:dyDescent="0.25">
      <c r="U814" s="1"/>
    </row>
    <row r="815" spans="21:21" x14ac:dyDescent="0.25">
      <c r="U815" s="1"/>
    </row>
    <row r="816" spans="21:21" x14ac:dyDescent="0.25">
      <c r="U816" s="1"/>
    </row>
    <row r="817" spans="21:21" x14ac:dyDescent="0.25">
      <c r="U817" s="1"/>
    </row>
    <row r="818" spans="21:21" x14ac:dyDescent="0.25">
      <c r="U818" s="1"/>
    </row>
    <row r="819" spans="21:21" x14ac:dyDescent="0.25">
      <c r="U819" s="1"/>
    </row>
    <row r="820" spans="21:21" x14ac:dyDescent="0.25">
      <c r="U820" s="1"/>
    </row>
    <row r="821" spans="21:21" x14ac:dyDescent="0.25">
      <c r="U821" s="1"/>
    </row>
    <row r="822" spans="21:21" x14ac:dyDescent="0.25">
      <c r="U822" s="1"/>
    </row>
    <row r="823" spans="21:21" x14ac:dyDescent="0.25">
      <c r="U823" s="1"/>
    </row>
    <row r="824" spans="21:21" x14ac:dyDescent="0.25">
      <c r="U824" s="1"/>
    </row>
    <row r="825" spans="21:21" x14ac:dyDescent="0.25">
      <c r="U825" s="1"/>
    </row>
    <row r="826" spans="21:21" x14ac:dyDescent="0.25">
      <c r="U826" s="1"/>
    </row>
    <row r="827" spans="21:21" x14ac:dyDescent="0.25">
      <c r="U827" s="1"/>
    </row>
    <row r="828" spans="21:21" x14ac:dyDescent="0.25">
      <c r="U828" s="1"/>
    </row>
    <row r="829" spans="21:21" x14ac:dyDescent="0.25">
      <c r="U829" s="1"/>
    </row>
    <row r="830" spans="21:21" x14ac:dyDescent="0.25">
      <c r="U830" s="1"/>
    </row>
    <row r="831" spans="21:21" x14ac:dyDescent="0.25">
      <c r="U831" s="1"/>
    </row>
    <row r="832" spans="21:21" x14ac:dyDescent="0.25">
      <c r="U832" s="1"/>
    </row>
    <row r="833" spans="21:21" x14ac:dyDescent="0.25">
      <c r="U833" s="1"/>
    </row>
    <row r="834" spans="21:21" x14ac:dyDescent="0.25">
      <c r="U834" s="1"/>
    </row>
    <row r="835" spans="21:21" x14ac:dyDescent="0.25">
      <c r="U835" s="1"/>
    </row>
    <row r="836" spans="21:21" x14ac:dyDescent="0.25">
      <c r="U836" s="1"/>
    </row>
    <row r="837" spans="21:21" x14ac:dyDescent="0.25">
      <c r="U837" s="1"/>
    </row>
    <row r="838" spans="21:21" x14ac:dyDescent="0.25">
      <c r="U838" s="1"/>
    </row>
    <row r="839" spans="21:21" x14ac:dyDescent="0.25">
      <c r="U839" s="1"/>
    </row>
    <row r="840" spans="21:21" x14ac:dyDescent="0.25">
      <c r="U840" s="1"/>
    </row>
    <row r="841" spans="21:21" x14ac:dyDescent="0.25">
      <c r="U841" s="1"/>
    </row>
    <row r="842" spans="21:21" x14ac:dyDescent="0.25">
      <c r="U842" s="1"/>
    </row>
    <row r="843" spans="21:21" x14ac:dyDescent="0.25">
      <c r="U843" s="1"/>
    </row>
    <row r="844" spans="21:21" x14ac:dyDescent="0.25">
      <c r="U844" s="1"/>
    </row>
    <row r="845" spans="21:21" x14ac:dyDescent="0.25">
      <c r="U845" s="1"/>
    </row>
    <row r="846" spans="21:21" x14ac:dyDescent="0.25">
      <c r="U846" s="1"/>
    </row>
    <row r="847" spans="21:21" x14ac:dyDescent="0.25">
      <c r="U847" s="1"/>
    </row>
    <row r="848" spans="21:21" x14ac:dyDescent="0.25">
      <c r="U848" s="1"/>
    </row>
    <row r="849" spans="21:21" x14ac:dyDescent="0.25">
      <c r="U849" s="1"/>
    </row>
    <row r="850" spans="21:21" x14ac:dyDescent="0.25">
      <c r="U850" s="1"/>
    </row>
    <row r="851" spans="21:21" x14ac:dyDescent="0.25">
      <c r="U851" s="1"/>
    </row>
    <row r="852" spans="21:21" x14ac:dyDescent="0.25">
      <c r="U852" s="1"/>
    </row>
    <row r="853" spans="21:21" x14ac:dyDescent="0.25">
      <c r="U853" s="1"/>
    </row>
    <row r="854" spans="21:21" x14ac:dyDescent="0.25">
      <c r="U854" s="1"/>
    </row>
    <row r="855" spans="21:21" x14ac:dyDescent="0.25">
      <c r="U855" s="1"/>
    </row>
    <row r="856" spans="21:21" x14ac:dyDescent="0.25">
      <c r="U856" s="1"/>
    </row>
    <row r="857" spans="21:21" x14ac:dyDescent="0.25">
      <c r="U857" s="1"/>
    </row>
    <row r="858" spans="21:21" x14ac:dyDescent="0.25">
      <c r="U858" s="1"/>
    </row>
    <row r="859" spans="21:21" x14ac:dyDescent="0.25">
      <c r="U859" s="1"/>
    </row>
    <row r="860" spans="21:21" x14ac:dyDescent="0.25">
      <c r="U860" s="1"/>
    </row>
    <row r="861" spans="21:21" x14ac:dyDescent="0.25">
      <c r="U861" s="1"/>
    </row>
    <row r="862" spans="21:21" x14ac:dyDescent="0.25">
      <c r="U862" s="1"/>
    </row>
    <row r="863" spans="21:21" x14ac:dyDescent="0.25">
      <c r="U863" s="1"/>
    </row>
    <row r="864" spans="21:21" x14ac:dyDescent="0.25">
      <c r="U864" s="1"/>
    </row>
    <row r="865" spans="21:21" x14ac:dyDescent="0.25">
      <c r="U865" s="1"/>
    </row>
    <row r="866" spans="21:21" x14ac:dyDescent="0.25">
      <c r="U866" s="1"/>
    </row>
    <row r="867" spans="21:21" x14ac:dyDescent="0.25">
      <c r="U867" s="1"/>
    </row>
    <row r="868" spans="21:21" x14ac:dyDescent="0.25">
      <c r="U868" s="1"/>
    </row>
    <row r="869" spans="21:21" x14ac:dyDescent="0.25">
      <c r="U869" s="1"/>
    </row>
    <row r="870" spans="21:21" x14ac:dyDescent="0.25">
      <c r="U870" s="1"/>
    </row>
    <row r="871" spans="21:21" x14ac:dyDescent="0.25">
      <c r="U871" s="1"/>
    </row>
    <row r="872" spans="21:21" x14ac:dyDescent="0.25">
      <c r="U872" s="1"/>
    </row>
    <row r="873" spans="21:21" x14ac:dyDescent="0.25">
      <c r="U873" s="1"/>
    </row>
    <row r="874" spans="21:21" x14ac:dyDescent="0.25">
      <c r="U874" s="1"/>
    </row>
    <row r="875" spans="21:21" x14ac:dyDescent="0.25">
      <c r="U875" s="1"/>
    </row>
    <row r="876" spans="21:21" x14ac:dyDescent="0.25">
      <c r="U876" s="1"/>
    </row>
    <row r="877" spans="21:21" x14ac:dyDescent="0.25">
      <c r="U877" s="1"/>
    </row>
    <row r="878" spans="21:21" x14ac:dyDescent="0.25">
      <c r="U878" s="1"/>
    </row>
    <row r="879" spans="21:21" x14ac:dyDescent="0.25">
      <c r="U879" s="1"/>
    </row>
    <row r="880" spans="21:21" x14ac:dyDescent="0.25">
      <c r="U880" s="1"/>
    </row>
    <row r="881" spans="21:21" x14ac:dyDescent="0.25">
      <c r="U881" s="1"/>
    </row>
    <row r="882" spans="21:21" x14ac:dyDescent="0.25">
      <c r="U882" s="1"/>
    </row>
    <row r="883" spans="21:21" x14ac:dyDescent="0.25">
      <c r="U883" s="1"/>
    </row>
    <row r="884" spans="21:21" x14ac:dyDescent="0.25">
      <c r="U884" s="1"/>
    </row>
    <row r="885" spans="21:21" x14ac:dyDescent="0.25">
      <c r="U885" s="1"/>
    </row>
    <row r="886" spans="21:21" x14ac:dyDescent="0.25">
      <c r="U886" s="1"/>
    </row>
    <row r="887" spans="21:21" x14ac:dyDescent="0.25">
      <c r="U887" s="1"/>
    </row>
    <row r="888" spans="21:21" x14ac:dyDescent="0.25">
      <c r="U888" s="1"/>
    </row>
    <row r="889" spans="21:21" x14ac:dyDescent="0.25">
      <c r="U889" s="1"/>
    </row>
    <row r="890" spans="21:21" x14ac:dyDescent="0.25">
      <c r="U890" s="1"/>
    </row>
    <row r="891" spans="21:21" x14ac:dyDescent="0.25">
      <c r="U891" s="1"/>
    </row>
    <row r="892" spans="21:21" x14ac:dyDescent="0.25">
      <c r="U892" s="1"/>
    </row>
    <row r="893" spans="21:21" x14ac:dyDescent="0.25">
      <c r="U893" s="1"/>
    </row>
    <row r="894" spans="21:21" x14ac:dyDescent="0.25">
      <c r="U894" s="1"/>
    </row>
    <row r="895" spans="21:21" x14ac:dyDescent="0.25">
      <c r="U895" s="1"/>
    </row>
    <row r="896" spans="21:21" x14ac:dyDescent="0.25">
      <c r="U896" s="1"/>
    </row>
    <row r="897" spans="21:21" x14ac:dyDescent="0.25">
      <c r="U897" s="1"/>
    </row>
    <row r="898" spans="21:21" x14ac:dyDescent="0.25">
      <c r="U898" s="1"/>
    </row>
    <row r="899" spans="21:21" x14ac:dyDescent="0.25">
      <c r="U899" s="1"/>
    </row>
    <row r="900" spans="21:21" x14ac:dyDescent="0.25">
      <c r="U900" s="1"/>
    </row>
    <row r="901" spans="21:21" x14ac:dyDescent="0.25">
      <c r="U901" s="1"/>
    </row>
    <row r="902" spans="21:21" x14ac:dyDescent="0.25">
      <c r="U902" s="1"/>
    </row>
    <row r="903" spans="21:21" x14ac:dyDescent="0.25">
      <c r="U903" s="1"/>
    </row>
    <row r="904" spans="21:21" x14ac:dyDescent="0.25">
      <c r="U904" s="1"/>
    </row>
    <row r="905" spans="21:21" x14ac:dyDescent="0.25">
      <c r="U905" s="1"/>
    </row>
    <row r="906" spans="21:21" x14ac:dyDescent="0.25">
      <c r="U906" s="1"/>
    </row>
    <row r="907" spans="21:21" x14ac:dyDescent="0.25">
      <c r="U907" s="1"/>
    </row>
    <row r="908" spans="21:21" x14ac:dyDescent="0.25">
      <c r="U908" s="1"/>
    </row>
    <row r="909" spans="21:21" x14ac:dyDescent="0.25">
      <c r="U909" s="1"/>
    </row>
    <row r="910" spans="21:21" x14ac:dyDescent="0.25">
      <c r="U910" s="1"/>
    </row>
    <row r="911" spans="21:21" x14ac:dyDescent="0.25">
      <c r="U911" s="1"/>
    </row>
    <row r="912" spans="21:21" x14ac:dyDescent="0.25">
      <c r="U912" s="1"/>
    </row>
    <row r="913" spans="21:21" x14ac:dyDescent="0.25">
      <c r="U913" s="1"/>
    </row>
    <row r="914" spans="21:21" x14ac:dyDescent="0.25">
      <c r="U914" s="1"/>
    </row>
    <row r="915" spans="21:21" x14ac:dyDescent="0.25">
      <c r="U915" s="1"/>
    </row>
    <row r="916" spans="21:21" x14ac:dyDescent="0.25">
      <c r="U916" s="1"/>
    </row>
    <row r="917" spans="21:21" x14ac:dyDescent="0.25">
      <c r="U917" s="1"/>
    </row>
    <row r="918" spans="21:21" x14ac:dyDescent="0.25">
      <c r="U918" s="1"/>
    </row>
    <row r="919" spans="21:21" x14ac:dyDescent="0.25">
      <c r="U919" s="1"/>
    </row>
    <row r="920" spans="21:21" x14ac:dyDescent="0.25">
      <c r="U920" s="1"/>
    </row>
    <row r="921" spans="21:21" x14ac:dyDescent="0.25">
      <c r="U921" s="1"/>
    </row>
    <row r="922" spans="21:21" x14ac:dyDescent="0.25">
      <c r="U922" s="1"/>
    </row>
    <row r="923" spans="21:21" x14ac:dyDescent="0.25">
      <c r="U923" s="1"/>
    </row>
    <row r="924" spans="21:21" x14ac:dyDescent="0.25">
      <c r="U924" s="1"/>
    </row>
    <row r="925" spans="21:21" x14ac:dyDescent="0.25">
      <c r="U925" s="1"/>
    </row>
    <row r="926" spans="21:21" x14ac:dyDescent="0.25">
      <c r="U926" s="1"/>
    </row>
    <row r="927" spans="21:21" x14ac:dyDescent="0.25">
      <c r="U927" s="1"/>
    </row>
    <row r="928" spans="21:21" x14ac:dyDescent="0.25">
      <c r="U928" s="1"/>
    </row>
    <row r="929" spans="21:21" x14ac:dyDescent="0.25">
      <c r="U929" s="1"/>
    </row>
    <row r="930" spans="21:21" x14ac:dyDescent="0.25">
      <c r="U930" s="1"/>
    </row>
    <row r="931" spans="21:21" x14ac:dyDescent="0.25">
      <c r="U931" s="1"/>
    </row>
    <row r="932" spans="21:21" x14ac:dyDescent="0.25">
      <c r="U932" s="1"/>
    </row>
    <row r="933" spans="21:21" x14ac:dyDescent="0.25">
      <c r="U933" s="1"/>
    </row>
    <row r="934" spans="21:21" x14ac:dyDescent="0.25">
      <c r="U934" s="1"/>
    </row>
    <row r="935" spans="21:21" x14ac:dyDescent="0.25">
      <c r="U935" s="1"/>
    </row>
    <row r="936" spans="21:21" x14ac:dyDescent="0.25">
      <c r="U936" s="1"/>
    </row>
    <row r="937" spans="21:21" x14ac:dyDescent="0.25">
      <c r="U937" s="1"/>
    </row>
    <row r="938" spans="21:21" x14ac:dyDescent="0.25">
      <c r="U938" s="1"/>
    </row>
    <row r="939" spans="21:21" x14ac:dyDescent="0.25">
      <c r="U939" s="1"/>
    </row>
    <row r="940" spans="21:21" x14ac:dyDescent="0.25">
      <c r="U940" s="1"/>
    </row>
    <row r="941" spans="21:21" x14ac:dyDescent="0.25">
      <c r="U941" s="1"/>
    </row>
    <row r="942" spans="21:21" x14ac:dyDescent="0.25">
      <c r="U942" s="1"/>
    </row>
    <row r="943" spans="21:21" x14ac:dyDescent="0.25">
      <c r="U943" s="1"/>
    </row>
    <row r="944" spans="21:21" x14ac:dyDescent="0.25">
      <c r="U944" s="1"/>
    </row>
    <row r="945" spans="21:21" x14ac:dyDescent="0.25">
      <c r="U945" s="1"/>
    </row>
    <row r="946" spans="21:21" x14ac:dyDescent="0.25">
      <c r="U946" s="1"/>
    </row>
    <row r="947" spans="21:21" x14ac:dyDescent="0.25">
      <c r="U947" s="1"/>
    </row>
    <row r="948" spans="21:21" x14ac:dyDescent="0.25">
      <c r="U948" s="1"/>
    </row>
    <row r="949" spans="21:21" x14ac:dyDescent="0.25">
      <c r="U949" s="1"/>
    </row>
    <row r="950" spans="21:21" x14ac:dyDescent="0.25">
      <c r="U950" s="1"/>
    </row>
    <row r="951" spans="21:21" x14ac:dyDescent="0.25">
      <c r="U951" s="1"/>
    </row>
    <row r="952" spans="21:21" x14ac:dyDescent="0.25">
      <c r="U952" s="1"/>
    </row>
    <row r="953" spans="21:21" x14ac:dyDescent="0.25">
      <c r="U953" s="1"/>
    </row>
    <row r="954" spans="21:21" x14ac:dyDescent="0.25">
      <c r="U954" s="1"/>
    </row>
    <row r="955" spans="21:21" x14ac:dyDescent="0.25">
      <c r="U955" s="1"/>
    </row>
    <row r="956" spans="21:21" x14ac:dyDescent="0.25">
      <c r="U956" s="1"/>
    </row>
    <row r="957" spans="21:21" x14ac:dyDescent="0.25">
      <c r="U957" s="1"/>
    </row>
    <row r="958" spans="21:21" x14ac:dyDescent="0.25">
      <c r="U958" s="1"/>
    </row>
    <row r="959" spans="21:21" x14ac:dyDescent="0.25">
      <c r="U959" s="1"/>
    </row>
    <row r="960" spans="21:21" x14ac:dyDescent="0.25">
      <c r="U960" s="1"/>
    </row>
    <row r="961" spans="21:21" x14ac:dyDescent="0.25">
      <c r="U961" s="1"/>
    </row>
    <row r="962" spans="21:21" x14ac:dyDescent="0.25">
      <c r="U962" s="1"/>
    </row>
    <row r="963" spans="21:21" x14ac:dyDescent="0.25">
      <c r="U963" s="1"/>
    </row>
    <row r="964" spans="21:21" x14ac:dyDescent="0.25">
      <c r="U964" s="1"/>
    </row>
    <row r="965" spans="21:21" x14ac:dyDescent="0.25">
      <c r="U965" s="1"/>
    </row>
    <row r="966" spans="21:21" x14ac:dyDescent="0.25">
      <c r="U966" s="1"/>
    </row>
    <row r="967" spans="21:21" x14ac:dyDescent="0.25">
      <c r="U967" s="1"/>
    </row>
    <row r="968" spans="21:21" x14ac:dyDescent="0.25">
      <c r="U968" s="1"/>
    </row>
    <row r="969" spans="21:21" x14ac:dyDescent="0.25">
      <c r="U969" s="1"/>
    </row>
    <row r="970" spans="21:21" x14ac:dyDescent="0.25">
      <c r="U970" s="1"/>
    </row>
    <row r="971" spans="21:21" x14ac:dyDescent="0.25">
      <c r="U971" s="1"/>
    </row>
    <row r="972" spans="21:21" x14ac:dyDescent="0.25">
      <c r="U972" s="1"/>
    </row>
    <row r="973" spans="21:21" x14ac:dyDescent="0.25">
      <c r="U973" s="1"/>
    </row>
    <row r="974" spans="21:21" x14ac:dyDescent="0.25">
      <c r="U974" s="1"/>
    </row>
    <row r="975" spans="21:21" x14ac:dyDescent="0.25">
      <c r="U975" s="1"/>
    </row>
    <row r="976" spans="21:21" x14ac:dyDescent="0.25">
      <c r="U976" s="1"/>
    </row>
    <row r="977" spans="21:21" x14ac:dyDescent="0.25">
      <c r="U977" s="1"/>
    </row>
    <row r="978" spans="21:21" x14ac:dyDescent="0.25">
      <c r="U978" s="1"/>
    </row>
    <row r="979" spans="21:21" x14ac:dyDescent="0.25">
      <c r="U979" s="1"/>
    </row>
    <row r="980" spans="21:21" x14ac:dyDescent="0.25">
      <c r="U980" s="1"/>
    </row>
    <row r="981" spans="21:21" x14ac:dyDescent="0.25">
      <c r="U981" s="1"/>
    </row>
    <row r="982" spans="21:21" x14ac:dyDescent="0.25">
      <c r="U982" s="1"/>
    </row>
    <row r="983" spans="21:21" x14ac:dyDescent="0.25">
      <c r="U983" s="1"/>
    </row>
    <row r="984" spans="21:21" x14ac:dyDescent="0.25">
      <c r="U984" s="1"/>
    </row>
    <row r="985" spans="21:21" x14ac:dyDescent="0.25">
      <c r="U985" s="1"/>
    </row>
    <row r="986" spans="21:21" x14ac:dyDescent="0.25">
      <c r="U986" s="1"/>
    </row>
    <row r="987" spans="21:21" x14ac:dyDescent="0.25">
      <c r="U987" s="1"/>
    </row>
    <row r="988" spans="21:21" x14ac:dyDescent="0.25">
      <c r="U988" s="1"/>
    </row>
    <row r="989" spans="21:21" x14ac:dyDescent="0.25">
      <c r="U989" s="1"/>
    </row>
    <row r="990" spans="21:21" x14ac:dyDescent="0.25">
      <c r="U990" s="1"/>
    </row>
    <row r="991" spans="21:21" x14ac:dyDescent="0.25">
      <c r="U991" s="1"/>
    </row>
    <row r="992" spans="21:21" x14ac:dyDescent="0.25">
      <c r="U992" s="1"/>
    </row>
    <row r="993" spans="21:21" x14ac:dyDescent="0.25">
      <c r="U993" s="1"/>
    </row>
    <row r="994" spans="21:21" x14ac:dyDescent="0.25">
      <c r="U994" s="1"/>
    </row>
    <row r="995" spans="21:21" x14ac:dyDescent="0.25">
      <c r="U995" s="1"/>
    </row>
    <row r="996" spans="21:21" x14ac:dyDescent="0.25">
      <c r="U996" s="1"/>
    </row>
    <row r="997" spans="21:21" x14ac:dyDescent="0.25">
      <c r="U997" s="1"/>
    </row>
    <row r="998" spans="21:21" x14ac:dyDescent="0.25">
      <c r="U998" s="1"/>
    </row>
    <row r="999" spans="21:21" x14ac:dyDescent="0.25">
      <c r="U999" s="1"/>
    </row>
    <row r="1000" spans="21:21" x14ac:dyDescent="0.25">
      <c r="U1000" s="1"/>
    </row>
    <row r="1001" spans="21:21" x14ac:dyDescent="0.25">
      <c r="U1001" s="1"/>
    </row>
    <row r="1002" spans="21:21" x14ac:dyDescent="0.25">
      <c r="U1002" s="1"/>
    </row>
    <row r="1003" spans="21:21" x14ac:dyDescent="0.25">
      <c r="U1003" s="1"/>
    </row>
    <row r="1004" spans="21:21" x14ac:dyDescent="0.25">
      <c r="U1004" s="1"/>
    </row>
    <row r="1005" spans="21:21" x14ac:dyDescent="0.25">
      <c r="U1005" s="1"/>
    </row>
    <row r="1006" spans="21:21" x14ac:dyDescent="0.25">
      <c r="U1006" s="1"/>
    </row>
    <row r="1007" spans="21:21" x14ac:dyDescent="0.25">
      <c r="U1007" s="1"/>
    </row>
    <row r="1008" spans="21:21" x14ac:dyDescent="0.25">
      <c r="U1008" s="1"/>
    </row>
    <row r="1009" spans="21:21" x14ac:dyDescent="0.25">
      <c r="U1009" s="1"/>
    </row>
    <row r="1010" spans="21:21" x14ac:dyDescent="0.25">
      <c r="U1010" s="1"/>
    </row>
    <row r="1011" spans="21:21" x14ac:dyDescent="0.25">
      <c r="U1011" s="1"/>
    </row>
    <row r="1012" spans="21:21" x14ac:dyDescent="0.25">
      <c r="U1012" s="1"/>
    </row>
    <row r="1013" spans="21:21" x14ac:dyDescent="0.25">
      <c r="U1013" s="1"/>
    </row>
    <row r="1014" spans="21:21" x14ac:dyDescent="0.25">
      <c r="U1014" s="1"/>
    </row>
    <row r="1015" spans="21:21" x14ac:dyDescent="0.25">
      <c r="U1015" s="1"/>
    </row>
    <row r="1016" spans="21:21" x14ac:dyDescent="0.25">
      <c r="U1016" s="1"/>
    </row>
    <row r="1017" spans="21:21" x14ac:dyDescent="0.25">
      <c r="U1017" s="1"/>
    </row>
    <row r="1018" spans="21:21" x14ac:dyDescent="0.25">
      <c r="U1018" s="1"/>
    </row>
    <row r="1019" spans="21:21" x14ac:dyDescent="0.25">
      <c r="U1019" s="1"/>
    </row>
    <row r="1020" spans="21:21" x14ac:dyDescent="0.25">
      <c r="U1020" s="1"/>
    </row>
    <row r="1021" spans="21:21" x14ac:dyDescent="0.25">
      <c r="U1021" s="1"/>
    </row>
    <row r="1022" spans="21:21" x14ac:dyDescent="0.25">
      <c r="U1022" s="1"/>
    </row>
    <row r="1023" spans="21:21" x14ac:dyDescent="0.25">
      <c r="U1023" s="1"/>
    </row>
    <row r="1024" spans="21:21" x14ac:dyDescent="0.25">
      <c r="U1024" s="1"/>
    </row>
    <row r="1025" spans="21:21" x14ac:dyDescent="0.25">
      <c r="U1025" s="1"/>
    </row>
    <row r="1026" spans="21:21" x14ac:dyDescent="0.25">
      <c r="U1026" s="1"/>
    </row>
    <row r="1027" spans="21:21" x14ac:dyDescent="0.25">
      <c r="U1027" s="1"/>
    </row>
    <row r="1028" spans="21:21" x14ac:dyDescent="0.25">
      <c r="U1028" s="1"/>
    </row>
    <row r="1029" spans="21:21" x14ac:dyDescent="0.25">
      <c r="U1029" s="1"/>
    </row>
    <row r="1030" spans="21:21" x14ac:dyDescent="0.25">
      <c r="U1030" s="1"/>
    </row>
    <row r="1031" spans="21:21" x14ac:dyDescent="0.25">
      <c r="U1031" s="1"/>
    </row>
    <row r="1032" spans="21:21" x14ac:dyDescent="0.25">
      <c r="U1032" s="1"/>
    </row>
    <row r="1033" spans="21:21" x14ac:dyDescent="0.25">
      <c r="U1033" s="1"/>
    </row>
    <row r="1034" spans="21:21" x14ac:dyDescent="0.25">
      <c r="U1034" s="1"/>
    </row>
    <row r="1035" spans="21:21" x14ac:dyDescent="0.25">
      <c r="U1035" s="1"/>
    </row>
    <row r="1036" spans="21:21" x14ac:dyDescent="0.25">
      <c r="U1036" s="1"/>
    </row>
    <row r="1037" spans="21:21" x14ac:dyDescent="0.25">
      <c r="U1037" s="1"/>
    </row>
    <row r="1038" spans="21:21" x14ac:dyDescent="0.25">
      <c r="U1038" s="1"/>
    </row>
    <row r="1039" spans="21:21" x14ac:dyDescent="0.25">
      <c r="U1039" s="1"/>
    </row>
    <row r="1040" spans="21:21" x14ac:dyDescent="0.25">
      <c r="U1040" s="1"/>
    </row>
    <row r="1041" spans="21:21" x14ac:dyDescent="0.25">
      <c r="U1041" s="1"/>
    </row>
    <row r="1042" spans="21:21" x14ac:dyDescent="0.25">
      <c r="U1042" s="1"/>
    </row>
    <row r="1043" spans="21:21" x14ac:dyDescent="0.25">
      <c r="U1043" s="1"/>
    </row>
    <row r="1044" spans="21:21" x14ac:dyDescent="0.25">
      <c r="U1044" s="1"/>
    </row>
    <row r="1045" spans="21:21" x14ac:dyDescent="0.25">
      <c r="U1045" s="1"/>
    </row>
    <row r="1046" spans="21:21" x14ac:dyDescent="0.25">
      <c r="U1046" s="1"/>
    </row>
    <row r="1047" spans="21:21" x14ac:dyDescent="0.25">
      <c r="U1047" s="1"/>
    </row>
    <row r="1048" spans="21:21" x14ac:dyDescent="0.25">
      <c r="U1048" s="1"/>
    </row>
    <row r="1049" spans="21:21" x14ac:dyDescent="0.25">
      <c r="U1049" s="1"/>
    </row>
    <row r="1050" spans="21:21" x14ac:dyDescent="0.25">
      <c r="U1050" s="1"/>
    </row>
    <row r="1051" spans="21:21" x14ac:dyDescent="0.25">
      <c r="U1051" s="1"/>
    </row>
    <row r="1052" spans="21:21" x14ac:dyDescent="0.25">
      <c r="U1052" s="1"/>
    </row>
    <row r="1053" spans="21:21" x14ac:dyDescent="0.25">
      <c r="U1053" s="1"/>
    </row>
    <row r="1054" spans="21:21" x14ac:dyDescent="0.25">
      <c r="U1054" s="1"/>
    </row>
    <row r="1055" spans="21:21" x14ac:dyDescent="0.25">
      <c r="U1055" s="1"/>
    </row>
    <row r="1056" spans="21:21" x14ac:dyDescent="0.25">
      <c r="U1056" s="1"/>
    </row>
    <row r="1057" spans="21:21" x14ac:dyDescent="0.25">
      <c r="U1057" s="1"/>
    </row>
    <row r="1058" spans="21:21" x14ac:dyDescent="0.25">
      <c r="U1058" s="1"/>
    </row>
    <row r="1059" spans="21:21" x14ac:dyDescent="0.25">
      <c r="U1059" s="1"/>
    </row>
    <row r="1060" spans="21:21" x14ac:dyDescent="0.25">
      <c r="U1060" s="1"/>
    </row>
    <row r="1061" spans="21:21" x14ac:dyDescent="0.25">
      <c r="U1061" s="1"/>
    </row>
    <row r="1062" spans="21:21" x14ac:dyDescent="0.25">
      <c r="U1062" s="1"/>
    </row>
    <row r="1063" spans="21:21" x14ac:dyDescent="0.25">
      <c r="U1063" s="1"/>
    </row>
    <row r="1064" spans="21:21" x14ac:dyDescent="0.25">
      <c r="U1064" s="1"/>
    </row>
    <row r="1065" spans="21:21" x14ac:dyDescent="0.25">
      <c r="U1065" s="1"/>
    </row>
    <row r="1066" spans="21:21" x14ac:dyDescent="0.25">
      <c r="U1066" s="1"/>
    </row>
    <row r="1067" spans="21:21" x14ac:dyDescent="0.25">
      <c r="U1067" s="1"/>
    </row>
    <row r="1068" spans="21:21" x14ac:dyDescent="0.25">
      <c r="U1068" s="1"/>
    </row>
    <row r="1069" spans="21:21" x14ac:dyDescent="0.25">
      <c r="U1069" s="1"/>
    </row>
    <row r="1070" spans="21:21" x14ac:dyDescent="0.25">
      <c r="U1070" s="1"/>
    </row>
    <row r="1071" spans="21:21" x14ac:dyDescent="0.25">
      <c r="U1071" s="1"/>
    </row>
    <row r="1072" spans="21:21" x14ac:dyDescent="0.25">
      <c r="U1072" s="1"/>
    </row>
    <row r="1073" spans="21:21" x14ac:dyDescent="0.25">
      <c r="U1073" s="1"/>
    </row>
    <row r="1074" spans="21:21" x14ac:dyDescent="0.25">
      <c r="U1074" s="1"/>
    </row>
    <row r="1075" spans="21:21" x14ac:dyDescent="0.25">
      <c r="U1075" s="1"/>
    </row>
    <row r="1076" spans="21:21" x14ac:dyDescent="0.25">
      <c r="U1076" s="1"/>
    </row>
    <row r="1077" spans="21:21" x14ac:dyDescent="0.25">
      <c r="U1077" s="1"/>
    </row>
    <row r="1078" spans="21:21" x14ac:dyDescent="0.25">
      <c r="U1078" s="1"/>
    </row>
    <row r="1079" spans="21:21" x14ac:dyDescent="0.25">
      <c r="U1079" s="1"/>
    </row>
    <row r="1080" spans="21:21" x14ac:dyDescent="0.25">
      <c r="U1080" s="1"/>
    </row>
    <row r="1081" spans="21:21" x14ac:dyDescent="0.25">
      <c r="U1081" s="1"/>
    </row>
    <row r="1082" spans="21:21" x14ac:dyDescent="0.25">
      <c r="U1082" s="1"/>
    </row>
    <row r="1083" spans="21:21" x14ac:dyDescent="0.25">
      <c r="U1083" s="1"/>
    </row>
    <row r="1084" spans="21:21" x14ac:dyDescent="0.25">
      <c r="U1084" s="1"/>
    </row>
    <row r="1085" spans="21:21" x14ac:dyDescent="0.25">
      <c r="U1085" s="1"/>
    </row>
    <row r="1086" spans="21:21" x14ac:dyDescent="0.25">
      <c r="U1086" s="1"/>
    </row>
    <row r="1087" spans="21:21" x14ac:dyDescent="0.25">
      <c r="U1087" s="1"/>
    </row>
    <row r="1088" spans="21:21" x14ac:dyDescent="0.25">
      <c r="U1088" s="1"/>
    </row>
    <row r="1089" spans="21:21" x14ac:dyDescent="0.25">
      <c r="U1089" s="1"/>
    </row>
    <row r="1090" spans="21:21" x14ac:dyDescent="0.25">
      <c r="U1090" s="1"/>
    </row>
    <row r="1091" spans="21:21" x14ac:dyDescent="0.25">
      <c r="U1091" s="1"/>
    </row>
    <row r="1092" spans="21:21" x14ac:dyDescent="0.25">
      <c r="U1092" s="1"/>
    </row>
    <row r="1093" spans="21:21" x14ac:dyDescent="0.25">
      <c r="U1093" s="1"/>
    </row>
    <row r="1094" spans="21:21" x14ac:dyDescent="0.25">
      <c r="U1094" s="1"/>
    </row>
    <row r="1095" spans="21:21" x14ac:dyDescent="0.25">
      <c r="U1095" s="1"/>
    </row>
    <row r="1096" spans="21:21" x14ac:dyDescent="0.25">
      <c r="U1096" s="1"/>
    </row>
    <row r="1097" spans="21:21" x14ac:dyDescent="0.25">
      <c r="U1097" s="1"/>
    </row>
    <row r="1098" spans="21:21" x14ac:dyDescent="0.25">
      <c r="U1098" s="1"/>
    </row>
    <row r="1099" spans="21:21" x14ac:dyDescent="0.25">
      <c r="U1099" s="1"/>
    </row>
    <row r="1100" spans="21:21" x14ac:dyDescent="0.25">
      <c r="U1100" s="1"/>
    </row>
    <row r="1101" spans="21:21" x14ac:dyDescent="0.25">
      <c r="U1101" s="1"/>
    </row>
    <row r="1102" spans="21:21" x14ac:dyDescent="0.25">
      <c r="U1102" s="1"/>
    </row>
    <row r="1103" spans="21:21" x14ac:dyDescent="0.25">
      <c r="U1103" s="1"/>
    </row>
    <row r="1104" spans="21:21" x14ac:dyDescent="0.25">
      <c r="U1104" s="1"/>
    </row>
    <row r="1105" spans="21:21" x14ac:dyDescent="0.25">
      <c r="U1105" s="1"/>
    </row>
    <row r="1106" spans="21:21" x14ac:dyDescent="0.25">
      <c r="U1106" s="1"/>
    </row>
    <row r="1107" spans="21:21" x14ac:dyDescent="0.25">
      <c r="U1107" s="1"/>
    </row>
    <row r="1108" spans="21:21" x14ac:dyDescent="0.25">
      <c r="U1108" s="1"/>
    </row>
    <row r="1109" spans="21:21" x14ac:dyDescent="0.25">
      <c r="U1109" s="1"/>
    </row>
    <row r="1110" spans="21:21" x14ac:dyDescent="0.25">
      <c r="U1110" s="1"/>
    </row>
    <row r="1111" spans="21:21" x14ac:dyDescent="0.25">
      <c r="U1111" s="1"/>
    </row>
    <row r="1112" spans="21:21" x14ac:dyDescent="0.25">
      <c r="U1112" s="1"/>
    </row>
    <row r="1113" spans="21:21" x14ac:dyDescent="0.25">
      <c r="U1113" s="1"/>
    </row>
    <row r="1114" spans="21:21" x14ac:dyDescent="0.25">
      <c r="U1114" s="1"/>
    </row>
    <row r="1115" spans="21:21" x14ac:dyDescent="0.25">
      <c r="U1115" s="1"/>
    </row>
    <row r="1116" spans="21:21" x14ac:dyDescent="0.25">
      <c r="U1116" s="1"/>
    </row>
    <row r="1117" spans="21:21" x14ac:dyDescent="0.25">
      <c r="U1117" s="1"/>
    </row>
    <row r="1118" spans="21:21" x14ac:dyDescent="0.25">
      <c r="U1118" s="1"/>
    </row>
    <row r="1119" spans="21:21" x14ac:dyDescent="0.25">
      <c r="U1119" s="1"/>
    </row>
    <row r="1120" spans="21:21" x14ac:dyDescent="0.25">
      <c r="U1120" s="1"/>
    </row>
    <row r="1121" spans="21:21" x14ac:dyDescent="0.25">
      <c r="U1121" s="1"/>
    </row>
    <row r="1122" spans="21:21" x14ac:dyDescent="0.25">
      <c r="U1122" s="1"/>
    </row>
    <row r="1123" spans="21:21" x14ac:dyDescent="0.25">
      <c r="U1123" s="1"/>
    </row>
    <row r="1124" spans="21:21" x14ac:dyDescent="0.25">
      <c r="U1124" s="1"/>
    </row>
    <row r="1125" spans="21:21" x14ac:dyDescent="0.25">
      <c r="U1125" s="1"/>
    </row>
    <row r="1126" spans="21:21" x14ac:dyDescent="0.25">
      <c r="U1126" s="1"/>
    </row>
    <row r="1127" spans="21:21" x14ac:dyDescent="0.25">
      <c r="U1127" s="1"/>
    </row>
    <row r="1128" spans="21:21" x14ac:dyDescent="0.25">
      <c r="U1128" s="1"/>
    </row>
    <row r="1129" spans="21:21" x14ac:dyDescent="0.25">
      <c r="U1129" s="1"/>
    </row>
    <row r="1130" spans="21:21" x14ac:dyDescent="0.25">
      <c r="U1130" s="1"/>
    </row>
    <row r="1131" spans="21:21" x14ac:dyDescent="0.25">
      <c r="U1131" s="1"/>
    </row>
    <row r="1132" spans="21:21" x14ac:dyDescent="0.25">
      <c r="U1132" s="1"/>
    </row>
    <row r="1133" spans="21:21" x14ac:dyDescent="0.25">
      <c r="U1133" s="1"/>
    </row>
    <row r="1134" spans="21:21" x14ac:dyDescent="0.25">
      <c r="U1134" s="1"/>
    </row>
    <row r="1135" spans="21:21" x14ac:dyDescent="0.25">
      <c r="U1135" s="1"/>
    </row>
    <row r="1136" spans="21:21" x14ac:dyDescent="0.25">
      <c r="U1136" s="1"/>
    </row>
    <row r="1137" spans="21:21" x14ac:dyDescent="0.25">
      <c r="U1137" s="1"/>
    </row>
    <row r="1138" spans="21:21" x14ac:dyDescent="0.25">
      <c r="U1138" s="1"/>
    </row>
    <row r="1139" spans="21:21" x14ac:dyDescent="0.25">
      <c r="U1139" s="1"/>
    </row>
    <row r="1140" spans="21:21" x14ac:dyDescent="0.25">
      <c r="U1140" s="1"/>
    </row>
    <row r="1141" spans="21:21" x14ac:dyDescent="0.25">
      <c r="U1141" s="1"/>
    </row>
    <row r="1142" spans="21:21" x14ac:dyDescent="0.25">
      <c r="U1142" s="1"/>
    </row>
    <row r="1143" spans="21:21" x14ac:dyDescent="0.25">
      <c r="U1143" s="1"/>
    </row>
    <row r="1144" spans="21:21" x14ac:dyDescent="0.25">
      <c r="U1144" s="1"/>
    </row>
    <row r="1145" spans="21:21" x14ac:dyDescent="0.25">
      <c r="U1145" s="1"/>
    </row>
    <row r="1146" spans="21:21" x14ac:dyDescent="0.25">
      <c r="U1146" s="1"/>
    </row>
    <row r="1147" spans="21:21" x14ac:dyDescent="0.25">
      <c r="U1147" s="1"/>
    </row>
    <row r="1148" spans="21:21" x14ac:dyDescent="0.25">
      <c r="U1148" s="1"/>
    </row>
    <row r="1149" spans="21:21" x14ac:dyDescent="0.25">
      <c r="U1149" s="1"/>
    </row>
    <row r="1150" spans="21:21" x14ac:dyDescent="0.25">
      <c r="U1150" s="1"/>
    </row>
    <row r="1151" spans="21:21" x14ac:dyDescent="0.25">
      <c r="U1151" s="1"/>
    </row>
    <row r="1152" spans="21:21" x14ac:dyDescent="0.25">
      <c r="U1152" s="1"/>
    </row>
    <row r="1153" spans="21:21" x14ac:dyDescent="0.25">
      <c r="U1153" s="1"/>
    </row>
    <row r="1154" spans="21:21" x14ac:dyDescent="0.25">
      <c r="U1154" s="1"/>
    </row>
    <row r="1155" spans="21:21" x14ac:dyDescent="0.25">
      <c r="U1155" s="1"/>
    </row>
    <row r="1156" spans="21:21" x14ac:dyDescent="0.25">
      <c r="U1156" s="1"/>
    </row>
    <row r="1157" spans="21:21" x14ac:dyDescent="0.25">
      <c r="U1157" s="1"/>
    </row>
    <row r="1158" spans="21:21" x14ac:dyDescent="0.25">
      <c r="U1158" s="1"/>
    </row>
    <row r="1159" spans="21:21" x14ac:dyDescent="0.25">
      <c r="U1159" s="1"/>
    </row>
    <row r="1160" spans="21:21" x14ac:dyDescent="0.25">
      <c r="U1160" s="1"/>
    </row>
    <row r="1161" spans="21:21" x14ac:dyDescent="0.25">
      <c r="U1161" s="1"/>
    </row>
    <row r="1162" spans="21:21" x14ac:dyDescent="0.25">
      <c r="U1162" s="1"/>
    </row>
    <row r="1163" spans="21:21" x14ac:dyDescent="0.25">
      <c r="U1163" s="1"/>
    </row>
    <row r="1164" spans="21:21" x14ac:dyDescent="0.25">
      <c r="U1164" s="1"/>
    </row>
    <row r="1165" spans="21:21" x14ac:dyDescent="0.25">
      <c r="U1165" s="1"/>
    </row>
    <row r="1166" spans="21:21" x14ac:dyDescent="0.25">
      <c r="U1166" s="1"/>
    </row>
    <row r="1167" spans="21:21" x14ac:dyDescent="0.25">
      <c r="U1167" s="1"/>
    </row>
    <row r="1168" spans="21:21" x14ac:dyDescent="0.25">
      <c r="U1168" s="1"/>
    </row>
    <row r="1169" spans="21:21" x14ac:dyDescent="0.25">
      <c r="U1169" s="1"/>
    </row>
    <row r="1170" spans="21:21" x14ac:dyDescent="0.25">
      <c r="U1170" s="1"/>
    </row>
    <row r="1171" spans="21:21" x14ac:dyDescent="0.25">
      <c r="U1171" s="1"/>
    </row>
    <row r="1172" spans="21:21" x14ac:dyDescent="0.25">
      <c r="U1172" s="1"/>
    </row>
    <row r="1173" spans="21:21" x14ac:dyDescent="0.25">
      <c r="U1173" s="1"/>
    </row>
    <row r="1174" spans="21:21" x14ac:dyDescent="0.25">
      <c r="U1174" s="1"/>
    </row>
    <row r="1175" spans="21:21" x14ac:dyDescent="0.25">
      <c r="U1175" s="1"/>
    </row>
    <row r="1176" spans="21:21" x14ac:dyDescent="0.25">
      <c r="U1176" s="1"/>
    </row>
    <row r="1177" spans="21:21" x14ac:dyDescent="0.25">
      <c r="U1177" s="1"/>
    </row>
    <row r="1178" spans="21:21" x14ac:dyDescent="0.25">
      <c r="U1178" s="1"/>
    </row>
    <row r="1179" spans="21:21" x14ac:dyDescent="0.25">
      <c r="U1179" s="1"/>
    </row>
    <row r="1180" spans="21:21" x14ac:dyDescent="0.25">
      <c r="U1180" s="1"/>
    </row>
    <row r="1181" spans="21:21" x14ac:dyDescent="0.25">
      <c r="U1181" s="1"/>
    </row>
    <row r="1182" spans="21:21" x14ac:dyDescent="0.25">
      <c r="U1182" s="1"/>
    </row>
    <row r="1183" spans="21:21" x14ac:dyDescent="0.25">
      <c r="U1183" s="1"/>
    </row>
    <row r="1184" spans="21:21" x14ac:dyDescent="0.25">
      <c r="U1184" s="1"/>
    </row>
    <row r="1185" spans="21:21" x14ac:dyDescent="0.25">
      <c r="U1185" s="1"/>
    </row>
    <row r="1186" spans="21:21" x14ac:dyDescent="0.25">
      <c r="U1186" s="1"/>
    </row>
    <row r="1187" spans="21:21" x14ac:dyDescent="0.25">
      <c r="U1187" s="1"/>
    </row>
    <row r="1188" spans="21:21" x14ac:dyDescent="0.25">
      <c r="U1188" s="1"/>
    </row>
    <row r="1189" spans="21:21" x14ac:dyDescent="0.25">
      <c r="U1189" s="1"/>
    </row>
    <row r="1190" spans="21:21" x14ac:dyDescent="0.25">
      <c r="U1190" s="1"/>
    </row>
    <row r="1191" spans="21:21" x14ac:dyDescent="0.25">
      <c r="U1191" s="1"/>
    </row>
    <row r="1192" spans="21:21" x14ac:dyDescent="0.25">
      <c r="U1192" s="1"/>
    </row>
    <row r="1193" spans="21:21" x14ac:dyDescent="0.25">
      <c r="U1193" s="1"/>
    </row>
    <row r="1194" spans="21:21" x14ac:dyDescent="0.25">
      <c r="U1194" s="1"/>
    </row>
    <row r="1195" spans="21:21" x14ac:dyDescent="0.25">
      <c r="U1195" s="1"/>
    </row>
    <row r="1196" spans="21:21" x14ac:dyDescent="0.25">
      <c r="U1196" s="1"/>
    </row>
    <row r="1197" spans="21:21" x14ac:dyDescent="0.25">
      <c r="U1197" s="1"/>
    </row>
    <row r="1198" spans="21:21" x14ac:dyDescent="0.25">
      <c r="U1198" s="1"/>
    </row>
    <row r="1199" spans="21:21" x14ac:dyDescent="0.25">
      <c r="U1199" s="1"/>
    </row>
    <row r="1200" spans="21:21" x14ac:dyDescent="0.25">
      <c r="U1200" s="1"/>
    </row>
    <row r="1201" spans="21:21" x14ac:dyDescent="0.25">
      <c r="U1201" s="1"/>
    </row>
    <row r="1202" spans="21:21" x14ac:dyDescent="0.25">
      <c r="U1202" s="1"/>
    </row>
    <row r="1203" spans="21:21" x14ac:dyDescent="0.25">
      <c r="U1203" s="1"/>
    </row>
    <row r="1204" spans="21:21" x14ac:dyDescent="0.25">
      <c r="U1204" s="1"/>
    </row>
    <row r="1205" spans="21:21" x14ac:dyDescent="0.25">
      <c r="U1205" s="1"/>
    </row>
    <row r="1206" spans="21:21" x14ac:dyDescent="0.25">
      <c r="U1206" s="1"/>
    </row>
    <row r="1207" spans="21:21" x14ac:dyDescent="0.25">
      <c r="U1207" s="1"/>
    </row>
    <row r="1208" spans="21:21" x14ac:dyDescent="0.25">
      <c r="U1208" s="1"/>
    </row>
    <row r="1209" spans="21:21" x14ac:dyDescent="0.25">
      <c r="U1209" s="1"/>
    </row>
    <row r="1210" spans="21:21" x14ac:dyDescent="0.25">
      <c r="U1210" s="1"/>
    </row>
    <row r="1211" spans="21:21" x14ac:dyDescent="0.25">
      <c r="U1211" s="1"/>
    </row>
    <row r="1212" spans="21:21" x14ac:dyDescent="0.25">
      <c r="U1212" s="1"/>
    </row>
    <row r="1213" spans="21:21" x14ac:dyDescent="0.25">
      <c r="U1213" s="1"/>
    </row>
    <row r="1214" spans="21:21" x14ac:dyDescent="0.25">
      <c r="U1214" s="1"/>
    </row>
    <row r="1215" spans="21:21" x14ac:dyDescent="0.25">
      <c r="U1215" s="1"/>
    </row>
    <row r="1216" spans="21:21" x14ac:dyDescent="0.25">
      <c r="U1216" s="1"/>
    </row>
    <row r="1217" spans="21:21" x14ac:dyDescent="0.25">
      <c r="U1217" s="1"/>
    </row>
    <row r="1218" spans="21:21" x14ac:dyDescent="0.25">
      <c r="U1218" s="1"/>
    </row>
    <row r="1219" spans="21:21" x14ac:dyDescent="0.25">
      <c r="U1219" s="1"/>
    </row>
    <row r="1220" spans="21:21" x14ac:dyDescent="0.25">
      <c r="U1220" s="1"/>
    </row>
    <row r="1221" spans="21:21" x14ac:dyDescent="0.25">
      <c r="U1221" s="1"/>
    </row>
    <row r="1222" spans="21:21" x14ac:dyDescent="0.25">
      <c r="U1222" s="1"/>
    </row>
    <row r="1223" spans="21:21" x14ac:dyDescent="0.25">
      <c r="U1223" s="1"/>
    </row>
    <row r="1224" spans="21:21" x14ac:dyDescent="0.25">
      <c r="U1224" s="1"/>
    </row>
    <row r="1225" spans="21:21" x14ac:dyDescent="0.25">
      <c r="U1225" s="1"/>
    </row>
    <row r="1226" spans="21:21" x14ac:dyDescent="0.25">
      <c r="U1226" s="1"/>
    </row>
    <row r="1227" spans="21:21" x14ac:dyDescent="0.25">
      <c r="U1227" s="1"/>
    </row>
    <row r="1228" spans="21:21" x14ac:dyDescent="0.25">
      <c r="U1228" s="1"/>
    </row>
    <row r="1229" spans="21:21" x14ac:dyDescent="0.25">
      <c r="U1229" s="1"/>
    </row>
    <row r="1230" spans="21:21" x14ac:dyDescent="0.25">
      <c r="U1230" s="1"/>
    </row>
    <row r="1231" spans="21:21" x14ac:dyDescent="0.25">
      <c r="U1231" s="1"/>
    </row>
    <row r="1232" spans="21:21" x14ac:dyDescent="0.25">
      <c r="U1232" s="1"/>
    </row>
    <row r="1233" spans="21:21" x14ac:dyDescent="0.25">
      <c r="U1233" s="1"/>
    </row>
    <row r="1234" spans="21:21" x14ac:dyDescent="0.25">
      <c r="U1234" s="1"/>
    </row>
    <row r="1235" spans="21:21" x14ac:dyDescent="0.25">
      <c r="U1235" s="1"/>
    </row>
    <row r="1236" spans="21:21" x14ac:dyDescent="0.25">
      <c r="U1236" s="1"/>
    </row>
    <row r="1237" spans="21:21" x14ac:dyDescent="0.25">
      <c r="U1237" s="1"/>
    </row>
    <row r="1238" spans="21:21" x14ac:dyDescent="0.25">
      <c r="U1238" s="1"/>
    </row>
    <row r="1239" spans="21:21" x14ac:dyDescent="0.25">
      <c r="U1239" s="1"/>
    </row>
    <row r="1240" spans="21:21" x14ac:dyDescent="0.25">
      <c r="U1240" s="1"/>
    </row>
    <row r="1241" spans="21:21" x14ac:dyDescent="0.25">
      <c r="U1241" s="1"/>
    </row>
    <row r="1242" spans="21:21" x14ac:dyDescent="0.25">
      <c r="U1242" s="1"/>
    </row>
    <row r="1243" spans="21:21" x14ac:dyDescent="0.25">
      <c r="U1243" s="1"/>
    </row>
    <row r="1244" spans="21:21" x14ac:dyDescent="0.25">
      <c r="U1244" s="1"/>
    </row>
    <row r="1245" spans="21:21" x14ac:dyDescent="0.25">
      <c r="U1245" s="1"/>
    </row>
    <row r="1246" spans="21:21" x14ac:dyDescent="0.25">
      <c r="U1246" s="1"/>
    </row>
    <row r="1247" spans="21:21" x14ac:dyDescent="0.25">
      <c r="U1247" s="1"/>
    </row>
    <row r="1248" spans="21:21" x14ac:dyDescent="0.25">
      <c r="U1248" s="1"/>
    </row>
    <row r="1249" spans="21:21" x14ac:dyDescent="0.25">
      <c r="U1249" s="1"/>
    </row>
    <row r="1250" spans="21:21" x14ac:dyDescent="0.25">
      <c r="U1250" s="1"/>
    </row>
    <row r="1251" spans="21:21" x14ac:dyDescent="0.25">
      <c r="U1251" s="1"/>
    </row>
    <row r="1252" spans="21:21" x14ac:dyDescent="0.25">
      <c r="U1252" s="1"/>
    </row>
    <row r="1253" spans="21:21" x14ac:dyDescent="0.25">
      <c r="U1253" s="1"/>
    </row>
    <row r="1254" spans="21:21" x14ac:dyDescent="0.25">
      <c r="U1254" s="1"/>
    </row>
    <row r="1255" spans="21:21" x14ac:dyDescent="0.25">
      <c r="U1255" s="1"/>
    </row>
    <row r="1256" spans="21:21" x14ac:dyDescent="0.25">
      <c r="U1256" s="1"/>
    </row>
    <row r="1257" spans="21:21" x14ac:dyDescent="0.25">
      <c r="U1257" s="1"/>
    </row>
    <row r="1258" spans="21:21" x14ac:dyDescent="0.25">
      <c r="U1258" s="1"/>
    </row>
    <row r="1259" spans="21:21" x14ac:dyDescent="0.25">
      <c r="U1259" s="1"/>
    </row>
    <row r="1260" spans="21:21" x14ac:dyDescent="0.25">
      <c r="U1260" s="1"/>
    </row>
    <row r="1261" spans="21:21" x14ac:dyDescent="0.25">
      <c r="U1261" s="1"/>
    </row>
    <row r="1262" spans="21:21" x14ac:dyDescent="0.25">
      <c r="U1262" s="1"/>
    </row>
    <row r="1263" spans="21:21" x14ac:dyDescent="0.25">
      <c r="U1263" s="1"/>
    </row>
    <row r="1264" spans="21:21" x14ac:dyDescent="0.25">
      <c r="U1264" s="1"/>
    </row>
    <row r="1265" spans="21:21" x14ac:dyDescent="0.25">
      <c r="U1265" s="1"/>
    </row>
    <row r="1266" spans="21:21" x14ac:dyDescent="0.25">
      <c r="U1266" s="1"/>
    </row>
    <row r="1267" spans="21:21" x14ac:dyDescent="0.25">
      <c r="U1267" s="1"/>
    </row>
    <row r="1268" spans="21:21" x14ac:dyDescent="0.25">
      <c r="U1268" s="1"/>
    </row>
    <row r="1269" spans="21:21" x14ac:dyDescent="0.25">
      <c r="U1269" s="1"/>
    </row>
    <row r="1270" spans="21:21" x14ac:dyDescent="0.25">
      <c r="U1270" s="1"/>
    </row>
    <row r="1271" spans="21:21" x14ac:dyDescent="0.25">
      <c r="U1271" s="1"/>
    </row>
    <row r="1272" spans="21:21" x14ac:dyDescent="0.25">
      <c r="U1272" s="1"/>
    </row>
    <row r="1273" spans="21:21" x14ac:dyDescent="0.25">
      <c r="U1273" s="1"/>
    </row>
    <row r="1274" spans="21:21" x14ac:dyDescent="0.25">
      <c r="U1274" s="1"/>
    </row>
    <row r="1275" spans="21:21" x14ac:dyDescent="0.25">
      <c r="U1275" s="1"/>
    </row>
    <row r="1276" spans="21:21" x14ac:dyDescent="0.25">
      <c r="U1276" s="1"/>
    </row>
    <row r="1277" spans="21:21" x14ac:dyDescent="0.25">
      <c r="U1277" s="1"/>
    </row>
    <row r="1278" spans="21:21" x14ac:dyDescent="0.25">
      <c r="U1278" s="1"/>
    </row>
    <row r="1279" spans="21:21" x14ac:dyDescent="0.25">
      <c r="U1279" s="1"/>
    </row>
    <row r="1280" spans="21:21" x14ac:dyDescent="0.25">
      <c r="U1280" s="1"/>
    </row>
    <row r="1281" spans="21:21" x14ac:dyDescent="0.25">
      <c r="U1281" s="1"/>
    </row>
    <row r="1282" spans="21:21" x14ac:dyDescent="0.25">
      <c r="U1282" s="1"/>
    </row>
    <row r="1283" spans="21:21" x14ac:dyDescent="0.25">
      <c r="U1283" s="1"/>
    </row>
    <row r="1284" spans="21:21" x14ac:dyDescent="0.25">
      <c r="U1284" s="1"/>
    </row>
    <row r="1285" spans="21:21" x14ac:dyDescent="0.25">
      <c r="U1285" s="1"/>
    </row>
    <row r="1286" spans="21:21" x14ac:dyDescent="0.25">
      <c r="U1286" s="1"/>
    </row>
    <row r="1287" spans="21:21" x14ac:dyDescent="0.25">
      <c r="U1287" s="1"/>
    </row>
    <row r="1288" spans="21:21" x14ac:dyDescent="0.25">
      <c r="U1288" s="1"/>
    </row>
    <row r="1289" spans="21:21" x14ac:dyDescent="0.25">
      <c r="U1289" s="1"/>
    </row>
    <row r="1290" spans="21:21" x14ac:dyDescent="0.25">
      <c r="U1290" s="1"/>
    </row>
    <row r="1291" spans="21:21" x14ac:dyDescent="0.25">
      <c r="U1291" s="1"/>
    </row>
    <row r="1292" spans="21:21" x14ac:dyDescent="0.25">
      <c r="U1292" s="1"/>
    </row>
    <row r="1293" spans="21:21" x14ac:dyDescent="0.25">
      <c r="U1293" s="1"/>
    </row>
    <row r="1294" spans="21:21" x14ac:dyDescent="0.25">
      <c r="U1294" s="1"/>
    </row>
    <row r="1295" spans="21:21" x14ac:dyDescent="0.25">
      <c r="U1295" s="1"/>
    </row>
    <row r="1296" spans="21:21" x14ac:dyDescent="0.25">
      <c r="U1296" s="1"/>
    </row>
    <row r="1297" spans="21:21" x14ac:dyDescent="0.25">
      <c r="U1297" s="1"/>
    </row>
    <row r="1298" spans="21:21" x14ac:dyDescent="0.25">
      <c r="U1298" s="1"/>
    </row>
    <row r="1299" spans="21:21" x14ac:dyDescent="0.25">
      <c r="U1299" s="1"/>
    </row>
    <row r="1300" spans="21:21" x14ac:dyDescent="0.25">
      <c r="U1300" s="1"/>
    </row>
    <row r="1301" spans="21:21" x14ac:dyDescent="0.25">
      <c r="U1301" s="1"/>
    </row>
    <row r="1302" spans="21:21" x14ac:dyDescent="0.25">
      <c r="U1302" s="1"/>
    </row>
    <row r="1303" spans="21:21" x14ac:dyDescent="0.25">
      <c r="U1303" s="1"/>
    </row>
    <row r="1304" spans="21:21" x14ac:dyDescent="0.25">
      <c r="U1304" s="1"/>
    </row>
    <row r="1305" spans="21:21" x14ac:dyDescent="0.25">
      <c r="U1305" s="1"/>
    </row>
    <row r="1306" spans="21:21" x14ac:dyDescent="0.25">
      <c r="U1306" s="1"/>
    </row>
    <row r="1307" spans="21:21" x14ac:dyDescent="0.25">
      <c r="U1307" s="1"/>
    </row>
    <row r="1308" spans="21:21" x14ac:dyDescent="0.25">
      <c r="U1308" s="1"/>
    </row>
    <row r="1309" spans="21:21" x14ac:dyDescent="0.25">
      <c r="U1309" s="1"/>
    </row>
    <row r="1310" spans="21:21" x14ac:dyDescent="0.25">
      <c r="U1310" s="1"/>
    </row>
    <row r="1311" spans="21:21" x14ac:dyDescent="0.25">
      <c r="U1311" s="1"/>
    </row>
    <row r="1312" spans="21:21" x14ac:dyDescent="0.25">
      <c r="U1312" s="1"/>
    </row>
    <row r="1313" spans="21:21" x14ac:dyDescent="0.25">
      <c r="U1313" s="1"/>
    </row>
    <row r="1314" spans="21:21" x14ac:dyDescent="0.25">
      <c r="U1314" s="1"/>
    </row>
    <row r="1315" spans="21:21" x14ac:dyDescent="0.25">
      <c r="U1315" s="1"/>
    </row>
    <row r="1316" spans="21:21" x14ac:dyDescent="0.25">
      <c r="U1316" s="1"/>
    </row>
    <row r="1317" spans="21:21" x14ac:dyDescent="0.25">
      <c r="U1317" s="1"/>
    </row>
    <row r="1318" spans="21:21" x14ac:dyDescent="0.25">
      <c r="U1318" s="1"/>
    </row>
    <row r="1319" spans="21:21" x14ac:dyDescent="0.25">
      <c r="U1319" s="1"/>
    </row>
    <row r="1320" spans="21:21" x14ac:dyDescent="0.25">
      <c r="U1320" s="1"/>
    </row>
    <row r="1321" spans="21:21" x14ac:dyDescent="0.25">
      <c r="U1321" s="1"/>
    </row>
    <row r="1322" spans="21:21" x14ac:dyDescent="0.25">
      <c r="U1322" s="1"/>
    </row>
    <row r="1323" spans="21:21" x14ac:dyDescent="0.25">
      <c r="U1323" s="1"/>
    </row>
    <row r="1324" spans="21:21" x14ac:dyDescent="0.25">
      <c r="U1324" s="1"/>
    </row>
    <row r="1325" spans="21:21" x14ac:dyDescent="0.25">
      <c r="U1325" s="1"/>
    </row>
    <row r="1326" spans="21:21" x14ac:dyDescent="0.25">
      <c r="U1326" s="1"/>
    </row>
    <row r="1327" spans="21:21" x14ac:dyDescent="0.25">
      <c r="U1327" s="1"/>
    </row>
    <row r="1328" spans="21:21" x14ac:dyDescent="0.25">
      <c r="U1328" s="1"/>
    </row>
    <row r="1329" spans="21:21" x14ac:dyDescent="0.25">
      <c r="U1329" s="1"/>
    </row>
    <row r="1330" spans="21:21" x14ac:dyDescent="0.25">
      <c r="U1330" s="1"/>
    </row>
    <row r="1331" spans="21:21" x14ac:dyDescent="0.25">
      <c r="U1331" s="1"/>
    </row>
    <row r="1332" spans="21:21" x14ac:dyDescent="0.25">
      <c r="U1332" s="1"/>
    </row>
    <row r="1333" spans="21:21" x14ac:dyDescent="0.25">
      <c r="U1333" s="1"/>
    </row>
    <row r="1334" spans="21:21" x14ac:dyDescent="0.25">
      <c r="U1334" s="1"/>
    </row>
    <row r="1335" spans="21:21" x14ac:dyDescent="0.25">
      <c r="U1335" s="1"/>
    </row>
    <row r="1336" spans="21:21" x14ac:dyDescent="0.25">
      <c r="U1336" s="1"/>
    </row>
    <row r="1337" spans="21:21" x14ac:dyDescent="0.25">
      <c r="U1337" s="1"/>
    </row>
    <row r="1338" spans="21:21" x14ac:dyDescent="0.25">
      <c r="U1338" s="1"/>
    </row>
    <row r="1339" spans="21:21" x14ac:dyDescent="0.25">
      <c r="U1339" s="1"/>
    </row>
    <row r="1340" spans="21:21" x14ac:dyDescent="0.25">
      <c r="U1340" s="1"/>
    </row>
    <row r="1341" spans="21:21" x14ac:dyDescent="0.25">
      <c r="U1341" s="1"/>
    </row>
    <row r="1342" spans="21:21" x14ac:dyDescent="0.25">
      <c r="U1342" s="1"/>
    </row>
    <row r="1343" spans="21:21" x14ac:dyDescent="0.25">
      <c r="U1343" s="1"/>
    </row>
    <row r="1344" spans="21:21" x14ac:dyDescent="0.25">
      <c r="U1344" s="1"/>
    </row>
    <row r="1345" spans="21:21" x14ac:dyDescent="0.25">
      <c r="U1345" s="1"/>
    </row>
    <row r="1346" spans="21:21" x14ac:dyDescent="0.25">
      <c r="U1346" s="1"/>
    </row>
    <row r="1347" spans="21:21" x14ac:dyDescent="0.25">
      <c r="U1347" s="1"/>
    </row>
    <row r="1348" spans="21:21" x14ac:dyDescent="0.25">
      <c r="U1348" s="1"/>
    </row>
    <row r="1349" spans="21:21" x14ac:dyDescent="0.25">
      <c r="U1349" s="1"/>
    </row>
    <row r="1350" spans="21:21" x14ac:dyDescent="0.25">
      <c r="U1350" s="1"/>
    </row>
    <row r="1351" spans="21:21" x14ac:dyDescent="0.25">
      <c r="U1351" s="1"/>
    </row>
    <row r="1352" spans="21:21" x14ac:dyDescent="0.25">
      <c r="U1352" s="1"/>
    </row>
    <row r="1353" spans="21:21" x14ac:dyDescent="0.25">
      <c r="U1353" s="1"/>
    </row>
    <row r="1354" spans="21:21" x14ac:dyDescent="0.25">
      <c r="U1354" s="1"/>
    </row>
    <row r="1355" spans="21:21" x14ac:dyDescent="0.25">
      <c r="U1355" s="1"/>
    </row>
    <row r="1356" spans="21:21" x14ac:dyDescent="0.25">
      <c r="U1356" s="1"/>
    </row>
    <row r="1357" spans="21:21" x14ac:dyDescent="0.25">
      <c r="U1357" s="1"/>
    </row>
    <row r="1358" spans="21:21" x14ac:dyDescent="0.25">
      <c r="U1358" s="1"/>
    </row>
    <row r="1359" spans="21:21" x14ac:dyDescent="0.25">
      <c r="U1359" s="1"/>
    </row>
    <row r="1360" spans="21:21" x14ac:dyDescent="0.25">
      <c r="U1360" s="1"/>
    </row>
    <row r="1361" spans="21:21" x14ac:dyDescent="0.25">
      <c r="U1361" s="1"/>
    </row>
    <row r="1362" spans="21:21" x14ac:dyDescent="0.25">
      <c r="U1362" s="1"/>
    </row>
    <row r="1363" spans="21:21" x14ac:dyDescent="0.25">
      <c r="U1363" s="1"/>
    </row>
    <row r="1364" spans="21:21" x14ac:dyDescent="0.25">
      <c r="U1364" s="1"/>
    </row>
    <row r="1365" spans="21:21" x14ac:dyDescent="0.25">
      <c r="U1365" s="1"/>
    </row>
    <row r="1366" spans="21:21" x14ac:dyDescent="0.25">
      <c r="U1366" s="1"/>
    </row>
    <row r="1367" spans="21:21" x14ac:dyDescent="0.25">
      <c r="U1367" s="1"/>
    </row>
    <row r="1368" spans="21:21" x14ac:dyDescent="0.25">
      <c r="U1368" s="1"/>
    </row>
    <row r="1369" spans="21:21" x14ac:dyDescent="0.25">
      <c r="U1369" s="1"/>
    </row>
    <row r="1370" spans="21:21" x14ac:dyDescent="0.25">
      <c r="U1370" s="1"/>
    </row>
    <row r="1371" spans="21:21" x14ac:dyDescent="0.25">
      <c r="U1371" s="1"/>
    </row>
    <row r="1372" spans="21:21" x14ac:dyDescent="0.25">
      <c r="U1372" s="1"/>
    </row>
    <row r="1373" spans="21:21" x14ac:dyDescent="0.25">
      <c r="U1373" s="1"/>
    </row>
    <row r="1374" spans="21:21" x14ac:dyDescent="0.25">
      <c r="U1374" s="1"/>
    </row>
    <row r="1375" spans="21:21" x14ac:dyDescent="0.25">
      <c r="U1375" s="1"/>
    </row>
    <row r="1376" spans="21:21" x14ac:dyDescent="0.25">
      <c r="U1376" s="1"/>
    </row>
    <row r="1377" spans="21:21" x14ac:dyDescent="0.25">
      <c r="U1377" s="1"/>
    </row>
    <row r="1378" spans="21:21" x14ac:dyDescent="0.25">
      <c r="U1378" s="1"/>
    </row>
    <row r="1379" spans="21:21" x14ac:dyDescent="0.25">
      <c r="U1379" s="1"/>
    </row>
    <row r="1380" spans="21:21" x14ac:dyDescent="0.25">
      <c r="U1380" s="1"/>
    </row>
    <row r="1381" spans="21:21" x14ac:dyDescent="0.25">
      <c r="U1381" s="1"/>
    </row>
    <row r="1382" spans="21:21" x14ac:dyDescent="0.25">
      <c r="U1382" s="1"/>
    </row>
    <row r="1383" spans="21:21" x14ac:dyDescent="0.25">
      <c r="U1383" s="1"/>
    </row>
    <row r="1384" spans="21:21" x14ac:dyDescent="0.25">
      <c r="U1384" s="1"/>
    </row>
    <row r="1385" spans="21:21" x14ac:dyDescent="0.25">
      <c r="U1385" s="1"/>
    </row>
    <row r="1386" spans="21:21" x14ac:dyDescent="0.25">
      <c r="U1386" s="1"/>
    </row>
    <row r="1387" spans="21:21" x14ac:dyDescent="0.25">
      <c r="U1387" s="1"/>
    </row>
    <row r="1388" spans="21:21" x14ac:dyDescent="0.25">
      <c r="U1388" s="1"/>
    </row>
    <row r="1389" spans="21:21" x14ac:dyDescent="0.25">
      <c r="U1389" s="1"/>
    </row>
    <row r="1390" spans="21:21" x14ac:dyDescent="0.25">
      <c r="U1390" s="1"/>
    </row>
    <row r="1391" spans="21:21" x14ac:dyDescent="0.25">
      <c r="U1391" s="1"/>
    </row>
    <row r="1392" spans="21:21" x14ac:dyDescent="0.25">
      <c r="U1392" s="1"/>
    </row>
    <row r="1393" spans="21:21" x14ac:dyDescent="0.25">
      <c r="U1393" s="1"/>
    </row>
    <row r="1394" spans="21:21" x14ac:dyDescent="0.25">
      <c r="U1394" s="1"/>
    </row>
    <row r="1395" spans="21:21" x14ac:dyDescent="0.25">
      <c r="U1395" s="1"/>
    </row>
    <row r="1396" spans="21:21" x14ac:dyDescent="0.25">
      <c r="U1396" s="1"/>
    </row>
    <row r="1397" spans="21:21" x14ac:dyDescent="0.25">
      <c r="U1397" s="1"/>
    </row>
    <row r="1398" spans="21:21" x14ac:dyDescent="0.25">
      <c r="U1398" s="1"/>
    </row>
    <row r="1399" spans="21:21" x14ac:dyDescent="0.25">
      <c r="U1399" s="1"/>
    </row>
    <row r="1400" spans="21:21" x14ac:dyDescent="0.25">
      <c r="U1400" s="1"/>
    </row>
    <row r="1401" spans="21:21" x14ac:dyDescent="0.25">
      <c r="U1401" s="1"/>
    </row>
    <row r="1402" spans="21:21" x14ac:dyDescent="0.25">
      <c r="U1402" s="1"/>
    </row>
    <row r="1403" spans="21:21" x14ac:dyDescent="0.25">
      <c r="U1403" s="1"/>
    </row>
    <row r="1404" spans="21:21" x14ac:dyDescent="0.25">
      <c r="U1404" s="1"/>
    </row>
    <row r="1405" spans="21:21" x14ac:dyDescent="0.25">
      <c r="U1405" s="1"/>
    </row>
    <row r="1406" spans="21:21" x14ac:dyDescent="0.25">
      <c r="U1406" s="1"/>
    </row>
    <row r="1407" spans="21:21" x14ac:dyDescent="0.25">
      <c r="U1407" s="1"/>
    </row>
    <row r="1408" spans="21:21" x14ac:dyDescent="0.25">
      <c r="U1408" s="1"/>
    </row>
    <row r="1409" spans="21:21" x14ac:dyDescent="0.25">
      <c r="U1409" s="1"/>
    </row>
    <row r="1410" spans="21:21" x14ac:dyDescent="0.25">
      <c r="U1410" s="1"/>
    </row>
    <row r="1411" spans="21:21" x14ac:dyDescent="0.25">
      <c r="U1411" s="1"/>
    </row>
    <row r="1412" spans="21:21" x14ac:dyDescent="0.25">
      <c r="U1412" s="1"/>
    </row>
    <row r="1413" spans="21:21" x14ac:dyDescent="0.25">
      <c r="U1413" s="1"/>
    </row>
    <row r="1414" spans="21:21" x14ac:dyDescent="0.25">
      <c r="U1414" s="1"/>
    </row>
    <row r="1415" spans="21:21" x14ac:dyDescent="0.25">
      <c r="U1415" s="1"/>
    </row>
    <row r="1416" spans="21:21" x14ac:dyDescent="0.25">
      <c r="U1416" s="1"/>
    </row>
    <row r="1417" spans="21:21" x14ac:dyDescent="0.25">
      <c r="U1417" s="1"/>
    </row>
    <row r="1418" spans="21:21" x14ac:dyDescent="0.25">
      <c r="U1418" s="1"/>
    </row>
    <row r="1419" spans="21:21" x14ac:dyDescent="0.25">
      <c r="U1419" s="1"/>
    </row>
    <row r="1420" spans="21:21" x14ac:dyDescent="0.25">
      <c r="U1420" s="1"/>
    </row>
    <row r="1421" spans="21:21" x14ac:dyDescent="0.25">
      <c r="U1421" s="1"/>
    </row>
    <row r="1422" spans="21:21" x14ac:dyDescent="0.25">
      <c r="U1422" s="1"/>
    </row>
    <row r="1423" spans="21:21" x14ac:dyDescent="0.25">
      <c r="U1423" s="1"/>
    </row>
    <row r="1424" spans="21:21" x14ac:dyDescent="0.25">
      <c r="U1424" s="1"/>
    </row>
    <row r="1425" spans="21:21" x14ac:dyDescent="0.25">
      <c r="U1425" s="1"/>
    </row>
    <row r="1426" spans="21:21" x14ac:dyDescent="0.25">
      <c r="U1426" s="1"/>
    </row>
    <row r="1427" spans="21:21" x14ac:dyDescent="0.25">
      <c r="U1427" s="1"/>
    </row>
    <row r="1428" spans="21:21" x14ac:dyDescent="0.25">
      <c r="U1428" s="1"/>
    </row>
    <row r="1429" spans="21:21" x14ac:dyDescent="0.25">
      <c r="U1429" s="1"/>
    </row>
    <row r="1430" spans="21:21" x14ac:dyDescent="0.25">
      <c r="U1430" s="1"/>
    </row>
    <row r="1431" spans="21:21" x14ac:dyDescent="0.25">
      <c r="U1431" s="1"/>
    </row>
    <row r="1432" spans="21:21" x14ac:dyDescent="0.25">
      <c r="U1432" s="1"/>
    </row>
    <row r="1433" spans="21:21" x14ac:dyDescent="0.25">
      <c r="U1433" s="1"/>
    </row>
    <row r="1434" spans="21:21" x14ac:dyDescent="0.25">
      <c r="U1434" s="1"/>
    </row>
    <row r="1435" spans="21:21" x14ac:dyDescent="0.25">
      <c r="U1435" s="1"/>
    </row>
    <row r="1436" spans="21:21" x14ac:dyDescent="0.25">
      <c r="U1436" s="1"/>
    </row>
    <row r="1437" spans="21:21" x14ac:dyDescent="0.25">
      <c r="U1437" s="1"/>
    </row>
    <row r="1438" spans="21:21" x14ac:dyDescent="0.25">
      <c r="U1438" s="1"/>
    </row>
    <row r="1439" spans="21:21" x14ac:dyDescent="0.25">
      <c r="U1439" s="1"/>
    </row>
    <row r="1440" spans="21:21" x14ac:dyDescent="0.25">
      <c r="U1440" s="1"/>
    </row>
    <row r="1441" spans="21:21" x14ac:dyDescent="0.25">
      <c r="U1441" s="1"/>
    </row>
    <row r="1442" spans="21:21" x14ac:dyDescent="0.25">
      <c r="U1442" s="1"/>
    </row>
    <row r="1443" spans="21:21" x14ac:dyDescent="0.25">
      <c r="U1443" s="1"/>
    </row>
    <row r="1444" spans="21:21" x14ac:dyDescent="0.25">
      <c r="U1444" s="1"/>
    </row>
    <row r="1445" spans="21:21" x14ac:dyDescent="0.25">
      <c r="U1445" s="1"/>
    </row>
    <row r="1446" spans="21:21" x14ac:dyDescent="0.25">
      <c r="U1446" s="1"/>
    </row>
    <row r="1447" spans="21:21" x14ac:dyDescent="0.25">
      <c r="U1447" s="1"/>
    </row>
    <row r="1448" spans="21:21" x14ac:dyDescent="0.25">
      <c r="U1448" s="1"/>
    </row>
    <row r="1449" spans="21:21" x14ac:dyDescent="0.25">
      <c r="U1449" s="1"/>
    </row>
    <row r="1450" spans="21:21" x14ac:dyDescent="0.25">
      <c r="U1450" s="1"/>
    </row>
    <row r="1451" spans="21:21" x14ac:dyDescent="0.25">
      <c r="U1451" s="1"/>
    </row>
    <row r="1452" spans="21:21" x14ac:dyDescent="0.25">
      <c r="U1452" s="1"/>
    </row>
    <row r="1453" spans="21:21" x14ac:dyDescent="0.25">
      <c r="U1453" s="1"/>
    </row>
    <row r="1454" spans="21:21" x14ac:dyDescent="0.25">
      <c r="U1454" s="1"/>
    </row>
    <row r="1455" spans="21:21" x14ac:dyDescent="0.25">
      <c r="U1455" s="1"/>
    </row>
    <row r="1456" spans="21:21" x14ac:dyDescent="0.25">
      <c r="U1456" s="1"/>
    </row>
    <row r="1457" spans="21:21" x14ac:dyDescent="0.25">
      <c r="U1457" s="1"/>
    </row>
    <row r="1458" spans="21:21" x14ac:dyDescent="0.25">
      <c r="U1458" s="1"/>
    </row>
    <row r="1459" spans="21:21" x14ac:dyDescent="0.25">
      <c r="U1459" s="1"/>
    </row>
    <row r="1460" spans="21:21" x14ac:dyDescent="0.25">
      <c r="U1460" s="1"/>
    </row>
    <row r="1461" spans="21:21" x14ac:dyDescent="0.25">
      <c r="U1461" s="1"/>
    </row>
    <row r="1462" spans="21:21" x14ac:dyDescent="0.25">
      <c r="U1462" s="1"/>
    </row>
    <row r="1463" spans="21:21" x14ac:dyDescent="0.25">
      <c r="U1463" s="1"/>
    </row>
    <row r="1464" spans="21:21" x14ac:dyDescent="0.25">
      <c r="U1464" s="1"/>
    </row>
    <row r="1465" spans="21:21" x14ac:dyDescent="0.25">
      <c r="U1465" s="1"/>
    </row>
    <row r="1466" spans="21:21" x14ac:dyDescent="0.25">
      <c r="U1466" s="1"/>
    </row>
    <row r="1467" spans="21:21" x14ac:dyDescent="0.25">
      <c r="U1467" s="1"/>
    </row>
    <row r="1468" spans="21:21" x14ac:dyDescent="0.25">
      <c r="U1468" s="1"/>
    </row>
    <row r="1469" spans="21:21" x14ac:dyDescent="0.25">
      <c r="U1469" s="1"/>
    </row>
    <row r="1470" spans="21:21" x14ac:dyDescent="0.25">
      <c r="U1470" s="1"/>
    </row>
    <row r="1471" spans="21:21" x14ac:dyDescent="0.25">
      <c r="U1471" s="1"/>
    </row>
    <row r="1472" spans="21:21" x14ac:dyDescent="0.25">
      <c r="U1472" s="1"/>
    </row>
    <row r="1473" spans="21:21" x14ac:dyDescent="0.25">
      <c r="U1473" s="1"/>
    </row>
    <row r="1474" spans="21:21" x14ac:dyDescent="0.25">
      <c r="U1474" s="1"/>
    </row>
    <row r="1475" spans="21:21" x14ac:dyDescent="0.25">
      <c r="U1475" s="1"/>
    </row>
    <row r="1476" spans="21:21" x14ac:dyDescent="0.25">
      <c r="U1476" s="1"/>
    </row>
    <row r="1477" spans="21:21" x14ac:dyDescent="0.25">
      <c r="U1477" s="1"/>
    </row>
    <row r="1478" spans="21:21" x14ac:dyDescent="0.25">
      <c r="U1478" s="1"/>
    </row>
    <row r="1479" spans="21:21" x14ac:dyDescent="0.25">
      <c r="U1479" s="1"/>
    </row>
    <row r="1480" spans="21:21" x14ac:dyDescent="0.25">
      <c r="U1480" s="1"/>
    </row>
    <row r="1481" spans="21:21" x14ac:dyDescent="0.25">
      <c r="U1481" s="1"/>
    </row>
    <row r="1482" spans="21:21" x14ac:dyDescent="0.25">
      <c r="U1482" s="1"/>
    </row>
    <row r="1483" spans="21:21" x14ac:dyDescent="0.25">
      <c r="U1483" s="1"/>
    </row>
    <row r="1484" spans="21:21" x14ac:dyDescent="0.25">
      <c r="U1484" s="1"/>
    </row>
    <row r="1485" spans="21:21" x14ac:dyDescent="0.25">
      <c r="U1485" s="1"/>
    </row>
    <row r="1486" spans="21:21" x14ac:dyDescent="0.25">
      <c r="U1486" s="1"/>
    </row>
    <row r="1487" spans="21:21" x14ac:dyDescent="0.25">
      <c r="U1487" s="1"/>
    </row>
    <row r="1488" spans="21:21" x14ac:dyDescent="0.25">
      <c r="U1488" s="1"/>
    </row>
    <row r="1489" spans="21:21" x14ac:dyDescent="0.25">
      <c r="U1489" s="1"/>
    </row>
    <row r="1490" spans="21:21" x14ac:dyDescent="0.25">
      <c r="U1490" s="1"/>
    </row>
    <row r="1491" spans="21:21" x14ac:dyDescent="0.25">
      <c r="U1491" s="1"/>
    </row>
    <row r="1492" spans="21:21" x14ac:dyDescent="0.25">
      <c r="U1492" s="1"/>
    </row>
    <row r="1493" spans="21:21" x14ac:dyDescent="0.25">
      <c r="U1493" s="1"/>
    </row>
    <row r="1494" spans="21:21" x14ac:dyDescent="0.25">
      <c r="U1494" s="1"/>
    </row>
    <row r="1495" spans="21:21" x14ac:dyDescent="0.25">
      <c r="U1495" s="1"/>
    </row>
    <row r="1496" spans="21:21" x14ac:dyDescent="0.25">
      <c r="U1496" s="1"/>
    </row>
    <row r="1497" spans="21:21" x14ac:dyDescent="0.25">
      <c r="U1497" s="1"/>
    </row>
    <row r="1498" spans="21:21" x14ac:dyDescent="0.25">
      <c r="U1498" s="1"/>
    </row>
    <row r="1499" spans="21:21" x14ac:dyDescent="0.25">
      <c r="U1499" s="1"/>
    </row>
    <row r="1500" spans="21:21" x14ac:dyDescent="0.25">
      <c r="U1500" s="1"/>
    </row>
    <row r="1501" spans="21:21" x14ac:dyDescent="0.25">
      <c r="U1501" s="1"/>
    </row>
    <row r="1502" spans="21:21" x14ac:dyDescent="0.25">
      <c r="U1502" s="1"/>
    </row>
    <row r="1503" spans="21:21" x14ac:dyDescent="0.25">
      <c r="U1503" s="1"/>
    </row>
    <row r="1504" spans="21:21" x14ac:dyDescent="0.25">
      <c r="U1504" s="1"/>
    </row>
    <row r="1505" spans="21:21" x14ac:dyDescent="0.25">
      <c r="U1505" s="1"/>
    </row>
    <row r="1506" spans="21:21" x14ac:dyDescent="0.25">
      <c r="U1506" s="1"/>
    </row>
    <row r="1507" spans="21:21" x14ac:dyDescent="0.25">
      <c r="U1507" s="1"/>
    </row>
    <row r="1508" spans="21:21" x14ac:dyDescent="0.25">
      <c r="U1508" s="1"/>
    </row>
    <row r="1509" spans="21:21" x14ac:dyDescent="0.25">
      <c r="U1509" s="1"/>
    </row>
    <row r="1510" spans="21:21" x14ac:dyDescent="0.25">
      <c r="U1510" s="1"/>
    </row>
    <row r="1511" spans="21:21" x14ac:dyDescent="0.25">
      <c r="U1511" s="1"/>
    </row>
    <row r="1512" spans="21:21" x14ac:dyDescent="0.25">
      <c r="U1512" s="1"/>
    </row>
    <row r="1513" spans="21:21" x14ac:dyDescent="0.25">
      <c r="U1513" s="1"/>
    </row>
    <row r="1514" spans="21:21" x14ac:dyDescent="0.25">
      <c r="U1514" s="1"/>
    </row>
    <row r="1515" spans="21:21" x14ac:dyDescent="0.25">
      <c r="U1515" s="1"/>
    </row>
    <row r="1516" spans="21:21" x14ac:dyDescent="0.25">
      <c r="U1516" s="1"/>
    </row>
    <row r="1517" spans="21:21" x14ac:dyDescent="0.25">
      <c r="U1517" s="1"/>
    </row>
    <row r="1518" spans="21:21" x14ac:dyDescent="0.25">
      <c r="U1518" s="1"/>
    </row>
    <row r="1519" spans="21:21" x14ac:dyDescent="0.25">
      <c r="U1519" s="1"/>
    </row>
    <row r="1520" spans="21:21" x14ac:dyDescent="0.25">
      <c r="U1520" s="1"/>
    </row>
    <row r="1521" spans="21:21" x14ac:dyDescent="0.25">
      <c r="U1521" s="1"/>
    </row>
    <row r="1522" spans="21:21" x14ac:dyDescent="0.25">
      <c r="U1522" s="1"/>
    </row>
    <row r="1523" spans="21:21" x14ac:dyDescent="0.25">
      <c r="U1523" s="1"/>
    </row>
    <row r="1524" spans="21:21" x14ac:dyDescent="0.25">
      <c r="U1524" s="1"/>
    </row>
    <row r="1525" spans="21:21" x14ac:dyDescent="0.25">
      <c r="U1525" s="1"/>
    </row>
    <row r="1526" spans="21:21" x14ac:dyDescent="0.25">
      <c r="U1526" s="1"/>
    </row>
    <row r="1527" spans="21:21" x14ac:dyDescent="0.25">
      <c r="U1527" s="1"/>
    </row>
    <row r="1528" spans="21:21" x14ac:dyDescent="0.25">
      <c r="U1528" s="1"/>
    </row>
    <row r="1529" spans="21:21" x14ac:dyDescent="0.25">
      <c r="U1529" s="1"/>
    </row>
    <row r="1530" spans="21:21" x14ac:dyDescent="0.25">
      <c r="U1530" s="1"/>
    </row>
    <row r="1531" spans="21:21" x14ac:dyDescent="0.25">
      <c r="U1531" s="1"/>
    </row>
    <row r="1532" spans="21:21" x14ac:dyDescent="0.25">
      <c r="U1532" s="1"/>
    </row>
    <row r="1533" spans="21:21" x14ac:dyDescent="0.25">
      <c r="U1533" s="1"/>
    </row>
    <row r="1534" spans="21:21" x14ac:dyDescent="0.25">
      <c r="U1534" s="1"/>
    </row>
    <row r="1535" spans="21:21" x14ac:dyDescent="0.25">
      <c r="U1535" s="1"/>
    </row>
    <row r="1536" spans="21:21" x14ac:dyDescent="0.25">
      <c r="U1536" s="1"/>
    </row>
    <row r="1537" spans="21:21" x14ac:dyDescent="0.25">
      <c r="U1537" s="1"/>
    </row>
    <row r="1538" spans="21:21" x14ac:dyDescent="0.25">
      <c r="U1538" s="1"/>
    </row>
    <row r="1539" spans="21:21" x14ac:dyDescent="0.25">
      <c r="U1539" s="1"/>
    </row>
    <row r="1540" spans="21:21" x14ac:dyDescent="0.25">
      <c r="U1540" s="1"/>
    </row>
    <row r="1541" spans="21:21" x14ac:dyDescent="0.25">
      <c r="U1541" s="1"/>
    </row>
    <row r="1542" spans="21:21" x14ac:dyDescent="0.25">
      <c r="U1542" s="1"/>
    </row>
    <row r="1543" spans="21:21" x14ac:dyDescent="0.25">
      <c r="U1543" s="1"/>
    </row>
    <row r="1544" spans="21:21" x14ac:dyDescent="0.25">
      <c r="U1544" s="1"/>
    </row>
    <row r="1545" spans="21:21" x14ac:dyDescent="0.25">
      <c r="U1545" s="1"/>
    </row>
    <row r="1546" spans="21:21" x14ac:dyDescent="0.25">
      <c r="U1546" s="1"/>
    </row>
    <row r="1547" spans="21:21" x14ac:dyDescent="0.25">
      <c r="U1547" s="1"/>
    </row>
    <row r="1548" spans="21:21" x14ac:dyDescent="0.25">
      <c r="U1548" s="1"/>
    </row>
    <row r="1549" spans="21:21" x14ac:dyDescent="0.25">
      <c r="U1549" s="1"/>
    </row>
    <row r="1550" spans="21:21" x14ac:dyDescent="0.25">
      <c r="U1550" s="1"/>
    </row>
    <row r="1551" spans="21:21" x14ac:dyDescent="0.25">
      <c r="U1551" s="1"/>
    </row>
    <row r="1552" spans="21:21" x14ac:dyDescent="0.25">
      <c r="U1552" s="1"/>
    </row>
    <row r="1553" spans="21:21" x14ac:dyDescent="0.25">
      <c r="U1553" s="1"/>
    </row>
    <row r="1554" spans="21:21" x14ac:dyDescent="0.25">
      <c r="U1554" s="1"/>
    </row>
    <row r="1555" spans="21:21" x14ac:dyDescent="0.25">
      <c r="U1555" s="1"/>
    </row>
    <row r="1556" spans="21:21" x14ac:dyDescent="0.25">
      <c r="U1556" s="1"/>
    </row>
    <row r="1557" spans="21:21" x14ac:dyDescent="0.25">
      <c r="U1557" s="1"/>
    </row>
    <row r="1558" spans="21:21" x14ac:dyDescent="0.25">
      <c r="U1558" s="1"/>
    </row>
    <row r="1559" spans="21:21" x14ac:dyDescent="0.25">
      <c r="U1559" s="1"/>
    </row>
    <row r="1560" spans="21:21" x14ac:dyDescent="0.25">
      <c r="U1560" s="1"/>
    </row>
    <row r="1561" spans="21:21" x14ac:dyDescent="0.25">
      <c r="U1561" s="1"/>
    </row>
    <row r="1562" spans="21:21" x14ac:dyDescent="0.25">
      <c r="U1562" s="1"/>
    </row>
    <row r="1563" spans="21:21" x14ac:dyDescent="0.25">
      <c r="U1563" s="1"/>
    </row>
    <row r="1564" spans="21:21" x14ac:dyDescent="0.25">
      <c r="U1564" s="1"/>
    </row>
    <row r="1565" spans="21:21" x14ac:dyDescent="0.25">
      <c r="U1565" s="1"/>
    </row>
    <row r="1566" spans="21:21" x14ac:dyDescent="0.25">
      <c r="U1566" s="1"/>
    </row>
    <row r="1567" spans="21:21" x14ac:dyDescent="0.25">
      <c r="U1567" s="1"/>
    </row>
    <row r="1568" spans="21:21" x14ac:dyDescent="0.25">
      <c r="U1568" s="1"/>
    </row>
    <row r="1569" spans="21:21" x14ac:dyDescent="0.25">
      <c r="U1569" s="1"/>
    </row>
    <row r="1570" spans="21:21" x14ac:dyDescent="0.25">
      <c r="U1570" s="1"/>
    </row>
    <row r="1571" spans="21:21" x14ac:dyDescent="0.25">
      <c r="U1571" s="1"/>
    </row>
    <row r="1572" spans="21:21" x14ac:dyDescent="0.25">
      <c r="U1572" s="1"/>
    </row>
    <row r="1573" spans="21:21" x14ac:dyDescent="0.25">
      <c r="U1573" s="1"/>
    </row>
    <row r="1574" spans="21:21" x14ac:dyDescent="0.25">
      <c r="U1574" s="1"/>
    </row>
    <row r="1575" spans="21:21" x14ac:dyDescent="0.25">
      <c r="U1575" s="1"/>
    </row>
    <row r="1576" spans="21:21" x14ac:dyDescent="0.25">
      <c r="U1576" s="1"/>
    </row>
    <row r="1577" spans="21:21" x14ac:dyDescent="0.25">
      <c r="U1577" s="1"/>
    </row>
    <row r="1578" spans="21:21" x14ac:dyDescent="0.25">
      <c r="U1578" s="1"/>
    </row>
    <row r="1579" spans="21:21" x14ac:dyDescent="0.25">
      <c r="U1579" s="1"/>
    </row>
    <row r="1580" spans="21:21" x14ac:dyDescent="0.25">
      <c r="U1580" s="1"/>
    </row>
    <row r="1581" spans="21:21" x14ac:dyDescent="0.25">
      <c r="U1581" s="1"/>
    </row>
    <row r="1582" spans="21:21" x14ac:dyDescent="0.25">
      <c r="U1582" s="1"/>
    </row>
    <row r="1583" spans="21:21" x14ac:dyDescent="0.25">
      <c r="U1583" s="1"/>
    </row>
    <row r="1584" spans="21:21" x14ac:dyDescent="0.25">
      <c r="U1584" s="1"/>
    </row>
    <row r="1585" spans="21:21" x14ac:dyDescent="0.25">
      <c r="U1585" s="1"/>
    </row>
    <row r="1586" spans="21:21" x14ac:dyDescent="0.25">
      <c r="U1586" s="1"/>
    </row>
    <row r="1587" spans="21:21" x14ac:dyDescent="0.25">
      <c r="U1587" s="1"/>
    </row>
    <row r="1588" spans="21:21" x14ac:dyDescent="0.25">
      <c r="U1588" s="1"/>
    </row>
    <row r="1589" spans="21:21" x14ac:dyDescent="0.25">
      <c r="U1589" s="1"/>
    </row>
    <row r="1590" spans="21:21" x14ac:dyDescent="0.25">
      <c r="U1590" s="1"/>
    </row>
    <row r="1591" spans="21:21" x14ac:dyDescent="0.25">
      <c r="U1591" s="1"/>
    </row>
    <row r="1592" spans="21:21" x14ac:dyDescent="0.25">
      <c r="U1592" s="1"/>
    </row>
    <row r="1593" spans="21:21" x14ac:dyDescent="0.25">
      <c r="U1593" s="1"/>
    </row>
    <row r="1594" spans="21:21" x14ac:dyDescent="0.25">
      <c r="U1594" s="1"/>
    </row>
    <row r="1595" spans="21:21" x14ac:dyDescent="0.25">
      <c r="U1595" s="1"/>
    </row>
    <row r="1596" spans="21:21" x14ac:dyDescent="0.25">
      <c r="U1596" s="1"/>
    </row>
    <row r="1597" spans="21:21" x14ac:dyDescent="0.25">
      <c r="U1597" s="1"/>
    </row>
    <row r="1598" spans="21:21" x14ac:dyDescent="0.25">
      <c r="U1598" s="1"/>
    </row>
    <row r="1599" spans="21:21" x14ac:dyDescent="0.25">
      <c r="U1599" s="1"/>
    </row>
    <row r="1600" spans="21:21" x14ac:dyDescent="0.25">
      <c r="U1600" s="1"/>
    </row>
    <row r="1601" spans="21:21" x14ac:dyDescent="0.25">
      <c r="U1601" s="1"/>
    </row>
    <row r="1602" spans="21:21" x14ac:dyDescent="0.25">
      <c r="U1602" s="1"/>
    </row>
    <row r="1603" spans="21:21" x14ac:dyDescent="0.25">
      <c r="U1603" s="1"/>
    </row>
    <row r="1604" spans="21:21" x14ac:dyDescent="0.25">
      <c r="U1604" s="1"/>
    </row>
    <row r="1605" spans="21:21" x14ac:dyDescent="0.25">
      <c r="U1605" s="1"/>
    </row>
    <row r="1606" spans="21:21" x14ac:dyDescent="0.25">
      <c r="U1606" s="1"/>
    </row>
    <row r="1607" spans="21:21" x14ac:dyDescent="0.25">
      <c r="U1607" s="1"/>
    </row>
    <row r="1608" spans="21:21" x14ac:dyDescent="0.25">
      <c r="U1608" s="1"/>
    </row>
    <row r="1609" spans="21:21" x14ac:dyDescent="0.25">
      <c r="U1609" s="1"/>
    </row>
    <row r="1610" spans="21:21" x14ac:dyDescent="0.25">
      <c r="U1610" s="1"/>
    </row>
    <row r="1611" spans="21:21" x14ac:dyDescent="0.25">
      <c r="U1611" s="1"/>
    </row>
    <row r="1612" spans="21:21" x14ac:dyDescent="0.25">
      <c r="U1612" s="1"/>
    </row>
    <row r="1613" spans="21:21" x14ac:dyDescent="0.25">
      <c r="U1613" s="1"/>
    </row>
    <row r="1614" spans="21:21" x14ac:dyDescent="0.25">
      <c r="U1614" s="1"/>
    </row>
    <row r="1615" spans="21:21" x14ac:dyDescent="0.25">
      <c r="U1615" s="1"/>
    </row>
    <row r="1616" spans="21:21" x14ac:dyDescent="0.25">
      <c r="U1616" s="1"/>
    </row>
    <row r="1617" spans="21:21" x14ac:dyDescent="0.25">
      <c r="U1617" s="1"/>
    </row>
    <row r="1618" spans="21:21" x14ac:dyDescent="0.25">
      <c r="U1618" s="1"/>
    </row>
    <row r="1619" spans="21:21" x14ac:dyDescent="0.25">
      <c r="U1619" s="1"/>
    </row>
    <row r="1620" spans="21:21" x14ac:dyDescent="0.25">
      <c r="U1620" s="1"/>
    </row>
    <row r="1621" spans="21:21" x14ac:dyDescent="0.25">
      <c r="U1621" s="1"/>
    </row>
    <row r="1622" spans="21:21" x14ac:dyDescent="0.25">
      <c r="U1622" s="1"/>
    </row>
    <row r="1623" spans="21:21" x14ac:dyDescent="0.25">
      <c r="U1623" s="1"/>
    </row>
    <row r="1624" spans="21:21" x14ac:dyDescent="0.25">
      <c r="U1624" s="1"/>
    </row>
    <row r="1625" spans="21:21" x14ac:dyDescent="0.25">
      <c r="U1625" s="1"/>
    </row>
    <row r="1626" spans="21:21" x14ac:dyDescent="0.25">
      <c r="U1626" s="1"/>
    </row>
    <row r="1627" spans="21:21" x14ac:dyDescent="0.25">
      <c r="U1627" s="1"/>
    </row>
    <row r="1628" spans="21:21" x14ac:dyDescent="0.25">
      <c r="U1628" s="1"/>
    </row>
    <row r="1629" spans="21:21" x14ac:dyDescent="0.25">
      <c r="U1629" s="1"/>
    </row>
    <row r="1630" spans="21:21" x14ac:dyDescent="0.25">
      <c r="U1630" s="1"/>
    </row>
    <row r="1631" spans="21:21" x14ac:dyDescent="0.25">
      <c r="U1631" s="1"/>
    </row>
    <row r="1632" spans="21:21" x14ac:dyDescent="0.25">
      <c r="U1632" s="1"/>
    </row>
    <row r="1633" spans="21:21" x14ac:dyDescent="0.25">
      <c r="U1633" s="1"/>
    </row>
    <row r="1634" spans="21:21" x14ac:dyDescent="0.25">
      <c r="U1634" s="1"/>
    </row>
    <row r="1635" spans="21:21" x14ac:dyDescent="0.25">
      <c r="U1635" s="1"/>
    </row>
    <row r="1636" spans="21:21" x14ac:dyDescent="0.25">
      <c r="U1636" s="1"/>
    </row>
    <row r="1637" spans="21:21" x14ac:dyDescent="0.25">
      <c r="U1637" s="1"/>
    </row>
    <row r="1638" spans="21:21" x14ac:dyDescent="0.25">
      <c r="U1638" s="1"/>
    </row>
    <row r="1639" spans="21:21" x14ac:dyDescent="0.25">
      <c r="U1639" s="1"/>
    </row>
    <row r="1640" spans="21:21" x14ac:dyDescent="0.25">
      <c r="U1640" s="1"/>
    </row>
    <row r="1641" spans="21:21" x14ac:dyDescent="0.25">
      <c r="U1641" s="1"/>
    </row>
    <row r="1642" spans="21:21" x14ac:dyDescent="0.25">
      <c r="U1642" s="1"/>
    </row>
    <row r="1643" spans="21:21" x14ac:dyDescent="0.25">
      <c r="U1643" s="1"/>
    </row>
    <row r="1644" spans="21:21" x14ac:dyDescent="0.25">
      <c r="U1644" s="1"/>
    </row>
    <row r="1645" spans="21:21" x14ac:dyDescent="0.25">
      <c r="U1645" s="1"/>
    </row>
    <row r="1646" spans="21:21" x14ac:dyDescent="0.25">
      <c r="U1646" s="1"/>
    </row>
    <row r="1647" spans="21:21" x14ac:dyDescent="0.25">
      <c r="U1647" s="1"/>
    </row>
    <row r="1648" spans="21:21" x14ac:dyDescent="0.25">
      <c r="U1648" s="1"/>
    </row>
    <row r="1649" spans="21:21" x14ac:dyDescent="0.25">
      <c r="U1649" s="1"/>
    </row>
    <row r="1650" spans="21:21" x14ac:dyDescent="0.25">
      <c r="U1650" s="1"/>
    </row>
    <row r="1651" spans="21:21" x14ac:dyDescent="0.25">
      <c r="U1651" s="1"/>
    </row>
    <row r="1652" spans="21:21" x14ac:dyDescent="0.25">
      <c r="U1652" s="1"/>
    </row>
    <row r="1653" spans="21:21" x14ac:dyDescent="0.25">
      <c r="U1653" s="1"/>
    </row>
    <row r="1654" spans="21:21" x14ac:dyDescent="0.25">
      <c r="U1654" s="1"/>
    </row>
    <row r="1655" spans="21:21" x14ac:dyDescent="0.25">
      <c r="U1655" s="1"/>
    </row>
    <row r="1656" spans="21:21" x14ac:dyDescent="0.25">
      <c r="U1656" s="1"/>
    </row>
    <row r="1657" spans="21:21" x14ac:dyDescent="0.25">
      <c r="U1657" s="1"/>
    </row>
    <row r="1658" spans="21:21" x14ac:dyDescent="0.25">
      <c r="U1658" s="1"/>
    </row>
    <row r="1659" spans="21:21" x14ac:dyDescent="0.25">
      <c r="U1659" s="1"/>
    </row>
    <row r="1660" spans="21:21" x14ac:dyDescent="0.25">
      <c r="U1660" s="1"/>
    </row>
    <row r="1661" spans="21:21" x14ac:dyDescent="0.25">
      <c r="U1661" s="1"/>
    </row>
    <row r="1662" spans="21:21" x14ac:dyDescent="0.25">
      <c r="U1662" s="1"/>
    </row>
    <row r="1663" spans="21:21" x14ac:dyDescent="0.25">
      <c r="U1663" s="1"/>
    </row>
    <row r="1664" spans="21:21" x14ac:dyDescent="0.25">
      <c r="U1664" s="1"/>
    </row>
    <row r="1665" spans="21:21" x14ac:dyDescent="0.25">
      <c r="U1665" s="1"/>
    </row>
    <row r="1666" spans="21:21" x14ac:dyDescent="0.25">
      <c r="U1666" s="1"/>
    </row>
    <row r="1667" spans="21:21" x14ac:dyDescent="0.25">
      <c r="U1667" s="1"/>
    </row>
    <row r="1668" spans="21:21" x14ac:dyDescent="0.25">
      <c r="U1668" s="1"/>
    </row>
    <row r="1669" spans="21:21" x14ac:dyDescent="0.25">
      <c r="U1669" s="1"/>
    </row>
    <row r="1670" spans="21:21" x14ac:dyDescent="0.25">
      <c r="U1670" s="1"/>
    </row>
    <row r="1671" spans="21:21" x14ac:dyDescent="0.25">
      <c r="U1671" s="1"/>
    </row>
    <row r="1672" spans="21:21" x14ac:dyDescent="0.25">
      <c r="U1672" s="1"/>
    </row>
    <row r="1673" spans="21:21" x14ac:dyDescent="0.25">
      <c r="U1673" s="1"/>
    </row>
    <row r="1674" spans="21:21" x14ac:dyDescent="0.25">
      <c r="U1674" s="1"/>
    </row>
    <row r="1675" spans="21:21" x14ac:dyDescent="0.25">
      <c r="U1675" s="1"/>
    </row>
    <row r="1676" spans="21:21" x14ac:dyDescent="0.25">
      <c r="U1676" s="1"/>
    </row>
    <row r="1677" spans="21:21" x14ac:dyDescent="0.25">
      <c r="U1677" s="1"/>
    </row>
    <row r="1678" spans="21:21" x14ac:dyDescent="0.25">
      <c r="U1678" s="1"/>
    </row>
    <row r="1679" spans="21:21" x14ac:dyDescent="0.25">
      <c r="U1679" s="1"/>
    </row>
    <row r="1680" spans="21:21" x14ac:dyDescent="0.25">
      <c r="U1680" s="1"/>
    </row>
    <row r="1681" spans="21:21" x14ac:dyDescent="0.25">
      <c r="U1681" s="1"/>
    </row>
    <row r="1682" spans="21:21" x14ac:dyDescent="0.25">
      <c r="U1682" s="1"/>
    </row>
    <row r="1683" spans="21:21" x14ac:dyDescent="0.25">
      <c r="U1683" s="1"/>
    </row>
    <row r="1684" spans="21:21" x14ac:dyDescent="0.25">
      <c r="U1684" s="1"/>
    </row>
    <row r="1685" spans="21:21" x14ac:dyDescent="0.25">
      <c r="U1685" s="1"/>
    </row>
    <row r="1686" spans="21:21" x14ac:dyDescent="0.25">
      <c r="U1686" s="1"/>
    </row>
    <row r="1687" spans="21:21" x14ac:dyDescent="0.25">
      <c r="U1687" s="1"/>
    </row>
    <row r="1688" spans="21:21" x14ac:dyDescent="0.25">
      <c r="U1688" s="1"/>
    </row>
    <row r="1689" spans="21:21" x14ac:dyDescent="0.25">
      <c r="U1689" s="1"/>
    </row>
    <row r="1690" spans="21:21" x14ac:dyDescent="0.25">
      <c r="U1690" s="1"/>
    </row>
    <row r="1691" spans="21:21" x14ac:dyDescent="0.25">
      <c r="U1691" s="1"/>
    </row>
    <row r="1692" spans="21:21" x14ac:dyDescent="0.25">
      <c r="U1692" s="1"/>
    </row>
    <row r="1693" spans="21:21" x14ac:dyDescent="0.25">
      <c r="U1693" s="1"/>
    </row>
    <row r="1694" spans="21:21" x14ac:dyDescent="0.25">
      <c r="U1694" s="1"/>
    </row>
    <row r="1695" spans="21:21" x14ac:dyDescent="0.25">
      <c r="U1695" s="1"/>
    </row>
    <row r="1696" spans="21:21" x14ac:dyDescent="0.25">
      <c r="U1696" s="1"/>
    </row>
    <row r="1697" spans="21:21" x14ac:dyDescent="0.25">
      <c r="U1697" s="1"/>
    </row>
    <row r="1698" spans="21:21" x14ac:dyDescent="0.25">
      <c r="U1698" s="1"/>
    </row>
    <row r="1699" spans="21:21" x14ac:dyDescent="0.25">
      <c r="U1699" s="1"/>
    </row>
    <row r="1700" spans="21:21" x14ac:dyDescent="0.25">
      <c r="U1700" s="1"/>
    </row>
    <row r="1701" spans="21:21" x14ac:dyDescent="0.25">
      <c r="U1701" s="1"/>
    </row>
    <row r="1702" spans="21:21" x14ac:dyDescent="0.25">
      <c r="U1702" s="1"/>
    </row>
    <row r="1703" spans="21:21" x14ac:dyDescent="0.25">
      <c r="U1703" s="1"/>
    </row>
    <row r="1704" spans="21:21" x14ac:dyDescent="0.25">
      <c r="U1704" s="1"/>
    </row>
    <row r="1705" spans="21:21" x14ac:dyDescent="0.25">
      <c r="U1705" s="1"/>
    </row>
    <row r="1706" spans="21:21" x14ac:dyDescent="0.25">
      <c r="U1706" s="1"/>
    </row>
    <row r="1707" spans="21:21" x14ac:dyDescent="0.25">
      <c r="U1707" s="1"/>
    </row>
    <row r="1708" spans="21:21" x14ac:dyDescent="0.25">
      <c r="U1708" s="1"/>
    </row>
    <row r="1709" spans="21:21" x14ac:dyDescent="0.25">
      <c r="U1709" s="1"/>
    </row>
    <row r="1710" spans="21:21" x14ac:dyDescent="0.25">
      <c r="U1710" s="1"/>
    </row>
    <row r="1711" spans="21:21" x14ac:dyDescent="0.25">
      <c r="U1711" s="1"/>
    </row>
    <row r="1712" spans="21:21" x14ac:dyDescent="0.25">
      <c r="U1712" s="1"/>
    </row>
    <row r="1713" spans="21:21" x14ac:dyDescent="0.25">
      <c r="U1713" s="1"/>
    </row>
    <row r="1714" spans="21:21" x14ac:dyDescent="0.25">
      <c r="U1714" s="1"/>
    </row>
    <row r="1715" spans="21:21" x14ac:dyDescent="0.25">
      <c r="U1715" s="1"/>
    </row>
    <row r="1716" spans="21:21" x14ac:dyDescent="0.25">
      <c r="U1716" s="1"/>
    </row>
    <row r="1717" spans="21:21" x14ac:dyDescent="0.25">
      <c r="U1717" s="1"/>
    </row>
    <row r="1718" spans="21:21" x14ac:dyDescent="0.25">
      <c r="U1718" s="1"/>
    </row>
    <row r="1719" spans="21:21" x14ac:dyDescent="0.25">
      <c r="U1719" s="1"/>
    </row>
    <row r="1720" spans="21:21" x14ac:dyDescent="0.25">
      <c r="U1720" s="1"/>
    </row>
    <row r="1721" spans="21:21" x14ac:dyDescent="0.25">
      <c r="U1721" s="1"/>
    </row>
    <row r="1722" spans="21:21" x14ac:dyDescent="0.25">
      <c r="U1722" s="1"/>
    </row>
    <row r="1723" spans="21:21" x14ac:dyDescent="0.25">
      <c r="U1723" s="1"/>
    </row>
    <row r="1724" spans="21:21" x14ac:dyDescent="0.25">
      <c r="U1724" s="1"/>
    </row>
    <row r="1725" spans="21:21" x14ac:dyDescent="0.25">
      <c r="U1725" s="1"/>
    </row>
    <row r="1726" spans="21:21" x14ac:dyDescent="0.25">
      <c r="U1726" s="1"/>
    </row>
    <row r="1727" spans="21:21" x14ac:dyDescent="0.25">
      <c r="U1727" s="1"/>
    </row>
    <row r="1728" spans="21:21" x14ac:dyDescent="0.25">
      <c r="U1728" s="1"/>
    </row>
    <row r="1729" spans="21:21" x14ac:dyDescent="0.25">
      <c r="U1729" s="1"/>
    </row>
    <row r="1730" spans="21:21" x14ac:dyDescent="0.25">
      <c r="U1730" s="1"/>
    </row>
    <row r="1731" spans="21:21" x14ac:dyDescent="0.25">
      <c r="U1731" s="1"/>
    </row>
    <row r="1732" spans="21:21" x14ac:dyDescent="0.25">
      <c r="U1732" s="1"/>
    </row>
    <row r="1733" spans="21:21" x14ac:dyDescent="0.25">
      <c r="U1733" s="1"/>
    </row>
    <row r="1734" spans="21:21" x14ac:dyDescent="0.25">
      <c r="U1734" s="1"/>
    </row>
    <row r="1735" spans="21:21" x14ac:dyDescent="0.25">
      <c r="U1735" s="1"/>
    </row>
    <row r="1736" spans="21:21" x14ac:dyDescent="0.25">
      <c r="U1736" s="1"/>
    </row>
    <row r="1737" spans="21:21" x14ac:dyDescent="0.25">
      <c r="U1737" s="1"/>
    </row>
    <row r="1738" spans="21:21" x14ac:dyDescent="0.25">
      <c r="U1738" s="1"/>
    </row>
    <row r="1739" spans="21:21" x14ac:dyDescent="0.25">
      <c r="U1739" s="1"/>
    </row>
    <row r="1740" spans="21:21" x14ac:dyDescent="0.25">
      <c r="U1740" s="1"/>
    </row>
    <row r="1741" spans="21:21" x14ac:dyDescent="0.25">
      <c r="U1741" s="1"/>
    </row>
    <row r="1742" spans="21:21" x14ac:dyDescent="0.25">
      <c r="U1742" s="1"/>
    </row>
    <row r="1743" spans="21:21" x14ac:dyDescent="0.25">
      <c r="U1743" s="1"/>
    </row>
    <row r="1744" spans="21:21" x14ac:dyDescent="0.25">
      <c r="U1744" s="1"/>
    </row>
    <row r="1745" spans="21:21" x14ac:dyDescent="0.25">
      <c r="U1745" s="1"/>
    </row>
    <row r="1746" spans="21:21" x14ac:dyDescent="0.25">
      <c r="U1746" s="1"/>
    </row>
    <row r="1747" spans="21:21" x14ac:dyDescent="0.25">
      <c r="U1747" s="1"/>
    </row>
    <row r="1748" spans="21:21" x14ac:dyDescent="0.25">
      <c r="U1748" s="1"/>
    </row>
    <row r="1749" spans="21:21" x14ac:dyDescent="0.25">
      <c r="U1749" s="1"/>
    </row>
    <row r="1750" spans="21:21" x14ac:dyDescent="0.25">
      <c r="U1750" s="1"/>
    </row>
    <row r="1751" spans="21:21" x14ac:dyDescent="0.25">
      <c r="U1751" s="1"/>
    </row>
    <row r="1752" spans="21:21" x14ac:dyDescent="0.25">
      <c r="U1752" s="1"/>
    </row>
    <row r="1753" spans="21:21" x14ac:dyDescent="0.25">
      <c r="U1753" s="1"/>
    </row>
    <row r="1754" spans="21:21" x14ac:dyDescent="0.25">
      <c r="U1754" s="1"/>
    </row>
    <row r="1755" spans="21:21" x14ac:dyDescent="0.25">
      <c r="U1755" s="1"/>
    </row>
    <row r="1756" spans="21:21" x14ac:dyDescent="0.25">
      <c r="U1756" s="1"/>
    </row>
    <row r="1757" spans="21:21" x14ac:dyDescent="0.25">
      <c r="U1757" s="1"/>
    </row>
    <row r="1758" spans="21:21" x14ac:dyDescent="0.25">
      <c r="U1758" s="1"/>
    </row>
    <row r="1759" spans="21:21" x14ac:dyDescent="0.25">
      <c r="U1759" s="1"/>
    </row>
    <row r="1760" spans="21:21" x14ac:dyDescent="0.25">
      <c r="U1760" s="1"/>
    </row>
    <row r="1761" spans="21:21" x14ac:dyDescent="0.25">
      <c r="U1761" s="1"/>
    </row>
    <row r="1762" spans="21:21" x14ac:dyDescent="0.25">
      <c r="U1762" s="1"/>
    </row>
    <row r="1763" spans="21:21" x14ac:dyDescent="0.25">
      <c r="U1763" s="1"/>
    </row>
    <row r="1764" spans="21:21" x14ac:dyDescent="0.25">
      <c r="U1764" s="1"/>
    </row>
    <row r="1765" spans="21:21" x14ac:dyDescent="0.25">
      <c r="U1765" s="1"/>
    </row>
    <row r="1766" spans="21:21" x14ac:dyDescent="0.25">
      <c r="U1766" s="1"/>
    </row>
    <row r="1767" spans="21:21" x14ac:dyDescent="0.25">
      <c r="U1767" s="1"/>
    </row>
    <row r="1768" spans="21:21" x14ac:dyDescent="0.25">
      <c r="U1768" s="1"/>
    </row>
    <row r="1769" spans="21:21" x14ac:dyDescent="0.25">
      <c r="U1769" s="1"/>
    </row>
    <row r="1770" spans="21:21" x14ac:dyDescent="0.25">
      <c r="U1770" s="1"/>
    </row>
    <row r="1771" spans="21:21" x14ac:dyDescent="0.25">
      <c r="U1771" s="1"/>
    </row>
    <row r="1772" spans="21:21" x14ac:dyDescent="0.25">
      <c r="U1772" s="1"/>
    </row>
    <row r="1773" spans="21:21" x14ac:dyDescent="0.25">
      <c r="U1773" s="1"/>
    </row>
    <row r="1774" spans="21:21" x14ac:dyDescent="0.25">
      <c r="U1774" s="1"/>
    </row>
    <row r="1775" spans="21:21" x14ac:dyDescent="0.25">
      <c r="U1775" s="1"/>
    </row>
    <row r="1776" spans="21:21" x14ac:dyDescent="0.25">
      <c r="U1776" s="1"/>
    </row>
    <row r="1777" spans="21:21" x14ac:dyDescent="0.25">
      <c r="U1777" s="1"/>
    </row>
    <row r="1778" spans="21:21" x14ac:dyDescent="0.25">
      <c r="U1778" s="1"/>
    </row>
    <row r="1779" spans="21:21" x14ac:dyDescent="0.25">
      <c r="U1779" s="1"/>
    </row>
    <row r="1780" spans="21:21" x14ac:dyDescent="0.25">
      <c r="U1780" s="1"/>
    </row>
    <row r="1781" spans="21:21" x14ac:dyDescent="0.25">
      <c r="U1781" s="1"/>
    </row>
    <row r="1782" spans="21:21" x14ac:dyDescent="0.25">
      <c r="U1782" s="1"/>
    </row>
    <row r="1783" spans="21:21" x14ac:dyDescent="0.25">
      <c r="U1783" s="1"/>
    </row>
    <row r="1784" spans="21:21" x14ac:dyDescent="0.25">
      <c r="U1784" s="1"/>
    </row>
    <row r="1785" spans="21:21" x14ac:dyDescent="0.25">
      <c r="U1785" s="1"/>
    </row>
    <row r="1786" spans="21:21" x14ac:dyDescent="0.25">
      <c r="U1786" s="1"/>
    </row>
    <row r="1787" spans="21:21" x14ac:dyDescent="0.25">
      <c r="U1787" s="1"/>
    </row>
    <row r="1788" spans="21:21" x14ac:dyDescent="0.25">
      <c r="U1788" s="1"/>
    </row>
    <row r="1789" spans="21:21" x14ac:dyDescent="0.25">
      <c r="U1789" s="1"/>
    </row>
    <row r="1790" spans="21:21" x14ac:dyDescent="0.25">
      <c r="U1790" s="1"/>
    </row>
    <row r="1791" spans="21:21" x14ac:dyDescent="0.25">
      <c r="U1791" s="1"/>
    </row>
    <row r="1792" spans="21:21" x14ac:dyDescent="0.25">
      <c r="U1792" s="1"/>
    </row>
    <row r="1793" spans="21:21" x14ac:dyDescent="0.25">
      <c r="U1793" s="1"/>
    </row>
    <row r="1794" spans="21:21" x14ac:dyDescent="0.25">
      <c r="U1794" s="1"/>
    </row>
    <row r="1795" spans="21:21" x14ac:dyDescent="0.25">
      <c r="U1795" s="1"/>
    </row>
    <row r="1796" spans="21:21" x14ac:dyDescent="0.25">
      <c r="U1796" s="1"/>
    </row>
    <row r="1797" spans="21:21" x14ac:dyDescent="0.25">
      <c r="U1797" s="1"/>
    </row>
    <row r="1798" spans="21:21" x14ac:dyDescent="0.25">
      <c r="U1798" s="1"/>
    </row>
    <row r="1799" spans="21:21" x14ac:dyDescent="0.25">
      <c r="U1799" s="1"/>
    </row>
    <row r="1800" spans="21:21" x14ac:dyDescent="0.25">
      <c r="U1800" s="1"/>
    </row>
    <row r="1801" spans="21:21" x14ac:dyDescent="0.25">
      <c r="U1801" s="1"/>
    </row>
    <row r="1802" spans="21:21" x14ac:dyDescent="0.25">
      <c r="U1802" s="1"/>
    </row>
    <row r="1803" spans="21:21" x14ac:dyDescent="0.25">
      <c r="U1803" s="1"/>
    </row>
    <row r="1804" spans="21:21" x14ac:dyDescent="0.25">
      <c r="U1804" s="1"/>
    </row>
    <row r="1805" spans="21:21" x14ac:dyDescent="0.25">
      <c r="U1805" s="1"/>
    </row>
    <row r="1806" spans="21:21" x14ac:dyDescent="0.25">
      <c r="U1806" s="1"/>
    </row>
    <row r="1807" spans="21:21" x14ac:dyDescent="0.25">
      <c r="U1807" s="1"/>
    </row>
    <row r="1808" spans="21:21" x14ac:dyDescent="0.25">
      <c r="U1808" s="1"/>
    </row>
    <row r="1809" spans="21:21" x14ac:dyDescent="0.25">
      <c r="U1809" s="1"/>
    </row>
    <row r="1810" spans="21:21" x14ac:dyDescent="0.25">
      <c r="U1810" s="1"/>
    </row>
    <row r="1811" spans="21:21" x14ac:dyDescent="0.25">
      <c r="U1811" s="1"/>
    </row>
    <row r="1812" spans="21:21" x14ac:dyDescent="0.25">
      <c r="U1812" s="1"/>
    </row>
    <row r="1813" spans="21:21" x14ac:dyDescent="0.25">
      <c r="U1813" s="1"/>
    </row>
    <row r="1814" spans="21:21" x14ac:dyDescent="0.25">
      <c r="U1814" s="1"/>
    </row>
    <row r="1815" spans="21:21" x14ac:dyDescent="0.25">
      <c r="U1815" s="1"/>
    </row>
    <row r="1816" spans="21:21" x14ac:dyDescent="0.25">
      <c r="U1816" s="1"/>
    </row>
    <row r="1817" spans="21:21" x14ac:dyDescent="0.25">
      <c r="U1817" s="1"/>
    </row>
    <row r="1818" spans="21:21" x14ac:dyDescent="0.25">
      <c r="U1818" s="1"/>
    </row>
    <row r="1819" spans="21:21" x14ac:dyDescent="0.25">
      <c r="U1819" s="1"/>
    </row>
    <row r="1820" spans="21:21" x14ac:dyDescent="0.25">
      <c r="U1820" s="1"/>
    </row>
    <row r="1821" spans="21:21" x14ac:dyDescent="0.25">
      <c r="U1821" s="1"/>
    </row>
    <row r="1822" spans="21:21" x14ac:dyDescent="0.25">
      <c r="U1822" s="1"/>
    </row>
    <row r="1823" spans="21:21" x14ac:dyDescent="0.25">
      <c r="U1823" s="1"/>
    </row>
    <row r="1824" spans="21:21" x14ac:dyDescent="0.25">
      <c r="U1824" s="1"/>
    </row>
    <row r="1825" spans="21:21" x14ac:dyDescent="0.25">
      <c r="U1825" s="1"/>
    </row>
    <row r="1826" spans="21:21" x14ac:dyDescent="0.25">
      <c r="U1826" s="1"/>
    </row>
    <row r="1827" spans="21:21" x14ac:dyDescent="0.25">
      <c r="U1827" s="1"/>
    </row>
    <row r="1828" spans="21:21" x14ac:dyDescent="0.25">
      <c r="U1828" s="1"/>
    </row>
    <row r="1829" spans="21:21" x14ac:dyDescent="0.25">
      <c r="U1829" s="1"/>
    </row>
    <row r="1830" spans="21:21" x14ac:dyDescent="0.25">
      <c r="U1830" s="1"/>
    </row>
    <row r="1831" spans="21:21" x14ac:dyDescent="0.25">
      <c r="U1831" s="1"/>
    </row>
    <row r="1832" spans="21:21" x14ac:dyDescent="0.25">
      <c r="U1832" s="1"/>
    </row>
    <row r="1833" spans="21:21" x14ac:dyDescent="0.25">
      <c r="U1833" s="1"/>
    </row>
    <row r="1834" spans="21:21" x14ac:dyDescent="0.25">
      <c r="U1834" s="1"/>
    </row>
    <row r="1835" spans="21:21" x14ac:dyDescent="0.25">
      <c r="U1835" s="1"/>
    </row>
    <row r="1836" spans="21:21" x14ac:dyDescent="0.25">
      <c r="U1836" s="1"/>
    </row>
    <row r="1837" spans="21:21" x14ac:dyDescent="0.25">
      <c r="U1837" s="1"/>
    </row>
    <row r="1838" spans="21:21" x14ac:dyDescent="0.25">
      <c r="U1838" s="1"/>
    </row>
    <row r="1839" spans="21:21" x14ac:dyDescent="0.25">
      <c r="U1839" s="1"/>
    </row>
    <row r="1840" spans="21:21" x14ac:dyDescent="0.25">
      <c r="U1840" s="1"/>
    </row>
    <row r="1841" spans="21:21" x14ac:dyDescent="0.25">
      <c r="U1841" s="1"/>
    </row>
    <row r="1842" spans="21:21" x14ac:dyDescent="0.25">
      <c r="U1842" s="1"/>
    </row>
    <row r="1843" spans="21:21" x14ac:dyDescent="0.25">
      <c r="U1843" s="1"/>
    </row>
    <row r="1844" spans="21:21" x14ac:dyDescent="0.25">
      <c r="U1844" s="1"/>
    </row>
    <row r="1845" spans="21:21" x14ac:dyDescent="0.25">
      <c r="U1845" s="1"/>
    </row>
    <row r="1846" spans="21:21" x14ac:dyDescent="0.25">
      <c r="U1846" s="1"/>
    </row>
    <row r="1847" spans="21:21" x14ac:dyDescent="0.25">
      <c r="U1847" s="1"/>
    </row>
    <row r="1848" spans="21:21" x14ac:dyDescent="0.25">
      <c r="U1848" s="1"/>
    </row>
    <row r="1849" spans="21:21" x14ac:dyDescent="0.25">
      <c r="U1849" s="1"/>
    </row>
    <row r="1850" spans="21:21" x14ac:dyDescent="0.25">
      <c r="U1850" s="1"/>
    </row>
    <row r="1851" spans="21:21" x14ac:dyDescent="0.25">
      <c r="U1851" s="1"/>
    </row>
    <row r="1852" spans="21:21" x14ac:dyDescent="0.25">
      <c r="U1852" s="1"/>
    </row>
    <row r="1853" spans="21:21" x14ac:dyDescent="0.25">
      <c r="U1853" s="1"/>
    </row>
    <row r="1854" spans="21:21" x14ac:dyDescent="0.25">
      <c r="U1854" s="1"/>
    </row>
    <row r="1855" spans="21:21" x14ac:dyDescent="0.25">
      <c r="U1855" s="1"/>
    </row>
    <row r="1856" spans="21:21" x14ac:dyDescent="0.25">
      <c r="U1856" s="1"/>
    </row>
    <row r="1857" spans="21:21" x14ac:dyDescent="0.25">
      <c r="U1857" s="1"/>
    </row>
    <row r="1858" spans="21:21" x14ac:dyDescent="0.25">
      <c r="U1858" s="1"/>
    </row>
    <row r="1859" spans="21:21" x14ac:dyDescent="0.25">
      <c r="U1859" s="1"/>
    </row>
    <row r="1860" spans="21:21" x14ac:dyDescent="0.25">
      <c r="U1860" s="1"/>
    </row>
    <row r="1861" spans="21:21" x14ac:dyDescent="0.25">
      <c r="U1861" s="1"/>
    </row>
    <row r="1862" spans="21:21" x14ac:dyDescent="0.25">
      <c r="U1862" s="1"/>
    </row>
    <row r="1863" spans="21:21" x14ac:dyDescent="0.25">
      <c r="U1863" s="1"/>
    </row>
    <row r="1864" spans="21:21" x14ac:dyDescent="0.25">
      <c r="U1864" s="1"/>
    </row>
    <row r="1865" spans="21:21" x14ac:dyDescent="0.25">
      <c r="U1865" s="1"/>
    </row>
    <row r="1866" spans="21:21" x14ac:dyDescent="0.25">
      <c r="U1866" s="1"/>
    </row>
    <row r="1867" spans="21:21" x14ac:dyDescent="0.25">
      <c r="U1867" s="1"/>
    </row>
    <row r="1868" spans="21:21" x14ac:dyDescent="0.25">
      <c r="U1868" s="1"/>
    </row>
    <row r="1869" spans="21:21" x14ac:dyDescent="0.25">
      <c r="U1869" s="1"/>
    </row>
    <row r="1870" spans="21:21" x14ac:dyDescent="0.25">
      <c r="U1870" s="1"/>
    </row>
    <row r="1871" spans="21:21" x14ac:dyDescent="0.25">
      <c r="U1871" s="1"/>
    </row>
    <row r="1872" spans="21:21" x14ac:dyDescent="0.25">
      <c r="U1872" s="1"/>
    </row>
    <row r="1873" spans="21:21" x14ac:dyDescent="0.25">
      <c r="U1873" s="1"/>
    </row>
    <row r="1874" spans="21:21" x14ac:dyDescent="0.25">
      <c r="U1874" s="1"/>
    </row>
    <row r="1875" spans="21:21" x14ac:dyDescent="0.25">
      <c r="U1875" s="1"/>
    </row>
    <row r="1876" spans="21:21" x14ac:dyDescent="0.25">
      <c r="U1876" s="1"/>
    </row>
    <row r="1877" spans="21:21" x14ac:dyDescent="0.25">
      <c r="U1877" s="1"/>
    </row>
    <row r="1878" spans="21:21" x14ac:dyDescent="0.25">
      <c r="U1878" s="1"/>
    </row>
    <row r="1879" spans="21:21" x14ac:dyDescent="0.25">
      <c r="U1879" s="1"/>
    </row>
    <row r="1880" spans="21:21" x14ac:dyDescent="0.25">
      <c r="U1880" s="1"/>
    </row>
    <row r="1881" spans="21:21" x14ac:dyDescent="0.25">
      <c r="U1881" s="1"/>
    </row>
    <row r="1882" spans="21:21" x14ac:dyDescent="0.25">
      <c r="U1882" s="1"/>
    </row>
    <row r="1883" spans="21:21" x14ac:dyDescent="0.25">
      <c r="U1883" s="1"/>
    </row>
    <row r="1884" spans="21:21" x14ac:dyDescent="0.25">
      <c r="U1884" s="1"/>
    </row>
    <row r="1885" spans="21:21" x14ac:dyDescent="0.25">
      <c r="U1885" s="1"/>
    </row>
    <row r="1886" spans="21:21" x14ac:dyDescent="0.25">
      <c r="U1886" s="1"/>
    </row>
    <row r="1887" spans="21:21" x14ac:dyDescent="0.25">
      <c r="U1887" s="1"/>
    </row>
    <row r="1888" spans="21:21" x14ac:dyDescent="0.25">
      <c r="U1888" s="1"/>
    </row>
    <row r="1889" spans="21:21" x14ac:dyDescent="0.25">
      <c r="U1889" s="1"/>
    </row>
    <row r="1890" spans="21:21" x14ac:dyDescent="0.25">
      <c r="U1890" s="1"/>
    </row>
    <row r="1891" spans="21:21" x14ac:dyDescent="0.25">
      <c r="U1891" s="1"/>
    </row>
    <row r="1892" spans="21:21" x14ac:dyDescent="0.25">
      <c r="U1892" s="1"/>
    </row>
    <row r="1893" spans="21:21" x14ac:dyDescent="0.25">
      <c r="U1893" s="1"/>
    </row>
    <row r="1894" spans="21:21" x14ac:dyDescent="0.25">
      <c r="U1894" s="1"/>
    </row>
    <row r="1895" spans="21:21" x14ac:dyDescent="0.25">
      <c r="U1895" s="1"/>
    </row>
    <row r="1896" spans="21:21" x14ac:dyDescent="0.25">
      <c r="U1896" s="1"/>
    </row>
    <row r="1897" spans="21:21" x14ac:dyDescent="0.25">
      <c r="U1897" s="1"/>
    </row>
    <row r="1898" spans="21:21" x14ac:dyDescent="0.25">
      <c r="U1898" s="1"/>
    </row>
    <row r="1899" spans="21:21" x14ac:dyDescent="0.25">
      <c r="U1899" s="1"/>
    </row>
    <row r="1900" spans="21:21" x14ac:dyDescent="0.25">
      <c r="U1900" s="1"/>
    </row>
    <row r="1901" spans="21:21" x14ac:dyDescent="0.25">
      <c r="U1901" s="1"/>
    </row>
    <row r="1902" spans="21:21" x14ac:dyDescent="0.25">
      <c r="U1902" s="1"/>
    </row>
    <row r="1903" spans="21:21" x14ac:dyDescent="0.25">
      <c r="U1903" s="1"/>
    </row>
    <row r="1904" spans="21:21" x14ac:dyDescent="0.25">
      <c r="U1904" s="1"/>
    </row>
    <row r="1905" spans="21:21" x14ac:dyDescent="0.25">
      <c r="U1905" s="1"/>
    </row>
    <row r="1906" spans="21:21" x14ac:dyDescent="0.25">
      <c r="U1906" s="1"/>
    </row>
    <row r="1907" spans="21:21" x14ac:dyDescent="0.25">
      <c r="U1907" s="1"/>
    </row>
    <row r="1908" spans="21:21" x14ac:dyDescent="0.25">
      <c r="U1908" s="1"/>
    </row>
    <row r="1909" spans="21:21" x14ac:dyDescent="0.25">
      <c r="U1909" s="1"/>
    </row>
    <row r="1910" spans="21:21" x14ac:dyDescent="0.25">
      <c r="U1910" s="1"/>
    </row>
    <row r="1911" spans="21:21" x14ac:dyDescent="0.25">
      <c r="U1911" s="1"/>
    </row>
    <row r="1912" spans="21:21" x14ac:dyDescent="0.25">
      <c r="U1912" s="1"/>
    </row>
    <row r="1913" spans="21:21" x14ac:dyDescent="0.25">
      <c r="U1913" s="1"/>
    </row>
    <row r="1914" spans="21:21" x14ac:dyDescent="0.25">
      <c r="U1914" s="1"/>
    </row>
    <row r="1915" spans="21:21" x14ac:dyDescent="0.25">
      <c r="U1915" s="1"/>
    </row>
    <row r="1916" spans="21:21" x14ac:dyDescent="0.25">
      <c r="U1916" s="1"/>
    </row>
    <row r="1917" spans="21:21" x14ac:dyDescent="0.25">
      <c r="U1917" s="1"/>
    </row>
    <row r="1918" spans="21:21" x14ac:dyDescent="0.25">
      <c r="U1918" s="1"/>
    </row>
    <row r="1919" spans="21:21" x14ac:dyDescent="0.25">
      <c r="U1919" s="1"/>
    </row>
    <row r="1920" spans="21:21" x14ac:dyDescent="0.25">
      <c r="U1920" s="1"/>
    </row>
    <row r="1921" spans="21:21" x14ac:dyDescent="0.25">
      <c r="U1921" s="1"/>
    </row>
    <row r="1922" spans="21:21" x14ac:dyDescent="0.25">
      <c r="U1922" s="1"/>
    </row>
    <row r="1923" spans="21:21" x14ac:dyDescent="0.25">
      <c r="U1923" s="1"/>
    </row>
    <row r="1924" spans="21:21" x14ac:dyDescent="0.25">
      <c r="U1924" s="1"/>
    </row>
    <row r="1925" spans="21:21" x14ac:dyDescent="0.25">
      <c r="U1925" s="1"/>
    </row>
    <row r="1926" spans="21:21" x14ac:dyDescent="0.25">
      <c r="U1926" s="1"/>
    </row>
    <row r="1927" spans="21:21" x14ac:dyDescent="0.25">
      <c r="U1927" s="1"/>
    </row>
    <row r="1928" spans="21:21" x14ac:dyDescent="0.25">
      <c r="U1928" s="1"/>
    </row>
    <row r="1929" spans="21:21" x14ac:dyDescent="0.25">
      <c r="U1929" s="1"/>
    </row>
    <row r="1930" spans="21:21" x14ac:dyDescent="0.25">
      <c r="U1930" s="1"/>
    </row>
    <row r="1931" spans="21:21" x14ac:dyDescent="0.25">
      <c r="U1931" s="1"/>
    </row>
    <row r="1932" spans="21:21" x14ac:dyDescent="0.25">
      <c r="U1932" s="1"/>
    </row>
    <row r="1933" spans="21:21" x14ac:dyDescent="0.25">
      <c r="U1933" s="1"/>
    </row>
    <row r="1934" spans="21:21" x14ac:dyDescent="0.25">
      <c r="U1934" s="1"/>
    </row>
    <row r="1935" spans="21:21" x14ac:dyDescent="0.25">
      <c r="U1935" s="1"/>
    </row>
    <row r="1936" spans="21:21" x14ac:dyDescent="0.25">
      <c r="U1936" s="1"/>
    </row>
    <row r="1937" spans="21:21" x14ac:dyDescent="0.25">
      <c r="U1937" s="1"/>
    </row>
    <row r="1938" spans="21:21" x14ac:dyDescent="0.25">
      <c r="U1938" s="1"/>
    </row>
    <row r="1939" spans="21:21" x14ac:dyDescent="0.25">
      <c r="U1939" s="1"/>
    </row>
    <row r="1940" spans="21:21" x14ac:dyDescent="0.25">
      <c r="U1940" s="1"/>
    </row>
    <row r="1941" spans="21:21" x14ac:dyDescent="0.25">
      <c r="U1941" s="1"/>
    </row>
    <row r="1942" spans="21:21" x14ac:dyDescent="0.25">
      <c r="U1942" s="1"/>
    </row>
    <row r="1943" spans="21:21" x14ac:dyDescent="0.25">
      <c r="U1943" s="1"/>
    </row>
    <row r="1944" spans="21:21" x14ac:dyDescent="0.25">
      <c r="U1944" s="1"/>
    </row>
    <row r="1945" spans="21:21" x14ac:dyDescent="0.25">
      <c r="U1945" s="1"/>
    </row>
    <row r="1946" spans="21:21" x14ac:dyDescent="0.25">
      <c r="U1946" s="1"/>
    </row>
    <row r="1947" spans="21:21" x14ac:dyDescent="0.25">
      <c r="U1947" s="1"/>
    </row>
    <row r="1948" spans="21:21" x14ac:dyDescent="0.25">
      <c r="U1948" s="1"/>
    </row>
    <row r="1949" spans="21:21" x14ac:dyDescent="0.25">
      <c r="U1949" s="1"/>
    </row>
    <row r="1950" spans="21:21" x14ac:dyDescent="0.25">
      <c r="U1950" s="1"/>
    </row>
    <row r="1951" spans="21:21" x14ac:dyDescent="0.25">
      <c r="U1951" s="1"/>
    </row>
    <row r="1952" spans="21:21" x14ac:dyDescent="0.25">
      <c r="U1952" s="1"/>
    </row>
    <row r="1953" spans="21:21" x14ac:dyDescent="0.25">
      <c r="U1953" s="1"/>
    </row>
    <row r="1954" spans="21:21" x14ac:dyDescent="0.25">
      <c r="U1954" s="1"/>
    </row>
    <row r="1955" spans="21:21" x14ac:dyDescent="0.25">
      <c r="U1955" s="1"/>
    </row>
    <row r="1956" spans="21:21" x14ac:dyDescent="0.25">
      <c r="U1956" s="1"/>
    </row>
    <row r="1957" spans="21:21" x14ac:dyDescent="0.25">
      <c r="U1957" s="1"/>
    </row>
    <row r="1958" spans="21:21" x14ac:dyDescent="0.25">
      <c r="U1958" s="1"/>
    </row>
    <row r="1959" spans="21:21" x14ac:dyDescent="0.25">
      <c r="U1959" s="1"/>
    </row>
    <row r="1960" spans="21:21" x14ac:dyDescent="0.25">
      <c r="U1960" s="1"/>
    </row>
    <row r="1961" spans="21:21" x14ac:dyDescent="0.25">
      <c r="U1961" s="1"/>
    </row>
    <row r="1962" spans="21:21" x14ac:dyDescent="0.25">
      <c r="U1962" s="1"/>
    </row>
    <row r="1963" spans="21:21" x14ac:dyDescent="0.25">
      <c r="U1963" s="1"/>
    </row>
    <row r="1964" spans="21:21" x14ac:dyDescent="0.25">
      <c r="U1964" s="1"/>
    </row>
    <row r="1965" spans="21:21" x14ac:dyDescent="0.25">
      <c r="U1965" s="1"/>
    </row>
    <row r="1966" spans="21:21" x14ac:dyDescent="0.25">
      <c r="U1966" s="1"/>
    </row>
    <row r="1967" spans="21:21" x14ac:dyDescent="0.25">
      <c r="U1967" s="1"/>
    </row>
    <row r="1968" spans="21:21" x14ac:dyDescent="0.25">
      <c r="U1968" s="1"/>
    </row>
    <row r="1969" spans="21:21" x14ac:dyDescent="0.25">
      <c r="U1969" s="1"/>
    </row>
    <row r="1970" spans="21:21" x14ac:dyDescent="0.25">
      <c r="U1970" s="1"/>
    </row>
    <row r="1971" spans="21:21" x14ac:dyDescent="0.25">
      <c r="U1971" s="1"/>
    </row>
    <row r="1972" spans="21:21" x14ac:dyDescent="0.25">
      <c r="U1972" s="1"/>
    </row>
    <row r="1973" spans="21:21" x14ac:dyDescent="0.25">
      <c r="U1973" s="1"/>
    </row>
    <row r="1974" spans="21:21" x14ac:dyDescent="0.25">
      <c r="U1974" s="1"/>
    </row>
    <row r="1975" spans="21:21" x14ac:dyDescent="0.25">
      <c r="U1975" s="1"/>
    </row>
    <row r="1976" spans="21:21" x14ac:dyDescent="0.25">
      <c r="U1976" s="1"/>
    </row>
    <row r="1977" spans="21:21" x14ac:dyDescent="0.25">
      <c r="U1977" s="1"/>
    </row>
    <row r="1978" spans="21:21" x14ac:dyDescent="0.25">
      <c r="U1978" s="1"/>
    </row>
    <row r="1979" spans="21:21" x14ac:dyDescent="0.25">
      <c r="U1979" s="1"/>
    </row>
    <row r="1980" spans="21:21" x14ac:dyDescent="0.25">
      <c r="U1980" s="1"/>
    </row>
    <row r="1981" spans="21:21" x14ac:dyDescent="0.25">
      <c r="U1981" s="1"/>
    </row>
    <row r="1982" spans="21:21" x14ac:dyDescent="0.25">
      <c r="U1982" s="1"/>
    </row>
    <row r="1983" spans="21:21" x14ac:dyDescent="0.25">
      <c r="U1983" s="1"/>
    </row>
    <row r="1984" spans="21:21" x14ac:dyDescent="0.25">
      <c r="U1984" s="1"/>
    </row>
    <row r="1985" spans="21:21" x14ac:dyDescent="0.25">
      <c r="U1985" s="1"/>
    </row>
    <row r="1986" spans="21:21" x14ac:dyDescent="0.25">
      <c r="U1986" s="1"/>
    </row>
    <row r="1987" spans="21:21" x14ac:dyDescent="0.25">
      <c r="U1987" s="1"/>
    </row>
    <row r="1988" spans="21:21" x14ac:dyDescent="0.25">
      <c r="U1988" s="1"/>
    </row>
    <row r="1989" spans="21:21" x14ac:dyDescent="0.25">
      <c r="U1989" s="1"/>
    </row>
    <row r="1990" spans="21:21" x14ac:dyDescent="0.25">
      <c r="U1990" s="1"/>
    </row>
    <row r="1991" spans="21:21" x14ac:dyDescent="0.25">
      <c r="U1991" s="1"/>
    </row>
    <row r="1992" spans="21:21" x14ac:dyDescent="0.25">
      <c r="U1992" s="1"/>
    </row>
    <row r="1993" spans="21:21" x14ac:dyDescent="0.25">
      <c r="U1993" s="1"/>
    </row>
    <row r="1994" spans="21:21" x14ac:dyDescent="0.25">
      <c r="U1994" s="1"/>
    </row>
    <row r="1995" spans="21:21" x14ac:dyDescent="0.25">
      <c r="U1995" s="1"/>
    </row>
    <row r="1996" spans="21:21" x14ac:dyDescent="0.25">
      <c r="U1996" s="1"/>
    </row>
    <row r="1997" spans="21:21" x14ac:dyDescent="0.25">
      <c r="U1997" s="1"/>
    </row>
    <row r="1998" spans="21:21" x14ac:dyDescent="0.25">
      <c r="U1998" s="1"/>
    </row>
    <row r="1999" spans="21:21" x14ac:dyDescent="0.25">
      <c r="U1999" s="1"/>
    </row>
    <row r="2000" spans="21:21" x14ac:dyDescent="0.25">
      <c r="U2000" s="1"/>
    </row>
    <row r="2001" spans="21:21" x14ac:dyDescent="0.25">
      <c r="U2001" s="1"/>
    </row>
    <row r="2002" spans="21:21" x14ac:dyDescent="0.25">
      <c r="U2002" s="1"/>
    </row>
    <row r="2003" spans="21:21" x14ac:dyDescent="0.25">
      <c r="U2003" s="1"/>
    </row>
    <row r="2004" spans="21:21" x14ac:dyDescent="0.25">
      <c r="U2004" s="1"/>
    </row>
    <row r="2005" spans="21:21" x14ac:dyDescent="0.25">
      <c r="U2005" s="1"/>
    </row>
    <row r="2006" spans="21:21" x14ac:dyDescent="0.25">
      <c r="U2006" s="1"/>
    </row>
    <row r="2007" spans="21:21" x14ac:dyDescent="0.25">
      <c r="U2007" s="1"/>
    </row>
    <row r="2008" spans="21:21" x14ac:dyDescent="0.25">
      <c r="U2008" s="1"/>
    </row>
    <row r="2009" spans="21:21" x14ac:dyDescent="0.25">
      <c r="U2009" s="1"/>
    </row>
    <row r="2010" spans="21:21" x14ac:dyDescent="0.25">
      <c r="U2010" s="1"/>
    </row>
    <row r="2011" spans="21:21" x14ac:dyDescent="0.25">
      <c r="U2011" s="1"/>
    </row>
    <row r="2012" spans="21:21" x14ac:dyDescent="0.25">
      <c r="U2012" s="1"/>
    </row>
    <row r="2013" spans="21:21" x14ac:dyDescent="0.25">
      <c r="U2013" s="1"/>
    </row>
    <row r="2014" spans="21:21" x14ac:dyDescent="0.25">
      <c r="U2014" s="1"/>
    </row>
    <row r="2015" spans="21:21" x14ac:dyDescent="0.25">
      <c r="U2015" s="1"/>
    </row>
    <row r="2016" spans="21:21" x14ac:dyDescent="0.25">
      <c r="U2016" s="1"/>
    </row>
    <row r="2017" spans="21:21" x14ac:dyDescent="0.25">
      <c r="U2017" s="1"/>
    </row>
    <row r="2018" spans="21:21" x14ac:dyDescent="0.25">
      <c r="U2018" s="1"/>
    </row>
    <row r="2019" spans="21:21" x14ac:dyDescent="0.25">
      <c r="U2019" s="1"/>
    </row>
    <row r="2020" spans="21:21" x14ac:dyDescent="0.25">
      <c r="U2020" s="1"/>
    </row>
    <row r="2021" spans="21:21" x14ac:dyDescent="0.25">
      <c r="U2021" s="1"/>
    </row>
    <row r="2022" spans="21:21" x14ac:dyDescent="0.25">
      <c r="U2022" s="1"/>
    </row>
    <row r="2023" spans="21:21" x14ac:dyDescent="0.25">
      <c r="U2023" s="1"/>
    </row>
    <row r="2024" spans="21:21" x14ac:dyDescent="0.25">
      <c r="U2024" s="1"/>
    </row>
    <row r="2025" spans="21:21" x14ac:dyDescent="0.25">
      <c r="U2025" s="1"/>
    </row>
    <row r="2026" spans="21:21" x14ac:dyDescent="0.25">
      <c r="U2026" s="1"/>
    </row>
    <row r="2027" spans="21:21" x14ac:dyDescent="0.25">
      <c r="U2027" s="1"/>
    </row>
    <row r="2028" spans="21:21" x14ac:dyDescent="0.25">
      <c r="U2028" s="1"/>
    </row>
    <row r="2029" spans="21:21" x14ac:dyDescent="0.25">
      <c r="U2029" s="1"/>
    </row>
    <row r="2030" spans="21:21" x14ac:dyDescent="0.25">
      <c r="U2030" s="1"/>
    </row>
    <row r="2031" spans="21:21" x14ac:dyDescent="0.25">
      <c r="U2031" s="1"/>
    </row>
    <row r="2032" spans="21:21" x14ac:dyDescent="0.25">
      <c r="U2032" s="1"/>
    </row>
    <row r="2033" spans="21:21" x14ac:dyDescent="0.25">
      <c r="U2033" s="1"/>
    </row>
    <row r="2034" spans="21:21" x14ac:dyDescent="0.25">
      <c r="U2034" s="1"/>
    </row>
    <row r="2035" spans="21:21" x14ac:dyDescent="0.25">
      <c r="U2035" s="1"/>
    </row>
    <row r="2036" spans="21:21" x14ac:dyDescent="0.25">
      <c r="U2036" s="1"/>
    </row>
    <row r="2037" spans="21:21" x14ac:dyDescent="0.25">
      <c r="U2037" s="1"/>
    </row>
    <row r="2038" spans="21:21" x14ac:dyDescent="0.25">
      <c r="U2038" s="1"/>
    </row>
    <row r="2039" spans="21:21" x14ac:dyDescent="0.25">
      <c r="U2039" s="1"/>
    </row>
    <row r="2040" spans="21:21" x14ac:dyDescent="0.25">
      <c r="U2040" s="1"/>
    </row>
    <row r="2041" spans="21:21" x14ac:dyDescent="0.25">
      <c r="U2041" s="1"/>
    </row>
    <row r="2042" spans="21:21" x14ac:dyDescent="0.25">
      <c r="U2042" s="1"/>
    </row>
    <row r="2043" spans="21:21" x14ac:dyDescent="0.25">
      <c r="U2043" s="1"/>
    </row>
    <row r="2044" spans="21:21" x14ac:dyDescent="0.25">
      <c r="U2044" s="1"/>
    </row>
    <row r="2045" spans="21:21" x14ac:dyDescent="0.25">
      <c r="U2045" s="1"/>
    </row>
    <row r="2046" spans="21:21" x14ac:dyDescent="0.25">
      <c r="U2046" s="1"/>
    </row>
    <row r="2047" spans="21:21" x14ac:dyDescent="0.25">
      <c r="U2047" s="1"/>
    </row>
    <row r="2048" spans="21:21" x14ac:dyDescent="0.25">
      <c r="U2048" s="1"/>
    </row>
    <row r="2049" spans="21:21" x14ac:dyDescent="0.25">
      <c r="U2049" s="1"/>
    </row>
    <row r="2050" spans="21:21" x14ac:dyDescent="0.25">
      <c r="U2050" s="1"/>
    </row>
    <row r="2051" spans="21:21" x14ac:dyDescent="0.25">
      <c r="U2051" s="1"/>
    </row>
    <row r="2052" spans="21:21" x14ac:dyDescent="0.25">
      <c r="U2052" s="1"/>
    </row>
    <row r="2053" spans="21:21" x14ac:dyDescent="0.25">
      <c r="U2053" s="1"/>
    </row>
    <row r="2054" spans="21:21" x14ac:dyDescent="0.25">
      <c r="U2054" s="1"/>
    </row>
    <row r="2055" spans="21:21" x14ac:dyDescent="0.25">
      <c r="U2055" s="1"/>
    </row>
    <row r="2056" spans="21:21" x14ac:dyDescent="0.25">
      <c r="U2056" s="1"/>
    </row>
    <row r="2057" spans="21:21" x14ac:dyDescent="0.25">
      <c r="U2057" s="1"/>
    </row>
    <row r="2058" spans="21:21" x14ac:dyDescent="0.25">
      <c r="U2058" s="1"/>
    </row>
    <row r="2059" spans="21:21" x14ac:dyDescent="0.25">
      <c r="U2059" s="1"/>
    </row>
    <row r="2060" spans="21:21" x14ac:dyDescent="0.25">
      <c r="U2060" s="1"/>
    </row>
    <row r="2061" spans="21:21" x14ac:dyDescent="0.25">
      <c r="U2061" s="1"/>
    </row>
    <row r="2062" spans="21:21" x14ac:dyDescent="0.25">
      <c r="U2062" s="1"/>
    </row>
    <row r="2063" spans="21:21" x14ac:dyDescent="0.25">
      <c r="U2063" s="1"/>
    </row>
    <row r="2064" spans="21:21" x14ac:dyDescent="0.25">
      <c r="U2064" s="1"/>
    </row>
    <row r="2065" spans="21:21" x14ac:dyDescent="0.25">
      <c r="U2065" s="1"/>
    </row>
    <row r="2066" spans="21:21" x14ac:dyDescent="0.25">
      <c r="U2066" s="1"/>
    </row>
    <row r="2067" spans="21:21" x14ac:dyDescent="0.25">
      <c r="U2067" s="1"/>
    </row>
    <row r="2068" spans="21:21" x14ac:dyDescent="0.25">
      <c r="U2068" s="1"/>
    </row>
    <row r="2069" spans="21:21" x14ac:dyDescent="0.25">
      <c r="U2069" s="1"/>
    </row>
    <row r="2070" spans="21:21" x14ac:dyDescent="0.25">
      <c r="U2070" s="1"/>
    </row>
    <row r="2071" spans="21:21" x14ac:dyDescent="0.25">
      <c r="U2071" s="1"/>
    </row>
    <row r="2072" spans="21:21" x14ac:dyDescent="0.25">
      <c r="U2072" s="1"/>
    </row>
    <row r="2073" spans="21:21" x14ac:dyDescent="0.25">
      <c r="U2073" s="1"/>
    </row>
    <row r="2074" spans="21:21" x14ac:dyDescent="0.25">
      <c r="U2074" s="1"/>
    </row>
    <row r="2075" spans="21:21" x14ac:dyDescent="0.25">
      <c r="U2075" s="1"/>
    </row>
    <row r="2076" spans="21:21" x14ac:dyDescent="0.25">
      <c r="U2076" s="1"/>
    </row>
    <row r="2077" spans="21:21" x14ac:dyDescent="0.25">
      <c r="U2077" s="1"/>
    </row>
    <row r="2078" spans="21:21" x14ac:dyDescent="0.25">
      <c r="U2078" s="1"/>
    </row>
    <row r="2079" spans="21:21" x14ac:dyDescent="0.25">
      <c r="U2079" s="1"/>
    </row>
    <row r="2080" spans="21:21" x14ac:dyDescent="0.25">
      <c r="U2080" s="1"/>
    </row>
    <row r="2081" spans="21:21" x14ac:dyDescent="0.25">
      <c r="U2081" s="1"/>
    </row>
    <row r="2082" spans="21:21" x14ac:dyDescent="0.25">
      <c r="U2082" s="1"/>
    </row>
    <row r="2083" spans="21:21" x14ac:dyDescent="0.25">
      <c r="U2083" s="1"/>
    </row>
    <row r="2084" spans="21:21" x14ac:dyDescent="0.25">
      <c r="U2084" s="1"/>
    </row>
    <row r="2085" spans="21:21" x14ac:dyDescent="0.25">
      <c r="U2085" s="1"/>
    </row>
    <row r="2086" spans="21:21" x14ac:dyDescent="0.25">
      <c r="U2086" s="1"/>
    </row>
    <row r="2087" spans="21:21" x14ac:dyDescent="0.25">
      <c r="U2087" s="1"/>
    </row>
    <row r="2088" spans="21:21" x14ac:dyDescent="0.25">
      <c r="U2088" s="1"/>
    </row>
    <row r="2089" spans="21:21" x14ac:dyDescent="0.25">
      <c r="U2089" s="1"/>
    </row>
    <row r="2090" spans="21:21" x14ac:dyDescent="0.25">
      <c r="U2090" s="1"/>
    </row>
    <row r="2091" spans="21:21" x14ac:dyDescent="0.25">
      <c r="U2091" s="1"/>
    </row>
    <row r="2092" spans="21:21" x14ac:dyDescent="0.25">
      <c r="U2092" s="1"/>
    </row>
    <row r="2093" spans="21:21" x14ac:dyDescent="0.25">
      <c r="U2093" s="1"/>
    </row>
    <row r="2094" spans="21:21" x14ac:dyDescent="0.25">
      <c r="U2094" s="1"/>
    </row>
    <row r="2095" spans="21:21" x14ac:dyDescent="0.25">
      <c r="U2095" s="1"/>
    </row>
    <row r="2096" spans="21:21" x14ac:dyDescent="0.25">
      <c r="U2096" s="1"/>
    </row>
    <row r="2097" spans="21:21" x14ac:dyDescent="0.25">
      <c r="U2097" s="1"/>
    </row>
    <row r="2098" spans="21:21" x14ac:dyDescent="0.25">
      <c r="U2098" s="1"/>
    </row>
    <row r="2099" spans="21:21" x14ac:dyDescent="0.25">
      <c r="U2099" s="1"/>
    </row>
    <row r="2100" spans="21:21" x14ac:dyDescent="0.25">
      <c r="U2100" s="1"/>
    </row>
    <row r="2101" spans="21:21" x14ac:dyDescent="0.25">
      <c r="U2101" s="1"/>
    </row>
    <row r="2102" spans="21:21" x14ac:dyDescent="0.25">
      <c r="U2102" s="1"/>
    </row>
    <row r="2103" spans="21:21" x14ac:dyDescent="0.25">
      <c r="U2103" s="1"/>
    </row>
    <row r="2104" spans="21:21" x14ac:dyDescent="0.25">
      <c r="U2104" s="1"/>
    </row>
    <row r="2105" spans="21:21" x14ac:dyDescent="0.25">
      <c r="U2105" s="1"/>
    </row>
    <row r="2106" spans="21:21" x14ac:dyDescent="0.25">
      <c r="U2106" s="1"/>
    </row>
    <row r="2107" spans="21:21" x14ac:dyDescent="0.25">
      <c r="U2107" s="1"/>
    </row>
    <row r="2108" spans="21:21" x14ac:dyDescent="0.25">
      <c r="U2108" s="1"/>
    </row>
    <row r="2109" spans="21:21" x14ac:dyDescent="0.25">
      <c r="U2109" s="1"/>
    </row>
    <row r="2110" spans="21:21" x14ac:dyDescent="0.25">
      <c r="U2110" s="1"/>
    </row>
    <row r="2111" spans="21:21" x14ac:dyDescent="0.25">
      <c r="U2111" s="1"/>
    </row>
    <row r="2112" spans="21:21" x14ac:dyDescent="0.25">
      <c r="U2112" s="1"/>
    </row>
    <row r="2113" spans="21:21" x14ac:dyDescent="0.25">
      <c r="U2113" s="1"/>
    </row>
    <row r="2114" spans="21:21" x14ac:dyDescent="0.25">
      <c r="U2114" s="1"/>
    </row>
    <row r="2115" spans="21:21" x14ac:dyDescent="0.25">
      <c r="U2115" s="1"/>
    </row>
    <row r="2116" spans="21:21" x14ac:dyDescent="0.25">
      <c r="U2116" s="1"/>
    </row>
    <row r="2117" spans="21:21" x14ac:dyDescent="0.25">
      <c r="U2117" s="1"/>
    </row>
    <row r="2118" spans="21:21" x14ac:dyDescent="0.25">
      <c r="U2118" s="1"/>
    </row>
    <row r="2119" spans="21:21" x14ac:dyDescent="0.25">
      <c r="U2119" s="1"/>
    </row>
    <row r="2120" spans="21:21" x14ac:dyDescent="0.25">
      <c r="U2120" s="1"/>
    </row>
    <row r="2121" spans="21:21" x14ac:dyDescent="0.25">
      <c r="U2121" s="1"/>
    </row>
    <row r="2122" spans="21:21" x14ac:dyDescent="0.25">
      <c r="U2122" s="1"/>
    </row>
    <row r="2123" spans="21:21" x14ac:dyDescent="0.25">
      <c r="U2123" s="1"/>
    </row>
    <row r="2124" spans="21:21" x14ac:dyDescent="0.25">
      <c r="U2124" s="1"/>
    </row>
    <row r="2125" spans="21:21" x14ac:dyDescent="0.25">
      <c r="U2125" s="1"/>
    </row>
    <row r="2126" spans="21:21" x14ac:dyDescent="0.25">
      <c r="U2126" s="1"/>
    </row>
    <row r="2127" spans="21:21" x14ac:dyDescent="0.25">
      <c r="U2127" s="1"/>
    </row>
    <row r="2128" spans="21:21" x14ac:dyDescent="0.25">
      <c r="U2128" s="1"/>
    </row>
    <row r="2129" spans="21:21" x14ac:dyDescent="0.25">
      <c r="U2129" s="1"/>
    </row>
    <row r="2130" spans="21:21" x14ac:dyDescent="0.25">
      <c r="U2130" s="1"/>
    </row>
    <row r="2131" spans="21:21" x14ac:dyDescent="0.25">
      <c r="U2131" s="1"/>
    </row>
    <row r="2132" spans="21:21" x14ac:dyDescent="0.25">
      <c r="U2132" s="1"/>
    </row>
    <row r="2133" spans="21:21" x14ac:dyDescent="0.25">
      <c r="U2133" s="1"/>
    </row>
    <row r="2134" spans="21:21" x14ac:dyDescent="0.25">
      <c r="U2134" s="1"/>
    </row>
    <row r="2135" spans="21:21" x14ac:dyDescent="0.25">
      <c r="U2135" s="1"/>
    </row>
    <row r="2136" spans="21:21" x14ac:dyDescent="0.25">
      <c r="U2136" s="1"/>
    </row>
    <row r="2137" spans="21:21" x14ac:dyDescent="0.25">
      <c r="U2137" s="1"/>
    </row>
    <row r="2138" spans="21:21" x14ac:dyDescent="0.25">
      <c r="U2138" s="1"/>
    </row>
    <row r="2139" spans="21:21" x14ac:dyDescent="0.25">
      <c r="U2139" s="1"/>
    </row>
    <row r="2140" spans="21:21" x14ac:dyDescent="0.25">
      <c r="U2140" s="1"/>
    </row>
    <row r="2141" spans="21:21" x14ac:dyDescent="0.25">
      <c r="U2141" s="1"/>
    </row>
    <row r="2142" spans="21:21" x14ac:dyDescent="0.25">
      <c r="U2142" s="1"/>
    </row>
    <row r="2143" spans="21:21" x14ac:dyDescent="0.25">
      <c r="U2143" s="1"/>
    </row>
    <row r="2144" spans="21:21" x14ac:dyDescent="0.25">
      <c r="U2144" s="1"/>
    </row>
    <row r="2145" spans="21:21" x14ac:dyDescent="0.25">
      <c r="U2145" s="1"/>
    </row>
    <row r="2146" spans="21:21" x14ac:dyDescent="0.25">
      <c r="U2146" s="1"/>
    </row>
    <row r="2147" spans="21:21" x14ac:dyDescent="0.25">
      <c r="U2147" s="1"/>
    </row>
    <row r="2148" spans="21:21" x14ac:dyDescent="0.25">
      <c r="U2148" s="1"/>
    </row>
    <row r="2149" spans="21:21" x14ac:dyDescent="0.25">
      <c r="U2149" s="1"/>
    </row>
    <row r="2150" spans="21:21" x14ac:dyDescent="0.25">
      <c r="U2150" s="1"/>
    </row>
    <row r="2151" spans="21:21" x14ac:dyDescent="0.25">
      <c r="U2151" s="1"/>
    </row>
    <row r="2152" spans="21:21" x14ac:dyDescent="0.25">
      <c r="U2152" s="1"/>
    </row>
    <row r="2153" spans="21:21" x14ac:dyDescent="0.25">
      <c r="U2153" s="1"/>
    </row>
    <row r="2154" spans="21:21" x14ac:dyDescent="0.25">
      <c r="U2154" s="1"/>
    </row>
    <row r="2155" spans="21:21" x14ac:dyDescent="0.25">
      <c r="U2155" s="1"/>
    </row>
    <row r="2156" spans="21:21" x14ac:dyDescent="0.25">
      <c r="U2156" s="1"/>
    </row>
    <row r="2157" spans="21:21" x14ac:dyDescent="0.25">
      <c r="U2157" s="1"/>
    </row>
    <row r="2158" spans="21:21" x14ac:dyDescent="0.25">
      <c r="U2158" s="1"/>
    </row>
    <row r="2159" spans="21:21" x14ac:dyDescent="0.25">
      <c r="U2159" s="1"/>
    </row>
    <row r="2160" spans="21:21" x14ac:dyDescent="0.25">
      <c r="U2160" s="1"/>
    </row>
    <row r="2161" spans="21:21" x14ac:dyDescent="0.25">
      <c r="U2161" s="1"/>
    </row>
    <row r="2162" spans="21:21" x14ac:dyDescent="0.25">
      <c r="U2162" s="1"/>
    </row>
    <row r="2163" spans="21:21" x14ac:dyDescent="0.25">
      <c r="U2163" s="1"/>
    </row>
    <row r="2164" spans="21:21" x14ac:dyDescent="0.25">
      <c r="U2164" s="1"/>
    </row>
    <row r="2165" spans="21:21" x14ac:dyDescent="0.25">
      <c r="U2165" s="1"/>
    </row>
    <row r="2166" spans="21:21" x14ac:dyDescent="0.25">
      <c r="U2166" s="1"/>
    </row>
    <row r="2167" spans="21:21" x14ac:dyDescent="0.25">
      <c r="U2167" s="1"/>
    </row>
    <row r="2168" spans="21:21" x14ac:dyDescent="0.25">
      <c r="U2168" s="1"/>
    </row>
    <row r="2169" spans="21:21" x14ac:dyDescent="0.25">
      <c r="U2169" s="1"/>
    </row>
    <row r="2170" spans="21:21" x14ac:dyDescent="0.25">
      <c r="U2170" s="1"/>
    </row>
    <row r="2171" spans="21:21" x14ac:dyDescent="0.25">
      <c r="U2171" s="1"/>
    </row>
    <row r="2172" spans="21:21" x14ac:dyDescent="0.25">
      <c r="U2172" s="1"/>
    </row>
    <row r="2173" spans="21:21" x14ac:dyDescent="0.25">
      <c r="U2173" s="1"/>
    </row>
    <row r="2174" spans="21:21" x14ac:dyDescent="0.25">
      <c r="U2174" s="1"/>
    </row>
    <row r="2175" spans="21:21" x14ac:dyDescent="0.25">
      <c r="U2175" s="1"/>
    </row>
    <row r="2176" spans="21:21" x14ac:dyDescent="0.25">
      <c r="U2176" s="1"/>
    </row>
    <row r="2177" spans="21:21" x14ac:dyDescent="0.25">
      <c r="U2177" s="1"/>
    </row>
    <row r="2178" spans="21:21" x14ac:dyDescent="0.25">
      <c r="U2178" s="1"/>
    </row>
    <row r="2179" spans="21:21" x14ac:dyDescent="0.25">
      <c r="U2179" s="1"/>
    </row>
    <row r="2180" spans="21:21" x14ac:dyDescent="0.25">
      <c r="U2180" s="1"/>
    </row>
    <row r="2181" spans="21:21" x14ac:dyDescent="0.25">
      <c r="U2181" s="1"/>
    </row>
    <row r="2182" spans="21:21" x14ac:dyDescent="0.25">
      <c r="U2182" s="1"/>
    </row>
    <row r="2183" spans="21:21" x14ac:dyDescent="0.25">
      <c r="U2183" s="1"/>
    </row>
    <row r="2184" spans="21:21" x14ac:dyDescent="0.25">
      <c r="U2184" s="1"/>
    </row>
    <row r="2185" spans="21:21" x14ac:dyDescent="0.25">
      <c r="U2185" s="1"/>
    </row>
    <row r="2186" spans="21:21" x14ac:dyDescent="0.25">
      <c r="U2186" s="1"/>
    </row>
    <row r="2187" spans="21:21" x14ac:dyDescent="0.25">
      <c r="U2187" s="1"/>
    </row>
    <row r="2188" spans="21:21" x14ac:dyDescent="0.25">
      <c r="U2188" s="1"/>
    </row>
    <row r="2189" spans="21:21" x14ac:dyDescent="0.25">
      <c r="U2189" s="1"/>
    </row>
    <row r="2190" spans="21:21" x14ac:dyDescent="0.25">
      <c r="U2190" s="1"/>
    </row>
    <row r="2191" spans="21:21" x14ac:dyDescent="0.25">
      <c r="U2191" s="1"/>
    </row>
    <row r="2192" spans="21:21" x14ac:dyDescent="0.25">
      <c r="U2192" s="1"/>
    </row>
    <row r="2193" spans="21:21" x14ac:dyDescent="0.25">
      <c r="U2193" s="1"/>
    </row>
    <row r="2194" spans="21:21" x14ac:dyDescent="0.25">
      <c r="U2194" s="1"/>
    </row>
    <row r="2195" spans="21:21" x14ac:dyDescent="0.25">
      <c r="U2195" s="1"/>
    </row>
    <row r="2196" spans="21:21" x14ac:dyDescent="0.25">
      <c r="U2196" s="1"/>
    </row>
    <row r="2197" spans="21:21" x14ac:dyDescent="0.25">
      <c r="U2197" s="1"/>
    </row>
    <row r="2198" spans="21:21" x14ac:dyDescent="0.25">
      <c r="U2198" s="1"/>
    </row>
    <row r="2199" spans="21:21" x14ac:dyDescent="0.25">
      <c r="U2199" s="1"/>
    </row>
    <row r="2200" spans="21:21" x14ac:dyDescent="0.25">
      <c r="U2200" s="1"/>
    </row>
    <row r="2201" spans="21:21" x14ac:dyDescent="0.25">
      <c r="U2201" s="1"/>
    </row>
    <row r="2202" spans="21:21" x14ac:dyDescent="0.25">
      <c r="U2202" s="1"/>
    </row>
    <row r="2203" spans="21:21" x14ac:dyDescent="0.25">
      <c r="U2203" s="1"/>
    </row>
    <row r="2204" spans="21:21" x14ac:dyDescent="0.25">
      <c r="U2204" s="1"/>
    </row>
    <row r="2205" spans="21:21" x14ac:dyDescent="0.25">
      <c r="U2205" s="1"/>
    </row>
    <row r="2206" spans="21:21" x14ac:dyDescent="0.25">
      <c r="U2206" s="1"/>
    </row>
    <row r="2207" spans="21:21" x14ac:dyDescent="0.25">
      <c r="U2207" s="1"/>
    </row>
    <row r="2208" spans="21:21" x14ac:dyDescent="0.25">
      <c r="U2208" s="1"/>
    </row>
    <row r="2209" spans="21:21" x14ac:dyDescent="0.25">
      <c r="U2209" s="1"/>
    </row>
    <row r="2210" spans="21:21" x14ac:dyDescent="0.25">
      <c r="U2210" s="1"/>
    </row>
    <row r="2211" spans="21:21" x14ac:dyDescent="0.25">
      <c r="U2211" s="1"/>
    </row>
    <row r="2212" spans="21:21" x14ac:dyDescent="0.25">
      <c r="U2212" s="1"/>
    </row>
    <row r="2213" spans="21:21" x14ac:dyDescent="0.25">
      <c r="U2213" s="1"/>
    </row>
    <row r="2214" spans="21:21" x14ac:dyDescent="0.25">
      <c r="U2214" s="1"/>
    </row>
    <row r="2215" spans="21:21" x14ac:dyDescent="0.25">
      <c r="U2215" s="1"/>
    </row>
    <row r="2216" spans="21:21" x14ac:dyDescent="0.25">
      <c r="U2216" s="1"/>
    </row>
    <row r="2217" spans="21:21" x14ac:dyDescent="0.25">
      <c r="U2217" s="1"/>
    </row>
    <row r="2218" spans="21:21" x14ac:dyDescent="0.25">
      <c r="U2218" s="1"/>
    </row>
    <row r="2219" spans="21:21" x14ac:dyDescent="0.25">
      <c r="U2219" s="1"/>
    </row>
    <row r="2220" spans="21:21" x14ac:dyDescent="0.25">
      <c r="U2220" s="1"/>
    </row>
    <row r="2221" spans="21:21" x14ac:dyDescent="0.25">
      <c r="U2221" s="1"/>
    </row>
    <row r="2222" spans="21:21" x14ac:dyDescent="0.25">
      <c r="U2222" s="1"/>
    </row>
    <row r="2223" spans="21:21" x14ac:dyDescent="0.25">
      <c r="U2223" s="1"/>
    </row>
    <row r="2224" spans="21:21" x14ac:dyDescent="0.25">
      <c r="U2224" s="1"/>
    </row>
    <row r="2225" spans="21:21" x14ac:dyDescent="0.25">
      <c r="U2225" s="1"/>
    </row>
    <row r="2226" spans="21:21" x14ac:dyDescent="0.25">
      <c r="U2226" s="1"/>
    </row>
    <row r="2227" spans="21:21" x14ac:dyDescent="0.25">
      <c r="U2227" s="1"/>
    </row>
    <row r="2228" spans="21:21" x14ac:dyDescent="0.25">
      <c r="U2228" s="1"/>
    </row>
    <row r="2229" spans="21:21" x14ac:dyDescent="0.25">
      <c r="U2229" s="1"/>
    </row>
    <row r="2230" spans="21:21" x14ac:dyDescent="0.25">
      <c r="U2230" s="1"/>
    </row>
    <row r="2231" spans="21:21" x14ac:dyDescent="0.25">
      <c r="U2231" s="1"/>
    </row>
    <row r="2232" spans="21:21" x14ac:dyDescent="0.25">
      <c r="U2232" s="1"/>
    </row>
    <row r="2233" spans="21:21" x14ac:dyDescent="0.25">
      <c r="U2233" s="1"/>
    </row>
    <row r="2234" spans="21:21" x14ac:dyDescent="0.25">
      <c r="U2234" s="1"/>
    </row>
    <row r="2235" spans="21:21" x14ac:dyDescent="0.25">
      <c r="U2235" s="1"/>
    </row>
    <row r="2236" spans="21:21" x14ac:dyDescent="0.25">
      <c r="U2236" s="1"/>
    </row>
    <row r="2237" spans="21:21" x14ac:dyDescent="0.25">
      <c r="U2237" s="1"/>
    </row>
    <row r="2238" spans="21:21" x14ac:dyDescent="0.25">
      <c r="U2238" s="1"/>
    </row>
    <row r="2239" spans="21:21" x14ac:dyDescent="0.25">
      <c r="U2239" s="1"/>
    </row>
    <row r="2240" spans="21:21" x14ac:dyDescent="0.25">
      <c r="U2240" s="1"/>
    </row>
    <row r="2241" spans="21:21" x14ac:dyDescent="0.25">
      <c r="U2241" s="1"/>
    </row>
    <row r="2242" spans="21:21" x14ac:dyDescent="0.25">
      <c r="U2242" s="1"/>
    </row>
    <row r="2243" spans="21:21" x14ac:dyDescent="0.25">
      <c r="U2243" s="1"/>
    </row>
    <row r="2244" spans="21:21" x14ac:dyDescent="0.25">
      <c r="U2244" s="1"/>
    </row>
    <row r="2245" spans="21:21" x14ac:dyDescent="0.25">
      <c r="U2245" s="1"/>
    </row>
    <row r="2246" spans="21:21" x14ac:dyDescent="0.25">
      <c r="U2246" s="1"/>
    </row>
    <row r="2247" spans="21:21" x14ac:dyDescent="0.25">
      <c r="U2247" s="1"/>
    </row>
    <row r="2248" spans="21:21" x14ac:dyDescent="0.25">
      <c r="U2248" s="1"/>
    </row>
    <row r="2249" spans="21:21" x14ac:dyDescent="0.25">
      <c r="U2249" s="1"/>
    </row>
    <row r="2250" spans="21:21" x14ac:dyDescent="0.25">
      <c r="U2250" s="1"/>
    </row>
    <row r="2251" spans="21:21" x14ac:dyDescent="0.25">
      <c r="U2251" s="1"/>
    </row>
    <row r="2252" spans="21:21" x14ac:dyDescent="0.25">
      <c r="U2252" s="1"/>
    </row>
    <row r="2253" spans="21:21" x14ac:dyDescent="0.25">
      <c r="U2253" s="1"/>
    </row>
    <row r="2254" spans="21:21" x14ac:dyDescent="0.25">
      <c r="U2254" s="1"/>
    </row>
    <row r="2255" spans="21:21" x14ac:dyDescent="0.25">
      <c r="U2255" s="1"/>
    </row>
    <row r="2256" spans="21:21" x14ac:dyDescent="0.25">
      <c r="U2256" s="1"/>
    </row>
    <row r="2257" spans="21:21" x14ac:dyDescent="0.25">
      <c r="U2257" s="1"/>
    </row>
    <row r="2258" spans="21:21" x14ac:dyDescent="0.25">
      <c r="U2258" s="1"/>
    </row>
    <row r="2259" spans="21:21" x14ac:dyDescent="0.25">
      <c r="U2259" s="1"/>
    </row>
    <row r="2260" spans="21:21" x14ac:dyDescent="0.25">
      <c r="U2260" s="1"/>
    </row>
    <row r="2261" spans="21:21" x14ac:dyDescent="0.25">
      <c r="U2261" s="1"/>
    </row>
    <row r="2262" spans="21:21" x14ac:dyDescent="0.25">
      <c r="U2262" s="1"/>
    </row>
    <row r="2263" spans="21:21" x14ac:dyDescent="0.25">
      <c r="U2263" s="1"/>
    </row>
    <row r="2264" spans="21:21" x14ac:dyDescent="0.25">
      <c r="U2264" s="1"/>
    </row>
    <row r="2265" spans="21:21" x14ac:dyDescent="0.25">
      <c r="U2265" s="1"/>
    </row>
    <row r="2266" spans="21:21" x14ac:dyDescent="0.25">
      <c r="U2266" s="1"/>
    </row>
    <row r="2267" spans="21:21" x14ac:dyDescent="0.25">
      <c r="U2267" s="1"/>
    </row>
    <row r="2268" spans="21:21" x14ac:dyDescent="0.25">
      <c r="U2268" s="1"/>
    </row>
    <row r="2269" spans="21:21" x14ac:dyDescent="0.25">
      <c r="U2269" s="1"/>
    </row>
    <row r="2270" spans="21:21" x14ac:dyDescent="0.25">
      <c r="U2270" s="1"/>
    </row>
    <row r="2271" spans="21:21" x14ac:dyDescent="0.25">
      <c r="U2271" s="1"/>
    </row>
    <row r="2272" spans="21:21" x14ac:dyDescent="0.25">
      <c r="U2272" s="1"/>
    </row>
    <row r="2273" spans="21:21" x14ac:dyDescent="0.25">
      <c r="U2273" s="1"/>
    </row>
    <row r="2274" spans="21:21" x14ac:dyDescent="0.25">
      <c r="U2274" s="1"/>
    </row>
    <row r="2275" spans="21:21" x14ac:dyDescent="0.25">
      <c r="U2275" s="1"/>
    </row>
    <row r="2276" spans="21:21" x14ac:dyDescent="0.25">
      <c r="U2276" s="1"/>
    </row>
    <row r="2277" spans="21:21" x14ac:dyDescent="0.25">
      <c r="U2277" s="1"/>
    </row>
    <row r="2278" spans="21:21" x14ac:dyDescent="0.25">
      <c r="U2278" s="1"/>
    </row>
    <row r="2279" spans="21:21" x14ac:dyDescent="0.25">
      <c r="U2279" s="1"/>
    </row>
    <row r="2280" spans="21:21" x14ac:dyDescent="0.25">
      <c r="U2280" s="1"/>
    </row>
    <row r="2281" spans="21:21" x14ac:dyDescent="0.25">
      <c r="U2281" s="1"/>
    </row>
    <row r="2282" spans="21:21" x14ac:dyDescent="0.25">
      <c r="U2282" s="1"/>
    </row>
    <row r="2283" spans="21:21" x14ac:dyDescent="0.25">
      <c r="U2283" s="1"/>
    </row>
    <row r="2284" spans="21:21" x14ac:dyDescent="0.25">
      <c r="U2284" s="1"/>
    </row>
    <row r="2285" spans="21:21" x14ac:dyDescent="0.25">
      <c r="U2285" s="1"/>
    </row>
    <row r="2286" spans="21:21" x14ac:dyDescent="0.25">
      <c r="U2286" s="1"/>
    </row>
    <row r="2287" spans="21:21" x14ac:dyDescent="0.25">
      <c r="U2287" s="1"/>
    </row>
    <row r="2288" spans="21:21" x14ac:dyDescent="0.25">
      <c r="U2288" s="1"/>
    </row>
    <row r="2289" spans="21:21" x14ac:dyDescent="0.25">
      <c r="U2289" s="1"/>
    </row>
    <row r="2290" spans="21:21" x14ac:dyDescent="0.25">
      <c r="U2290" s="1"/>
    </row>
    <row r="2291" spans="21:21" x14ac:dyDescent="0.25">
      <c r="U2291" s="1"/>
    </row>
    <row r="2292" spans="21:21" x14ac:dyDescent="0.25">
      <c r="U2292" s="1"/>
    </row>
    <row r="2293" spans="21:21" x14ac:dyDescent="0.25">
      <c r="U2293" s="1"/>
    </row>
    <row r="2294" spans="21:21" x14ac:dyDescent="0.25">
      <c r="U2294" s="1"/>
    </row>
    <row r="2295" spans="21:21" x14ac:dyDescent="0.25">
      <c r="U2295" s="1"/>
    </row>
    <row r="2296" spans="21:21" x14ac:dyDescent="0.25">
      <c r="U2296" s="1"/>
    </row>
    <row r="2297" spans="21:21" x14ac:dyDescent="0.25">
      <c r="U2297" s="1"/>
    </row>
    <row r="2298" spans="21:21" x14ac:dyDescent="0.25">
      <c r="U2298" s="1"/>
    </row>
    <row r="2299" spans="21:21" x14ac:dyDescent="0.25">
      <c r="U2299" s="1"/>
    </row>
    <row r="2300" spans="21:21" x14ac:dyDescent="0.25">
      <c r="U2300" s="1"/>
    </row>
    <row r="2301" spans="21:21" x14ac:dyDescent="0.25">
      <c r="U2301" s="1"/>
    </row>
    <row r="2302" spans="21:21" x14ac:dyDescent="0.25">
      <c r="U2302" s="1"/>
    </row>
    <row r="2303" spans="21:21" x14ac:dyDescent="0.25">
      <c r="U2303" s="1"/>
    </row>
    <row r="2304" spans="21:21" x14ac:dyDescent="0.25">
      <c r="U2304" s="1"/>
    </row>
    <row r="2305" spans="21:21" x14ac:dyDescent="0.25">
      <c r="U2305" s="1"/>
    </row>
    <row r="2306" spans="21:21" x14ac:dyDescent="0.25">
      <c r="U2306" s="1"/>
    </row>
    <row r="2307" spans="21:21" x14ac:dyDescent="0.25">
      <c r="U2307" s="1"/>
    </row>
    <row r="2308" spans="21:21" x14ac:dyDescent="0.25">
      <c r="U2308" s="1"/>
    </row>
    <row r="2309" spans="21:21" x14ac:dyDescent="0.25">
      <c r="U2309" s="1"/>
    </row>
    <row r="2310" spans="21:21" x14ac:dyDescent="0.25">
      <c r="U2310" s="1"/>
    </row>
    <row r="2311" spans="21:21" x14ac:dyDescent="0.25">
      <c r="U2311" s="1"/>
    </row>
    <row r="2312" spans="21:21" x14ac:dyDescent="0.25">
      <c r="U2312" s="1"/>
    </row>
    <row r="2313" spans="21:21" x14ac:dyDescent="0.25">
      <c r="U2313" s="1"/>
    </row>
    <row r="2314" spans="21:21" x14ac:dyDescent="0.25">
      <c r="U2314" s="1"/>
    </row>
    <row r="2315" spans="21:21" x14ac:dyDescent="0.25">
      <c r="U2315" s="1"/>
    </row>
    <row r="2316" spans="21:21" x14ac:dyDescent="0.25">
      <c r="U2316" s="1"/>
    </row>
    <row r="2317" spans="21:21" x14ac:dyDescent="0.25">
      <c r="U2317" s="1"/>
    </row>
    <row r="2318" spans="21:21" x14ac:dyDescent="0.25">
      <c r="U2318" s="1"/>
    </row>
    <row r="2319" spans="21:21" x14ac:dyDescent="0.25">
      <c r="U2319" s="1"/>
    </row>
    <row r="2320" spans="21:21" x14ac:dyDescent="0.25">
      <c r="U2320" s="1"/>
    </row>
    <row r="2321" spans="21:21" x14ac:dyDescent="0.25">
      <c r="U2321" s="1"/>
    </row>
    <row r="2322" spans="21:21" x14ac:dyDescent="0.25">
      <c r="U2322" s="1"/>
    </row>
    <row r="2323" spans="21:21" x14ac:dyDescent="0.25">
      <c r="U2323" s="1"/>
    </row>
    <row r="2324" spans="21:21" x14ac:dyDescent="0.25">
      <c r="U2324" s="1"/>
    </row>
    <row r="2325" spans="21:21" x14ac:dyDescent="0.25">
      <c r="U2325" s="1"/>
    </row>
    <row r="2326" spans="21:21" x14ac:dyDescent="0.25">
      <c r="U2326" s="1"/>
    </row>
    <row r="2327" spans="21:21" x14ac:dyDescent="0.25">
      <c r="U2327" s="1"/>
    </row>
    <row r="2328" spans="21:21" x14ac:dyDescent="0.25">
      <c r="U2328" s="1"/>
    </row>
    <row r="2329" spans="21:21" x14ac:dyDescent="0.25">
      <c r="U2329" s="1"/>
    </row>
    <row r="2330" spans="21:21" x14ac:dyDescent="0.25">
      <c r="U2330" s="1"/>
    </row>
    <row r="2331" spans="21:21" x14ac:dyDescent="0.25">
      <c r="U2331" s="1"/>
    </row>
    <row r="2332" spans="21:21" x14ac:dyDescent="0.25">
      <c r="U2332" s="1"/>
    </row>
    <row r="2333" spans="21:21" x14ac:dyDescent="0.25">
      <c r="U2333" s="1"/>
    </row>
    <row r="2334" spans="21:21" x14ac:dyDescent="0.25">
      <c r="U2334" s="1"/>
    </row>
    <row r="2335" spans="21:21" x14ac:dyDescent="0.25">
      <c r="U2335" s="1"/>
    </row>
    <row r="2336" spans="21:21" x14ac:dyDescent="0.25">
      <c r="U2336" s="1"/>
    </row>
    <row r="2337" spans="21:21" x14ac:dyDescent="0.25">
      <c r="U2337" s="1"/>
    </row>
    <row r="2338" spans="21:21" x14ac:dyDescent="0.25">
      <c r="U2338" s="1"/>
    </row>
    <row r="2339" spans="21:21" x14ac:dyDescent="0.25">
      <c r="U2339" s="1"/>
    </row>
    <row r="2340" spans="21:21" x14ac:dyDescent="0.25">
      <c r="U2340" s="1"/>
    </row>
    <row r="2341" spans="21:21" x14ac:dyDescent="0.25">
      <c r="U2341" s="1"/>
    </row>
    <row r="2342" spans="21:21" x14ac:dyDescent="0.25">
      <c r="U2342" s="1"/>
    </row>
    <row r="2343" spans="21:21" x14ac:dyDescent="0.25">
      <c r="U2343" s="1"/>
    </row>
    <row r="2344" spans="21:21" x14ac:dyDescent="0.25">
      <c r="U2344" s="1"/>
    </row>
    <row r="2345" spans="21:21" x14ac:dyDescent="0.25">
      <c r="U2345" s="1"/>
    </row>
    <row r="2346" spans="21:21" x14ac:dyDescent="0.25">
      <c r="U2346" s="1"/>
    </row>
    <row r="2347" spans="21:21" x14ac:dyDescent="0.25">
      <c r="U2347" s="1"/>
    </row>
    <row r="2348" spans="21:21" x14ac:dyDescent="0.25">
      <c r="U2348" s="1"/>
    </row>
    <row r="2349" spans="21:21" x14ac:dyDescent="0.25">
      <c r="U2349" s="1"/>
    </row>
    <row r="2350" spans="21:21" x14ac:dyDescent="0.25">
      <c r="U2350" s="1"/>
    </row>
    <row r="2351" spans="21:21" x14ac:dyDescent="0.25">
      <c r="U2351" s="1"/>
    </row>
    <row r="2352" spans="21:21" x14ac:dyDescent="0.25">
      <c r="U2352" s="1"/>
    </row>
    <row r="2353" spans="21:21" x14ac:dyDescent="0.25">
      <c r="U2353" s="1"/>
    </row>
    <row r="2354" spans="21:21" x14ac:dyDescent="0.25">
      <c r="U2354" s="1"/>
    </row>
    <row r="2355" spans="21:21" x14ac:dyDescent="0.25">
      <c r="U2355" s="1"/>
    </row>
    <row r="2356" spans="21:21" x14ac:dyDescent="0.25">
      <c r="U2356" s="1"/>
    </row>
    <row r="2357" spans="21:21" x14ac:dyDescent="0.25">
      <c r="U2357" s="1"/>
    </row>
    <row r="2358" spans="21:21" x14ac:dyDescent="0.25">
      <c r="U2358" s="1"/>
    </row>
    <row r="2359" spans="21:21" x14ac:dyDescent="0.25">
      <c r="U2359" s="1"/>
    </row>
    <row r="2360" spans="21:21" x14ac:dyDescent="0.25">
      <c r="U2360" s="1"/>
    </row>
    <row r="2361" spans="21:21" x14ac:dyDescent="0.25">
      <c r="U2361" s="1"/>
    </row>
    <row r="2362" spans="21:21" x14ac:dyDescent="0.25">
      <c r="U2362" s="1"/>
    </row>
    <row r="2363" spans="21:21" x14ac:dyDescent="0.25">
      <c r="U2363" s="1"/>
    </row>
    <row r="2364" spans="21:21" x14ac:dyDescent="0.25">
      <c r="U2364" s="1"/>
    </row>
    <row r="2365" spans="21:21" x14ac:dyDescent="0.25">
      <c r="U2365" s="1"/>
    </row>
    <row r="2366" spans="21:21" x14ac:dyDescent="0.25">
      <c r="U2366" s="1"/>
    </row>
    <row r="2367" spans="21:21" x14ac:dyDescent="0.25">
      <c r="U2367" s="1"/>
    </row>
    <row r="2368" spans="21:21" x14ac:dyDescent="0.25">
      <c r="U2368" s="1"/>
    </row>
    <row r="2369" spans="21:21" x14ac:dyDescent="0.25">
      <c r="U2369" s="1"/>
    </row>
    <row r="2370" spans="21:21" x14ac:dyDescent="0.25">
      <c r="U2370" s="1"/>
    </row>
    <row r="2371" spans="21:21" x14ac:dyDescent="0.25">
      <c r="U2371" s="1"/>
    </row>
    <row r="2372" spans="21:21" x14ac:dyDescent="0.25">
      <c r="U2372" s="1"/>
    </row>
    <row r="2373" spans="21:21" x14ac:dyDescent="0.25">
      <c r="U2373" s="1"/>
    </row>
    <row r="2374" spans="21:21" x14ac:dyDescent="0.25">
      <c r="U2374" s="1"/>
    </row>
    <row r="2375" spans="21:21" x14ac:dyDescent="0.25">
      <c r="U2375" s="1"/>
    </row>
    <row r="2376" spans="21:21" x14ac:dyDescent="0.25">
      <c r="U2376" s="1"/>
    </row>
    <row r="2377" spans="21:21" x14ac:dyDescent="0.25">
      <c r="U2377" s="1"/>
    </row>
    <row r="2378" spans="21:21" x14ac:dyDescent="0.25">
      <c r="U2378" s="1"/>
    </row>
    <row r="2379" spans="21:21" x14ac:dyDescent="0.25">
      <c r="U2379" s="1"/>
    </row>
    <row r="2380" spans="21:21" x14ac:dyDescent="0.25">
      <c r="U2380" s="1"/>
    </row>
    <row r="2381" spans="21:21" x14ac:dyDescent="0.25">
      <c r="U2381" s="1"/>
    </row>
    <row r="2382" spans="21:21" x14ac:dyDescent="0.25">
      <c r="U2382" s="1"/>
    </row>
    <row r="2383" spans="21:21" x14ac:dyDescent="0.25">
      <c r="U2383" s="1"/>
    </row>
    <row r="2384" spans="21:21" x14ac:dyDescent="0.25">
      <c r="U2384" s="1"/>
    </row>
    <row r="2385" spans="21:21" x14ac:dyDescent="0.25">
      <c r="U2385" s="1"/>
    </row>
    <row r="2386" spans="21:21" x14ac:dyDescent="0.25">
      <c r="U2386" s="1"/>
    </row>
    <row r="2387" spans="21:21" x14ac:dyDescent="0.25">
      <c r="U2387" s="1"/>
    </row>
    <row r="2388" spans="21:21" x14ac:dyDescent="0.25">
      <c r="U2388" s="1"/>
    </row>
    <row r="2389" spans="21:21" x14ac:dyDescent="0.25">
      <c r="U2389" s="1"/>
    </row>
    <row r="2390" spans="21:21" x14ac:dyDescent="0.25">
      <c r="U2390" s="1"/>
    </row>
    <row r="2391" spans="21:21" x14ac:dyDescent="0.25">
      <c r="U2391" s="1"/>
    </row>
    <row r="2392" spans="21:21" x14ac:dyDescent="0.25">
      <c r="U2392" s="1"/>
    </row>
    <row r="2393" spans="21:21" x14ac:dyDescent="0.25">
      <c r="U2393" s="1"/>
    </row>
    <row r="2394" spans="21:21" x14ac:dyDescent="0.25">
      <c r="U2394" s="1"/>
    </row>
    <row r="2395" spans="21:21" x14ac:dyDescent="0.25">
      <c r="U2395" s="1"/>
    </row>
    <row r="2396" spans="21:21" x14ac:dyDescent="0.25">
      <c r="U2396" s="1"/>
    </row>
    <row r="2397" spans="21:21" x14ac:dyDescent="0.25">
      <c r="U2397" s="1"/>
    </row>
    <row r="2398" spans="21:21" x14ac:dyDescent="0.25">
      <c r="U2398" s="1"/>
    </row>
    <row r="2399" spans="21:21" x14ac:dyDescent="0.25">
      <c r="U2399" s="1"/>
    </row>
    <row r="2400" spans="21:21" x14ac:dyDescent="0.25">
      <c r="U2400" s="1"/>
    </row>
    <row r="2401" spans="21:21" x14ac:dyDescent="0.25">
      <c r="U2401" s="1"/>
    </row>
    <row r="2402" spans="21:21" x14ac:dyDescent="0.25">
      <c r="U2402" s="1"/>
    </row>
    <row r="2403" spans="21:21" x14ac:dyDescent="0.25">
      <c r="U2403" s="1"/>
    </row>
    <row r="2404" spans="21:21" x14ac:dyDescent="0.25">
      <c r="U2404" s="1"/>
    </row>
    <row r="2405" spans="21:21" x14ac:dyDescent="0.25">
      <c r="U2405" s="1"/>
    </row>
    <row r="2406" spans="21:21" x14ac:dyDescent="0.25">
      <c r="U2406" s="1"/>
    </row>
    <row r="2407" spans="21:21" x14ac:dyDescent="0.25">
      <c r="U2407" s="1"/>
    </row>
    <row r="2408" spans="21:21" x14ac:dyDescent="0.25">
      <c r="U2408" s="1"/>
    </row>
    <row r="2409" spans="21:21" x14ac:dyDescent="0.25">
      <c r="U2409" s="1"/>
    </row>
    <row r="2410" spans="21:21" x14ac:dyDescent="0.25">
      <c r="U2410" s="1"/>
    </row>
    <row r="2411" spans="21:21" x14ac:dyDescent="0.25">
      <c r="U2411" s="1"/>
    </row>
    <row r="2412" spans="21:21" x14ac:dyDescent="0.25">
      <c r="U2412" s="1"/>
    </row>
    <row r="2413" spans="21:21" x14ac:dyDescent="0.25">
      <c r="U2413" s="1"/>
    </row>
    <row r="2414" spans="21:21" x14ac:dyDescent="0.25">
      <c r="U2414" s="1"/>
    </row>
    <row r="2415" spans="21:21" x14ac:dyDescent="0.25">
      <c r="U2415" s="1"/>
    </row>
    <row r="2416" spans="21:21" x14ac:dyDescent="0.25">
      <c r="U2416" s="1"/>
    </row>
    <row r="2417" spans="21:21" x14ac:dyDescent="0.25">
      <c r="U2417" s="1"/>
    </row>
    <row r="2418" spans="21:21" x14ac:dyDescent="0.25">
      <c r="U2418" s="1"/>
    </row>
    <row r="2419" spans="21:21" x14ac:dyDescent="0.25">
      <c r="U2419" s="1"/>
    </row>
    <row r="2420" spans="21:21" x14ac:dyDescent="0.25">
      <c r="U2420" s="1"/>
    </row>
    <row r="2421" spans="21:21" x14ac:dyDescent="0.25">
      <c r="U2421" s="1"/>
    </row>
    <row r="2422" spans="21:21" x14ac:dyDescent="0.25">
      <c r="U2422" s="1"/>
    </row>
    <row r="2423" spans="21:21" x14ac:dyDescent="0.25">
      <c r="U2423" s="1"/>
    </row>
    <row r="2424" spans="21:21" x14ac:dyDescent="0.25">
      <c r="U2424" s="1"/>
    </row>
    <row r="2425" spans="21:21" x14ac:dyDescent="0.25">
      <c r="U2425" s="1"/>
    </row>
    <row r="2426" spans="21:21" x14ac:dyDescent="0.25">
      <c r="U2426" s="1"/>
    </row>
    <row r="2427" spans="21:21" x14ac:dyDescent="0.25">
      <c r="U2427" s="1"/>
    </row>
    <row r="2428" spans="21:21" x14ac:dyDescent="0.25">
      <c r="U2428" s="1"/>
    </row>
    <row r="2429" spans="21:21" x14ac:dyDescent="0.25">
      <c r="U2429" s="1"/>
    </row>
    <row r="2430" spans="21:21" x14ac:dyDescent="0.25">
      <c r="U2430" s="1"/>
    </row>
    <row r="2431" spans="21:21" x14ac:dyDescent="0.25">
      <c r="U2431" s="1"/>
    </row>
    <row r="2432" spans="21:21" x14ac:dyDescent="0.25">
      <c r="U2432" s="1"/>
    </row>
    <row r="2433" spans="21:21" x14ac:dyDescent="0.25">
      <c r="U2433" s="1"/>
    </row>
    <row r="2434" spans="21:21" x14ac:dyDescent="0.25">
      <c r="U2434" s="1"/>
    </row>
    <row r="2435" spans="21:21" x14ac:dyDescent="0.25">
      <c r="U2435" s="1"/>
    </row>
    <row r="2436" spans="21:21" x14ac:dyDescent="0.25">
      <c r="U2436" s="1"/>
    </row>
    <row r="2437" spans="21:21" x14ac:dyDescent="0.25">
      <c r="U2437" s="1"/>
    </row>
    <row r="2438" spans="21:21" x14ac:dyDescent="0.25">
      <c r="U2438" s="1"/>
    </row>
    <row r="2439" spans="21:21" x14ac:dyDescent="0.25">
      <c r="U2439" s="1"/>
    </row>
    <row r="2440" spans="21:21" x14ac:dyDescent="0.25">
      <c r="U2440" s="1"/>
    </row>
    <row r="2441" spans="21:21" x14ac:dyDescent="0.25">
      <c r="U2441" s="1"/>
    </row>
    <row r="2442" spans="21:21" x14ac:dyDescent="0.25">
      <c r="U2442" s="1"/>
    </row>
    <row r="2443" spans="21:21" x14ac:dyDescent="0.25">
      <c r="U2443" s="1"/>
    </row>
    <row r="2444" spans="21:21" x14ac:dyDescent="0.25">
      <c r="U2444" s="1"/>
    </row>
    <row r="2445" spans="21:21" x14ac:dyDescent="0.25">
      <c r="U2445" s="1"/>
    </row>
    <row r="2446" spans="21:21" x14ac:dyDescent="0.25">
      <c r="U2446" s="1"/>
    </row>
    <row r="2447" spans="21:21" x14ac:dyDescent="0.25">
      <c r="U2447" s="1"/>
    </row>
    <row r="2448" spans="21:21" x14ac:dyDescent="0.25">
      <c r="U2448" s="1"/>
    </row>
    <row r="2449" spans="21:21" x14ac:dyDescent="0.25">
      <c r="U2449" s="1"/>
    </row>
    <row r="2450" spans="21:21" x14ac:dyDescent="0.25">
      <c r="U2450" s="1"/>
    </row>
    <row r="2451" spans="21:21" x14ac:dyDescent="0.25">
      <c r="U2451" s="1"/>
    </row>
    <row r="2452" spans="21:21" x14ac:dyDescent="0.25">
      <c r="U2452" s="1"/>
    </row>
    <row r="2453" spans="21:21" x14ac:dyDescent="0.25">
      <c r="U2453" s="1"/>
    </row>
    <row r="2454" spans="21:21" x14ac:dyDescent="0.25">
      <c r="U2454" s="1"/>
    </row>
    <row r="2455" spans="21:21" x14ac:dyDescent="0.25">
      <c r="U2455" s="1"/>
    </row>
    <row r="2456" spans="21:21" x14ac:dyDescent="0.25">
      <c r="U2456" s="1"/>
    </row>
    <row r="2457" spans="21:21" x14ac:dyDescent="0.25">
      <c r="U2457" s="1"/>
    </row>
    <row r="2458" spans="21:21" x14ac:dyDescent="0.25">
      <c r="U2458" s="1"/>
    </row>
    <row r="2459" spans="21:21" x14ac:dyDescent="0.25">
      <c r="U2459" s="1"/>
    </row>
    <row r="2460" spans="21:21" x14ac:dyDescent="0.25">
      <c r="U2460" s="1"/>
    </row>
    <row r="2461" spans="21:21" x14ac:dyDescent="0.25">
      <c r="U2461" s="1"/>
    </row>
    <row r="2462" spans="21:21" x14ac:dyDescent="0.25">
      <c r="U2462" s="1"/>
    </row>
    <row r="2463" spans="21:21" x14ac:dyDescent="0.25">
      <c r="U2463" s="1"/>
    </row>
    <row r="2464" spans="21:21" x14ac:dyDescent="0.25">
      <c r="U2464" s="1"/>
    </row>
    <row r="2465" spans="21:21" x14ac:dyDescent="0.25">
      <c r="U2465" s="1"/>
    </row>
    <row r="2466" spans="21:21" x14ac:dyDescent="0.25">
      <c r="U2466" s="1"/>
    </row>
    <row r="2467" spans="21:21" x14ac:dyDescent="0.25">
      <c r="U2467" s="1"/>
    </row>
    <row r="2468" spans="21:21" x14ac:dyDescent="0.25">
      <c r="U2468" s="1"/>
    </row>
    <row r="2469" spans="21:21" x14ac:dyDescent="0.25">
      <c r="U2469" s="1"/>
    </row>
    <row r="2470" spans="21:21" x14ac:dyDescent="0.25">
      <c r="U2470" s="1"/>
    </row>
    <row r="2471" spans="21:21" x14ac:dyDescent="0.25">
      <c r="U2471" s="1"/>
    </row>
    <row r="2472" spans="21:21" x14ac:dyDescent="0.25">
      <c r="U2472" s="1"/>
    </row>
    <row r="2473" spans="21:21" x14ac:dyDescent="0.25">
      <c r="U2473" s="1"/>
    </row>
    <row r="2474" spans="21:21" x14ac:dyDescent="0.25">
      <c r="U2474" s="1"/>
    </row>
    <row r="2475" spans="21:21" x14ac:dyDescent="0.25">
      <c r="U2475" s="1"/>
    </row>
    <row r="2476" spans="21:21" x14ac:dyDescent="0.25">
      <c r="U2476" s="1"/>
    </row>
    <row r="2477" spans="21:21" x14ac:dyDescent="0.25">
      <c r="U2477" s="1"/>
    </row>
    <row r="2478" spans="21:21" x14ac:dyDescent="0.25">
      <c r="U2478" s="1"/>
    </row>
    <row r="2479" spans="21:21" x14ac:dyDescent="0.25">
      <c r="U2479" s="1"/>
    </row>
    <row r="2480" spans="21:21" x14ac:dyDescent="0.25">
      <c r="U2480" s="1"/>
    </row>
    <row r="2481" spans="21:21" x14ac:dyDescent="0.25">
      <c r="U2481" s="1"/>
    </row>
    <row r="2482" spans="21:21" x14ac:dyDescent="0.25">
      <c r="U2482" s="1"/>
    </row>
    <row r="2483" spans="21:21" x14ac:dyDescent="0.25">
      <c r="U2483" s="1"/>
    </row>
    <row r="2484" spans="21:21" x14ac:dyDescent="0.25">
      <c r="U2484" s="1"/>
    </row>
    <row r="2485" spans="21:21" x14ac:dyDescent="0.25">
      <c r="U2485" s="1"/>
    </row>
    <row r="2486" spans="21:21" x14ac:dyDescent="0.25">
      <c r="U2486" s="1"/>
    </row>
    <row r="2487" spans="21:21" x14ac:dyDescent="0.25">
      <c r="U2487" s="1"/>
    </row>
    <row r="2488" spans="21:21" x14ac:dyDescent="0.25">
      <c r="U2488" s="1"/>
    </row>
    <row r="2489" spans="21:21" x14ac:dyDescent="0.25">
      <c r="U2489" s="1"/>
    </row>
    <row r="2490" spans="21:21" x14ac:dyDescent="0.25">
      <c r="U2490" s="1"/>
    </row>
    <row r="2491" spans="21:21" x14ac:dyDescent="0.25">
      <c r="U2491" s="1"/>
    </row>
    <row r="2492" spans="21:21" x14ac:dyDescent="0.25">
      <c r="U2492" s="1"/>
    </row>
    <row r="2493" spans="21:21" x14ac:dyDescent="0.25">
      <c r="U2493" s="1"/>
    </row>
    <row r="2494" spans="21:21" x14ac:dyDescent="0.25">
      <c r="U2494" s="1"/>
    </row>
    <row r="2495" spans="21:21" x14ac:dyDescent="0.25">
      <c r="U2495" s="1"/>
    </row>
    <row r="2496" spans="21:21" x14ac:dyDescent="0.25">
      <c r="U2496" s="1"/>
    </row>
    <row r="2497" spans="21:21" x14ac:dyDescent="0.25">
      <c r="U2497" s="1"/>
    </row>
    <row r="2498" spans="21:21" x14ac:dyDescent="0.25">
      <c r="U2498" s="1"/>
    </row>
    <row r="2499" spans="21:21" x14ac:dyDescent="0.25">
      <c r="U2499" s="1"/>
    </row>
    <row r="2500" spans="21:21" x14ac:dyDescent="0.25">
      <c r="U2500" s="1"/>
    </row>
    <row r="2501" spans="21:21" x14ac:dyDescent="0.25">
      <c r="U2501" s="1"/>
    </row>
    <row r="2502" spans="21:21" x14ac:dyDescent="0.25">
      <c r="U2502" s="1"/>
    </row>
    <row r="2503" spans="21:21" x14ac:dyDescent="0.25">
      <c r="U2503" s="1"/>
    </row>
    <row r="2504" spans="21:21" x14ac:dyDescent="0.25">
      <c r="U2504" s="1"/>
    </row>
    <row r="2505" spans="21:21" x14ac:dyDescent="0.25">
      <c r="U2505" s="1"/>
    </row>
    <row r="2506" spans="21:21" x14ac:dyDescent="0.25">
      <c r="U2506" s="1"/>
    </row>
    <row r="2507" spans="21:21" x14ac:dyDescent="0.25">
      <c r="U2507" s="1"/>
    </row>
    <row r="2508" spans="21:21" x14ac:dyDescent="0.25">
      <c r="U2508" s="1"/>
    </row>
    <row r="2509" spans="21:21" x14ac:dyDescent="0.25">
      <c r="U2509" s="1"/>
    </row>
    <row r="2510" spans="21:21" x14ac:dyDescent="0.25">
      <c r="U2510" s="1"/>
    </row>
    <row r="2511" spans="21:21" x14ac:dyDescent="0.25">
      <c r="U2511" s="1"/>
    </row>
    <row r="2512" spans="21:21" x14ac:dyDescent="0.25">
      <c r="U2512" s="1"/>
    </row>
    <row r="2513" spans="21:21" x14ac:dyDescent="0.25">
      <c r="U2513" s="1"/>
    </row>
    <row r="2514" spans="21:21" x14ac:dyDescent="0.25">
      <c r="U2514" s="1"/>
    </row>
    <row r="2515" spans="21:21" x14ac:dyDescent="0.25">
      <c r="U2515" s="1"/>
    </row>
    <row r="2516" spans="21:21" x14ac:dyDescent="0.25">
      <c r="U2516" s="1"/>
    </row>
    <row r="2517" spans="21:21" x14ac:dyDescent="0.25">
      <c r="U2517" s="1"/>
    </row>
    <row r="2518" spans="21:21" x14ac:dyDescent="0.25">
      <c r="U2518" s="1"/>
    </row>
    <row r="2519" spans="21:21" x14ac:dyDescent="0.25">
      <c r="U2519" s="1"/>
    </row>
    <row r="2520" spans="21:21" x14ac:dyDescent="0.25">
      <c r="U2520" s="1"/>
    </row>
    <row r="2521" spans="21:21" x14ac:dyDescent="0.25">
      <c r="U2521" s="1"/>
    </row>
    <row r="2522" spans="21:21" x14ac:dyDescent="0.25">
      <c r="U2522" s="1"/>
    </row>
    <row r="2523" spans="21:21" x14ac:dyDescent="0.25">
      <c r="U2523" s="1"/>
    </row>
    <row r="2524" spans="21:21" x14ac:dyDescent="0.25">
      <c r="U2524" s="1"/>
    </row>
    <row r="2525" spans="21:21" x14ac:dyDescent="0.25">
      <c r="U2525" s="1"/>
    </row>
    <row r="2526" spans="21:21" x14ac:dyDescent="0.25">
      <c r="U2526" s="1"/>
    </row>
    <row r="2527" spans="21:21" x14ac:dyDescent="0.25">
      <c r="U2527" s="1"/>
    </row>
    <row r="2528" spans="21:21" x14ac:dyDescent="0.25">
      <c r="U2528" s="1"/>
    </row>
    <row r="2529" spans="21:21" x14ac:dyDescent="0.25">
      <c r="U2529" s="1"/>
    </row>
    <row r="2530" spans="21:21" x14ac:dyDescent="0.25">
      <c r="U2530" s="1"/>
    </row>
    <row r="2531" spans="21:21" x14ac:dyDescent="0.25">
      <c r="U2531" s="1"/>
    </row>
    <row r="2532" spans="21:21" x14ac:dyDescent="0.25">
      <c r="U2532" s="1"/>
    </row>
    <row r="2533" spans="21:21" x14ac:dyDescent="0.25">
      <c r="U2533" s="1"/>
    </row>
    <row r="2534" spans="21:21" x14ac:dyDescent="0.25">
      <c r="U2534" s="1"/>
    </row>
    <row r="2535" spans="21:21" x14ac:dyDescent="0.25">
      <c r="U2535" s="1"/>
    </row>
    <row r="2536" spans="21:21" x14ac:dyDescent="0.25">
      <c r="U2536" s="1"/>
    </row>
    <row r="2537" spans="21:21" x14ac:dyDescent="0.25">
      <c r="U2537" s="1"/>
    </row>
    <row r="2538" spans="21:21" x14ac:dyDescent="0.25">
      <c r="U2538" s="1"/>
    </row>
    <row r="2539" spans="21:21" x14ac:dyDescent="0.25">
      <c r="U2539" s="1"/>
    </row>
    <row r="2540" spans="21:21" x14ac:dyDescent="0.25">
      <c r="U2540" s="1"/>
    </row>
    <row r="2541" spans="21:21" x14ac:dyDescent="0.25">
      <c r="U2541" s="1"/>
    </row>
    <row r="2542" spans="21:21" x14ac:dyDescent="0.25">
      <c r="U2542" s="1"/>
    </row>
    <row r="2543" spans="21:21" x14ac:dyDescent="0.25">
      <c r="U2543" s="1"/>
    </row>
    <row r="2544" spans="21:21" x14ac:dyDescent="0.25">
      <c r="U2544" s="1"/>
    </row>
    <row r="2545" spans="21:21" x14ac:dyDescent="0.25">
      <c r="U2545" s="1"/>
    </row>
    <row r="2546" spans="21:21" x14ac:dyDescent="0.25">
      <c r="U2546" s="1"/>
    </row>
    <row r="2547" spans="21:21" x14ac:dyDescent="0.25">
      <c r="U2547" s="1"/>
    </row>
    <row r="2548" spans="21:21" x14ac:dyDescent="0.25">
      <c r="U2548" s="1"/>
    </row>
    <row r="2549" spans="21:21" x14ac:dyDescent="0.25">
      <c r="U2549" s="1"/>
    </row>
    <row r="2550" spans="21:21" x14ac:dyDescent="0.25">
      <c r="U2550" s="1"/>
    </row>
    <row r="2551" spans="21:21" x14ac:dyDescent="0.25">
      <c r="U2551" s="1"/>
    </row>
    <row r="2552" spans="21:21" x14ac:dyDescent="0.25">
      <c r="U2552" s="1"/>
    </row>
    <row r="2553" spans="21:21" x14ac:dyDescent="0.25">
      <c r="U2553" s="1"/>
    </row>
    <row r="2554" spans="21:21" x14ac:dyDescent="0.25">
      <c r="U2554" s="1"/>
    </row>
    <row r="2555" spans="21:21" x14ac:dyDescent="0.25">
      <c r="U2555" s="1"/>
    </row>
    <row r="2556" spans="21:21" x14ac:dyDescent="0.25">
      <c r="U2556" s="1"/>
    </row>
    <row r="2557" spans="21:21" x14ac:dyDescent="0.25">
      <c r="U2557" s="1"/>
    </row>
    <row r="2558" spans="21:21" x14ac:dyDescent="0.25">
      <c r="U2558" s="1"/>
    </row>
    <row r="2559" spans="21:21" x14ac:dyDescent="0.25">
      <c r="U2559" s="1"/>
    </row>
    <row r="2560" spans="21:21" x14ac:dyDescent="0.25">
      <c r="U2560" s="1"/>
    </row>
    <row r="2561" spans="21:21" x14ac:dyDescent="0.25">
      <c r="U2561" s="1"/>
    </row>
    <row r="2562" spans="21:21" x14ac:dyDescent="0.25">
      <c r="U2562" s="1"/>
    </row>
    <row r="2563" spans="21:21" x14ac:dyDescent="0.25">
      <c r="U2563" s="1"/>
    </row>
    <row r="2564" spans="21:21" x14ac:dyDescent="0.25">
      <c r="U2564" s="1"/>
    </row>
    <row r="2565" spans="21:21" x14ac:dyDescent="0.25">
      <c r="U2565" s="1"/>
    </row>
    <row r="2566" spans="21:21" x14ac:dyDescent="0.25">
      <c r="U2566" s="1"/>
    </row>
    <row r="2567" spans="21:21" x14ac:dyDescent="0.25">
      <c r="U2567" s="1"/>
    </row>
    <row r="2568" spans="21:21" x14ac:dyDescent="0.25">
      <c r="U2568" s="1"/>
    </row>
    <row r="2569" spans="21:21" x14ac:dyDescent="0.25">
      <c r="U2569" s="1"/>
    </row>
    <row r="2570" spans="21:21" x14ac:dyDescent="0.25">
      <c r="U2570" s="1"/>
    </row>
    <row r="2571" spans="21:21" x14ac:dyDescent="0.25">
      <c r="U2571" s="1"/>
    </row>
    <row r="2572" spans="21:21" x14ac:dyDescent="0.25">
      <c r="U2572" s="1"/>
    </row>
    <row r="2573" spans="21:21" x14ac:dyDescent="0.25">
      <c r="U2573" s="1"/>
    </row>
    <row r="2574" spans="21:21" x14ac:dyDescent="0.25">
      <c r="U2574" s="1"/>
    </row>
    <row r="2575" spans="21:21" x14ac:dyDescent="0.25">
      <c r="U2575" s="1"/>
    </row>
    <row r="2576" spans="21:21" x14ac:dyDescent="0.25">
      <c r="U2576" s="1"/>
    </row>
    <row r="2577" spans="21:21" x14ac:dyDescent="0.25">
      <c r="U2577" s="1"/>
    </row>
    <row r="2578" spans="21:21" x14ac:dyDescent="0.25">
      <c r="U2578" s="1"/>
    </row>
    <row r="2579" spans="21:21" x14ac:dyDescent="0.25">
      <c r="U2579" s="1"/>
    </row>
    <row r="2580" spans="21:21" x14ac:dyDescent="0.25">
      <c r="U2580" s="1"/>
    </row>
    <row r="2581" spans="21:21" x14ac:dyDescent="0.25">
      <c r="U2581" s="1"/>
    </row>
    <row r="2582" spans="21:21" x14ac:dyDescent="0.25">
      <c r="U2582" s="1"/>
    </row>
    <row r="2583" spans="21:21" x14ac:dyDescent="0.25">
      <c r="U2583" s="1"/>
    </row>
    <row r="2584" spans="21:21" x14ac:dyDescent="0.25">
      <c r="U2584" s="1"/>
    </row>
    <row r="2585" spans="21:21" x14ac:dyDescent="0.25">
      <c r="U2585" s="1"/>
    </row>
    <row r="2586" spans="21:21" x14ac:dyDescent="0.25">
      <c r="U2586" s="1"/>
    </row>
    <row r="2587" spans="21:21" x14ac:dyDescent="0.25">
      <c r="U2587" s="1"/>
    </row>
    <row r="2588" spans="21:21" x14ac:dyDescent="0.25">
      <c r="U2588" s="1"/>
    </row>
    <row r="2589" spans="21:21" x14ac:dyDescent="0.25">
      <c r="U2589" s="1"/>
    </row>
    <row r="2590" spans="21:21" x14ac:dyDescent="0.25">
      <c r="U2590" s="1"/>
    </row>
    <row r="2591" spans="21:21" x14ac:dyDescent="0.25">
      <c r="U2591" s="1"/>
    </row>
    <row r="2592" spans="21:21" x14ac:dyDescent="0.25">
      <c r="U2592" s="1"/>
    </row>
    <row r="2593" spans="21:21" x14ac:dyDescent="0.25">
      <c r="U2593" s="1"/>
    </row>
    <row r="2594" spans="21:21" x14ac:dyDescent="0.25">
      <c r="U2594" s="1"/>
    </row>
    <row r="2595" spans="21:21" x14ac:dyDescent="0.25">
      <c r="U2595" s="1"/>
    </row>
    <row r="2596" spans="21:21" x14ac:dyDescent="0.25">
      <c r="U2596" s="1"/>
    </row>
    <row r="2597" spans="21:21" x14ac:dyDescent="0.25">
      <c r="U2597" s="1"/>
    </row>
    <row r="2598" spans="21:21" x14ac:dyDescent="0.25">
      <c r="U2598" s="1"/>
    </row>
    <row r="2599" spans="21:21" x14ac:dyDescent="0.25">
      <c r="U2599" s="1"/>
    </row>
    <row r="2600" spans="21:21" x14ac:dyDescent="0.25">
      <c r="U2600" s="1"/>
    </row>
    <row r="2601" spans="21:21" x14ac:dyDescent="0.25">
      <c r="U2601" s="1"/>
    </row>
    <row r="2602" spans="21:21" x14ac:dyDescent="0.25">
      <c r="U2602" s="1"/>
    </row>
    <row r="2603" spans="21:21" x14ac:dyDescent="0.25">
      <c r="U2603" s="1"/>
    </row>
    <row r="2604" spans="21:21" x14ac:dyDescent="0.25">
      <c r="U2604" s="1"/>
    </row>
    <row r="2605" spans="21:21" x14ac:dyDescent="0.25">
      <c r="U2605" s="1"/>
    </row>
    <row r="2606" spans="21:21" x14ac:dyDescent="0.25">
      <c r="U2606" s="1"/>
    </row>
    <row r="2607" spans="21:21" x14ac:dyDescent="0.25">
      <c r="U2607" s="1"/>
    </row>
    <row r="2608" spans="21:21" x14ac:dyDescent="0.25">
      <c r="U2608" s="1"/>
    </row>
    <row r="2609" spans="21:21" x14ac:dyDescent="0.25">
      <c r="U2609" s="1"/>
    </row>
    <row r="2610" spans="21:21" x14ac:dyDescent="0.25">
      <c r="U2610" s="1"/>
    </row>
    <row r="2611" spans="21:21" x14ac:dyDescent="0.25">
      <c r="U2611" s="1"/>
    </row>
    <row r="2612" spans="21:21" x14ac:dyDescent="0.25">
      <c r="U2612" s="1"/>
    </row>
    <row r="2613" spans="21:21" x14ac:dyDescent="0.25">
      <c r="U2613" s="1"/>
    </row>
    <row r="2614" spans="21:21" x14ac:dyDescent="0.25">
      <c r="U2614" s="1"/>
    </row>
    <row r="2615" spans="21:21" x14ac:dyDescent="0.25">
      <c r="U2615" s="1"/>
    </row>
    <row r="2616" spans="21:21" x14ac:dyDescent="0.25">
      <c r="U2616" s="1"/>
    </row>
    <row r="2617" spans="21:21" x14ac:dyDescent="0.25">
      <c r="U2617" s="1"/>
    </row>
    <row r="2618" spans="21:21" x14ac:dyDescent="0.25">
      <c r="U2618" s="1"/>
    </row>
    <row r="2619" spans="21:21" x14ac:dyDescent="0.25">
      <c r="U2619" s="1"/>
    </row>
    <row r="2620" spans="21:21" x14ac:dyDescent="0.25">
      <c r="U2620" s="1"/>
    </row>
    <row r="2621" spans="21:21" x14ac:dyDescent="0.25">
      <c r="U2621" s="1"/>
    </row>
    <row r="2622" spans="21:21" x14ac:dyDescent="0.25">
      <c r="U2622" s="1"/>
    </row>
    <row r="2623" spans="21:21" x14ac:dyDescent="0.25">
      <c r="U2623" s="1"/>
    </row>
    <row r="2624" spans="21:21" x14ac:dyDescent="0.25">
      <c r="U2624" s="1"/>
    </row>
    <row r="2625" spans="21:21" x14ac:dyDescent="0.25">
      <c r="U2625" s="1"/>
    </row>
    <row r="2626" spans="21:21" x14ac:dyDescent="0.25">
      <c r="U2626" s="1"/>
    </row>
    <row r="2627" spans="21:21" x14ac:dyDescent="0.25">
      <c r="U2627" s="1"/>
    </row>
    <row r="2628" spans="21:21" x14ac:dyDescent="0.25">
      <c r="U2628" s="1"/>
    </row>
    <row r="2629" spans="21:21" x14ac:dyDescent="0.25">
      <c r="U2629" s="1"/>
    </row>
    <row r="2630" spans="21:21" x14ac:dyDescent="0.25">
      <c r="U2630" s="1"/>
    </row>
    <row r="2631" spans="21:21" x14ac:dyDescent="0.25">
      <c r="U2631" s="1"/>
    </row>
    <row r="2632" spans="21:21" x14ac:dyDescent="0.25">
      <c r="U2632" s="1"/>
    </row>
    <row r="2633" spans="21:21" x14ac:dyDescent="0.25">
      <c r="U2633" s="1"/>
    </row>
    <row r="2634" spans="21:21" x14ac:dyDescent="0.25">
      <c r="U2634" s="1"/>
    </row>
    <row r="2635" spans="21:21" x14ac:dyDescent="0.25">
      <c r="U2635" s="1"/>
    </row>
    <row r="2636" spans="21:21" x14ac:dyDescent="0.25">
      <c r="U2636" s="1"/>
    </row>
    <row r="2637" spans="21:21" x14ac:dyDescent="0.25">
      <c r="U2637" s="1"/>
    </row>
    <row r="2638" spans="21:21" x14ac:dyDescent="0.25">
      <c r="U2638" s="1"/>
    </row>
    <row r="2639" spans="21:21" x14ac:dyDescent="0.25">
      <c r="U2639" s="1"/>
    </row>
    <row r="2640" spans="21:21" x14ac:dyDescent="0.25">
      <c r="U2640" s="1"/>
    </row>
    <row r="2641" spans="21:21" x14ac:dyDescent="0.25">
      <c r="U2641" s="1"/>
    </row>
    <row r="2642" spans="21:21" x14ac:dyDescent="0.25">
      <c r="U2642" s="1"/>
    </row>
    <row r="2643" spans="21:21" x14ac:dyDescent="0.25">
      <c r="U2643" s="1"/>
    </row>
    <row r="2644" spans="21:21" x14ac:dyDescent="0.25">
      <c r="U2644" s="1"/>
    </row>
    <row r="2645" spans="21:21" x14ac:dyDescent="0.25">
      <c r="U2645" s="1"/>
    </row>
    <row r="2646" spans="21:21" x14ac:dyDescent="0.25">
      <c r="U2646" s="1"/>
    </row>
    <row r="2647" spans="21:21" x14ac:dyDescent="0.25">
      <c r="U2647" s="1"/>
    </row>
    <row r="2648" spans="21:21" x14ac:dyDescent="0.25">
      <c r="U2648" s="1"/>
    </row>
    <row r="2649" spans="21:21" x14ac:dyDescent="0.25">
      <c r="U2649" s="1"/>
    </row>
    <row r="2650" spans="21:21" x14ac:dyDescent="0.25">
      <c r="U2650" s="1"/>
    </row>
    <row r="2651" spans="21:21" x14ac:dyDescent="0.25">
      <c r="U2651" s="1"/>
    </row>
    <row r="2652" spans="21:21" x14ac:dyDescent="0.25">
      <c r="U2652" s="1"/>
    </row>
    <row r="2653" spans="21:21" x14ac:dyDescent="0.25">
      <c r="U2653" s="1"/>
    </row>
    <row r="2654" spans="21:21" x14ac:dyDescent="0.25">
      <c r="U2654" s="1"/>
    </row>
    <row r="2655" spans="21:21" x14ac:dyDescent="0.25">
      <c r="U2655" s="1"/>
    </row>
    <row r="2656" spans="21:21" x14ac:dyDescent="0.25">
      <c r="U2656" s="1"/>
    </row>
    <row r="2657" spans="21:21" x14ac:dyDescent="0.25">
      <c r="U2657" s="1"/>
    </row>
    <row r="2658" spans="21:21" x14ac:dyDescent="0.25">
      <c r="U2658" s="1"/>
    </row>
    <row r="2659" spans="21:21" x14ac:dyDescent="0.25">
      <c r="U2659" s="1"/>
    </row>
    <row r="2660" spans="21:21" x14ac:dyDescent="0.25">
      <c r="U2660" s="1"/>
    </row>
    <row r="2661" spans="21:21" x14ac:dyDescent="0.25">
      <c r="U2661" s="1"/>
    </row>
    <row r="2662" spans="21:21" x14ac:dyDescent="0.25">
      <c r="U2662" s="1"/>
    </row>
    <row r="2663" spans="21:21" x14ac:dyDescent="0.25">
      <c r="U2663" s="1"/>
    </row>
    <row r="2664" spans="21:21" x14ac:dyDescent="0.25">
      <c r="U2664" s="1"/>
    </row>
    <row r="2665" spans="21:21" x14ac:dyDescent="0.25">
      <c r="U2665" s="1"/>
    </row>
    <row r="2666" spans="21:21" x14ac:dyDescent="0.25">
      <c r="U2666" s="1"/>
    </row>
    <row r="2667" spans="21:21" x14ac:dyDescent="0.25">
      <c r="U2667" s="1"/>
    </row>
    <row r="2668" spans="21:21" x14ac:dyDescent="0.25">
      <c r="U2668" s="1"/>
    </row>
    <row r="2669" spans="21:21" x14ac:dyDescent="0.25">
      <c r="U2669" s="1"/>
    </row>
    <row r="2670" spans="21:21" x14ac:dyDescent="0.25">
      <c r="U2670" s="1"/>
    </row>
    <row r="2671" spans="21:21" x14ac:dyDescent="0.25">
      <c r="U2671" s="1"/>
    </row>
    <row r="2672" spans="21:21" x14ac:dyDescent="0.25">
      <c r="U2672" s="1"/>
    </row>
    <row r="2673" spans="21:21" x14ac:dyDescent="0.25">
      <c r="U2673" s="1"/>
    </row>
    <row r="2674" spans="21:21" x14ac:dyDescent="0.25">
      <c r="U2674" s="1"/>
    </row>
    <row r="2675" spans="21:21" x14ac:dyDescent="0.25">
      <c r="U2675" s="1"/>
    </row>
    <row r="2676" spans="21:21" x14ac:dyDescent="0.25">
      <c r="U2676" s="1"/>
    </row>
    <row r="2677" spans="21:21" x14ac:dyDescent="0.25">
      <c r="U2677" s="1"/>
    </row>
    <row r="2678" spans="21:21" x14ac:dyDescent="0.25">
      <c r="U2678" s="1"/>
    </row>
    <row r="2679" spans="21:21" x14ac:dyDescent="0.25">
      <c r="U2679" s="1"/>
    </row>
    <row r="2680" spans="21:21" x14ac:dyDescent="0.25">
      <c r="U2680" s="1"/>
    </row>
    <row r="2681" spans="21:21" x14ac:dyDescent="0.25">
      <c r="U2681" s="1"/>
    </row>
    <row r="2682" spans="21:21" x14ac:dyDescent="0.25">
      <c r="U2682" s="1"/>
    </row>
    <row r="2683" spans="21:21" x14ac:dyDescent="0.25">
      <c r="U2683" s="1"/>
    </row>
    <row r="2684" spans="21:21" x14ac:dyDescent="0.25">
      <c r="U2684" s="1"/>
    </row>
    <row r="2685" spans="21:21" x14ac:dyDescent="0.25">
      <c r="U2685" s="1"/>
    </row>
    <row r="2686" spans="21:21" x14ac:dyDescent="0.25">
      <c r="U2686" s="1"/>
    </row>
    <row r="2687" spans="21:21" x14ac:dyDescent="0.25">
      <c r="U2687" s="1"/>
    </row>
    <row r="2688" spans="21:21" x14ac:dyDescent="0.25">
      <c r="U2688" s="1"/>
    </row>
    <row r="2689" spans="21:21" x14ac:dyDescent="0.25">
      <c r="U2689" s="1"/>
    </row>
    <row r="2690" spans="21:21" x14ac:dyDescent="0.25">
      <c r="U2690" s="1"/>
    </row>
    <row r="2691" spans="21:21" x14ac:dyDescent="0.25">
      <c r="U2691" s="1"/>
    </row>
    <row r="2692" spans="21:21" x14ac:dyDescent="0.25">
      <c r="U2692" s="1"/>
    </row>
    <row r="2693" spans="21:21" x14ac:dyDescent="0.25">
      <c r="U2693" s="1"/>
    </row>
    <row r="2694" spans="21:21" x14ac:dyDescent="0.25">
      <c r="U2694" s="1"/>
    </row>
    <row r="2695" spans="21:21" x14ac:dyDescent="0.25">
      <c r="U2695" s="1"/>
    </row>
    <row r="2696" spans="21:21" x14ac:dyDescent="0.25">
      <c r="U2696" s="1"/>
    </row>
    <row r="2697" spans="21:21" x14ac:dyDescent="0.25">
      <c r="U2697" s="1"/>
    </row>
    <row r="2698" spans="21:21" x14ac:dyDescent="0.25">
      <c r="U2698" s="1"/>
    </row>
    <row r="2699" spans="21:21" x14ac:dyDescent="0.25">
      <c r="U2699" s="1"/>
    </row>
    <row r="2700" spans="21:21" x14ac:dyDescent="0.25">
      <c r="U2700" s="1"/>
    </row>
    <row r="2701" spans="21:21" x14ac:dyDescent="0.25">
      <c r="U2701" s="1"/>
    </row>
    <row r="2702" spans="21:21" x14ac:dyDescent="0.25">
      <c r="U2702" s="1"/>
    </row>
    <row r="2703" spans="21:21" x14ac:dyDescent="0.25">
      <c r="U2703" s="1"/>
    </row>
    <row r="2704" spans="21:21" x14ac:dyDescent="0.25">
      <c r="U2704" s="1"/>
    </row>
    <row r="2705" spans="21:21" x14ac:dyDescent="0.25">
      <c r="U2705" s="1"/>
    </row>
    <row r="2706" spans="21:21" x14ac:dyDescent="0.25">
      <c r="U2706" s="1"/>
    </row>
    <row r="2707" spans="21:21" x14ac:dyDescent="0.25">
      <c r="U2707" s="1"/>
    </row>
    <row r="2708" spans="21:21" x14ac:dyDescent="0.25">
      <c r="U2708" s="1"/>
    </row>
    <row r="2709" spans="21:21" x14ac:dyDescent="0.25">
      <c r="U2709" s="1"/>
    </row>
    <row r="2710" spans="21:21" x14ac:dyDescent="0.25">
      <c r="U2710" s="1"/>
    </row>
    <row r="2711" spans="21:21" x14ac:dyDescent="0.25">
      <c r="U2711" s="1"/>
    </row>
    <row r="2712" spans="21:21" x14ac:dyDescent="0.25">
      <c r="U2712" s="1"/>
    </row>
    <row r="2713" spans="21:21" x14ac:dyDescent="0.25">
      <c r="U2713" s="1"/>
    </row>
    <row r="2714" spans="21:21" x14ac:dyDescent="0.25">
      <c r="U2714" s="1"/>
    </row>
    <row r="2715" spans="21:21" x14ac:dyDescent="0.25">
      <c r="U2715" s="1"/>
    </row>
    <row r="2716" spans="21:21" x14ac:dyDescent="0.25">
      <c r="U2716" s="1"/>
    </row>
    <row r="2717" spans="21:21" x14ac:dyDescent="0.25">
      <c r="U2717" s="1"/>
    </row>
    <row r="2718" spans="21:21" x14ac:dyDescent="0.25">
      <c r="U2718" s="1"/>
    </row>
    <row r="2719" spans="21:21" x14ac:dyDescent="0.25">
      <c r="U2719" s="1"/>
    </row>
    <row r="2720" spans="21:21" x14ac:dyDescent="0.25">
      <c r="U2720" s="1"/>
    </row>
    <row r="2721" spans="21:21" x14ac:dyDescent="0.25">
      <c r="U2721" s="1"/>
    </row>
    <row r="2722" spans="21:21" x14ac:dyDescent="0.25">
      <c r="U2722" s="1"/>
    </row>
    <row r="2723" spans="21:21" x14ac:dyDescent="0.25">
      <c r="U2723" s="1"/>
    </row>
    <row r="2724" spans="21:21" x14ac:dyDescent="0.25">
      <c r="U2724" s="1"/>
    </row>
    <row r="2725" spans="21:21" x14ac:dyDescent="0.25">
      <c r="U2725" s="1"/>
    </row>
    <row r="2726" spans="21:21" x14ac:dyDescent="0.25">
      <c r="U2726" s="1"/>
    </row>
    <row r="2727" spans="21:21" x14ac:dyDescent="0.25">
      <c r="U2727" s="1"/>
    </row>
    <row r="2728" spans="21:21" x14ac:dyDescent="0.25">
      <c r="U2728" s="1"/>
    </row>
    <row r="2729" spans="21:21" x14ac:dyDescent="0.25">
      <c r="U2729" s="1"/>
    </row>
    <row r="2730" spans="21:21" x14ac:dyDescent="0.25">
      <c r="U2730" s="1"/>
    </row>
    <row r="2731" spans="21:21" x14ac:dyDescent="0.25">
      <c r="U2731" s="1"/>
    </row>
    <row r="2732" spans="21:21" x14ac:dyDescent="0.25">
      <c r="U2732" s="1"/>
    </row>
    <row r="2733" spans="21:21" x14ac:dyDescent="0.25">
      <c r="U2733" s="1"/>
    </row>
    <row r="2734" spans="21:21" x14ac:dyDescent="0.25">
      <c r="U2734" s="1"/>
    </row>
    <row r="2735" spans="21:21" x14ac:dyDescent="0.25">
      <c r="U2735" s="1"/>
    </row>
    <row r="2736" spans="21:21" x14ac:dyDescent="0.25">
      <c r="U2736" s="1"/>
    </row>
    <row r="2737" spans="21:21" x14ac:dyDescent="0.25">
      <c r="U2737" s="1"/>
    </row>
    <row r="2738" spans="21:21" x14ac:dyDescent="0.25">
      <c r="U2738" s="1"/>
    </row>
    <row r="2739" spans="21:21" x14ac:dyDescent="0.25">
      <c r="U2739" s="1"/>
    </row>
    <row r="2740" spans="21:21" x14ac:dyDescent="0.25">
      <c r="U2740" s="1"/>
    </row>
    <row r="2741" spans="21:21" x14ac:dyDescent="0.25">
      <c r="U2741" s="1"/>
    </row>
    <row r="2742" spans="21:21" x14ac:dyDescent="0.25">
      <c r="U2742" s="1"/>
    </row>
    <row r="2743" spans="21:21" x14ac:dyDescent="0.25">
      <c r="U2743" s="1"/>
    </row>
    <row r="2744" spans="21:21" x14ac:dyDescent="0.25">
      <c r="U2744" s="1"/>
    </row>
    <row r="2745" spans="21:21" x14ac:dyDescent="0.25">
      <c r="U2745" s="1"/>
    </row>
    <row r="2746" spans="21:21" x14ac:dyDescent="0.25">
      <c r="U2746" s="1"/>
    </row>
    <row r="2747" spans="21:21" x14ac:dyDescent="0.25">
      <c r="U2747" s="1"/>
    </row>
    <row r="2748" spans="21:21" x14ac:dyDescent="0.25">
      <c r="U2748" s="1"/>
    </row>
    <row r="2749" spans="21:21" x14ac:dyDescent="0.25">
      <c r="U2749" s="1"/>
    </row>
    <row r="2750" spans="21:21" x14ac:dyDescent="0.25">
      <c r="U2750" s="1"/>
    </row>
    <row r="2751" spans="21:21" x14ac:dyDescent="0.25">
      <c r="U2751" s="1"/>
    </row>
    <row r="2752" spans="21:21" x14ac:dyDescent="0.25">
      <c r="U2752" s="1"/>
    </row>
    <row r="2753" spans="21:21" x14ac:dyDescent="0.25">
      <c r="U2753" s="1"/>
    </row>
    <row r="2754" spans="21:21" x14ac:dyDescent="0.25">
      <c r="U2754" s="1"/>
    </row>
    <row r="2755" spans="21:21" x14ac:dyDescent="0.25">
      <c r="U2755" s="1"/>
    </row>
    <row r="2756" spans="21:21" x14ac:dyDescent="0.25">
      <c r="U2756" s="1"/>
    </row>
    <row r="2757" spans="21:21" x14ac:dyDescent="0.25">
      <c r="U2757" s="1"/>
    </row>
    <row r="2758" spans="21:21" x14ac:dyDescent="0.25">
      <c r="U2758" s="1"/>
    </row>
    <row r="2759" spans="21:21" x14ac:dyDescent="0.25">
      <c r="U2759" s="1"/>
    </row>
    <row r="2760" spans="21:21" x14ac:dyDescent="0.25">
      <c r="U2760" s="1"/>
    </row>
    <row r="2761" spans="21:21" x14ac:dyDescent="0.25">
      <c r="U2761" s="1"/>
    </row>
    <row r="2762" spans="21:21" x14ac:dyDescent="0.25">
      <c r="U2762" s="1"/>
    </row>
    <row r="2763" spans="21:21" x14ac:dyDescent="0.25">
      <c r="U2763" s="1"/>
    </row>
    <row r="2764" spans="21:21" x14ac:dyDescent="0.25">
      <c r="U2764" s="1"/>
    </row>
    <row r="2765" spans="21:21" x14ac:dyDescent="0.25">
      <c r="U2765" s="1"/>
    </row>
    <row r="2766" spans="21:21" x14ac:dyDescent="0.25">
      <c r="U2766" s="1"/>
    </row>
    <row r="2767" spans="21:21" x14ac:dyDescent="0.25">
      <c r="U2767" s="1"/>
    </row>
    <row r="2768" spans="21:21" x14ac:dyDescent="0.25">
      <c r="U2768" s="1"/>
    </row>
    <row r="2769" spans="21:21" x14ac:dyDescent="0.25">
      <c r="U2769" s="1"/>
    </row>
    <row r="2770" spans="21:21" x14ac:dyDescent="0.25">
      <c r="U2770" s="1"/>
    </row>
    <row r="2771" spans="21:21" x14ac:dyDescent="0.25">
      <c r="U2771" s="1"/>
    </row>
    <row r="2772" spans="21:21" x14ac:dyDescent="0.25">
      <c r="U2772" s="1"/>
    </row>
    <row r="2773" spans="21:21" x14ac:dyDescent="0.25">
      <c r="U2773" s="1"/>
    </row>
    <row r="2774" spans="21:21" x14ac:dyDescent="0.25">
      <c r="U2774" s="1"/>
    </row>
    <row r="2775" spans="21:21" x14ac:dyDescent="0.25">
      <c r="U2775" s="1"/>
    </row>
    <row r="2776" spans="21:21" x14ac:dyDescent="0.25">
      <c r="U2776" s="1"/>
    </row>
    <row r="2777" spans="21:21" x14ac:dyDescent="0.25">
      <c r="U2777" s="1"/>
    </row>
    <row r="2778" spans="21:21" x14ac:dyDescent="0.25">
      <c r="U2778" s="1"/>
    </row>
    <row r="2779" spans="21:21" x14ac:dyDescent="0.25">
      <c r="U2779" s="1"/>
    </row>
    <row r="2780" spans="21:21" x14ac:dyDescent="0.25">
      <c r="U2780" s="1"/>
    </row>
    <row r="2781" spans="21:21" x14ac:dyDescent="0.25">
      <c r="U2781" s="1"/>
    </row>
    <row r="2782" spans="21:21" x14ac:dyDescent="0.25">
      <c r="U2782" s="1"/>
    </row>
    <row r="2783" spans="21:21" x14ac:dyDescent="0.25">
      <c r="U2783" s="1"/>
    </row>
    <row r="2784" spans="21:21" x14ac:dyDescent="0.25">
      <c r="U2784" s="1"/>
    </row>
    <row r="2785" spans="21:21" x14ac:dyDescent="0.25">
      <c r="U2785" s="1"/>
    </row>
    <row r="2786" spans="21:21" x14ac:dyDescent="0.25">
      <c r="U2786" s="1"/>
    </row>
    <row r="2787" spans="21:21" x14ac:dyDescent="0.25">
      <c r="U2787" s="1"/>
    </row>
    <row r="2788" spans="21:21" x14ac:dyDescent="0.25">
      <c r="U2788" s="1"/>
    </row>
    <row r="2789" spans="21:21" x14ac:dyDescent="0.25">
      <c r="U2789" s="1"/>
    </row>
    <row r="2790" spans="21:21" x14ac:dyDescent="0.25">
      <c r="U2790" s="1"/>
    </row>
    <row r="2791" spans="21:21" x14ac:dyDescent="0.25">
      <c r="U2791" s="1"/>
    </row>
    <row r="2792" spans="21:21" x14ac:dyDescent="0.25">
      <c r="U2792" s="1"/>
    </row>
    <row r="2793" spans="21:21" x14ac:dyDescent="0.25">
      <c r="U2793" s="1"/>
    </row>
    <row r="2794" spans="21:21" x14ac:dyDescent="0.25">
      <c r="U2794" s="1"/>
    </row>
    <row r="2795" spans="21:21" x14ac:dyDescent="0.25">
      <c r="U2795" s="1"/>
    </row>
    <row r="2796" spans="21:21" x14ac:dyDescent="0.25">
      <c r="U2796" s="1"/>
    </row>
    <row r="2797" spans="21:21" x14ac:dyDescent="0.25">
      <c r="U2797" s="1"/>
    </row>
    <row r="2798" spans="21:21" x14ac:dyDescent="0.25">
      <c r="U2798" s="1"/>
    </row>
    <row r="2799" spans="21:21" x14ac:dyDescent="0.25">
      <c r="U2799" s="1"/>
    </row>
    <row r="2800" spans="21:21" x14ac:dyDescent="0.25">
      <c r="U2800" s="1"/>
    </row>
    <row r="2801" spans="21:21" x14ac:dyDescent="0.25">
      <c r="U2801" s="1"/>
    </row>
    <row r="2802" spans="21:21" x14ac:dyDescent="0.25">
      <c r="U2802" s="1"/>
    </row>
    <row r="2803" spans="21:21" x14ac:dyDescent="0.25">
      <c r="U2803" s="1"/>
    </row>
    <row r="2804" spans="21:21" x14ac:dyDescent="0.25">
      <c r="U2804" s="1"/>
    </row>
    <row r="2805" spans="21:21" x14ac:dyDescent="0.25">
      <c r="U2805" s="1"/>
    </row>
    <row r="2806" spans="21:21" x14ac:dyDescent="0.25">
      <c r="U2806" s="1"/>
    </row>
    <row r="2807" spans="21:21" x14ac:dyDescent="0.25">
      <c r="U2807" s="1"/>
    </row>
    <row r="2808" spans="21:21" x14ac:dyDescent="0.25">
      <c r="U2808" s="1"/>
    </row>
    <row r="2809" spans="21:21" x14ac:dyDescent="0.25">
      <c r="U2809" s="1"/>
    </row>
    <row r="2810" spans="21:21" x14ac:dyDescent="0.25">
      <c r="U2810" s="1"/>
    </row>
    <row r="2811" spans="21:21" x14ac:dyDescent="0.25">
      <c r="U2811" s="1"/>
    </row>
    <row r="2812" spans="21:21" x14ac:dyDescent="0.25">
      <c r="U2812" s="1"/>
    </row>
    <row r="2813" spans="21:21" x14ac:dyDescent="0.25">
      <c r="U2813" s="1"/>
    </row>
    <row r="2814" spans="21:21" x14ac:dyDescent="0.25">
      <c r="U2814" s="1"/>
    </row>
    <row r="2815" spans="21:21" x14ac:dyDescent="0.25">
      <c r="U2815" s="1"/>
    </row>
    <row r="2816" spans="21:21" x14ac:dyDescent="0.25">
      <c r="U2816" s="1"/>
    </row>
    <row r="2817" spans="21:21" x14ac:dyDescent="0.25">
      <c r="U2817" s="1"/>
    </row>
    <row r="2818" spans="21:21" x14ac:dyDescent="0.25">
      <c r="U2818" s="1"/>
    </row>
    <row r="2819" spans="21:21" x14ac:dyDescent="0.25">
      <c r="U2819" s="1"/>
    </row>
    <row r="2820" spans="21:21" x14ac:dyDescent="0.25">
      <c r="U2820" s="1"/>
    </row>
    <row r="2821" spans="21:21" x14ac:dyDescent="0.25">
      <c r="U2821" s="1"/>
    </row>
    <row r="2822" spans="21:21" x14ac:dyDescent="0.25">
      <c r="U2822" s="1"/>
    </row>
    <row r="2823" spans="21:21" x14ac:dyDescent="0.25">
      <c r="U2823" s="1"/>
    </row>
    <row r="2824" spans="21:21" x14ac:dyDescent="0.25">
      <c r="U2824" s="1"/>
    </row>
    <row r="2825" spans="21:21" x14ac:dyDescent="0.25">
      <c r="U2825" s="1"/>
    </row>
    <row r="2826" spans="21:21" x14ac:dyDescent="0.25">
      <c r="U2826" s="1"/>
    </row>
    <row r="2827" spans="21:21" x14ac:dyDescent="0.25">
      <c r="U2827" s="1"/>
    </row>
    <row r="2828" spans="21:21" x14ac:dyDescent="0.25">
      <c r="U2828" s="1"/>
    </row>
    <row r="2829" spans="21:21" x14ac:dyDescent="0.25">
      <c r="U2829" s="1"/>
    </row>
    <row r="2830" spans="21:21" x14ac:dyDescent="0.25">
      <c r="U2830" s="1"/>
    </row>
    <row r="2831" spans="21:21" x14ac:dyDescent="0.25">
      <c r="U2831" s="1"/>
    </row>
    <row r="2832" spans="21:21" x14ac:dyDescent="0.25">
      <c r="U2832" s="1"/>
    </row>
    <row r="2833" spans="21:21" x14ac:dyDescent="0.25">
      <c r="U2833" s="1"/>
    </row>
    <row r="2834" spans="21:21" x14ac:dyDescent="0.25">
      <c r="U2834" s="1"/>
    </row>
    <row r="2835" spans="21:21" x14ac:dyDescent="0.25">
      <c r="U2835" s="1"/>
    </row>
    <row r="2836" spans="21:21" x14ac:dyDescent="0.25">
      <c r="U2836" s="1"/>
    </row>
    <row r="2837" spans="21:21" x14ac:dyDescent="0.25">
      <c r="U2837" s="1"/>
    </row>
    <row r="2838" spans="21:21" x14ac:dyDescent="0.25">
      <c r="U2838" s="1"/>
    </row>
    <row r="2839" spans="21:21" x14ac:dyDescent="0.25">
      <c r="U2839" s="1"/>
    </row>
    <row r="2840" spans="21:21" x14ac:dyDescent="0.25">
      <c r="U2840" s="1"/>
    </row>
    <row r="2841" spans="21:21" x14ac:dyDescent="0.25">
      <c r="U2841" s="1"/>
    </row>
    <row r="2842" spans="21:21" x14ac:dyDescent="0.25">
      <c r="U2842" s="1"/>
    </row>
    <row r="2843" spans="21:21" x14ac:dyDescent="0.25">
      <c r="U2843" s="1"/>
    </row>
    <row r="2844" spans="21:21" x14ac:dyDescent="0.25">
      <c r="U2844" s="1"/>
    </row>
    <row r="2845" spans="21:21" x14ac:dyDescent="0.25">
      <c r="U2845" s="1"/>
    </row>
    <row r="2846" spans="21:21" x14ac:dyDescent="0.25">
      <c r="U2846" s="1"/>
    </row>
    <row r="2847" spans="21:21" x14ac:dyDescent="0.25">
      <c r="U2847" s="1"/>
    </row>
    <row r="2848" spans="21:21" x14ac:dyDescent="0.25">
      <c r="U2848" s="1"/>
    </row>
    <row r="2849" spans="21:21" x14ac:dyDescent="0.25">
      <c r="U2849" s="1"/>
    </row>
    <row r="2850" spans="21:21" x14ac:dyDescent="0.25">
      <c r="U2850" s="1"/>
    </row>
    <row r="2851" spans="21:21" x14ac:dyDescent="0.25">
      <c r="U2851" s="1"/>
    </row>
    <row r="2852" spans="21:21" x14ac:dyDescent="0.25">
      <c r="U2852" s="1"/>
    </row>
    <row r="2853" spans="21:21" x14ac:dyDescent="0.25">
      <c r="U2853" s="1"/>
    </row>
    <row r="2854" spans="21:21" x14ac:dyDescent="0.25">
      <c r="U2854" s="1"/>
    </row>
    <row r="2855" spans="21:21" x14ac:dyDescent="0.25">
      <c r="U2855" s="1"/>
    </row>
    <row r="2856" spans="21:21" x14ac:dyDescent="0.25">
      <c r="U2856" s="1"/>
    </row>
    <row r="2857" spans="21:21" x14ac:dyDescent="0.25">
      <c r="U2857" s="1"/>
    </row>
    <row r="2858" spans="21:21" x14ac:dyDescent="0.25">
      <c r="U2858" s="1"/>
    </row>
    <row r="2859" spans="21:21" x14ac:dyDescent="0.25">
      <c r="U2859" s="1"/>
    </row>
    <row r="2860" spans="21:21" x14ac:dyDescent="0.25">
      <c r="U2860" s="1"/>
    </row>
    <row r="2861" spans="21:21" x14ac:dyDescent="0.25">
      <c r="U2861" s="1"/>
    </row>
    <row r="2862" spans="21:21" x14ac:dyDescent="0.25">
      <c r="U2862" s="1"/>
    </row>
    <row r="2863" spans="21:21" x14ac:dyDescent="0.25">
      <c r="U2863" s="1"/>
    </row>
    <row r="2864" spans="21:21" x14ac:dyDescent="0.25">
      <c r="U2864" s="1"/>
    </row>
    <row r="2865" spans="21:21" x14ac:dyDescent="0.25">
      <c r="U2865" s="1"/>
    </row>
    <row r="2866" spans="21:21" x14ac:dyDescent="0.25">
      <c r="U2866" s="1"/>
    </row>
    <row r="2867" spans="21:21" x14ac:dyDescent="0.25">
      <c r="U2867" s="1"/>
    </row>
    <row r="2868" spans="21:21" x14ac:dyDescent="0.25">
      <c r="U2868" s="1"/>
    </row>
    <row r="2869" spans="21:21" x14ac:dyDescent="0.25">
      <c r="U2869" s="1"/>
    </row>
    <row r="2870" spans="21:21" x14ac:dyDescent="0.25">
      <c r="U2870" s="1"/>
    </row>
    <row r="2871" spans="21:21" x14ac:dyDescent="0.25">
      <c r="U2871" s="1"/>
    </row>
    <row r="2872" spans="21:21" x14ac:dyDescent="0.25">
      <c r="U2872" s="1"/>
    </row>
    <row r="2873" spans="21:21" x14ac:dyDescent="0.25">
      <c r="U2873" s="1"/>
    </row>
    <row r="2874" spans="21:21" x14ac:dyDescent="0.25">
      <c r="U2874" s="1"/>
    </row>
    <row r="2875" spans="21:21" x14ac:dyDescent="0.25">
      <c r="U2875" s="1"/>
    </row>
    <row r="2876" spans="21:21" x14ac:dyDescent="0.25">
      <c r="U2876" s="1"/>
    </row>
    <row r="2877" spans="21:21" x14ac:dyDescent="0.25">
      <c r="U2877" s="1"/>
    </row>
    <row r="2878" spans="21:21" x14ac:dyDescent="0.25">
      <c r="U2878" s="1"/>
    </row>
    <row r="2879" spans="21:21" x14ac:dyDescent="0.25">
      <c r="U2879" s="1"/>
    </row>
    <row r="2880" spans="21:21" x14ac:dyDescent="0.25">
      <c r="U2880" s="1"/>
    </row>
    <row r="2881" spans="21:21" x14ac:dyDescent="0.25">
      <c r="U2881" s="1"/>
    </row>
    <row r="2882" spans="21:21" x14ac:dyDescent="0.25">
      <c r="U2882" s="1"/>
    </row>
    <row r="2883" spans="21:21" x14ac:dyDescent="0.25">
      <c r="U2883" s="1"/>
    </row>
    <row r="2884" spans="21:21" x14ac:dyDescent="0.25">
      <c r="U2884" s="1"/>
    </row>
    <row r="2885" spans="21:21" x14ac:dyDescent="0.25">
      <c r="U2885" s="1"/>
    </row>
    <row r="2886" spans="21:21" x14ac:dyDescent="0.25">
      <c r="U2886" s="1"/>
    </row>
    <row r="2887" spans="21:21" x14ac:dyDescent="0.25">
      <c r="U2887" s="1"/>
    </row>
    <row r="2888" spans="21:21" x14ac:dyDescent="0.25">
      <c r="U2888" s="1"/>
    </row>
    <row r="2889" spans="21:21" x14ac:dyDescent="0.25">
      <c r="U2889" s="1"/>
    </row>
    <row r="2890" spans="21:21" x14ac:dyDescent="0.25">
      <c r="U2890" s="1"/>
    </row>
    <row r="2891" spans="21:21" x14ac:dyDescent="0.25">
      <c r="U2891" s="1"/>
    </row>
    <row r="2892" spans="21:21" x14ac:dyDescent="0.25">
      <c r="U2892" s="1"/>
    </row>
    <row r="2893" spans="21:21" x14ac:dyDescent="0.25">
      <c r="U2893" s="1"/>
    </row>
    <row r="2894" spans="21:21" x14ac:dyDescent="0.25">
      <c r="U2894" s="1"/>
    </row>
    <row r="2895" spans="21:21" x14ac:dyDescent="0.25">
      <c r="U2895" s="1"/>
    </row>
    <row r="2896" spans="21:21" x14ac:dyDescent="0.25">
      <c r="U2896" s="1"/>
    </row>
    <row r="2897" spans="21:21" x14ac:dyDescent="0.25">
      <c r="U2897" s="1"/>
    </row>
    <row r="2898" spans="21:21" x14ac:dyDescent="0.25">
      <c r="U2898" s="1"/>
    </row>
    <row r="2899" spans="21:21" x14ac:dyDescent="0.25">
      <c r="U2899" s="1"/>
    </row>
    <row r="2900" spans="21:21" x14ac:dyDescent="0.25">
      <c r="U2900" s="1"/>
    </row>
    <row r="2901" spans="21:21" x14ac:dyDescent="0.25">
      <c r="U2901" s="1"/>
    </row>
    <row r="2902" spans="21:21" x14ac:dyDescent="0.25">
      <c r="U2902" s="1"/>
    </row>
    <row r="2903" spans="21:21" x14ac:dyDescent="0.25">
      <c r="U2903" s="1"/>
    </row>
    <row r="2904" spans="21:21" x14ac:dyDescent="0.25">
      <c r="U2904" s="1"/>
    </row>
    <row r="2905" spans="21:21" x14ac:dyDescent="0.25">
      <c r="U2905" s="1"/>
    </row>
    <row r="2906" spans="21:21" x14ac:dyDescent="0.25">
      <c r="U2906" s="1"/>
    </row>
    <row r="2907" spans="21:21" x14ac:dyDescent="0.25">
      <c r="U2907" s="1"/>
    </row>
    <row r="2908" spans="21:21" x14ac:dyDescent="0.25">
      <c r="U2908" s="1"/>
    </row>
    <row r="2909" spans="21:21" x14ac:dyDescent="0.25">
      <c r="U2909" s="1"/>
    </row>
    <row r="2910" spans="21:21" x14ac:dyDescent="0.25">
      <c r="U2910" s="1"/>
    </row>
    <row r="2911" spans="21:21" x14ac:dyDescent="0.25">
      <c r="U2911" s="1"/>
    </row>
    <row r="2912" spans="21:21" x14ac:dyDescent="0.25">
      <c r="U2912" s="1"/>
    </row>
    <row r="2913" spans="21:21" x14ac:dyDescent="0.25">
      <c r="U2913" s="1"/>
    </row>
    <row r="2914" spans="21:21" x14ac:dyDescent="0.25">
      <c r="U2914" s="1"/>
    </row>
    <row r="2915" spans="21:21" x14ac:dyDescent="0.25">
      <c r="U2915" s="1"/>
    </row>
    <row r="2916" spans="21:21" x14ac:dyDescent="0.25">
      <c r="U2916" s="1"/>
    </row>
    <row r="2917" spans="21:21" x14ac:dyDescent="0.25">
      <c r="U2917" s="1"/>
    </row>
    <row r="2918" spans="21:21" x14ac:dyDescent="0.25">
      <c r="U2918" s="1"/>
    </row>
    <row r="2919" spans="21:21" x14ac:dyDescent="0.25">
      <c r="U2919" s="1"/>
    </row>
    <row r="2920" spans="21:21" x14ac:dyDescent="0.25">
      <c r="U2920" s="1"/>
    </row>
    <row r="2921" spans="21:21" x14ac:dyDescent="0.25">
      <c r="U2921" s="1"/>
    </row>
    <row r="2922" spans="21:21" x14ac:dyDescent="0.25">
      <c r="U2922" s="1"/>
    </row>
    <row r="2923" spans="21:21" x14ac:dyDescent="0.25">
      <c r="U2923" s="1"/>
    </row>
    <row r="2924" spans="21:21" x14ac:dyDescent="0.25">
      <c r="U2924" s="1"/>
    </row>
    <row r="2925" spans="21:21" x14ac:dyDescent="0.25">
      <c r="U2925" s="1"/>
    </row>
    <row r="2926" spans="21:21" x14ac:dyDescent="0.25">
      <c r="U2926" s="1"/>
    </row>
    <row r="2927" spans="21:21" x14ac:dyDescent="0.25">
      <c r="U2927" s="1"/>
    </row>
    <row r="2928" spans="21:21" x14ac:dyDescent="0.25">
      <c r="U2928" s="1"/>
    </row>
    <row r="2929" spans="21:21" x14ac:dyDescent="0.25">
      <c r="U2929" s="1"/>
    </row>
    <row r="2930" spans="21:21" x14ac:dyDescent="0.25">
      <c r="U2930" s="1"/>
    </row>
    <row r="2931" spans="21:21" x14ac:dyDescent="0.25">
      <c r="U2931" s="1"/>
    </row>
    <row r="2932" spans="21:21" x14ac:dyDescent="0.25">
      <c r="U2932" s="1"/>
    </row>
    <row r="2933" spans="21:21" x14ac:dyDescent="0.25">
      <c r="U2933" s="1"/>
    </row>
    <row r="2934" spans="21:21" x14ac:dyDescent="0.25">
      <c r="U2934" s="1"/>
    </row>
    <row r="2935" spans="21:21" x14ac:dyDescent="0.25">
      <c r="U2935" s="1"/>
    </row>
    <row r="2936" spans="21:21" x14ac:dyDescent="0.25">
      <c r="U2936" s="1"/>
    </row>
    <row r="2937" spans="21:21" x14ac:dyDescent="0.25">
      <c r="U2937" s="1"/>
    </row>
    <row r="2938" spans="21:21" x14ac:dyDescent="0.25">
      <c r="U2938" s="1"/>
    </row>
    <row r="2939" spans="21:21" x14ac:dyDescent="0.25">
      <c r="U2939" s="1"/>
    </row>
    <row r="2940" spans="21:21" x14ac:dyDescent="0.25">
      <c r="U2940" s="1"/>
    </row>
    <row r="2941" spans="21:21" x14ac:dyDescent="0.25">
      <c r="U2941" s="1"/>
    </row>
    <row r="2942" spans="21:21" x14ac:dyDescent="0.25">
      <c r="U2942" s="1"/>
    </row>
    <row r="2943" spans="21:21" x14ac:dyDescent="0.25">
      <c r="U2943" s="1"/>
    </row>
    <row r="2944" spans="21:21" x14ac:dyDescent="0.25">
      <c r="U2944" s="1"/>
    </row>
    <row r="2945" spans="21:21" x14ac:dyDescent="0.25">
      <c r="U2945" s="1"/>
    </row>
    <row r="2946" spans="21:21" x14ac:dyDescent="0.25">
      <c r="U2946" s="1"/>
    </row>
    <row r="2947" spans="21:21" x14ac:dyDescent="0.25">
      <c r="U2947" s="1"/>
    </row>
    <row r="2948" spans="21:21" x14ac:dyDescent="0.25">
      <c r="U2948" s="1"/>
    </row>
    <row r="2949" spans="21:21" x14ac:dyDescent="0.25">
      <c r="U2949" s="1"/>
    </row>
    <row r="2950" spans="21:21" x14ac:dyDescent="0.25">
      <c r="U2950" s="1"/>
    </row>
    <row r="2951" spans="21:21" x14ac:dyDescent="0.25">
      <c r="U2951" s="1"/>
    </row>
    <row r="2952" spans="21:21" x14ac:dyDescent="0.25">
      <c r="U2952" s="1"/>
    </row>
    <row r="2953" spans="21:21" x14ac:dyDescent="0.25">
      <c r="U2953" s="1"/>
    </row>
    <row r="2954" spans="21:21" x14ac:dyDescent="0.25">
      <c r="U2954" s="1"/>
    </row>
    <row r="2955" spans="21:21" x14ac:dyDescent="0.25">
      <c r="U2955" s="1"/>
    </row>
    <row r="2956" spans="21:21" x14ac:dyDescent="0.25">
      <c r="U2956" s="1"/>
    </row>
    <row r="2957" spans="21:21" x14ac:dyDescent="0.25">
      <c r="U2957" s="1"/>
    </row>
    <row r="2958" spans="21:21" x14ac:dyDescent="0.25">
      <c r="U2958" s="1"/>
    </row>
    <row r="2959" spans="21:21" x14ac:dyDescent="0.25">
      <c r="U2959" s="1"/>
    </row>
    <row r="2960" spans="21:21" x14ac:dyDescent="0.25">
      <c r="U2960" s="1"/>
    </row>
    <row r="2961" spans="21:21" x14ac:dyDescent="0.25">
      <c r="U2961" s="1"/>
    </row>
    <row r="2962" spans="21:21" x14ac:dyDescent="0.25">
      <c r="U2962" s="1"/>
    </row>
    <row r="2963" spans="21:21" x14ac:dyDescent="0.25">
      <c r="U2963" s="1"/>
    </row>
    <row r="2964" spans="21:21" x14ac:dyDescent="0.25">
      <c r="U2964" s="1"/>
    </row>
    <row r="2965" spans="21:21" x14ac:dyDescent="0.25">
      <c r="U2965" s="1"/>
    </row>
    <row r="2966" spans="21:21" x14ac:dyDescent="0.25">
      <c r="U2966" s="1"/>
    </row>
    <row r="2967" spans="21:21" x14ac:dyDescent="0.25">
      <c r="U2967" s="1"/>
    </row>
    <row r="2968" spans="21:21" x14ac:dyDescent="0.25">
      <c r="U2968" s="1"/>
    </row>
    <row r="2969" spans="21:21" x14ac:dyDescent="0.25">
      <c r="U2969" s="1"/>
    </row>
    <row r="2970" spans="21:21" x14ac:dyDescent="0.25">
      <c r="U2970" s="1"/>
    </row>
    <row r="2971" spans="21:21" x14ac:dyDescent="0.25">
      <c r="U2971" s="1"/>
    </row>
    <row r="2972" spans="21:21" x14ac:dyDescent="0.25">
      <c r="U2972" s="1"/>
    </row>
    <row r="2973" spans="21:21" x14ac:dyDescent="0.25">
      <c r="U2973" s="1"/>
    </row>
    <row r="2974" spans="21:21" x14ac:dyDescent="0.25">
      <c r="U2974" s="1"/>
    </row>
    <row r="2975" spans="21:21" x14ac:dyDescent="0.25">
      <c r="U2975" s="1"/>
    </row>
    <row r="2976" spans="21:21" x14ac:dyDescent="0.25">
      <c r="U2976" s="1"/>
    </row>
    <row r="2977" spans="21:21" x14ac:dyDescent="0.25">
      <c r="U2977" s="1"/>
    </row>
    <row r="2978" spans="21:21" x14ac:dyDescent="0.25">
      <c r="U2978" s="1"/>
    </row>
    <row r="2979" spans="21:21" x14ac:dyDescent="0.25">
      <c r="U2979" s="1"/>
    </row>
    <row r="2980" spans="21:21" x14ac:dyDescent="0.25">
      <c r="U2980" s="1"/>
    </row>
    <row r="2981" spans="21:21" x14ac:dyDescent="0.25">
      <c r="U2981" s="1"/>
    </row>
    <row r="2982" spans="21:21" x14ac:dyDescent="0.25">
      <c r="U2982" s="1"/>
    </row>
    <row r="2983" spans="21:21" x14ac:dyDescent="0.25">
      <c r="U2983" s="1"/>
    </row>
    <row r="2984" spans="21:21" x14ac:dyDescent="0.25">
      <c r="U2984" s="1"/>
    </row>
    <row r="2985" spans="21:21" x14ac:dyDescent="0.25">
      <c r="U2985" s="1"/>
    </row>
    <row r="2986" spans="21:21" x14ac:dyDescent="0.25">
      <c r="U2986" s="1"/>
    </row>
    <row r="2987" spans="21:21" x14ac:dyDescent="0.25">
      <c r="U2987" s="1"/>
    </row>
    <row r="2988" spans="21:21" x14ac:dyDescent="0.25">
      <c r="U2988" s="1"/>
    </row>
    <row r="2989" spans="21:21" x14ac:dyDescent="0.25">
      <c r="U2989" s="1"/>
    </row>
    <row r="2990" spans="21:21" x14ac:dyDescent="0.25">
      <c r="U2990" s="1"/>
    </row>
    <row r="2991" spans="21:21" x14ac:dyDescent="0.25">
      <c r="U2991" s="1"/>
    </row>
    <row r="2992" spans="21:21" x14ac:dyDescent="0.25">
      <c r="U2992" s="1"/>
    </row>
    <row r="2993" spans="21:21" x14ac:dyDescent="0.25">
      <c r="U2993" s="1"/>
    </row>
    <row r="2994" spans="21:21" x14ac:dyDescent="0.25">
      <c r="U2994" s="1"/>
    </row>
    <row r="2995" spans="21:21" x14ac:dyDescent="0.25">
      <c r="U2995" s="1"/>
    </row>
    <row r="2996" spans="21:21" x14ac:dyDescent="0.25">
      <c r="U2996" s="1"/>
    </row>
    <row r="2997" spans="21:21" x14ac:dyDescent="0.25">
      <c r="U2997" s="1"/>
    </row>
    <row r="2998" spans="21:21" x14ac:dyDescent="0.25">
      <c r="U2998" s="1"/>
    </row>
    <row r="2999" spans="21:21" x14ac:dyDescent="0.25">
      <c r="U2999" s="1"/>
    </row>
    <row r="3000" spans="21:21" x14ac:dyDescent="0.25">
      <c r="U3000" s="1"/>
    </row>
    <row r="3001" spans="21:21" x14ac:dyDescent="0.25">
      <c r="U3001" s="1"/>
    </row>
    <row r="3002" spans="21:21" x14ac:dyDescent="0.25">
      <c r="U3002" s="1"/>
    </row>
    <row r="3003" spans="21:21" x14ac:dyDescent="0.25">
      <c r="U3003" s="1"/>
    </row>
    <row r="3004" spans="21:21" x14ac:dyDescent="0.25">
      <c r="U3004" s="1"/>
    </row>
    <row r="3005" spans="21:21" x14ac:dyDescent="0.25">
      <c r="U3005" s="1"/>
    </row>
    <row r="3006" spans="21:21" x14ac:dyDescent="0.25">
      <c r="U3006" s="1"/>
    </row>
    <row r="3007" spans="21:21" x14ac:dyDescent="0.25">
      <c r="U3007" s="1"/>
    </row>
    <row r="3008" spans="21:21" x14ac:dyDescent="0.25">
      <c r="U3008" s="1"/>
    </row>
    <row r="3009" spans="21:21" x14ac:dyDescent="0.25">
      <c r="U3009" s="1"/>
    </row>
    <row r="3010" spans="21:21" x14ac:dyDescent="0.25">
      <c r="U3010" s="1"/>
    </row>
    <row r="3011" spans="21:21" x14ac:dyDescent="0.25">
      <c r="U3011" s="1"/>
    </row>
    <row r="3012" spans="21:21" x14ac:dyDescent="0.25">
      <c r="U3012" s="1"/>
    </row>
    <row r="3013" spans="21:21" x14ac:dyDescent="0.25">
      <c r="U3013" s="1"/>
    </row>
    <row r="3014" spans="21:21" x14ac:dyDescent="0.25">
      <c r="U3014" s="1"/>
    </row>
    <row r="3015" spans="21:21" x14ac:dyDescent="0.25">
      <c r="U3015" s="1"/>
    </row>
    <row r="3016" spans="21:21" x14ac:dyDescent="0.25">
      <c r="U3016" s="1"/>
    </row>
    <row r="3017" spans="21:21" x14ac:dyDescent="0.25">
      <c r="U3017" s="1"/>
    </row>
    <row r="3018" spans="21:21" x14ac:dyDescent="0.25">
      <c r="U3018" s="1"/>
    </row>
    <row r="3019" spans="21:21" x14ac:dyDescent="0.25">
      <c r="U3019" s="1"/>
    </row>
    <row r="3020" spans="21:21" x14ac:dyDescent="0.25">
      <c r="U3020" s="1"/>
    </row>
    <row r="3021" spans="21:21" x14ac:dyDescent="0.25">
      <c r="U3021" s="1"/>
    </row>
    <row r="3022" spans="21:21" x14ac:dyDescent="0.25">
      <c r="U3022" s="1"/>
    </row>
    <row r="3023" spans="21:21" x14ac:dyDescent="0.25">
      <c r="U3023" s="1"/>
    </row>
    <row r="3024" spans="21:21" x14ac:dyDescent="0.25">
      <c r="U3024" s="1"/>
    </row>
    <row r="3025" spans="21:21" x14ac:dyDescent="0.25">
      <c r="U3025" s="1"/>
    </row>
    <row r="3026" spans="21:21" x14ac:dyDescent="0.25">
      <c r="U3026" s="1"/>
    </row>
    <row r="3027" spans="21:21" x14ac:dyDescent="0.25">
      <c r="U3027" s="1"/>
    </row>
    <row r="3028" spans="21:21" x14ac:dyDescent="0.25">
      <c r="U3028" s="1"/>
    </row>
    <row r="3029" spans="21:21" x14ac:dyDescent="0.25">
      <c r="U3029" s="1"/>
    </row>
    <row r="3030" spans="21:21" x14ac:dyDescent="0.25">
      <c r="U3030" s="1"/>
    </row>
    <row r="3031" spans="21:21" x14ac:dyDescent="0.25">
      <c r="U3031" s="1"/>
    </row>
    <row r="3032" spans="21:21" x14ac:dyDescent="0.25">
      <c r="U3032" s="1"/>
    </row>
    <row r="3033" spans="21:21" x14ac:dyDescent="0.25">
      <c r="U3033" s="1"/>
    </row>
    <row r="3034" spans="21:21" x14ac:dyDescent="0.25">
      <c r="U3034" s="1"/>
    </row>
    <row r="3035" spans="21:21" x14ac:dyDescent="0.25">
      <c r="U3035" s="1"/>
    </row>
    <row r="3036" spans="21:21" x14ac:dyDescent="0.25">
      <c r="U3036" s="1"/>
    </row>
    <row r="3037" spans="21:21" x14ac:dyDescent="0.25">
      <c r="U3037" s="1"/>
    </row>
    <row r="3038" spans="21:21" x14ac:dyDescent="0.25">
      <c r="U3038" s="1"/>
    </row>
    <row r="3039" spans="21:21" x14ac:dyDescent="0.25">
      <c r="U3039" s="1"/>
    </row>
    <row r="3040" spans="21:21" x14ac:dyDescent="0.25">
      <c r="U3040" s="1"/>
    </row>
    <row r="3041" spans="21:21" x14ac:dyDescent="0.25">
      <c r="U3041" s="1"/>
    </row>
    <row r="3042" spans="21:21" x14ac:dyDescent="0.25">
      <c r="U3042" s="1"/>
    </row>
    <row r="3043" spans="21:21" x14ac:dyDescent="0.25">
      <c r="U3043" s="1"/>
    </row>
    <row r="3044" spans="21:21" x14ac:dyDescent="0.25">
      <c r="U3044" s="1"/>
    </row>
    <row r="3045" spans="21:21" x14ac:dyDescent="0.25">
      <c r="U3045" s="1"/>
    </row>
    <row r="3046" spans="21:21" x14ac:dyDescent="0.25">
      <c r="U3046" s="1"/>
    </row>
    <row r="3047" spans="21:21" x14ac:dyDescent="0.25">
      <c r="U3047" s="1"/>
    </row>
    <row r="3048" spans="21:21" x14ac:dyDescent="0.25">
      <c r="U3048" s="1"/>
    </row>
    <row r="3049" spans="21:21" x14ac:dyDescent="0.25">
      <c r="U3049" s="1"/>
    </row>
    <row r="3050" spans="21:21" x14ac:dyDescent="0.25">
      <c r="U3050" s="1"/>
    </row>
    <row r="3051" spans="21:21" x14ac:dyDescent="0.25">
      <c r="U3051" s="1"/>
    </row>
    <row r="3052" spans="21:21" x14ac:dyDescent="0.25">
      <c r="U3052" s="1"/>
    </row>
    <row r="3053" spans="21:21" x14ac:dyDescent="0.25">
      <c r="U3053" s="1"/>
    </row>
    <row r="3054" spans="21:21" x14ac:dyDescent="0.25">
      <c r="U3054" s="1"/>
    </row>
    <row r="3055" spans="21:21" x14ac:dyDescent="0.25">
      <c r="U3055" s="1"/>
    </row>
    <row r="3056" spans="21:21" x14ac:dyDescent="0.25">
      <c r="U3056" s="1"/>
    </row>
    <row r="3057" spans="21:21" x14ac:dyDescent="0.25">
      <c r="U3057" s="1"/>
    </row>
    <row r="3058" spans="21:21" x14ac:dyDescent="0.25">
      <c r="U3058" s="1"/>
    </row>
    <row r="3059" spans="21:21" x14ac:dyDescent="0.25">
      <c r="U3059" s="1"/>
    </row>
    <row r="3060" spans="21:21" x14ac:dyDescent="0.25">
      <c r="U3060" s="1"/>
    </row>
    <row r="3061" spans="21:21" x14ac:dyDescent="0.25">
      <c r="U3061" s="1"/>
    </row>
    <row r="3062" spans="21:21" x14ac:dyDescent="0.25">
      <c r="U3062" s="1"/>
    </row>
    <row r="3063" spans="21:21" x14ac:dyDescent="0.25">
      <c r="U3063" s="1"/>
    </row>
    <row r="3064" spans="21:21" x14ac:dyDescent="0.25">
      <c r="U3064" s="1"/>
    </row>
    <row r="3065" spans="21:21" x14ac:dyDescent="0.25">
      <c r="U3065" s="1"/>
    </row>
    <row r="3066" spans="21:21" x14ac:dyDescent="0.25">
      <c r="U3066" s="1"/>
    </row>
    <row r="3067" spans="21:21" x14ac:dyDescent="0.25">
      <c r="U3067" s="1"/>
    </row>
    <row r="3068" spans="21:21" x14ac:dyDescent="0.25">
      <c r="U3068" s="1"/>
    </row>
    <row r="3069" spans="21:21" x14ac:dyDescent="0.25">
      <c r="U3069" s="1"/>
    </row>
    <row r="3070" spans="21:21" x14ac:dyDescent="0.25">
      <c r="U3070" s="1"/>
    </row>
    <row r="3071" spans="21:21" x14ac:dyDescent="0.25">
      <c r="U3071" s="1"/>
    </row>
    <row r="3072" spans="21:21" x14ac:dyDescent="0.25">
      <c r="U3072" s="1"/>
    </row>
    <row r="3073" spans="21:21" x14ac:dyDescent="0.25">
      <c r="U3073" s="1"/>
    </row>
    <row r="3074" spans="21:21" x14ac:dyDescent="0.25">
      <c r="U3074" s="1"/>
    </row>
    <row r="3075" spans="21:21" x14ac:dyDescent="0.25">
      <c r="U3075" s="1"/>
    </row>
    <row r="3076" spans="21:21" x14ac:dyDescent="0.25">
      <c r="U3076" s="1"/>
    </row>
    <row r="3077" spans="21:21" x14ac:dyDescent="0.25">
      <c r="U3077" s="1"/>
    </row>
    <row r="3078" spans="21:21" x14ac:dyDescent="0.25">
      <c r="U3078" s="1"/>
    </row>
    <row r="3079" spans="21:21" x14ac:dyDescent="0.25">
      <c r="U3079" s="1"/>
    </row>
    <row r="3080" spans="21:21" x14ac:dyDescent="0.25">
      <c r="U3080" s="1"/>
    </row>
    <row r="3081" spans="21:21" x14ac:dyDescent="0.25">
      <c r="U3081" s="1"/>
    </row>
    <row r="3082" spans="21:21" x14ac:dyDescent="0.25">
      <c r="U3082" s="1"/>
    </row>
    <row r="3083" spans="21:21" x14ac:dyDescent="0.25">
      <c r="U3083" s="1"/>
    </row>
    <row r="3084" spans="21:21" x14ac:dyDescent="0.25">
      <c r="U3084" s="1"/>
    </row>
    <row r="3085" spans="21:21" x14ac:dyDescent="0.25">
      <c r="U3085" s="1"/>
    </row>
    <row r="3086" spans="21:21" x14ac:dyDescent="0.25">
      <c r="U3086" s="1"/>
    </row>
    <row r="3087" spans="21:21" x14ac:dyDescent="0.25">
      <c r="U3087" s="1"/>
    </row>
    <row r="3088" spans="21:21" x14ac:dyDescent="0.25">
      <c r="U3088" s="1"/>
    </row>
    <row r="3089" spans="21:21" x14ac:dyDescent="0.25">
      <c r="U3089" s="1"/>
    </row>
    <row r="3090" spans="21:21" x14ac:dyDescent="0.25">
      <c r="U3090" s="1"/>
    </row>
    <row r="3091" spans="21:21" x14ac:dyDescent="0.25">
      <c r="U3091" s="1"/>
    </row>
    <row r="3092" spans="21:21" x14ac:dyDescent="0.25">
      <c r="U3092" s="1"/>
    </row>
    <row r="3093" spans="21:21" x14ac:dyDescent="0.25">
      <c r="U3093" s="1"/>
    </row>
    <row r="3094" spans="21:21" x14ac:dyDescent="0.25">
      <c r="U3094" s="1"/>
    </row>
    <row r="3095" spans="21:21" x14ac:dyDescent="0.25">
      <c r="U3095" s="1"/>
    </row>
    <row r="3096" spans="21:21" x14ac:dyDescent="0.25">
      <c r="U3096" s="1"/>
    </row>
    <row r="3097" spans="21:21" x14ac:dyDescent="0.25">
      <c r="U3097" s="1"/>
    </row>
    <row r="3098" spans="21:21" x14ac:dyDescent="0.25">
      <c r="U3098" s="1"/>
    </row>
    <row r="3099" spans="21:21" x14ac:dyDescent="0.25">
      <c r="U3099" s="1"/>
    </row>
    <row r="3100" spans="21:21" x14ac:dyDescent="0.25">
      <c r="U3100" s="1"/>
    </row>
    <row r="3101" spans="21:21" x14ac:dyDescent="0.25">
      <c r="U3101" s="1"/>
    </row>
    <row r="3102" spans="21:21" x14ac:dyDescent="0.25">
      <c r="U3102" s="1"/>
    </row>
    <row r="3103" spans="21:21" x14ac:dyDescent="0.25">
      <c r="U3103" s="1"/>
    </row>
    <row r="3104" spans="21:21" x14ac:dyDescent="0.25">
      <c r="U3104" s="1"/>
    </row>
    <row r="3105" spans="21:21" x14ac:dyDescent="0.25">
      <c r="U3105" s="1"/>
    </row>
    <row r="3106" spans="21:21" x14ac:dyDescent="0.25">
      <c r="U3106" s="1"/>
    </row>
    <row r="3107" spans="21:21" x14ac:dyDescent="0.25">
      <c r="U3107" s="1"/>
    </row>
    <row r="3108" spans="21:21" x14ac:dyDescent="0.25">
      <c r="U3108" s="1"/>
    </row>
    <row r="3109" spans="21:21" x14ac:dyDescent="0.25">
      <c r="U3109" s="1"/>
    </row>
    <row r="3110" spans="21:21" x14ac:dyDescent="0.25">
      <c r="U3110" s="1"/>
    </row>
    <row r="3111" spans="21:21" x14ac:dyDescent="0.25">
      <c r="U3111" s="1"/>
    </row>
    <row r="3112" spans="21:21" x14ac:dyDescent="0.25">
      <c r="U3112" s="1"/>
    </row>
    <row r="3113" spans="21:21" x14ac:dyDescent="0.25">
      <c r="U3113" s="1"/>
    </row>
    <row r="3114" spans="21:21" x14ac:dyDescent="0.25">
      <c r="U3114" s="1"/>
    </row>
    <row r="3115" spans="21:21" x14ac:dyDescent="0.25">
      <c r="U3115" s="1"/>
    </row>
    <row r="3116" spans="21:21" x14ac:dyDescent="0.25">
      <c r="U3116" s="1"/>
    </row>
    <row r="3117" spans="21:21" x14ac:dyDescent="0.25">
      <c r="U3117" s="1"/>
    </row>
    <row r="3118" spans="21:21" x14ac:dyDescent="0.25">
      <c r="U3118" s="1"/>
    </row>
    <row r="3119" spans="21:21" x14ac:dyDescent="0.25">
      <c r="U3119" s="1"/>
    </row>
    <row r="3120" spans="21:21" x14ac:dyDescent="0.25">
      <c r="U3120" s="1"/>
    </row>
    <row r="3121" spans="21:21" x14ac:dyDescent="0.25">
      <c r="U3121" s="1"/>
    </row>
    <row r="3122" spans="21:21" x14ac:dyDescent="0.25">
      <c r="U3122" s="1"/>
    </row>
    <row r="3123" spans="21:21" x14ac:dyDescent="0.25">
      <c r="U3123" s="1"/>
    </row>
    <row r="3124" spans="21:21" x14ac:dyDescent="0.25">
      <c r="U3124" s="1"/>
    </row>
    <row r="3125" spans="21:21" x14ac:dyDescent="0.25">
      <c r="U3125" s="1"/>
    </row>
    <row r="3126" spans="21:21" x14ac:dyDescent="0.25">
      <c r="U3126" s="1"/>
    </row>
    <row r="3127" spans="21:21" x14ac:dyDescent="0.25">
      <c r="U3127" s="1"/>
    </row>
    <row r="3128" spans="21:21" x14ac:dyDescent="0.25">
      <c r="U3128" s="1"/>
    </row>
    <row r="3129" spans="21:21" x14ac:dyDescent="0.25">
      <c r="U3129" s="1"/>
    </row>
    <row r="3130" spans="21:21" x14ac:dyDescent="0.25">
      <c r="U3130" s="1"/>
    </row>
    <row r="3131" spans="21:21" x14ac:dyDescent="0.25">
      <c r="U3131" s="1"/>
    </row>
    <row r="3132" spans="21:21" x14ac:dyDescent="0.25">
      <c r="U3132" s="1"/>
    </row>
    <row r="3133" spans="21:21" x14ac:dyDescent="0.25">
      <c r="U3133" s="1"/>
    </row>
    <row r="3134" spans="21:21" x14ac:dyDescent="0.25">
      <c r="U3134" s="1"/>
    </row>
    <row r="3135" spans="21:21" x14ac:dyDescent="0.25">
      <c r="U3135" s="1"/>
    </row>
    <row r="3136" spans="21:21" x14ac:dyDescent="0.25">
      <c r="U3136" s="1"/>
    </row>
    <row r="3137" spans="21:21" x14ac:dyDescent="0.25">
      <c r="U3137" s="1"/>
    </row>
    <row r="3138" spans="21:21" x14ac:dyDescent="0.25">
      <c r="U3138" s="1"/>
    </row>
    <row r="3139" spans="21:21" x14ac:dyDescent="0.25">
      <c r="U3139" s="1"/>
    </row>
    <row r="3140" spans="21:21" x14ac:dyDescent="0.25">
      <c r="U3140" s="1"/>
    </row>
    <row r="3141" spans="21:21" x14ac:dyDescent="0.25">
      <c r="U3141" s="1"/>
    </row>
    <row r="3142" spans="21:21" x14ac:dyDescent="0.25">
      <c r="U3142" s="1"/>
    </row>
    <row r="3143" spans="21:21" x14ac:dyDescent="0.25">
      <c r="U3143" s="1"/>
    </row>
    <row r="3144" spans="21:21" x14ac:dyDescent="0.25">
      <c r="U3144" s="1"/>
    </row>
    <row r="3145" spans="21:21" x14ac:dyDescent="0.25">
      <c r="U3145" s="1"/>
    </row>
    <row r="3146" spans="21:21" x14ac:dyDescent="0.25">
      <c r="U3146" s="1"/>
    </row>
    <row r="3147" spans="21:21" x14ac:dyDescent="0.25">
      <c r="U3147" s="1"/>
    </row>
    <row r="3148" spans="21:21" x14ac:dyDescent="0.25">
      <c r="U3148" s="1"/>
    </row>
    <row r="3149" spans="21:21" x14ac:dyDescent="0.25">
      <c r="U3149" s="1"/>
    </row>
    <row r="3150" spans="21:21" x14ac:dyDescent="0.25">
      <c r="U3150" s="1"/>
    </row>
    <row r="3151" spans="21:21" x14ac:dyDescent="0.25">
      <c r="U3151" s="1"/>
    </row>
    <row r="3152" spans="21:21" x14ac:dyDescent="0.25">
      <c r="U3152" s="1"/>
    </row>
    <row r="3153" spans="21:21" x14ac:dyDescent="0.25">
      <c r="U3153" s="1"/>
    </row>
    <row r="3154" spans="21:21" x14ac:dyDescent="0.25">
      <c r="U3154" s="1"/>
    </row>
    <row r="3155" spans="21:21" x14ac:dyDescent="0.25">
      <c r="U3155" s="1"/>
    </row>
    <row r="3156" spans="21:21" x14ac:dyDescent="0.25">
      <c r="U3156" s="1"/>
    </row>
    <row r="3157" spans="21:21" x14ac:dyDescent="0.25">
      <c r="U3157" s="1"/>
    </row>
    <row r="3158" spans="21:21" x14ac:dyDescent="0.25">
      <c r="U3158" s="1"/>
    </row>
    <row r="3159" spans="21:21" x14ac:dyDescent="0.25">
      <c r="U3159" s="1"/>
    </row>
    <row r="3160" spans="21:21" x14ac:dyDescent="0.25">
      <c r="U3160" s="1"/>
    </row>
    <row r="3161" spans="21:21" x14ac:dyDescent="0.25">
      <c r="U3161" s="1"/>
    </row>
    <row r="3162" spans="21:21" x14ac:dyDescent="0.25">
      <c r="U3162" s="1"/>
    </row>
    <row r="3163" spans="21:21" x14ac:dyDescent="0.25">
      <c r="U3163" s="1"/>
    </row>
    <row r="3164" spans="21:21" x14ac:dyDescent="0.25">
      <c r="U3164" s="1"/>
    </row>
    <row r="3165" spans="21:21" x14ac:dyDescent="0.25">
      <c r="U3165" s="1"/>
    </row>
    <row r="3166" spans="21:21" x14ac:dyDescent="0.25">
      <c r="U3166" s="1"/>
    </row>
    <row r="3167" spans="21:21" x14ac:dyDescent="0.25">
      <c r="U3167" s="1"/>
    </row>
    <row r="3168" spans="21:21" x14ac:dyDescent="0.25">
      <c r="U3168" s="1"/>
    </row>
    <row r="3169" spans="21:21" x14ac:dyDescent="0.25">
      <c r="U3169" s="1"/>
    </row>
    <row r="3170" spans="21:21" x14ac:dyDescent="0.25">
      <c r="U3170" s="1"/>
    </row>
    <row r="3171" spans="21:21" x14ac:dyDescent="0.25">
      <c r="U3171" s="1"/>
    </row>
    <row r="3172" spans="21:21" x14ac:dyDescent="0.25">
      <c r="U3172" s="1"/>
    </row>
    <row r="3173" spans="21:21" x14ac:dyDescent="0.25">
      <c r="U3173" s="1"/>
    </row>
    <row r="3174" spans="21:21" x14ac:dyDescent="0.25">
      <c r="U3174" s="1"/>
    </row>
    <row r="3175" spans="21:21" x14ac:dyDescent="0.25">
      <c r="U3175" s="1"/>
    </row>
    <row r="3176" spans="21:21" x14ac:dyDescent="0.25">
      <c r="U3176" s="1"/>
    </row>
    <row r="3177" spans="21:21" x14ac:dyDescent="0.25">
      <c r="U3177" s="1"/>
    </row>
    <row r="3178" spans="21:21" x14ac:dyDescent="0.25">
      <c r="U3178" s="1"/>
    </row>
    <row r="3179" spans="21:21" x14ac:dyDescent="0.25">
      <c r="U3179" s="1"/>
    </row>
    <row r="3180" spans="21:21" x14ac:dyDescent="0.25">
      <c r="U3180" s="1"/>
    </row>
    <row r="3181" spans="21:21" x14ac:dyDescent="0.25">
      <c r="U3181" s="1"/>
    </row>
    <row r="3182" spans="21:21" x14ac:dyDescent="0.25">
      <c r="U3182" s="1"/>
    </row>
    <row r="3183" spans="21:21" x14ac:dyDescent="0.25">
      <c r="U3183" s="1"/>
    </row>
    <row r="3184" spans="21:21" x14ac:dyDescent="0.25">
      <c r="U3184" s="1"/>
    </row>
    <row r="3185" spans="21:21" x14ac:dyDescent="0.25">
      <c r="U3185" s="1"/>
    </row>
    <row r="3186" spans="21:21" x14ac:dyDescent="0.25">
      <c r="U3186" s="1"/>
    </row>
    <row r="3187" spans="21:21" x14ac:dyDescent="0.25">
      <c r="U3187" s="1"/>
    </row>
    <row r="3188" spans="21:21" x14ac:dyDescent="0.25">
      <c r="U3188" s="1"/>
    </row>
    <row r="3189" spans="21:21" x14ac:dyDescent="0.25">
      <c r="U3189" s="1"/>
    </row>
    <row r="3190" spans="21:21" x14ac:dyDescent="0.25">
      <c r="U3190" s="1"/>
    </row>
    <row r="3191" spans="21:21" x14ac:dyDescent="0.25">
      <c r="U3191" s="1"/>
    </row>
    <row r="3192" spans="21:21" x14ac:dyDescent="0.25">
      <c r="U3192" s="1"/>
    </row>
    <row r="3193" spans="21:21" x14ac:dyDescent="0.25">
      <c r="U3193" s="1"/>
    </row>
    <row r="3194" spans="21:21" x14ac:dyDescent="0.25">
      <c r="U3194" s="1"/>
    </row>
    <row r="3195" spans="21:21" x14ac:dyDescent="0.25">
      <c r="U3195" s="1"/>
    </row>
    <row r="3196" spans="21:21" x14ac:dyDescent="0.25">
      <c r="U3196" s="1"/>
    </row>
    <row r="3197" spans="21:21" x14ac:dyDescent="0.25">
      <c r="U3197" s="1"/>
    </row>
    <row r="3198" spans="21:21" x14ac:dyDescent="0.25">
      <c r="U3198" s="1"/>
    </row>
    <row r="3199" spans="21:21" x14ac:dyDescent="0.25">
      <c r="U3199" s="1"/>
    </row>
    <row r="3200" spans="21:21" x14ac:dyDescent="0.25">
      <c r="U3200" s="1"/>
    </row>
    <row r="3201" spans="21:21" x14ac:dyDescent="0.25">
      <c r="U3201" s="1"/>
    </row>
    <row r="3202" spans="21:21" x14ac:dyDescent="0.25">
      <c r="U3202" s="1"/>
    </row>
    <row r="3203" spans="21:21" x14ac:dyDescent="0.25">
      <c r="U3203" s="1"/>
    </row>
    <row r="3204" spans="21:21" x14ac:dyDescent="0.25">
      <c r="U3204" s="1"/>
    </row>
    <row r="3205" spans="21:21" x14ac:dyDescent="0.25">
      <c r="U3205" s="1"/>
    </row>
    <row r="3206" spans="21:21" x14ac:dyDescent="0.25">
      <c r="U3206" s="1"/>
    </row>
    <row r="3207" spans="21:21" x14ac:dyDescent="0.25">
      <c r="U3207" s="1"/>
    </row>
    <row r="3208" spans="21:21" x14ac:dyDescent="0.25">
      <c r="U3208" s="1"/>
    </row>
    <row r="3209" spans="21:21" x14ac:dyDescent="0.25">
      <c r="U3209" s="1"/>
    </row>
    <row r="3210" spans="21:21" x14ac:dyDescent="0.25">
      <c r="U3210" s="1"/>
    </row>
    <row r="3211" spans="21:21" x14ac:dyDescent="0.25">
      <c r="U3211" s="1"/>
    </row>
    <row r="3212" spans="21:21" x14ac:dyDescent="0.25">
      <c r="U3212" s="1"/>
    </row>
    <row r="3213" spans="21:21" x14ac:dyDescent="0.25">
      <c r="U3213" s="1"/>
    </row>
    <row r="3214" spans="21:21" x14ac:dyDescent="0.25">
      <c r="U3214" s="1"/>
    </row>
    <row r="3215" spans="21:21" x14ac:dyDescent="0.25">
      <c r="U3215" s="1"/>
    </row>
    <row r="3216" spans="21:21" x14ac:dyDescent="0.25">
      <c r="U3216" s="1"/>
    </row>
    <row r="3217" spans="21:21" x14ac:dyDescent="0.25">
      <c r="U3217" s="1"/>
    </row>
    <row r="3218" spans="21:21" x14ac:dyDescent="0.25">
      <c r="U3218" s="1"/>
    </row>
    <row r="3219" spans="21:21" x14ac:dyDescent="0.25">
      <c r="U3219" s="1"/>
    </row>
    <row r="3220" spans="21:21" x14ac:dyDescent="0.25">
      <c r="U3220" s="1"/>
    </row>
    <row r="3221" spans="21:21" x14ac:dyDescent="0.25">
      <c r="U3221" s="1"/>
    </row>
    <row r="3222" spans="21:21" x14ac:dyDescent="0.25">
      <c r="U3222" s="1"/>
    </row>
    <row r="3223" spans="21:21" x14ac:dyDescent="0.25">
      <c r="U3223" s="1"/>
    </row>
    <row r="3224" spans="21:21" x14ac:dyDescent="0.25">
      <c r="U3224" s="1"/>
    </row>
    <row r="3225" spans="21:21" x14ac:dyDescent="0.25">
      <c r="U3225" s="1"/>
    </row>
    <row r="3226" spans="21:21" x14ac:dyDescent="0.25">
      <c r="U3226" s="1"/>
    </row>
    <row r="3227" spans="21:21" x14ac:dyDescent="0.25">
      <c r="U3227" s="1"/>
    </row>
    <row r="3228" spans="21:21" x14ac:dyDescent="0.25">
      <c r="U3228" s="1"/>
    </row>
    <row r="3229" spans="21:21" x14ac:dyDescent="0.25">
      <c r="U3229" s="1"/>
    </row>
    <row r="3230" spans="21:21" x14ac:dyDescent="0.25">
      <c r="U3230" s="1"/>
    </row>
    <row r="3231" spans="21:21" x14ac:dyDescent="0.25">
      <c r="U3231" s="1"/>
    </row>
    <row r="3232" spans="21:21" x14ac:dyDescent="0.25">
      <c r="U3232" s="1"/>
    </row>
    <row r="3233" spans="21:21" x14ac:dyDescent="0.25">
      <c r="U3233" s="1"/>
    </row>
    <row r="3234" spans="21:21" x14ac:dyDescent="0.25">
      <c r="U3234" s="1"/>
    </row>
    <row r="3235" spans="21:21" x14ac:dyDescent="0.25">
      <c r="U3235" s="1"/>
    </row>
    <row r="3236" spans="21:21" x14ac:dyDescent="0.25">
      <c r="U3236" s="1"/>
    </row>
    <row r="3237" spans="21:21" x14ac:dyDescent="0.25">
      <c r="U3237" s="1"/>
    </row>
    <row r="3238" spans="21:21" x14ac:dyDescent="0.25">
      <c r="U3238" s="1"/>
    </row>
    <row r="3239" spans="21:21" x14ac:dyDescent="0.25">
      <c r="U3239" s="1"/>
    </row>
    <row r="3240" spans="21:21" x14ac:dyDescent="0.25">
      <c r="U3240" s="1"/>
    </row>
    <row r="3241" spans="21:21" x14ac:dyDescent="0.25">
      <c r="U3241" s="1"/>
    </row>
    <row r="3242" spans="21:21" x14ac:dyDescent="0.25">
      <c r="U3242" s="1"/>
    </row>
    <row r="3243" spans="21:21" x14ac:dyDescent="0.25">
      <c r="U3243" s="1"/>
    </row>
    <row r="3244" spans="21:21" x14ac:dyDescent="0.25">
      <c r="U3244" s="1"/>
    </row>
    <row r="3245" spans="21:21" x14ac:dyDescent="0.25">
      <c r="U3245" s="1"/>
    </row>
    <row r="3246" spans="21:21" x14ac:dyDescent="0.25">
      <c r="U3246" s="1"/>
    </row>
    <row r="3247" spans="21:21" x14ac:dyDescent="0.25">
      <c r="U3247" s="1"/>
    </row>
    <row r="3248" spans="21:21" x14ac:dyDescent="0.25">
      <c r="U3248" s="1"/>
    </row>
    <row r="3249" spans="21:21" x14ac:dyDescent="0.25">
      <c r="U3249" s="1"/>
    </row>
    <row r="3250" spans="21:21" x14ac:dyDescent="0.25">
      <c r="U3250" s="1"/>
    </row>
    <row r="3251" spans="21:21" x14ac:dyDescent="0.25">
      <c r="U3251" s="1"/>
    </row>
    <row r="3252" spans="21:21" x14ac:dyDescent="0.25">
      <c r="U3252" s="1"/>
    </row>
    <row r="3253" spans="21:21" x14ac:dyDescent="0.25">
      <c r="U3253" s="1"/>
    </row>
    <row r="3254" spans="21:21" x14ac:dyDescent="0.25">
      <c r="U3254" s="1"/>
    </row>
    <row r="3255" spans="21:21" x14ac:dyDescent="0.25">
      <c r="U3255" s="1"/>
    </row>
    <row r="3256" spans="21:21" x14ac:dyDescent="0.25">
      <c r="U3256" s="1"/>
    </row>
    <row r="3257" spans="21:21" x14ac:dyDescent="0.25">
      <c r="U3257" s="1"/>
    </row>
    <row r="3258" spans="21:21" x14ac:dyDescent="0.25">
      <c r="U3258" s="1"/>
    </row>
    <row r="3259" spans="21:21" x14ac:dyDescent="0.25">
      <c r="U3259" s="1"/>
    </row>
    <row r="3260" spans="21:21" x14ac:dyDescent="0.25">
      <c r="U3260" s="1"/>
    </row>
    <row r="3261" spans="21:21" x14ac:dyDescent="0.25">
      <c r="U3261" s="1"/>
    </row>
    <row r="3262" spans="21:21" x14ac:dyDescent="0.25">
      <c r="U3262" s="1"/>
    </row>
    <row r="3263" spans="21:21" x14ac:dyDescent="0.25">
      <c r="U3263" s="1"/>
    </row>
    <row r="3264" spans="21:21" x14ac:dyDescent="0.25">
      <c r="U3264" s="1"/>
    </row>
    <row r="3265" spans="21:21" x14ac:dyDescent="0.25">
      <c r="U3265" s="1"/>
    </row>
    <row r="3266" spans="21:21" x14ac:dyDescent="0.25">
      <c r="U3266" s="1"/>
    </row>
    <row r="3267" spans="21:21" x14ac:dyDescent="0.25">
      <c r="U3267" s="1"/>
    </row>
    <row r="3268" spans="21:21" x14ac:dyDescent="0.25">
      <c r="U3268" s="1"/>
    </row>
    <row r="3269" spans="21:21" x14ac:dyDescent="0.25">
      <c r="U3269" s="1"/>
    </row>
    <row r="3270" spans="21:21" x14ac:dyDescent="0.25">
      <c r="U3270" s="1"/>
    </row>
    <row r="3271" spans="21:21" x14ac:dyDescent="0.25">
      <c r="U3271" s="1"/>
    </row>
    <row r="3272" spans="21:21" x14ac:dyDescent="0.25">
      <c r="U3272" s="1"/>
    </row>
    <row r="3273" spans="21:21" x14ac:dyDescent="0.25">
      <c r="U3273" s="1"/>
    </row>
    <row r="3274" spans="21:21" x14ac:dyDescent="0.25">
      <c r="U3274" s="1"/>
    </row>
    <row r="3275" spans="21:21" x14ac:dyDescent="0.25">
      <c r="U3275" s="1"/>
    </row>
    <row r="3276" spans="21:21" x14ac:dyDescent="0.25">
      <c r="U3276" s="1"/>
    </row>
    <row r="3277" spans="21:21" x14ac:dyDescent="0.25">
      <c r="U3277" s="1"/>
    </row>
    <row r="3278" spans="21:21" x14ac:dyDescent="0.25">
      <c r="U3278" s="1"/>
    </row>
    <row r="3279" spans="21:21" x14ac:dyDescent="0.25">
      <c r="U3279" s="1"/>
    </row>
    <row r="3280" spans="21:21" x14ac:dyDescent="0.25">
      <c r="U3280" s="1"/>
    </row>
    <row r="3281" spans="21:21" x14ac:dyDescent="0.25">
      <c r="U3281" s="1"/>
    </row>
    <row r="3282" spans="21:21" x14ac:dyDescent="0.25">
      <c r="U3282" s="1"/>
    </row>
    <row r="3283" spans="21:21" x14ac:dyDescent="0.25">
      <c r="U3283" s="1"/>
    </row>
    <row r="3284" spans="21:21" x14ac:dyDescent="0.25">
      <c r="U3284" s="1"/>
    </row>
    <row r="3285" spans="21:21" x14ac:dyDescent="0.25">
      <c r="U3285" s="1"/>
    </row>
    <row r="3286" spans="21:21" x14ac:dyDescent="0.25">
      <c r="U3286" s="1"/>
    </row>
    <row r="3287" spans="21:21" x14ac:dyDescent="0.25">
      <c r="U3287" s="1"/>
    </row>
    <row r="3288" spans="21:21" x14ac:dyDescent="0.25">
      <c r="U3288" s="1"/>
    </row>
    <row r="3289" spans="21:21" x14ac:dyDescent="0.25">
      <c r="U3289" s="1"/>
    </row>
    <row r="3290" spans="21:21" x14ac:dyDescent="0.25">
      <c r="U3290" s="1"/>
    </row>
    <row r="3291" spans="21:21" x14ac:dyDescent="0.25">
      <c r="U3291" s="1"/>
    </row>
    <row r="3292" spans="21:21" x14ac:dyDescent="0.25">
      <c r="U3292" s="1"/>
    </row>
    <row r="3293" spans="21:21" x14ac:dyDescent="0.25">
      <c r="U3293" s="1"/>
    </row>
    <row r="3294" spans="21:21" x14ac:dyDescent="0.25">
      <c r="U3294" s="1"/>
    </row>
    <row r="3295" spans="21:21" x14ac:dyDescent="0.25">
      <c r="U3295" s="1"/>
    </row>
    <row r="3296" spans="21:21" x14ac:dyDescent="0.25">
      <c r="U3296" s="1"/>
    </row>
    <row r="3297" spans="21:21" x14ac:dyDescent="0.25">
      <c r="U3297" s="1"/>
    </row>
    <row r="3298" spans="21:21" x14ac:dyDescent="0.25">
      <c r="U3298" s="1"/>
    </row>
    <row r="3299" spans="21:21" x14ac:dyDescent="0.25">
      <c r="U3299" s="1"/>
    </row>
    <row r="3300" spans="21:21" x14ac:dyDescent="0.25">
      <c r="U3300" s="1"/>
    </row>
    <row r="3301" spans="21:21" x14ac:dyDescent="0.25">
      <c r="U3301" s="1"/>
    </row>
    <row r="3302" spans="21:21" x14ac:dyDescent="0.25">
      <c r="U3302" s="1"/>
    </row>
    <row r="3303" spans="21:21" x14ac:dyDescent="0.25">
      <c r="U3303" s="1"/>
    </row>
    <row r="3304" spans="21:21" x14ac:dyDescent="0.25">
      <c r="U3304" s="1"/>
    </row>
    <row r="3305" spans="21:21" x14ac:dyDescent="0.25">
      <c r="U3305" s="1"/>
    </row>
    <row r="3306" spans="21:21" x14ac:dyDescent="0.25">
      <c r="U3306" s="1"/>
    </row>
    <row r="3307" spans="21:21" x14ac:dyDescent="0.25">
      <c r="U3307" s="1"/>
    </row>
    <row r="3308" spans="21:21" x14ac:dyDescent="0.25">
      <c r="U3308" s="1"/>
    </row>
    <row r="3309" spans="21:21" x14ac:dyDescent="0.25">
      <c r="U3309" s="1"/>
    </row>
    <row r="3310" spans="21:21" x14ac:dyDescent="0.25">
      <c r="U3310" s="1"/>
    </row>
    <row r="3311" spans="21:21" x14ac:dyDescent="0.25">
      <c r="U3311" s="1"/>
    </row>
    <row r="3312" spans="21:21" x14ac:dyDescent="0.25">
      <c r="U3312" s="1"/>
    </row>
    <row r="3313" spans="21:21" x14ac:dyDescent="0.25">
      <c r="U3313" s="1"/>
    </row>
    <row r="3314" spans="21:21" x14ac:dyDescent="0.25">
      <c r="U3314" s="1"/>
    </row>
    <row r="3315" spans="21:21" x14ac:dyDescent="0.25">
      <c r="U3315" s="1"/>
    </row>
    <row r="3316" spans="21:21" x14ac:dyDescent="0.25">
      <c r="U3316" s="1"/>
    </row>
    <row r="3317" spans="21:21" x14ac:dyDescent="0.25">
      <c r="U3317" s="1"/>
    </row>
    <row r="3318" spans="21:21" x14ac:dyDescent="0.25">
      <c r="U3318" s="1"/>
    </row>
    <row r="3319" spans="21:21" x14ac:dyDescent="0.25">
      <c r="U3319" s="1"/>
    </row>
    <row r="3320" spans="21:21" x14ac:dyDescent="0.25">
      <c r="U3320" s="1"/>
    </row>
    <row r="3321" spans="21:21" x14ac:dyDescent="0.25">
      <c r="U3321" s="1"/>
    </row>
    <row r="3322" spans="21:21" x14ac:dyDescent="0.25">
      <c r="U3322" s="1"/>
    </row>
    <row r="3323" spans="21:21" x14ac:dyDescent="0.25">
      <c r="U3323" s="1"/>
    </row>
    <row r="3324" spans="21:21" x14ac:dyDescent="0.25">
      <c r="U3324" s="1"/>
    </row>
    <row r="3325" spans="21:21" x14ac:dyDescent="0.25">
      <c r="U3325" s="1"/>
    </row>
    <row r="3326" spans="21:21" x14ac:dyDescent="0.25">
      <c r="U3326" s="1"/>
    </row>
    <row r="3327" spans="21:21" x14ac:dyDescent="0.25">
      <c r="U3327" s="1"/>
    </row>
    <row r="3328" spans="21:21" x14ac:dyDescent="0.25">
      <c r="U3328" s="1"/>
    </row>
    <row r="3329" spans="21:21" x14ac:dyDescent="0.25">
      <c r="U3329" s="1"/>
    </row>
    <row r="3330" spans="21:21" x14ac:dyDescent="0.25">
      <c r="U3330" s="1"/>
    </row>
    <row r="3331" spans="21:21" x14ac:dyDescent="0.25">
      <c r="U3331" s="1"/>
    </row>
    <row r="3332" spans="21:21" x14ac:dyDescent="0.25">
      <c r="U3332" s="1"/>
    </row>
    <row r="3333" spans="21:21" x14ac:dyDescent="0.25">
      <c r="U3333" s="1"/>
    </row>
    <row r="3334" spans="21:21" x14ac:dyDescent="0.25">
      <c r="U3334" s="1"/>
    </row>
    <row r="3335" spans="21:21" x14ac:dyDescent="0.25">
      <c r="U3335" s="1"/>
    </row>
    <row r="3336" spans="21:21" x14ac:dyDescent="0.25">
      <c r="U3336" s="1"/>
    </row>
    <row r="3337" spans="21:21" x14ac:dyDescent="0.25">
      <c r="U3337" s="1"/>
    </row>
    <row r="3338" spans="21:21" x14ac:dyDescent="0.25">
      <c r="U3338" s="1"/>
    </row>
    <row r="3339" spans="21:21" x14ac:dyDescent="0.25">
      <c r="U3339" s="1"/>
    </row>
    <row r="3340" spans="21:21" x14ac:dyDescent="0.25">
      <c r="U3340" s="1"/>
    </row>
    <row r="3341" spans="21:21" x14ac:dyDescent="0.25">
      <c r="U3341" s="1"/>
    </row>
    <row r="3342" spans="21:21" x14ac:dyDescent="0.25">
      <c r="U3342" s="1"/>
    </row>
    <row r="3343" spans="21:21" x14ac:dyDescent="0.25">
      <c r="U3343" s="1"/>
    </row>
    <row r="3344" spans="21:21" x14ac:dyDescent="0.25">
      <c r="U3344" s="1"/>
    </row>
    <row r="3345" spans="21:21" x14ac:dyDescent="0.25">
      <c r="U3345" s="1"/>
    </row>
    <row r="3346" spans="21:21" x14ac:dyDescent="0.25">
      <c r="U3346" s="1"/>
    </row>
    <row r="3347" spans="21:21" x14ac:dyDescent="0.25">
      <c r="U3347" s="1"/>
    </row>
    <row r="3348" spans="21:21" x14ac:dyDescent="0.25">
      <c r="U3348" s="1"/>
    </row>
    <row r="3349" spans="21:21" x14ac:dyDescent="0.25">
      <c r="U3349" s="1"/>
    </row>
    <row r="3350" spans="21:21" x14ac:dyDescent="0.25">
      <c r="U3350" s="1"/>
    </row>
    <row r="3351" spans="21:21" x14ac:dyDescent="0.25">
      <c r="U3351" s="1"/>
    </row>
    <row r="3352" spans="21:21" x14ac:dyDescent="0.25">
      <c r="U3352" s="1"/>
    </row>
    <row r="3353" spans="21:21" x14ac:dyDescent="0.25">
      <c r="U3353" s="1"/>
    </row>
    <row r="3354" spans="21:21" x14ac:dyDescent="0.25">
      <c r="U3354" s="1"/>
    </row>
    <row r="3355" spans="21:21" x14ac:dyDescent="0.25">
      <c r="U3355" s="1"/>
    </row>
    <row r="3356" spans="21:21" x14ac:dyDescent="0.25">
      <c r="U3356" s="1"/>
    </row>
    <row r="3357" spans="21:21" x14ac:dyDescent="0.25">
      <c r="U3357" s="1"/>
    </row>
    <row r="3358" spans="21:21" x14ac:dyDescent="0.25">
      <c r="U3358" s="1"/>
    </row>
    <row r="3359" spans="21:21" x14ac:dyDescent="0.25">
      <c r="U3359" s="1"/>
    </row>
    <row r="3360" spans="21:21" x14ac:dyDescent="0.25">
      <c r="U3360" s="1"/>
    </row>
    <row r="3361" spans="21:21" x14ac:dyDescent="0.25">
      <c r="U3361" s="1"/>
    </row>
    <row r="3362" spans="21:21" x14ac:dyDescent="0.25">
      <c r="U3362" s="1"/>
    </row>
    <row r="3363" spans="21:21" x14ac:dyDescent="0.25">
      <c r="U3363" s="1"/>
    </row>
    <row r="3364" spans="21:21" x14ac:dyDescent="0.25">
      <c r="U3364" s="1"/>
    </row>
    <row r="3365" spans="21:21" x14ac:dyDescent="0.25">
      <c r="U3365" s="1"/>
    </row>
    <row r="3366" spans="21:21" x14ac:dyDescent="0.25">
      <c r="U3366" s="1"/>
    </row>
    <row r="3367" spans="21:21" x14ac:dyDescent="0.25">
      <c r="U3367" s="1"/>
    </row>
    <row r="3368" spans="21:21" x14ac:dyDescent="0.25">
      <c r="U3368" s="1"/>
    </row>
    <row r="3369" spans="21:21" x14ac:dyDescent="0.25">
      <c r="U3369" s="1"/>
    </row>
    <row r="3370" spans="21:21" x14ac:dyDescent="0.25">
      <c r="U3370" s="1"/>
    </row>
    <row r="3371" spans="21:21" x14ac:dyDescent="0.25">
      <c r="U3371" s="1"/>
    </row>
    <row r="3372" spans="21:21" x14ac:dyDescent="0.25">
      <c r="U3372" s="1"/>
    </row>
    <row r="3373" spans="21:21" x14ac:dyDescent="0.25">
      <c r="U3373" s="1"/>
    </row>
    <row r="3374" spans="21:21" x14ac:dyDescent="0.25">
      <c r="U3374" s="1"/>
    </row>
    <row r="3375" spans="21:21" x14ac:dyDescent="0.25">
      <c r="U3375" s="1"/>
    </row>
    <row r="3376" spans="21:21" x14ac:dyDescent="0.25">
      <c r="U3376" s="1"/>
    </row>
    <row r="3377" spans="21:21" x14ac:dyDescent="0.25">
      <c r="U3377" s="1"/>
    </row>
    <row r="3378" spans="21:21" x14ac:dyDescent="0.25">
      <c r="U3378" s="1"/>
    </row>
    <row r="3379" spans="21:21" x14ac:dyDescent="0.25">
      <c r="U3379" s="1"/>
    </row>
    <row r="3380" spans="21:21" x14ac:dyDescent="0.25">
      <c r="U3380" s="1"/>
    </row>
    <row r="3381" spans="21:21" x14ac:dyDescent="0.25">
      <c r="U3381" s="1"/>
    </row>
    <row r="3382" spans="21:21" x14ac:dyDescent="0.25">
      <c r="U3382" s="1"/>
    </row>
    <row r="3383" spans="21:21" x14ac:dyDescent="0.25">
      <c r="U3383" s="1"/>
    </row>
    <row r="3384" spans="21:21" x14ac:dyDescent="0.25">
      <c r="U3384" s="1"/>
    </row>
    <row r="3385" spans="21:21" x14ac:dyDescent="0.25">
      <c r="U3385" s="1"/>
    </row>
    <row r="3386" spans="21:21" x14ac:dyDescent="0.25">
      <c r="U3386" s="1"/>
    </row>
    <row r="3387" spans="21:21" x14ac:dyDescent="0.25">
      <c r="U3387" s="1"/>
    </row>
    <row r="3388" spans="21:21" x14ac:dyDescent="0.25">
      <c r="U3388" s="1"/>
    </row>
    <row r="3389" spans="21:21" x14ac:dyDescent="0.25">
      <c r="U3389" s="1"/>
    </row>
    <row r="3390" spans="21:21" x14ac:dyDescent="0.25">
      <c r="U3390" s="1"/>
    </row>
    <row r="3391" spans="21:21" x14ac:dyDescent="0.25">
      <c r="U3391" s="1"/>
    </row>
    <row r="3392" spans="21:21" x14ac:dyDescent="0.25">
      <c r="U3392" s="1"/>
    </row>
    <row r="3393" spans="21:21" x14ac:dyDescent="0.25">
      <c r="U3393" s="1"/>
    </row>
    <row r="3394" spans="21:21" x14ac:dyDescent="0.25">
      <c r="U3394" s="1"/>
    </row>
    <row r="3395" spans="21:21" x14ac:dyDescent="0.25">
      <c r="U3395" s="1"/>
    </row>
    <row r="3396" spans="21:21" x14ac:dyDescent="0.25">
      <c r="U3396" s="1"/>
    </row>
    <row r="3397" spans="21:21" x14ac:dyDescent="0.25">
      <c r="U3397" s="1"/>
    </row>
    <row r="3398" spans="21:21" x14ac:dyDescent="0.25">
      <c r="U3398" s="1"/>
    </row>
    <row r="3399" spans="21:21" x14ac:dyDescent="0.25">
      <c r="U3399" s="1"/>
    </row>
    <row r="3400" spans="21:21" x14ac:dyDescent="0.25">
      <c r="U3400" s="1"/>
    </row>
    <row r="3401" spans="21:21" x14ac:dyDescent="0.25">
      <c r="U3401" s="1"/>
    </row>
    <row r="3402" spans="21:21" x14ac:dyDescent="0.25">
      <c r="U3402" s="1"/>
    </row>
    <row r="3403" spans="21:21" x14ac:dyDescent="0.25">
      <c r="U3403" s="1"/>
    </row>
    <row r="3404" spans="21:21" x14ac:dyDescent="0.25">
      <c r="U3404" s="1"/>
    </row>
    <row r="3405" spans="21:21" x14ac:dyDescent="0.25">
      <c r="U3405" s="1"/>
    </row>
    <row r="3406" spans="21:21" x14ac:dyDescent="0.25">
      <c r="U3406" s="1"/>
    </row>
    <row r="3407" spans="21:21" x14ac:dyDescent="0.25">
      <c r="U3407" s="1"/>
    </row>
    <row r="3408" spans="21:21" x14ac:dyDescent="0.25">
      <c r="U3408" s="1"/>
    </row>
    <row r="3409" spans="21:21" x14ac:dyDescent="0.25">
      <c r="U3409" s="1"/>
    </row>
    <row r="3410" spans="21:21" x14ac:dyDescent="0.25">
      <c r="U3410" s="1"/>
    </row>
    <row r="3411" spans="21:21" x14ac:dyDescent="0.25">
      <c r="U3411" s="1"/>
    </row>
    <row r="3412" spans="21:21" x14ac:dyDescent="0.25">
      <c r="U3412" s="1"/>
    </row>
    <row r="3413" spans="21:21" x14ac:dyDescent="0.25">
      <c r="U3413" s="1"/>
    </row>
    <row r="3414" spans="21:21" x14ac:dyDescent="0.25">
      <c r="U3414" s="1"/>
    </row>
    <row r="3415" spans="21:21" x14ac:dyDescent="0.25">
      <c r="U3415" s="1"/>
    </row>
    <row r="3416" spans="21:21" x14ac:dyDescent="0.25">
      <c r="U3416" s="1"/>
    </row>
    <row r="3417" spans="21:21" x14ac:dyDescent="0.25">
      <c r="U3417" s="1"/>
    </row>
    <row r="3418" spans="21:21" x14ac:dyDescent="0.25">
      <c r="U3418" s="1"/>
    </row>
    <row r="3419" spans="21:21" x14ac:dyDescent="0.25">
      <c r="U3419" s="1"/>
    </row>
    <row r="3420" spans="21:21" x14ac:dyDescent="0.25">
      <c r="U3420" s="1"/>
    </row>
    <row r="3421" spans="21:21" x14ac:dyDescent="0.25">
      <c r="U3421" s="1"/>
    </row>
    <row r="3422" spans="21:21" x14ac:dyDescent="0.25">
      <c r="U3422" s="1"/>
    </row>
    <row r="3423" spans="21:21" x14ac:dyDescent="0.25">
      <c r="U3423" s="1"/>
    </row>
    <row r="3424" spans="21:21" x14ac:dyDescent="0.25">
      <c r="U3424" s="1"/>
    </row>
    <row r="3425" spans="21:21" x14ac:dyDescent="0.25">
      <c r="U3425" s="1"/>
    </row>
    <row r="3426" spans="21:21" x14ac:dyDescent="0.25">
      <c r="U3426" s="1"/>
    </row>
    <row r="3427" spans="21:21" x14ac:dyDescent="0.25">
      <c r="U3427" s="1"/>
    </row>
    <row r="3428" spans="21:21" x14ac:dyDescent="0.25">
      <c r="U3428" s="1"/>
    </row>
    <row r="3429" spans="21:21" x14ac:dyDescent="0.25">
      <c r="U3429" s="1"/>
    </row>
    <row r="3430" spans="21:21" x14ac:dyDescent="0.25">
      <c r="U3430" s="1"/>
    </row>
    <row r="3431" spans="21:21" x14ac:dyDescent="0.25">
      <c r="U3431" s="1"/>
    </row>
    <row r="3432" spans="21:21" x14ac:dyDescent="0.25">
      <c r="U3432" s="1"/>
    </row>
    <row r="3433" spans="21:21" x14ac:dyDescent="0.25">
      <c r="U3433" s="1"/>
    </row>
    <row r="3434" spans="21:21" x14ac:dyDescent="0.25">
      <c r="U3434" s="1"/>
    </row>
    <row r="3435" spans="21:21" x14ac:dyDescent="0.25">
      <c r="U3435" s="1"/>
    </row>
    <row r="3436" spans="21:21" x14ac:dyDescent="0.25">
      <c r="U3436" s="1"/>
    </row>
    <row r="3437" spans="21:21" x14ac:dyDescent="0.25">
      <c r="U3437" s="1"/>
    </row>
    <row r="3438" spans="21:21" x14ac:dyDescent="0.25">
      <c r="U3438" s="1"/>
    </row>
    <row r="3439" spans="21:21" x14ac:dyDescent="0.25">
      <c r="U3439" s="1"/>
    </row>
    <row r="3440" spans="21:21" x14ac:dyDescent="0.25">
      <c r="U3440" s="1"/>
    </row>
    <row r="3441" spans="21:21" x14ac:dyDescent="0.25">
      <c r="U3441" s="1"/>
    </row>
    <row r="3442" spans="21:21" x14ac:dyDescent="0.25">
      <c r="U3442" s="1"/>
    </row>
    <row r="3443" spans="21:21" x14ac:dyDescent="0.25">
      <c r="U3443" s="1"/>
    </row>
    <row r="3444" spans="21:21" x14ac:dyDescent="0.25">
      <c r="U3444" s="1"/>
    </row>
    <row r="3445" spans="21:21" x14ac:dyDescent="0.25">
      <c r="U3445" s="1"/>
    </row>
    <row r="3446" spans="21:21" x14ac:dyDescent="0.25">
      <c r="U3446" s="1"/>
    </row>
    <row r="3447" spans="21:21" x14ac:dyDescent="0.25">
      <c r="U3447" s="1"/>
    </row>
    <row r="3448" spans="21:21" x14ac:dyDescent="0.25">
      <c r="U3448" s="1"/>
    </row>
    <row r="3449" spans="21:21" x14ac:dyDescent="0.25">
      <c r="U3449" s="1"/>
    </row>
    <row r="3450" spans="21:21" x14ac:dyDescent="0.25">
      <c r="U3450" s="1"/>
    </row>
    <row r="3451" spans="21:21" x14ac:dyDescent="0.25">
      <c r="U3451" s="1"/>
    </row>
    <row r="3452" spans="21:21" x14ac:dyDescent="0.25">
      <c r="U3452" s="1"/>
    </row>
    <row r="3453" spans="21:21" x14ac:dyDescent="0.25">
      <c r="U3453" s="1"/>
    </row>
    <row r="3454" spans="21:21" x14ac:dyDescent="0.25">
      <c r="U3454" s="1"/>
    </row>
    <row r="3455" spans="21:21" x14ac:dyDescent="0.25">
      <c r="U3455" s="1"/>
    </row>
    <row r="3456" spans="21:21" x14ac:dyDescent="0.25">
      <c r="U3456" s="1"/>
    </row>
    <row r="3457" spans="21:21" x14ac:dyDescent="0.25">
      <c r="U3457" s="1"/>
    </row>
    <row r="3458" spans="21:21" x14ac:dyDescent="0.25">
      <c r="U3458" s="1"/>
    </row>
    <row r="3459" spans="21:21" x14ac:dyDescent="0.25">
      <c r="U3459" s="1"/>
    </row>
    <row r="3460" spans="21:21" x14ac:dyDescent="0.25">
      <c r="U3460" s="1"/>
    </row>
    <row r="3461" spans="21:21" x14ac:dyDescent="0.25">
      <c r="U3461" s="1"/>
    </row>
    <row r="3462" spans="21:21" x14ac:dyDescent="0.25">
      <c r="U3462" s="1"/>
    </row>
    <row r="3463" spans="21:21" x14ac:dyDescent="0.25">
      <c r="U3463" s="1"/>
    </row>
    <row r="3464" spans="21:21" x14ac:dyDescent="0.25">
      <c r="U3464" s="1"/>
    </row>
    <row r="3465" spans="21:21" x14ac:dyDescent="0.25">
      <c r="U3465" s="1"/>
    </row>
    <row r="3466" spans="21:21" x14ac:dyDescent="0.25">
      <c r="U3466" s="1"/>
    </row>
    <row r="3467" spans="21:21" x14ac:dyDescent="0.25">
      <c r="U3467" s="1"/>
    </row>
    <row r="3468" spans="21:21" x14ac:dyDescent="0.25">
      <c r="U3468" s="1"/>
    </row>
    <row r="3469" spans="21:21" x14ac:dyDescent="0.25">
      <c r="U3469" s="1"/>
    </row>
    <row r="3470" spans="21:21" x14ac:dyDescent="0.25">
      <c r="U3470" s="1"/>
    </row>
    <row r="3471" spans="21:21" x14ac:dyDescent="0.25">
      <c r="U3471" s="1"/>
    </row>
    <row r="3472" spans="21:21" x14ac:dyDescent="0.25">
      <c r="U3472" s="1"/>
    </row>
    <row r="3473" spans="21:21" x14ac:dyDescent="0.25">
      <c r="U3473" s="1"/>
    </row>
    <row r="3474" spans="21:21" x14ac:dyDescent="0.25">
      <c r="U3474" s="1"/>
    </row>
    <row r="3475" spans="21:21" x14ac:dyDescent="0.25">
      <c r="U3475" s="1"/>
    </row>
    <row r="3476" spans="21:21" x14ac:dyDescent="0.25">
      <c r="U3476" s="1"/>
    </row>
    <row r="3477" spans="21:21" x14ac:dyDescent="0.25">
      <c r="U3477" s="1"/>
    </row>
    <row r="3478" spans="21:21" x14ac:dyDescent="0.25">
      <c r="U3478" s="1"/>
    </row>
    <row r="3479" spans="21:21" x14ac:dyDescent="0.25">
      <c r="U3479" s="1"/>
    </row>
    <row r="3480" spans="21:21" x14ac:dyDescent="0.25">
      <c r="U3480" s="1"/>
    </row>
    <row r="3481" spans="21:21" x14ac:dyDescent="0.25">
      <c r="U3481" s="1"/>
    </row>
    <row r="3482" spans="21:21" x14ac:dyDescent="0.25">
      <c r="U3482" s="1"/>
    </row>
    <row r="3483" spans="21:21" x14ac:dyDescent="0.25">
      <c r="U3483" s="1"/>
    </row>
    <row r="3484" spans="21:21" x14ac:dyDescent="0.25">
      <c r="U3484" s="1"/>
    </row>
    <row r="3485" spans="21:21" x14ac:dyDescent="0.25">
      <c r="U3485" s="1"/>
    </row>
    <row r="3486" spans="21:21" x14ac:dyDescent="0.25">
      <c r="U3486" s="1"/>
    </row>
    <row r="3487" spans="21:21" x14ac:dyDescent="0.25">
      <c r="U3487" s="1"/>
    </row>
    <row r="3488" spans="21:21" x14ac:dyDescent="0.25">
      <c r="U3488" s="1"/>
    </row>
    <row r="3489" spans="21:21" x14ac:dyDescent="0.25">
      <c r="U3489" s="1"/>
    </row>
    <row r="3490" spans="21:21" x14ac:dyDescent="0.25">
      <c r="U3490" s="1"/>
    </row>
    <row r="3491" spans="21:21" x14ac:dyDescent="0.25">
      <c r="U3491" s="1"/>
    </row>
    <row r="3492" spans="21:21" x14ac:dyDescent="0.25">
      <c r="U3492" s="1"/>
    </row>
    <row r="3493" spans="21:21" x14ac:dyDescent="0.25">
      <c r="U3493" s="1"/>
    </row>
    <row r="3494" spans="21:21" x14ac:dyDescent="0.25">
      <c r="U3494" s="1"/>
    </row>
    <row r="3495" spans="21:21" x14ac:dyDescent="0.25">
      <c r="U3495" s="1"/>
    </row>
    <row r="3496" spans="21:21" x14ac:dyDescent="0.25">
      <c r="U3496" s="1"/>
    </row>
    <row r="3497" spans="21:21" x14ac:dyDescent="0.25">
      <c r="U3497" s="1"/>
    </row>
    <row r="3498" spans="21:21" x14ac:dyDescent="0.25">
      <c r="U3498" s="1"/>
    </row>
    <row r="3499" spans="21:21" x14ac:dyDescent="0.25">
      <c r="U3499" s="1"/>
    </row>
    <row r="3500" spans="21:21" x14ac:dyDescent="0.25">
      <c r="U3500" s="1"/>
    </row>
    <row r="3501" spans="21:21" x14ac:dyDescent="0.25">
      <c r="U3501" s="1"/>
    </row>
    <row r="3502" spans="21:21" x14ac:dyDescent="0.25">
      <c r="U3502" s="1"/>
    </row>
    <row r="3503" spans="21:21" x14ac:dyDescent="0.25">
      <c r="U3503" s="1"/>
    </row>
    <row r="3504" spans="21:21" x14ac:dyDescent="0.25">
      <c r="U3504" s="1"/>
    </row>
    <row r="3505" spans="21:21" x14ac:dyDescent="0.25">
      <c r="U3505" s="1"/>
    </row>
    <row r="3506" spans="21:21" x14ac:dyDescent="0.25">
      <c r="U3506" s="1"/>
    </row>
    <row r="3507" spans="21:21" x14ac:dyDescent="0.25">
      <c r="U3507" s="1"/>
    </row>
    <row r="3508" spans="21:21" x14ac:dyDescent="0.25">
      <c r="U3508" s="1"/>
    </row>
    <row r="3509" spans="21:21" x14ac:dyDescent="0.25">
      <c r="U3509" s="1"/>
    </row>
    <row r="3510" spans="21:21" x14ac:dyDescent="0.25">
      <c r="U3510" s="1"/>
    </row>
    <row r="3511" spans="21:21" x14ac:dyDescent="0.25">
      <c r="U3511" s="1"/>
    </row>
    <row r="3512" spans="21:21" x14ac:dyDescent="0.25">
      <c r="U3512" s="1"/>
    </row>
    <row r="3513" spans="21:21" x14ac:dyDescent="0.25">
      <c r="U3513" s="1"/>
    </row>
    <row r="3514" spans="21:21" x14ac:dyDescent="0.25">
      <c r="U3514" s="1"/>
    </row>
    <row r="3515" spans="21:21" x14ac:dyDescent="0.25">
      <c r="U3515" s="1"/>
    </row>
    <row r="3516" spans="21:21" x14ac:dyDescent="0.25">
      <c r="U3516" s="1"/>
    </row>
    <row r="3517" spans="21:21" x14ac:dyDescent="0.25">
      <c r="U3517" s="1"/>
    </row>
    <row r="3518" spans="21:21" x14ac:dyDescent="0.25">
      <c r="U3518" s="1"/>
    </row>
    <row r="3519" spans="21:21" x14ac:dyDescent="0.25">
      <c r="U3519" s="1"/>
    </row>
    <row r="3520" spans="21:21" x14ac:dyDescent="0.25">
      <c r="U3520" s="1"/>
    </row>
    <row r="3521" spans="21:21" x14ac:dyDescent="0.25">
      <c r="U3521" s="1"/>
    </row>
    <row r="3522" spans="21:21" x14ac:dyDescent="0.25">
      <c r="U3522" s="1"/>
    </row>
    <row r="3523" spans="21:21" x14ac:dyDescent="0.25">
      <c r="U3523" s="1"/>
    </row>
    <row r="3524" spans="21:21" x14ac:dyDescent="0.25">
      <c r="U3524" s="1"/>
    </row>
    <row r="3525" spans="21:21" x14ac:dyDescent="0.25">
      <c r="U3525" s="1"/>
    </row>
    <row r="3526" spans="21:21" x14ac:dyDescent="0.25">
      <c r="U3526" s="1"/>
    </row>
    <row r="3527" spans="21:21" x14ac:dyDescent="0.25">
      <c r="U3527" s="1"/>
    </row>
    <row r="3528" spans="21:21" x14ac:dyDescent="0.25">
      <c r="U3528" s="1"/>
    </row>
    <row r="3529" spans="21:21" x14ac:dyDescent="0.25">
      <c r="U3529" s="1"/>
    </row>
    <row r="3530" spans="21:21" x14ac:dyDescent="0.25">
      <c r="U3530" s="1"/>
    </row>
    <row r="3531" spans="21:21" x14ac:dyDescent="0.25">
      <c r="U3531" s="1"/>
    </row>
    <row r="3532" spans="21:21" x14ac:dyDescent="0.25">
      <c r="U3532" s="1"/>
    </row>
    <row r="3533" spans="21:21" x14ac:dyDescent="0.25">
      <c r="U3533" s="1"/>
    </row>
    <row r="3534" spans="21:21" x14ac:dyDescent="0.25">
      <c r="U3534" s="1"/>
    </row>
    <row r="3535" spans="21:21" x14ac:dyDescent="0.25">
      <c r="U3535" s="1"/>
    </row>
    <row r="3536" spans="21:21" x14ac:dyDescent="0.25">
      <c r="U3536" s="1"/>
    </row>
    <row r="3537" spans="21:21" x14ac:dyDescent="0.25">
      <c r="U3537" s="1"/>
    </row>
    <row r="3538" spans="21:21" x14ac:dyDescent="0.25">
      <c r="U3538" s="1"/>
    </row>
    <row r="3539" spans="21:21" x14ac:dyDescent="0.25">
      <c r="U3539" s="1"/>
    </row>
    <row r="3540" spans="21:21" x14ac:dyDescent="0.25">
      <c r="U3540" s="1"/>
    </row>
    <row r="3541" spans="21:21" x14ac:dyDescent="0.25">
      <c r="U3541" s="1"/>
    </row>
    <row r="3542" spans="21:21" x14ac:dyDescent="0.25">
      <c r="U3542" s="1"/>
    </row>
    <row r="3543" spans="21:21" x14ac:dyDescent="0.25">
      <c r="U3543" s="1"/>
    </row>
    <row r="3544" spans="21:21" x14ac:dyDescent="0.25">
      <c r="U3544" s="1"/>
    </row>
    <row r="3545" spans="21:21" x14ac:dyDescent="0.25">
      <c r="U3545" s="1"/>
    </row>
    <row r="3546" spans="21:21" x14ac:dyDescent="0.25">
      <c r="U3546" s="1"/>
    </row>
    <row r="3547" spans="21:21" x14ac:dyDescent="0.25">
      <c r="U3547" s="1"/>
    </row>
    <row r="3548" spans="21:21" x14ac:dyDescent="0.25">
      <c r="U3548" s="1"/>
    </row>
    <row r="3549" spans="21:21" x14ac:dyDescent="0.25">
      <c r="U3549" s="1"/>
    </row>
    <row r="3550" spans="21:21" x14ac:dyDescent="0.25">
      <c r="U3550" s="1"/>
    </row>
    <row r="3551" spans="21:21" x14ac:dyDescent="0.25">
      <c r="U3551" s="1"/>
    </row>
    <row r="3552" spans="21:21" x14ac:dyDescent="0.25">
      <c r="U3552" s="1"/>
    </row>
    <row r="3553" spans="21:21" x14ac:dyDescent="0.25">
      <c r="U3553" s="1"/>
    </row>
    <row r="3554" spans="21:21" x14ac:dyDescent="0.25">
      <c r="U3554" s="1"/>
    </row>
    <row r="3555" spans="21:21" x14ac:dyDescent="0.25">
      <c r="U3555" s="1"/>
    </row>
    <row r="3556" spans="21:21" x14ac:dyDescent="0.25">
      <c r="U3556" s="1"/>
    </row>
    <row r="3557" spans="21:21" x14ac:dyDescent="0.25">
      <c r="U3557" s="1"/>
    </row>
    <row r="3558" spans="21:21" x14ac:dyDescent="0.25">
      <c r="U3558" s="1"/>
    </row>
    <row r="3559" spans="21:21" x14ac:dyDescent="0.25">
      <c r="U3559" s="1"/>
    </row>
    <row r="3560" spans="21:21" x14ac:dyDescent="0.25">
      <c r="U3560" s="1"/>
    </row>
    <row r="3561" spans="21:21" x14ac:dyDescent="0.25">
      <c r="U3561" s="1"/>
    </row>
    <row r="3562" spans="21:21" x14ac:dyDescent="0.25">
      <c r="U3562" s="1"/>
    </row>
    <row r="3563" spans="21:21" x14ac:dyDescent="0.25">
      <c r="U3563" s="1"/>
    </row>
    <row r="3564" spans="21:21" x14ac:dyDescent="0.25">
      <c r="U3564" s="1"/>
    </row>
    <row r="3565" spans="21:21" x14ac:dyDescent="0.25">
      <c r="U3565" s="1"/>
    </row>
    <row r="3566" spans="21:21" x14ac:dyDescent="0.25">
      <c r="U3566" s="1"/>
    </row>
    <row r="3567" spans="21:21" x14ac:dyDescent="0.25">
      <c r="U3567" s="1"/>
    </row>
    <row r="3568" spans="21:21" x14ac:dyDescent="0.25">
      <c r="U3568" s="1"/>
    </row>
    <row r="3569" spans="21:21" x14ac:dyDescent="0.25">
      <c r="U3569" s="1"/>
    </row>
    <row r="3570" spans="21:21" x14ac:dyDescent="0.25">
      <c r="U3570" s="1"/>
    </row>
    <row r="3571" spans="21:21" x14ac:dyDescent="0.25">
      <c r="U3571" s="1"/>
    </row>
    <row r="3572" spans="21:21" x14ac:dyDescent="0.25">
      <c r="U3572" s="1"/>
    </row>
    <row r="3573" spans="21:21" x14ac:dyDescent="0.25">
      <c r="U3573" s="1"/>
    </row>
    <row r="3574" spans="21:21" x14ac:dyDescent="0.25">
      <c r="U3574" s="1"/>
    </row>
    <row r="3575" spans="21:21" x14ac:dyDescent="0.25">
      <c r="U3575" s="1"/>
    </row>
    <row r="3576" spans="21:21" x14ac:dyDescent="0.25">
      <c r="U3576" s="1"/>
    </row>
    <row r="3577" spans="21:21" x14ac:dyDescent="0.25">
      <c r="U3577" s="1"/>
    </row>
    <row r="3578" spans="21:21" x14ac:dyDescent="0.25">
      <c r="U3578" s="1"/>
    </row>
    <row r="3579" spans="21:21" x14ac:dyDescent="0.25">
      <c r="U3579" s="1"/>
    </row>
    <row r="3580" spans="21:21" x14ac:dyDescent="0.25">
      <c r="U3580" s="1"/>
    </row>
    <row r="3581" spans="21:21" x14ac:dyDescent="0.25">
      <c r="U3581" s="1"/>
    </row>
    <row r="3582" spans="21:21" x14ac:dyDescent="0.25">
      <c r="U3582" s="1"/>
    </row>
    <row r="3583" spans="21:21" x14ac:dyDescent="0.25">
      <c r="U3583" s="1"/>
    </row>
    <row r="3584" spans="21:21" x14ac:dyDescent="0.25">
      <c r="U3584" s="1"/>
    </row>
    <row r="3585" spans="21:21" x14ac:dyDescent="0.25">
      <c r="U3585" s="1"/>
    </row>
    <row r="3586" spans="21:21" x14ac:dyDescent="0.25">
      <c r="U3586" s="1"/>
    </row>
    <row r="3587" spans="21:21" x14ac:dyDescent="0.25">
      <c r="U3587" s="1"/>
    </row>
    <row r="3588" spans="21:21" x14ac:dyDescent="0.25">
      <c r="U3588" s="1"/>
    </row>
    <row r="3589" spans="21:21" x14ac:dyDescent="0.25">
      <c r="U3589" s="1"/>
    </row>
    <row r="3590" spans="21:21" x14ac:dyDescent="0.25">
      <c r="U3590" s="1"/>
    </row>
    <row r="3591" spans="21:21" x14ac:dyDescent="0.25">
      <c r="U3591" s="1"/>
    </row>
    <row r="3592" spans="21:21" x14ac:dyDescent="0.25">
      <c r="U3592" s="1"/>
    </row>
    <row r="3593" spans="21:21" x14ac:dyDescent="0.25">
      <c r="U3593" s="1"/>
    </row>
    <row r="3594" spans="21:21" x14ac:dyDescent="0.25">
      <c r="U3594" s="1"/>
    </row>
    <row r="3595" spans="21:21" x14ac:dyDescent="0.25">
      <c r="U3595" s="1"/>
    </row>
    <row r="3596" spans="21:21" x14ac:dyDescent="0.25">
      <c r="U3596" s="1"/>
    </row>
    <row r="3597" spans="21:21" x14ac:dyDescent="0.25">
      <c r="U3597" s="1"/>
    </row>
    <row r="3598" spans="21:21" x14ac:dyDescent="0.25">
      <c r="U3598" s="1"/>
    </row>
    <row r="3599" spans="21:21" x14ac:dyDescent="0.25">
      <c r="U3599" s="1"/>
    </row>
    <row r="3600" spans="21:21" x14ac:dyDescent="0.25">
      <c r="U3600" s="1"/>
    </row>
    <row r="3601" spans="21:21" x14ac:dyDescent="0.25">
      <c r="U3601" s="1"/>
    </row>
    <row r="3602" spans="21:21" x14ac:dyDescent="0.25">
      <c r="U3602" s="1"/>
    </row>
    <row r="3603" spans="21:21" x14ac:dyDescent="0.25">
      <c r="U3603" s="1"/>
    </row>
    <row r="3604" spans="21:21" x14ac:dyDescent="0.25">
      <c r="U3604" s="1"/>
    </row>
    <row r="3605" spans="21:21" x14ac:dyDescent="0.25">
      <c r="U3605" s="1"/>
    </row>
    <row r="3606" spans="21:21" x14ac:dyDescent="0.25">
      <c r="U3606" s="1"/>
    </row>
    <row r="3607" spans="21:21" x14ac:dyDescent="0.25">
      <c r="U3607" s="1"/>
    </row>
    <row r="3608" spans="21:21" x14ac:dyDescent="0.25">
      <c r="U3608" s="1"/>
    </row>
    <row r="3609" spans="21:21" x14ac:dyDescent="0.25">
      <c r="U3609" s="1"/>
    </row>
    <row r="3610" spans="21:21" x14ac:dyDescent="0.25">
      <c r="U3610" s="1"/>
    </row>
    <row r="3611" spans="21:21" x14ac:dyDescent="0.25">
      <c r="U3611" s="1"/>
    </row>
    <row r="3612" spans="21:21" x14ac:dyDescent="0.25">
      <c r="U3612" s="1"/>
    </row>
    <row r="3613" spans="21:21" x14ac:dyDescent="0.25">
      <c r="U3613" s="1"/>
    </row>
    <row r="3614" spans="21:21" x14ac:dyDescent="0.25">
      <c r="U3614" s="1"/>
    </row>
    <row r="3615" spans="21:21" x14ac:dyDescent="0.25">
      <c r="U3615" s="1"/>
    </row>
    <row r="3616" spans="21:21" x14ac:dyDescent="0.25">
      <c r="U3616" s="1"/>
    </row>
    <row r="3617" spans="21:21" x14ac:dyDescent="0.25">
      <c r="U3617" s="1"/>
    </row>
    <row r="3618" spans="21:21" x14ac:dyDescent="0.25">
      <c r="U3618" s="1"/>
    </row>
    <row r="3619" spans="21:21" x14ac:dyDescent="0.25">
      <c r="U3619" s="1"/>
    </row>
    <row r="3620" spans="21:21" x14ac:dyDescent="0.25">
      <c r="U3620" s="1"/>
    </row>
    <row r="3621" spans="21:21" x14ac:dyDescent="0.25">
      <c r="U3621" s="1"/>
    </row>
    <row r="3622" spans="21:21" x14ac:dyDescent="0.25">
      <c r="U3622" s="1"/>
    </row>
    <row r="3623" spans="21:21" x14ac:dyDescent="0.25">
      <c r="U3623" s="1"/>
    </row>
    <row r="3624" spans="21:21" x14ac:dyDescent="0.25">
      <c r="U3624" s="1"/>
    </row>
    <row r="3625" spans="21:21" x14ac:dyDescent="0.25">
      <c r="U3625" s="1"/>
    </row>
    <row r="3626" spans="21:21" x14ac:dyDescent="0.25">
      <c r="U3626" s="1"/>
    </row>
    <row r="3627" spans="21:21" x14ac:dyDescent="0.25">
      <c r="U3627" s="1"/>
    </row>
    <row r="3628" spans="21:21" x14ac:dyDescent="0.25">
      <c r="U3628" s="1"/>
    </row>
    <row r="3629" spans="21:21" x14ac:dyDescent="0.25">
      <c r="U3629" s="1"/>
    </row>
    <row r="3630" spans="21:21" x14ac:dyDescent="0.25">
      <c r="U3630" s="1"/>
    </row>
    <row r="3631" spans="21:21" x14ac:dyDescent="0.25">
      <c r="U3631" s="1"/>
    </row>
    <row r="3632" spans="21:21" x14ac:dyDescent="0.25">
      <c r="U3632" s="1"/>
    </row>
    <row r="3633" spans="21:21" x14ac:dyDescent="0.25">
      <c r="U3633" s="1"/>
    </row>
    <row r="3634" spans="21:21" x14ac:dyDescent="0.25">
      <c r="U3634" s="1"/>
    </row>
    <row r="3635" spans="21:21" x14ac:dyDescent="0.25">
      <c r="U3635" s="1"/>
    </row>
    <row r="3636" spans="21:21" x14ac:dyDescent="0.25">
      <c r="U3636" s="1"/>
    </row>
    <row r="3637" spans="21:21" x14ac:dyDescent="0.25">
      <c r="U3637" s="1"/>
    </row>
    <row r="3638" spans="21:21" x14ac:dyDescent="0.25">
      <c r="U3638" s="1"/>
    </row>
    <row r="3639" spans="21:21" x14ac:dyDescent="0.25">
      <c r="U3639" s="1"/>
    </row>
    <row r="3640" spans="21:21" x14ac:dyDescent="0.25">
      <c r="U3640" s="1"/>
    </row>
    <row r="3641" spans="21:21" x14ac:dyDescent="0.25">
      <c r="U3641" s="1"/>
    </row>
    <row r="3642" spans="21:21" x14ac:dyDescent="0.25">
      <c r="U3642" s="1"/>
    </row>
    <row r="3643" spans="21:21" x14ac:dyDescent="0.25">
      <c r="U3643" s="1"/>
    </row>
    <row r="3644" spans="21:21" x14ac:dyDescent="0.25">
      <c r="U3644" s="1"/>
    </row>
    <row r="3645" spans="21:21" x14ac:dyDescent="0.25">
      <c r="U3645" s="1"/>
    </row>
    <row r="3646" spans="21:21" x14ac:dyDescent="0.25">
      <c r="U3646" s="1"/>
    </row>
    <row r="3647" spans="21:21" x14ac:dyDescent="0.25">
      <c r="U3647" s="1"/>
    </row>
    <row r="3648" spans="21:21" x14ac:dyDescent="0.25">
      <c r="U3648" s="1"/>
    </row>
    <row r="3649" spans="21:21" x14ac:dyDescent="0.25">
      <c r="U3649" s="1"/>
    </row>
    <row r="3650" spans="21:21" x14ac:dyDescent="0.25">
      <c r="U3650" s="1"/>
    </row>
    <row r="3651" spans="21:21" x14ac:dyDescent="0.25">
      <c r="U3651" s="1"/>
    </row>
    <row r="3652" spans="21:21" x14ac:dyDescent="0.25">
      <c r="U3652" s="1"/>
    </row>
    <row r="3653" spans="21:21" x14ac:dyDescent="0.25">
      <c r="U3653" s="1"/>
    </row>
    <row r="3654" spans="21:21" x14ac:dyDescent="0.25">
      <c r="U3654" s="1"/>
    </row>
    <row r="3655" spans="21:21" x14ac:dyDescent="0.25">
      <c r="U3655" s="1"/>
    </row>
    <row r="3656" spans="21:21" x14ac:dyDescent="0.25">
      <c r="U3656" s="1"/>
    </row>
    <row r="3657" spans="21:21" x14ac:dyDescent="0.25">
      <c r="U3657" s="1"/>
    </row>
    <row r="3658" spans="21:21" x14ac:dyDescent="0.25">
      <c r="U3658" s="1"/>
    </row>
    <row r="3659" spans="21:21" x14ac:dyDescent="0.25">
      <c r="U3659" s="1"/>
    </row>
    <row r="3660" spans="21:21" x14ac:dyDescent="0.25">
      <c r="U3660" s="1"/>
    </row>
    <row r="3661" spans="21:21" x14ac:dyDescent="0.25">
      <c r="U3661" s="1"/>
    </row>
    <row r="3662" spans="21:21" x14ac:dyDescent="0.25">
      <c r="U3662" s="1"/>
    </row>
    <row r="3663" spans="21:21" x14ac:dyDescent="0.25">
      <c r="U3663" s="1"/>
    </row>
    <row r="3664" spans="21:21" x14ac:dyDescent="0.25">
      <c r="U3664" s="1"/>
    </row>
    <row r="3665" spans="21:21" x14ac:dyDescent="0.25">
      <c r="U3665" s="1"/>
    </row>
    <row r="3666" spans="21:21" x14ac:dyDescent="0.25">
      <c r="U3666" s="1"/>
    </row>
    <row r="3667" spans="21:21" x14ac:dyDescent="0.25">
      <c r="U3667" s="1"/>
    </row>
    <row r="3668" spans="21:21" x14ac:dyDescent="0.25">
      <c r="U3668" s="1"/>
    </row>
    <row r="3669" spans="21:21" x14ac:dyDescent="0.25">
      <c r="U3669" s="1"/>
    </row>
    <row r="3670" spans="21:21" x14ac:dyDescent="0.25">
      <c r="U3670" s="1"/>
    </row>
    <row r="3671" spans="21:21" x14ac:dyDescent="0.25">
      <c r="U3671" s="1"/>
    </row>
    <row r="3672" spans="21:21" x14ac:dyDescent="0.25">
      <c r="U3672" s="1"/>
    </row>
    <row r="3673" spans="21:21" x14ac:dyDescent="0.25">
      <c r="U3673" s="1"/>
    </row>
    <row r="3674" spans="21:21" x14ac:dyDescent="0.25">
      <c r="U3674" s="1"/>
    </row>
    <row r="3675" spans="21:21" x14ac:dyDescent="0.25">
      <c r="U3675" s="1"/>
    </row>
    <row r="3676" spans="21:21" x14ac:dyDescent="0.25">
      <c r="U3676" s="1"/>
    </row>
    <row r="3677" spans="21:21" x14ac:dyDescent="0.25">
      <c r="U3677" s="1"/>
    </row>
    <row r="3678" spans="21:21" x14ac:dyDescent="0.25">
      <c r="U3678" s="1"/>
    </row>
    <row r="3679" spans="21:21" x14ac:dyDescent="0.25">
      <c r="U3679" s="1"/>
    </row>
    <row r="3680" spans="21:21" x14ac:dyDescent="0.25">
      <c r="U3680" s="1"/>
    </row>
    <row r="3681" spans="21:21" x14ac:dyDescent="0.25">
      <c r="U3681" s="1"/>
    </row>
    <row r="3682" spans="21:21" x14ac:dyDescent="0.25">
      <c r="U3682" s="1"/>
    </row>
    <row r="3683" spans="21:21" x14ac:dyDescent="0.25">
      <c r="U3683" s="1"/>
    </row>
    <row r="3684" spans="21:21" x14ac:dyDescent="0.25">
      <c r="U3684" s="1"/>
    </row>
    <row r="3685" spans="21:21" x14ac:dyDescent="0.25">
      <c r="U3685" s="1"/>
    </row>
    <row r="3686" spans="21:21" x14ac:dyDescent="0.25">
      <c r="U3686" s="1"/>
    </row>
    <row r="3687" spans="21:21" x14ac:dyDescent="0.25">
      <c r="U3687" s="1"/>
    </row>
    <row r="3688" spans="21:21" x14ac:dyDescent="0.25">
      <c r="U3688" s="1"/>
    </row>
    <row r="3689" spans="21:21" x14ac:dyDescent="0.25">
      <c r="U3689" s="1"/>
    </row>
    <row r="3690" spans="21:21" x14ac:dyDescent="0.25">
      <c r="U3690" s="1"/>
    </row>
    <row r="3691" spans="21:21" x14ac:dyDescent="0.25">
      <c r="U3691" s="1"/>
    </row>
    <row r="3692" spans="21:21" x14ac:dyDescent="0.25">
      <c r="U3692" s="1"/>
    </row>
    <row r="3693" spans="21:21" x14ac:dyDescent="0.25">
      <c r="U3693" s="1"/>
    </row>
    <row r="3694" spans="21:21" x14ac:dyDescent="0.25">
      <c r="U3694" s="1"/>
    </row>
    <row r="3695" spans="21:21" x14ac:dyDescent="0.25">
      <c r="U3695" s="1"/>
    </row>
    <row r="3696" spans="21:21" x14ac:dyDescent="0.25">
      <c r="U3696" s="1"/>
    </row>
    <row r="3697" spans="21:21" x14ac:dyDescent="0.25">
      <c r="U3697" s="1"/>
    </row>
    <row r="3698" spans="21:21" x14ac:dyDescent="0.25">
      <c r="U3698" s="1"/>
    </row>
    <row r="3699" spans="21:21" x14ac:dyDescent="0.25">
      <c r="U3699" s="1"/>
    </row>
    <row r="3700" spans="21:21" x14ac:dyDescent="0.25">
      <c r="U3700" s="1"/>
    </row>
    <row r="3701" spans="21:21" x14ac:dyDescent="0.25">
      <c r="U3701" s="1"/>
    </row>
    <row r="3702" spans="21:21" x14ac:dyDescent="0.25">
      <c r="U3702" s="1"/>
    </row>
    <row r="3703" spans="21:21" x14ac:dyDescent="0.25">
      <c r="U3703" s="1"/>
    </row>
    <row r="3704" spans="21:21" x14ac:dyDescent="0.25">
      <c r="U3704" s="1"/>
    </row>
    <row r="3705" spans="21:21" x14ac:dyDescent="0.25">
      <c r="U3705" s="1"/>
    </row>
    <row r="3706" spans="21:21" x14ac:dyDescent="0.25">
      <c r="U3706" s="1"/>
    </row>
    <row r="3707" spans="21:21" x14ac:dyDescent="0.25">
      <c r="U3707" s="1"/>
    </row>
    <row r="3708" spans="21:21" x14ac:dyDescent="0.25">
      <c r="U3708" s="1"/>
    </row>
    <row r="3709" spans="21:21" x14ac:dyDescent="0.25">
      <c r="U3709" s="1"/>
    </row>
    <row r="3710" spans="21:21" x14ac:dyDescent="0.25">
      <c r="U3710" s="1"/>
    </row>
    <row r="3711" spans="21:21" x14ac:dyDescent="0.25">
      <c r="U3711" s="1"/>
    </row>
    <row r="3712" spans="21:21" x14ac:dyDescent="0.25">
      <c r="U3712" s="1"/>
    </row>
    <row r="3713" spans="21:21" x14ac:dyDescent="0.25">
      <c r="U3713" s="1"/>
    </row>
    <row r="3714" spans="21:21" x14ac:dyDescent="0.25">
      <c r="U3714" s="1"/>
    </row>
    <row r="3715" spans="21:21" x14ac:dyDescent="0.25">
      <c r="U3715" s="1"/>
    </row>
    <row r="3716" spans="21:21" x14ac:dyDescent="0.25">
      <c r="U3716" s="1"/>
    </row>
    <row r="3717" spans="21:21" x14ac:dyDescent="0.25">
      <c r="U3717" s="1"/>
    </row>
    <row r="3718" spans="21:21" x14ac:dyDescent="0.25">
      <c r="U3718" s="1"/>
    </row>
    <row r="3719" spans="21:21" x14ac:dyDescent="0.25">
      <c r="U3719" s="1"/>
    </row>
    <row r="3720" spans="21:21" x14ac:dyDescent="0.25">
      <c r="U3720" s="1"/>
    </row>
    <row r="3721" spans="21:21" x14ac:dyDescent="0.25">
      <c r="U3721" s="1"/>
    </row>
    <row r="3722" spans="21:21" x14ac:dyDescent="0.25">
      <c r="U3722" s="1"/>
    </row>
    <row r="3723" spans="21:21" x14ac:dyDescent="0.25">
      <c r="U3723" s="1"/>
    </row>
    <row r="3724" spans="21:21" x14ac:dyDescent="0.25">
      <c r="U3724" s="1"/>
    </row>
    <row r="3725" spans="21:21" x14ac:dyDescent="0.25">
      <c r="U3725" s="1"/>
    </row>
    <row r="3726" spans="21:21" x14ac:dyDescent="0.25">
      <c r="U3726" s="1"/>
    </row>
    <row r="3727" spans="21:21" x14ac:dyDescent="0.25">
      <c r="U3727" s="1"/>
    </row>
    <row r="3728" spans="21:21" x14ac:dyDescent="0.25">
      <c r="U3728" s="1"/>
    </row>
    <row r="3729" spans="21:21" x14ac:dyDescent="0.25">
      <c r="U3729" s="1"/>
    </row>
    <row r="3730" spans="21:21" x14ac:dyDescent="0.25">
      <c r="U3730" s="1"/>
    </row>
    <row r="3731" spans="21:21" x14ac:dyDescent="0.25">
      <c r="U3731" s="1"/>
    </row>
    <row r="3732" spans="21:21" x14ac:dyDescent="0.25">
      <c r="U3732" s="1"/>
    </row>
    <row r="3733" spans="21:21" x14ac:dyDescent="0.25">
      <c r="U3733" s="1"/>
    </row>
    <row r="3734" spans="21:21" x14ac:dyDescent="0.25">
      <c r="U3734" s="1"/>
    </row>
    <row r="3735" spans="21:21" x14ac:dyDescent="0.25">
      <c r="U3735" s="1"/>
    </row>
    <row r="3736" spans="21:21" x14ac:dyDescent="0.25">
      <c r="U3736" s="1"/>
    </row>
    <row r="3737" spans="21:21" x14ac:dyDescent="0.25">
      <c r="U3737" s="1"/>
    </row>
    <row r="3738" spans="21:21" x14ac:dyDescent="0.25">
      <c r="U3738" s="1"/>
    </row>
    <row r="3739" spans="21:21" x14ac:dyDescent="0.25">
      <c r="U3739" s="1"/>
    </row>
    <row r="3740" spans="21:21" x14ac:dyDescent="0.25">
      <c r="U3740" s="1"/>
    </row>
    <row r="3741" spans="21:21" x14ac:dyDescent="0.25">
      <c r="U3741" s="1"/>
    </row>
    <row r="3742" spans="21:21" x14ac:dyDescent="0.25">
      <c r="U3742" s="1"/>
    </row>
    <row r="3743" spans="21:21" x14ac:dyDescent="0.25">
      <c r="U3743" s="1"/>
    </row>
    <row r="3744" spans="21:21" x14ac:dyDescent="0.25">
      <c r="U3744" s="1"/>
    </row>
    <row r="3745" spans="21:21" x14ac:dyDescent="0.25">
      <c r="U3745" s="1"/>
    </row>
    <row r="3746" spans="21:21" x14ac:dyDescent="0.25">
      <c r="U3746" s="1"/>
    </row>
    <row r="3747" spans="21:21" x14ac:dyDescent="0.25">
      <c r="U3747" s="1"/>
    </row>
    <row r="3748" spans="21:21" x14ac:dyDescent="0.25">
      <c r="U3748" s="1"/>
    </row>
    <row r="3749" spans="21:21" x14ac:dyDescent="0.25">
      <c r="U3749" s="1"/>
    </row>
    <row r="3750" spans="21:21" x14ac:dyDescent="0.25">
      <c r="U3750" s="1"/>
    </row>
    <row r="3751" spans="21:21" x14ac:dyDescent="0.25">
      <c r="U3751" s="1"/>
    </row>
    <row r="3752" spans="21:21" x14ac:dyDescent="0.25">
      <c r="U3752" s="1"/>
    </row>
    <row r="3753" spans="21:21" x14ac:dyDescent="0.25">
      <c r="U3753" s="1"/>
    </row>
    <row r="3754" spans="21:21" x14ac:dyDescent="0.25">
      <c r="U3754" s="1"/>
    </row>
    <row r="3755" spans="21:21" x14ac:dyDescent="0.25">
      <c r="U3755" s="1"/>
    </row>
    <row r="3756" spans="21:21" x14ac:dyDescent="0.25">
      <c r="U3756" s="1"/>
    </row>
    <row r="3757" spans="21:21" x14ac:dyDescent="0.25">
      <c r="U3757" s="1"/>
    </row>
    <row r="3758" spans="21:21" x14ac:dyDescent="0.25">
      <c r="U3758" s="1"/>
    </row>
    <row r="3759" spans="21:21" x14ac:dyDescent="0.25">
      <c r="U3759" s="1"/>
    </row>
    <row r="3760" spans="21:21" x14ac:dyDescent="0.25">
      <c r="U3760" s="1"/>
    </row>
    <row r="3761" spans="21:21" x14ac:dyDescent="0.25">
      <c r="U3761" s="1"/>
    </row>
    <row r="3762" spans="21:21" x14ac:dyDescent="0.25">
      <c r="U3762" s="1"/>
    </row>
    <row r="3763" spans="21:21" x14ac:dyDescent="0.25">
      <c r="U3763" s="1"/>
    </row>
    <row r="3764" spans="21:21" x14ac:dyDescent="0.25">
      <c r="U3764" s="1"/>
    </row>
    <row r="3765" spans="21:21" x14ac:dyDescent="0.25">
      <c r="U3765" s="1"/>
    </row>
    <row r="3766" spans="21:21" x14ac:dyDescent="0.25">
      <c r="U3766" s="1"/>
    </row>
    <row r="3767" spans="21:21" x14ac:dyDescent="0.25">
      <c r="U3767" s="1"/>
    </row>
    <row r="3768" spans="21:21" x14ac:dyDescent="0.25">
      <c r="U3768" s="1"/>
    </row>
    <row r="3769" spans="21:21" x14ac:dyDescent="0.25">
      <c r="U3769" s="1"/>
    </row>
    <row r="3770" spans="21:21" x14ac:dyDescent="0.25">
      <c r="U3770" s="1"/>
    </row>
    <row r="3771" spans="21:21" x14ac:dyDescent="0.25">
      <c r="U3771" s="1"/>
    </row>
    <row r="3772" spans="21:21" x14ac:dyDescent="0.25">
      <c r="U3772" s="1"/>
    </row>
    <row r="3773" spans="21:21" x14ac:dyDescent="0.25">
      <c r="U3773" s="1"/>
    </row>
    <row r="3774" spans="21:21" x14ac:dyDescent="0.25">
      <c r="U3774" s="1"/>
    </row>
    <row r="3775" spans="21:21" x14ac:dyDescent="0.25">
      <c r="U3775" s="1"/>
    </row>
    <row r="3776" spans="21:21" x14ac:dyDescent="0.25">
      <c r="U3776" s="1"/>
    </row>
    <row r="3777" spans="21:21" x14ac:dyDescent="0.25">
      <c r="U3777" s="1"/>
    </row>
    <row r="3778" spans="21:21" x14ac:dyDescent="0.25">
      <c r="U3778" s="1"/>
    </row>
    <row r="3779" spans="21:21" x14ac:dyDescent="0.25">
      <c r="U3779" s="1"/>
    </row>
    <row r="3780" spans="21:21" x14ac:dyDescent="0.25">
      <c r="U3780" s="1"/>
    </row>
    <row r="3781" spans="21:21" x14ac:dyDescent="0.25">
      <c r="U3781" s="1"/>
    </row>
    <row r="3782" spans="21:21" x14ac:dyDescent="0.25">
      <c r="U3782" s="1"/>
    </row>
    <row r="3783" spans="21:21" x14ac:dyDescent="0.25">
      <c r="U3783" s="1"/>
    </row>
    <row r="3784" spans="21:21" x14ac:dyDescent="0.25">
      <c r="U3784" s="1"/>
    </row>
    <row r="3785" spans="21:21" x14ac:dyDescent="0.25">
      <c r="U3785" s="1"/>
    </row>
    <row r="3786" spans="21:21" x14ac:dyDescent="0.25">
      <c r="U3786" s="1"/>
    </row>
    <row r="3787" spans="21:21" x14ac:dyDescent="0.25">
      <c r="U3787" s="1"/>
    </row>
    <row r="3788" spans="21:21" x14ac:dyDescent="0.25">
      <c r="U3788" s="1"/>
    </row>
    <row r="3789" spans="21:21" x14ac:dyDescent="0.25">
      <c r="U3789" s="1"/>
    </row>
    <row r="3790" spans="21:21" x14ac:dyDescent="0.25">
      <c r="U3790" s="1"/>
    </row>
    <row r="3791" spans="21:21" x14ac:dyDescent="0.25">
      <c r="U3791" s="1"/>
    </row>
    <row r="3792" spans="21:21" x14ac:dyDescent="0.25">
      <c r="U3792" s="1"/>
    </row>
    <row r="3793" spans="21:21" x14ac:dyDescent="0.25">
      <c r="U3793" s="1"/>
    </row>
    <row r="3794" spans="21:21" x14ac:dyDescent="0.25">
      <c r="U3794" s="1"/>
    </row>
    <row r="3795" spans="21:21" x14ac:dyDescent="0.25">
      <c r="U3795" s="1"/>
    </row>
    <row r="3796" spans="21:21" x14ac:dyDescent="0.25">
      <c r="U3796" s="1"/>
    </row>
    <row r="3797" spans="21:21" x14ac:dyDescent="0.25">
      <c r="U3797" s="1"/>
    </row>
    <row r="3798" spans="21:21" x14ac:dyDescent="0.25">
      <c r="U3798" s="1"/>
    </row>
    <row r="3799" spans="21:21" x14ac:dyDescent="0.25">
      <c r="U3799" s="1"/>
    </row>
    <row r="3800" spans="21:21" x14ac:dyDescent="0.25">
      <c r="U3800" s="1"/>
    </row>
    <row r="3801" spans="21:21" x14ac:dyDescent="0.25">
      <c r="U3801" s="1"/>
    </row>
    <row r="3802" spans="21:21" x14ac:dyDescent="0.25">
      <c r="U3802" s="1"/>
    </row>
    <row r="3803" spans="21:21" x14ac:dyDescent="0.25">
      <c r="U3803" s="1"/>
    </row>
    <row r="3804" spans="21:21" x14ac:dyDescent="0.25">
      <c r="U3804" s="1"/>
    </row>
    <row r="3805" spans="21:21" x14ac:dyDescent="0.25">
      <c r="U3805" s="1"/>
    </row>
    <row r="3806" spans="21:21" x14ac:dyDescent="0.25">
      <c r="U3806" s="1"/>
    </row>
    <row r="3807" spans="21:21" x14ac:dyDescent="0.25">
      <c r="U3807" s="1"/>
    </row>
    <row r="3808" spans="21:21" x14ac:dyDescent="0.25">
      <c r="U3808" s="1"/>
    </row>
    <row r="3809" spans="21:21" x14ac:dyDescent="0.25">
      <c r="U3809" s="1"/>
    </row>
    <row r="3810" spans="21:21" x14ac:dyDescent="0.25">
      <c r="U3810" s="1"/>
    </row>
    <row r="3811" spans="21:21" x14ac:dyDescent="0.25">
      <c r="U3811" s="1"/>
    </row>
    <row r="3812" spans="21:21" x14ac:dyDescent="0.25">
      <c r="U3812" s="1"/>
    </row>
    <row r="3813" spans="21:21" x14ac:dyDescent="0.25">
      <c r="U3813" s="1"/>
    </row>
    <row r="3814" spans="21:21" x14ac:dyDescent="0.25">
      <c r="U3814" s="1"/>
    </row>
    <row r="3815" spans="21:21" x14ac:dyDescent="0.25">
      <c r="U3815" s="1"/>
    </row>
    <row r="3816" spans="21:21" x14ac:dyDescent="0.25">
      <c r="U3816" s="1"/>
    </row>
    <row r="3817" spans="21:21" x14ac:dyDescent="0.25">
      <c r="U3817" s="1"/>
    </row>
    <row r="3818" spans="21:21" x14ac:dyDescent="0.25">
      <c r="U3818" s="1"/>
    </row>
    <row r="3819" spans="21:21" x14ac:dyDescent="0.25">
      <c r="U3819" s="1"/>
    </row>
    <row r="3820" spans="21:21" x14ac:dyDescent="0.25">
      <c r="U3820" s="1"/>
    </row>
    <row r="3821" spans="21:21" x14ac:dyDescent="0.25">
      <c r="U3821" s="1"/>
    </row>
    <row r="3822" spans="21:21" x14ac:dyDescent="0.25">
      <c r="U3822" s="1"/>
    </row>
    <row r="3823" spans="21:21" x14ac:dyDescent="0.25">
      <c r="U3823" s="1"/>
    </row>
    <row r="3824" spans="21:21" x14ac:dyDescent="0.25">
      <c r="U3824" s="1"/>
    </row>
    <row r="3825" spans="21:21" x14ac:dyDescent="0.25">
      <c r="U3825" s="1"/>
    </row>
    <row r="3826" spans="21:21" x14ac:dyDescent="0.25">
      <c r="U3826" s="1"/>
    </row>
    <row r="3827" spans="21:21" x14ac:dyDescent="0.25">
      <c r="U3827" s="1"/>
    </row>
    <row r="3828" spans="21:21" x14ac:dyDescent="0.25">
      <c r="U3828" s="1"/>
    </row>
    <row r="3829" spans="21:21" x14ac:dyDescent="0.25">
      <c r="U3829" s="1"/>
    </row>
    <row r="3830" spans="21:21" x14ac:dyDescent="0.25">
      <c r="U3830" s="1"/>
    </row>
    <row r="3831" spans="21:21" x14ac:dyDescent="0.25">
      <c r="U3831" s="1"/>
    </row>
    <row r="3832" spans="21:21" x14ac:dyDescent="0.25">
      <c r="U3832" s="1"/>
    </row>
    <row r="3833" spans="21:21" x14ac:dyDescent="0.25">
      <c r="U3833" s="1"/>
    </row>
    <row r="3834" spans="21:21" x14ac:dyDescent="0.25">
      <c r="U3834" s="1"/>
    </row>
    <row r="3835" spans="21:21" x14ac:dyDescent="0.25">
      <c r="U3835" s="1"/>
    </row>
    <row r="3836" spans="21:21" x14ac:dyDescent="0.25">
      <c r="U3836" s="1"/>
    </row>
    <row r="3837" spans="21:21" x14ac:dyDescent="0.25">
      <c r="U3837" s="1"/>
    </row>
    <row r="3838" spans="21:21" x14ac:dyDescent="0.25">
      <c r="U3838" s="1"/>
    </row>
    <row r="3839" spans="21:21" x14ac:dyDescent="0.25">
      <c r="U3839" s="1"/>
    </row>
    <row r="3840" spans="21:21" x14ac:dyDescent="0.25">
      <c r="U3840" s="1"/>
    </row>
    <row r="3841" spans="21:21" x14ac:dyDescent="0.25">
      <c r="U3841" s="1"/>
    </row>
    <row r="3842" spans="21:21" x14ac:dyDescent="0.25">
      <c r="U3842" s="1"/>
    </row>
    <row r="3843" spans="21:21" x14ac:dyDescent="0.25">
      <c r="U3843" s="1"/>
    </row>
    <row r="3844" spans="21:21" x14ac:dyDescent="0.25">
      <c r="U3844" s="1"/>
    </row>
    <row r="3845" spans="21:21" x14ac:dyDescent="0.25">
      <c r="U3845" s="1"/>
    </row>
    <row r="3846" spans="21:21" x14ac:dyDescent="0.25">
      <c r="U3846" s="1"/>
    </row>
    <row r="3847" spans="21:21" x14ac:dyDescent="0.25">
      <c r="U3847" s="1"/>
    </row>
    <row r="3848" spans="21:21" x14ac:dyDescent="0.25">
      <c r="U3848" s="1"/>
    </row>
    <row r="3849" spans="21:21" x14ac:dyDescent="0.25">
      <c r="U3849" s="1"/>
    </row>
    <row r="3850" spans="21:21" x14ac:dyDescent="0.25">
      <c r="U3850" s="1"/>
    </row>
    <row r="3851" spans="21:21" x14ac:dyDescent="0.25">
      <c r="U3851" s="1"/>
    </row>
    <row r="3852" spans="21:21" x14ac:dyDescent="0.25">
      <c r="U3852" s="1"/>
    </row>
    <row r="3853" spans="21:21" x14ac:dyDescent="0.25">
      <c r="U3853" s="1"/>
    </row>
    <row r="3854" spans="21:21" x14ac:dyDescent="0.25">
      <c r="U3854" s="1"/>
    </row>
    <row r="3855" spans="21:21" x14ac:dyDescent="0.25">
      <c r="U3855" s="1"/>
    </row>
    <row r="3856" spans="21:21" x14ac:dyDescent="0.25">
      <c r="U3856" s="1"/>
    </row>
    <row r="3857" spans="21:21" x14ac:dyDescent="0.25">
      <c r="U3857" s="1"/>
    </row>
    <row r="3858" spans="21:21" x14ac:dyDescent="0.25">
      <c r="U3858" s="1"/>
    </row>
    <row r="3859" spans="21:21" x14ac:dyDescent="0.25">
      <c r="U3859" s="1"/>
    </row>
    <row r="3860" spans="21:21" x14ac:dyDescent="0.25">
      <c r="U3860" s="1"/>
    </row>
    <row r="3861" spans="21:21" x14ac:dyDescent="0.25">
      <c r="U3861" s="1"/>
    </row>
    <row r="3862" spans="21:21" x14ac:dyDescent="0.25">
      <c r="U3862" s="1"/>
    </row>
    <row r="3863" spans="21:21" x14ac:dyDescent="0.25">
      <c r="U3863" s="1"/>
    </row>
    <row r="3864" spans="21:21" x14ac:dyDescent="0.25">
      <c r="U3864" s="1"/>
    </row>
    <row r="3865" spans="21:21" x14ac:dyDescent="0.25">
      <c r="U3865" s="1"/>
    </row>
    <row r="3866" spans="21:21" x14ac:dyDescent="0.25">
      <c r="U3866" s="1"/>
    </row>
    <row r="3867" spans="21:21" x14ac:dyDescent="0.25">
      <c r="U3867" s="1"/>
    </row>
    <row r="3868" spans="21:21" x14ac:dyDescent="0.25">
      <c r="U3868" s="1"/>
    </row>
    <row r="3869" spans="21:21" x14ac:dyDescent="0.25">
      <c r="U3869" s="1"/>
    </row>
    <row r="3870" spans="21:21" x14ac:dyDescent="0.25">
      <c r="U3870" s="1"/>
    </row>
    <row r="3871" spans="21:21" x14ac:dyDescent="0.25">
      <c r="U3871" s="1"/>
    </row>
    <row r="3872" spans="21:21" x14ac:dyDescent="0.25">
      <c r="U3872" s="1"/>
    </row>
    <row r="3873" spans="21:21" x14ac:dyDescent="0.25">
      <c r="U3873" s="1"/>
    </row>
    <row r="3874" spans="21:21" x14ac:dyDescent="0.25">
      <c r="U3874" s="1"/>
    </row>
    <row r="3875" spans="21:21" x14ac:dyDescent="0.25">
      <c r="U3875" s="1"/>
    </row>
    <row r="3876" spans="21:21" x14ac:dyDescent="0.25">
      <c r="U3876" s="1"/>
    </row>
    <row r="3877" spans="21:21" x14ac:dyDescent="0.25">
      <c r="U3877" s="1"/>
    </row>
    <row r="3878" spans="21:21" x14ac:dyDescent="0.25">
      <c r="U3878" s="1"/>
    </row>
    <row r="3879" spans="21:21" x14ac:dyDescent="0.25">
      <c r="U3879" s="1"/>
    </row>
    <row r="3880" spans="21:21" x14ac:dyDescent="0.25">
      <c r="U3880" s="1"/>
    </row>
    <row r="3881" spans="21:21" x14ac:dyDescent="0.25">
      <c r="U3881" s="1"/>
    </row>
    <row r="3882" spans="21:21" x14ac:dyDescent="0.25">
      <c r="U3882" s="1"/>
    </row>
    <row r="3883" spans="21:21" x14ac:dyDescent="0.25">
      <c r="U3883" s="1"/>
    </row>
    <row r="3884" spans="21:21" x14ac:dyDescent="0.25">
      <c r="U3884" s="1"/>
    </row>
    <row r="3885" spans="21:21" x14ac:dyDescent="0.25">
      <c r="U3885" s="1"/>
    </row>
    <row r="3886" spans="21:21" x14ac:dyDescent="0.25">
      <c r="U3886" s="1"/>
    </row>
    <row r="3887" spans="21:21" x14ac:dyDescent="0.25">
      <c r="U3887" s="1"/>
    </row>
    <row r="3888" spans="21:21" x14ac:dyDescent="0.25">
      <c r="U3888" s="1"/>
    </row>
    <row r="3889" spans="21:21" x14ac:dyDescent="0.25">
      <c r="U3889" s="1"/>
    </row>
    <row r="3890" spans="21:21" x14ac:dyDescent="0.25">
      <c r="U3890" s="1"/>
    </row>
    <row r="3891" spans="21:21" x14ac:dyDescent="0.25">
      <c r="U3891" s="1"/>
    </row>
    <row r="3892" spans="21:21" x14ac:dyDescent="0.25">
      <c r="U3892" s="1"/>
    </row>
    <row r="3893" spans="21:21" x14ac:dyDescent="0.25">
      <c r="U3893" s="1"/>
    </row>
    <row r="3894" spans="21:21" x14ac:dyDescent="0.25">
      <c r="U3894" s="1"/>
    </row>
    <row r="3895" spans="21:21" x14ac:dyDescent="0.25">
      <c r="U3895" s="1"/>
    </row>
    <row r="3896" spans="21:21" x14ac:dyDescent="0.25">
      <c r="U3896" s="1"/>
    </row>
    <row r="3897" spans="21:21" x14ac:dyDescent="0.25">
      <c r="U3897" s="1"/>
    </row>
    <row r="3898" spans="21:21" x14ac:dyDescent="0.25">
      <c r="U3898" s="1"/>
    </row>
    <row r="3899" spans="21:21" x14ac:dyDescent="0.25">
      <c r="U3899" s="1"/>
    </row>
    <row r="3900" spans="21:21" x14ac:dyDescent="0.25">
      <c r="U3900" s="1"/>
    </row>
    <row r="3901" spans="21:21" x14ac:dyDescent="0.25">
      <c r="U3901" s="1"/>
    </row>
    <row r="3902" spans="21:21" x14ac:dyDescent="0.25">
      <c r="U3902" s="1"/>
    </row>
    <row r="3903" spans="21:21" x14ac:dyDescent="0.25">
      <c r="U3903" s="1"/>
    </row>
    <row r="3904" spans="21:21" x14ac:dyDescent="0.25">
      <c r="U3904" s="1"/>
    </row>
    <row r="3905" spans="21:21" x14ac:dyDescent="0.25">
      <c r="U3905" s="1"/>
    </row>
    <row r="3906" spans="21:21" x14ac:dyDescent="0.25">
      <c r="U3906" s="1"/>
    </row>
    <row r="3907" spans="21:21" x14ac:dyDescent="0.25">
      <c r="U3907" s="1"/>
    </row>
    <row r="3908" spans="21:21" x14ac:dyDescent="0.25">
      <c r="U3908" s="1"/>
    </row>
    <row r="3909" spans="21:21" x14ac:dyDescent="0.25">
      <c r="U3909" s="1"/>
    </row>
    <row r="3910" spans="21:21" x14ac:dyDescent="0.25">
      <c r="U3910" s="1"/>
    </row>
    <row r="3911" spans="21:21" x14ac:dyDescent="0.25">
      <c r="U3911" s="1"/>
    </row>
    <row r="3912" spans="21:21" x14ac:dyDescent="0.25">
      <c r="U3912" s="1"/>
    </row>
  </sheetData>
  <sheetProtection selectLockedCells="1"/>
  <conditionalFormatting sqref="B50"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  <cfRule type="duplicateValues" dxfId="126" priority="13"/>
    <cfRule type="duplicateValues" dxfId="125" priority="14"/>
    <cfRule type="duplicateValues" dxfId="124" priority="15"/>
    <cfRule type="duplicateValues" dxfId="123" priority="16"/>
    <cfRule type="duplicateValues" dxfId="122" priority="17"/>
    <cfRule type="duplicateValues" dxfId="121" priority="18"/>
    <cfRule type="duplicateValues" dxfId="120" priority="19"/>
    <cfRule type="duplicateValues" dxfId="119" priority="20"/>
  </conditionalFormatting>
  <conditionalFormatting sqref="B68">
    <cfRule type="duplicateValues" dxfId="118" priority="21"/>
    <cfRule type="duplicateValues" dxfId="117" priority="22"/>
    <cfRule type="duplicateValues" dxfId="116" priority="23"/>
    <cfRule type="duplicateValues" dxfId="115" priority="24"/>
    <cfRule type="duplicateValues" dxfId="114" priority="25"/>
    <cfRule type="duplicateValues" dxfId="113" priority="26"/>
    <cfRule type="duplicateValues" dxfId="112" priority="27"/>
    <cfRule type="duplicateValues" dxfId="111" priority="28"/>
    <cfRule type="duplicateValues" dxfId="110" priority="29"/>
    <cfRule type="duplicateValues" dxfId="109" priority="30"/>
    <cfRule type="duplicateValues" dxfId="108" priority="31"/>
    <cfRule type="duplicateValues" dxfId="107" priority="32"/>
  </conditionalFormatting>
  <conditionalFormatting sqref="A2">
    <cfRule type="duplicateValues" dxfId="106" priority="33"/>
    <cfRule type="duplicateValues" dxfId="105" priority="34"/>
    <cfRule type="duplicateValues" dxfId="104" priority="35"/>
    <cfRule type="duplicateValues" dxfId="103" priority="36"/>
  </conditionalFormatting>
  <conditionalFormatting sqref="A3">
    <cfRule type="duplicateValues" dxfId="102" priority="37"/>
    <cfRule type="duplicateValues" dxfId="101" priority="38"/>
    <cfRule type="duplicateValues" dxfId="100" priority="39"/>
    <cfRule type="duplicateValues" dxfId="99" priority="40"/>
  </conditionalFormatting>
  <conditionalFormatting sqref="A4:A6">
    <cfRule type="duplicateValues" dxfId="98" priority="41"/>
    <cfRule type="duplicateValues" dxfId="97" priority="42"/>
    <cfRule type="duplicateValues" dxfId="96" priority="43"/>
    <cfRule type="duplicateValues" dxfId="95" priority="44"/>
  </conditionalFormatting>
  <conditionalFormatting sqref="A7">
    <cfRule type="duplicateValues" dxfId="94" priority="45"/>
    <cfRule type="duplicateValues" dxfId="93" priority="46"/>
    <cfRule type="duplicateValues" dxfId="92" priority="47"/>
    <cfRule type="duplicateValues" dxfId="91" priority="48"/>
  </conditionalFormatting>
  <conditionalFormatting sqref="A8">
    <cfRule type="duplicateValues" dxfId="90" priority="49"/>
    <cfRule type="duplicateValues" dxfId="89" priority="50"/>
    <cfRule type="duplicateValues" dxfId="88" priority="51"/>
    <cfRule type="duplicateValues" dxfId="87" priority="52"/>
  </conditionalFormatting>
  <conditionalFormatting sqref="A9:A10">
    <cfRule type="duplicateValues" dxfId="86" priority="53"/>
    <cfRule type="duplicateValues" dxfId="85" priority="54"/>
    <cfRule type="duplicateValues" dxfId="84" priority="55"/>
    <cfRule type="duplicateValues" dxfId="83" priority="56"/>
  </conditionalFormatting>
  <conditionalFormatting sqref="A11">
    <cfRule type="duplicateValues" dxfId="82" priority="57"/>
    <cfRule type="duplicateValues" dxfId="81" priority="58"/>
    <cfRule type="duplicateValues" dxfId="80" priority="59"/>
    <cfRule type="duplicateValues" dxfId="79" priority="60"/>
  </conditionalFormatting>
  <conditionalFormatting sqref="A13:A14">
    <cfRule type="duplicateValues" dxfId="78" priority="61"/>
  </conditionalFormatting>
  <conditionalFormatting sqref="A15">
    <cfRule type="duplicateValues" dxfId="77" priority="62"/>
    <cfRule type="duplicateValues" dxfId="76" priority="63"/>
    <cfRule type="duplicateValues" dxfId="75" priority="64"/>
    <cfRule type="duplicateValues" dxfId="74" priority="65"/>
  </conditionalFormatting>
  <conditionalFormatting sqref="A16">
    <cfRule type="duplicateValues" dxfId="73" priority="66"/>
    <cfRule type="duplicateValues" dxfId="72" priority="67"/>
    <cfRule type="duplicateValues" dxfId="71" priority="68"/>
  </conditionalFormatting>
  <conditionalFormatting sqref="A19">
    <cfRule type="duplicateValues" dxfId="70" priority="69"/>
    <cfRule type="duplicateValues" dxfId="69" priority="70"/>
    <cfRule type="duplicateValues" dxfId="68" priority="71"/>
    <cfRule type="duplicateValues" dxfId="67" priority="72"/>
    <cfRule type="duplicateValues" dxfId="66" priority="73"/>
  </conditionalFormatting>
  <conditionalFormatting sqref="A21">
    <cfRule type="duplicateValues" dxfId="65" priority="74"/>
    <cfRule type="duplicateValues" dxfId="64" priority="75"/>
    <cfRule type="duplicateValues" dxfId="63" priority="76"/>
    <cfRule type="duplicateValues" dxfId="62" priority="77"/>
  </conditionalFormatting>
  <conditionalFormatting sqref="A22:A24">
    <cfRule type="duplicateValues" dxfId="61" priority="78"/>
  </conditionalFormatting>
  <conditionalFormatting sqref="A24">
    <cfRule type="duplicateValues" dxfId="60" priority="79"/>
  </conditionalFormatting>
  <conditionalFormatting sqref="A43">
    <cfRule type="duplicateValues" dxfId="59" priority="80"/>
  </conditionalFormatting>
  <conditionalFormatting sqref="A44 A37">
    <cfRule type="duplicateValues" dxfId="58" priority="81"/>
  </conditionalFormatting>
  <conditionalFormatting sqref="A45">
    <cfRule type="duplicateValues" dxfId="57" priority="82"/>
  </conditionalFormatting>
  <conditionalFormatting sqref="A52">
    <cfRule type="duplicateValues" dxfId="56" priority="83"/>
  </conditionalFormatting>
  <conditionalFormatting sqref="A53">
    <cfRule type="duplicateValues" dxfId="55" priority="84"/>
    <cfRule type="duplicateValues" dxfId="54" priority="85"/>
    <cfRule type="duplicateValues" dxfId="53" priority="86"/>
  </conditionalFormatting>
  <conditionalFormatting sqref="A54 A25 A29">
    <cfRule type="duplicateValues" dxfId="52" priority="87"/>
  </conditionalFormatting>
  <conditionalFormatting sqref="A55">
    <cfRule type="duplicateValues" dxfId="51" priority="88"/>
    <cfRule type="duplicateValues" dxfId="50" priority="89"/>
    <cfRule type="duplicateValues" dxfId="49" priority="90"/>
    <cfRule type="duplicateValues" dxfId="48" priority="91"/>
    <cfRule type="duplicateValues" dxfId="47" priority="92"/>
    <cfRule type="duplicateValues" dxfId="46" priority="93"/>
  </conditionalFormatting>
  <conditionalFormatting sqref="A56">
    <cfRule type="duplicateValues" dxfId="45" priority="94"/>
    <cfRule type="duplicateValues" dxfId="44" priority="95"/>
    <cfRule type="duplicateValues" dxfId="43" priority="96"/>
    <cfRule type="duplicateValues" dxfId="42" priority="97"/>
    <cfRule type="duplicateValues" dxfId="41" priority="98"/>
    <cfRule type="duplicateValues" dxfId="40" priority="99"/>
  </conditionalFormatting>
  <conditionalFormatting sqref="A57">
    <cfRule type="duplicateValues" dxfId="39" priority="100"/>
    <cfRule type="duplicateValues" dxfId="38" priority="101"/>
    <cfRule type="duplicateValues" dxfId="37" priority="102"/>
    <cfRule type="duplicateValues" dxfId="36" priority="103"/>
    <cfRule type="duplicateValues" dxfId="35" priority="104"/>
    <cfRule type="duplicateValues" dxfId="34" priority="105"/>
  </conditionalFormatting>
  <conditionalFormatting sqref="A58">
    <cfRule type="duplicateValues" dxfId="33" priority="106"/>
    <cfRule type="duplicateValues" dxfId="32" priority="107"/>
    <cfRule type="duplicateValues" dxfId="31" priority="108"/>
    <cfRule type="duplicateValues" dxfId="30" priority="109"/>
    <cfRule type="duplicateValues" dxfId="29" priority="110"/>
    <cfRule type="duplicateValues" dxfId="28" priority="111"/>
  </conditionalFormatting>
  <conditionalFormatting sqref="A65:A66 A68">
    <cfRule type="duplicateValues" dxfId="27" priority="112"/>
    <cfRule type="duplicateValues" dxfId="26" priority="113"/>
  </conditionalFormatting>
  <conditionalFormatting sqref="A67 A54 A51 A20 A12 A22:A49">
    <cfRule type="duplicateValues" dxfId="25" priority="114"/>
    <cfRule type="duplicateValues" dxfId="24" priority="115"/>
    <cfRule type="duplicateValues" dxfId="23" priority="116"/>
  </conditionalFormatting>
  <conditionalFormatting sqref="A67 A61 A20 A46:A49 A51 A28 A30 A32:A36 A38:A42">
    <cfRule type="duplicateValues" dxfId="22" priority="117"/>
  </conditionalFormatting>
  <conditionalFormatting sqref="A67 A61 A20 A48:A49 A51 A28 A30 A32:A33 A35:A36 A38:A42">
    <cfRule type="duplicateValues" dxfId="21" priority="118"/>
  </conditionalFormatting>
  <conditionalFormatting sqref="A69 A64">
    <cfRule type="duplicateValues" dxfId="20" priority="119"/>
  </conditionalFormatting>
  <conditionalFormatting sqref="A69 A65">
    <cfRule type="duplicateValues" dxfId="19" priority="120"/>
  </conditionalFormatting>
  <conditionalFormatting sqref="A70 A63 A60 A50">
    <cfRule type="duplicateValues" dxfId="18" priority="121"/>
  </conditionalFormatting>
  <conditionalFormatting sqref="A71">
    <cfRule type="duplicateValues" dxfId="17" priority="122"/>
    <cfRule type="duplicateValues" dxfId="16" priority="123"/>
  </conditionalFormatting>
  <conditionalFormatting sqref="A72:A73">
    <cfRule type="duplicateValues" dxfId="15" priority="124"/>
    <cfRule type="duplicateValues" dxfId="14" priority="125"/>
    <cfRule type="duplicateValues" dxfId="13" priority="126"/>
  </conditionalFormatting>
  <conditionalFormatting sqref="A60:A61 A22:A54 A63:A71 A19:A20 A12:A17">
    <cfRule type="duplicateValues" dxfId="12" priority="127"/>
  </conditionalFormatting>
  <conditionalFormatting sqref="A2:A73">
    <cfRule type="duplicateValues" dxfId="11" priority="128"/>
  </conditionalFormatting>
  <conditionalFormatting sqref="A18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A17">
    <cfRule type="duplicateValues" dxfId="6" priority="5"/>
    <cfRule type="duplicateValues" dxfId="5" priority="6"/>
    <cfRule type="duplicateValues" dxfId="4" priority="7"/>
  </conditionalFormatting>
  <pageMargins left="0.70866141732283472" right="0.70866141732283472" top="0.74803149606299213" bottom="0.74803149606299213" header="0.31496062992125984" footer="0.31496062992125984"/>
  <pageSetup paperSize="9" scale="52" fitToHeight="2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9346-27FF-4FE7-A631-39EB96848B3D}">
  <sheetPr>
    <pageSetUpPr fitToPage="1"/>
  </sheetPr>
  <dimension ref="A1:K62"/>
  <sheetViews>
    <sheetView view="pageBreakPreview" zoomScale="60" zoomScaleNormal="100" workbookViewId="0">
      <pane ySplit="1" topLeftCell="A2" activePane="bottomLeft" state="frozen"/>
      <selection pane="bottomLeft" activeCell="S10" sqref="S10"/>
    </sheetView>
  </sheetViews>
  <sheetFormatPr baseColWidth="10" defaultRowHeight="12.75" x14ac:dyDescent="0.2"/>
  <cols>
    <col min="1" max="1" width="40.42578125" style="42" customWidth="1"/>
    <col min="2" max="2" width="77.85546875" style="45" customWidth="1"/>
    <col min="3" max="3" width="27.140625" style="44" customWidth="1"/>
    <col min="4" max="4" width="19.85546875" style="44" customWidth="1"/>
    <col min="5" max="5" width="21" style="44" customWidth="1"/>
    <col min="6" max="6" width="15.28515625" style="44" hidden="1" customWidth="1"/>
    <col min="7" max="7" width="12.28515625" style="42" hidden="1" customWidth="1"/>
    <col min="8" max="8" width="12.28515625" style="44" hidden="1" customWidth="1"/>
    <col min="9" max="9" width="4.140625" style="42" hidden="1" customWidth="1"/>
    <col min="10" max="10" width="3.140625" style="42" hidden="1" customWidth="1"/>
    <col min="11" max="11" width="1.7109375" style="43" hidden="1" customWidth="1"/>
    <col min="12" max="240" width="9.140625" style="42" customWidth="1"/>
    <col min="241" max="16384" width="11.42578125" style="42"/>
  </cols>
  <sheetData>
    <row r="1" spans="1:11" ht="53.25" customHeight="1" x14ac:dyDescent="0.2">
      <c r="A1" s="57" t="s">
        <v>93</v>
      </c>
      <c r="B1" s="57" t="s">
        <v>99</v>
      </c>
      <c r="C1" s="56" t="s">
        <v>86</v>
      </c>
      <c r="D1" s="56" t="s">
        <v>96</v>
      </c>
      <c r="E1" s="56" t="s">
        <v>95</v>
      </c>
      <c r="F1" s="55" t="s">
        <v>217</v>
      </c>
      <c r="G1" s="54" t="s">
        <v>98</v>
      </c>
      <c r="H1" s="55" t="s">
        <v>80</v>
      </c>
      <c r="I1" s="54" t="s">
        <v>97</v>
      </c>
      <c r="J1" s="54" t="s">
        <v>78</v>
      </c>
      <c r="K1" s="53" t="s">
        <v>94</v>
      </c>
    </row>
    <row r="2" spans="1:11" x14ac:dyDescent="0.2">
      <c r="A2" s="51" t="s">
        <v>216</v>
      </c>
      <c r="B2" s="50" t="s">
        <v>215</v>
      </c>
      <c r="C2" s="49">
        <f>+Tabla124[[#This Row],[Columna6]]/Tabla124[[#This Row],[Columna5]]</f>
        <v>189000</v>
      </c>
      <c r="D2" s="49">
        <f>+Tabla124[[#This Row],[PRECIO SUGERIDO INSTALADOR
( CON  IVA)]]-Tabla124[[#This Row],[Columna43]]</f>
        <v>179550</v>
      </c>
      <c r="E2" s="49">
        <f>+Tabla124[[#This Row],[PRECIO SUGERIDO INSTALADOR
( CON  IVA)]]/0.7</f>
        <v>270000</v>
      </c>
      <c r="F2" s="49">
        <f>+Tabla124[[#This Row],[PRECIO SUGERIDO INSTALADOR
( CON  IVA)]]*5%</f>
        <v>9450</v>
      </c>
      <c r="G2" s="47">
        <v>0.85</v>
      </c>
      <c r="H2" s="48">
        <f>+Tabla124[[#This Row],[Columna8]]+Tabla124[[#This Row],[COSTO]]</f>
        <v>160650</v>
      </c>
      <c r="I2" s="47"/>
      <c r="J2" s="47">
        <f>+Tabla124[[#This Row],[COSTO]]*19%</f>
        <v>25650</v>
      </c>
      <c r="K2" s="46">
        <v>135000</v>
      </c>
    </row>
    <row r="3" spans="1:11" x14ac:dyDescent="0.2">
      <c r="A3" s="51" t="s">
        <v>214</v>
      </c>
      <c r="B3" s="50" t="s">
        <v>213</v>
      </c>
      <c r="C3" s="49">
        <f>+Tabla124[[#This Row],[Columna6]]/Tabla124[[#This Row],[Columna5]]</f>
        <v>111622</v>
      </c>
      <c r="D3" s="49">
        <f>+Tabla124[[#This Row],[PRECIO SUGERIDO INSTALADOR
( CON  IVA)]]-Tabla124[[#This Row],[Columna43]]</f>
        <v>106040.9</v>
      </c>
      <c r="E3" s="49">
        <f>+Tabla124[[#This Row],[PRECIO SUGERIDO INSTALADOR
( CON  IVA)]]/0.7</f>
        <v>159460</v>
      </c>
      <c r="F3" s="49">
        <f>+Tabla124[[#This Row],[PRECIO SUGERIDO INSTALADOR
( CON  IVA)]]*5%</f>
        <v>5581.1</v>
      </c>
      <c r="G3" s="47">
        <v>0.85</v>
      </c>
      <c r="H3" s="48">
        <f>+Tabla124[[#This Row],[Columna8]]+Tabla124[[#This Row],[COSTO]]</f>
        <v>94878.7</v>
      </c>
      <c r="I3" s="47"/>
      <c r="J3" s="47">
        <f>+Tabla124[[#This Row],[COSTO]]*19%</f>
        <v>15148.7</v>
      </c>
      <c r="K3" s="46">
        <v>79730</v>
      </c>
    </row>
    <row r="4" spans="1:11" x14ac:dyDescent="0.2">
      <c r="A4" s="51" t="s">
        <v>212</v>
      </c>
      <c r="B4" s="50" t="s">
        <v>211</v>
      </c>
      <c r="C4" s="49">
        <f>+Tabla124[[#This Row],[Columna6]]/Tabla124[[#This Row],[Columna5]]</f>
        <v>106360.1</v>
      </c>
      <c r="D4" s="49">
        <f>+Tabla124[[#This Row],[PRECIO SUGERIDO INSTALADOR
( CON  IVA)]]-Tabla124[[#This Row],[Columna43]]</f>
        <v>101042.095</v>
      </c>
      <c r="E4" s="49">
        <f>+Tabla124[[#This Row],[PRECIO SUGERIDO INSTALADOR
( CON  IVA)]]/0.7</f>
        <v>151943.00000000003</v>
      </c>
      <c r="F4" s="49">
        <f>+Tabla124[[#This Row],[PRECIO SUGERIDO INSTALADOR
( CON  IVA)]]*5%</f>
        <v>5318.005000000001</v>
      </c>
      <c r="G4" s="47">
        <v>0.85</v>
      </c>
      <c r="H4" s="48">
        <f>+Tabla124[[#This Row],[Columna8]]+Tabla124[[#This Row],[COSTO]]</f>
        <v>90406.085000000006</v>
      </c>
      <c r="I4" s="47"/>
      <c r="J4" s="47">
        <f>+Tabla124[[#This Row],[COSTO]]*19%</f>
        <v>14434.585000000001</v>
      </c>
      <c r="K4" s="46">
        <v>75971.5</v>
      </c>
    </row>
    <row r="5" spans="1:11" x14ac:dyDescent="0.2">
      <c r="A5" s="51" t="s">
        <v>210</v>
      </c>
      <c r="B5" s="50" t="s">
        <v>209</v>
      </c>
      <c r="C5" s="49">
        <f>+Tabla124[[#This Row],[Columna6]]/Tabla124[[#This Row],[Columna5]]</f>
        <v>36876</v>
      </c>
      <c r="D5" s="49">
        <f>+Tabla124[[#This Row],[PRECIO SUGERIDO INSTALADOR
( CON  IVA)]]-Tabla124[[#This Row],[Columna43]]</f>
        <v>35032.199999999997</v>
      </c>
      <c r="E5" s="49">
        <f>+Tabla124[[#This Row],[PRECIO SUGERIDO INSTALADOR
( CON  IVA)]]/0.7</f>
        <v>52680</v>
      </c>
      <c r="F5" s="49">
        <f>+Tabla124[[#This Row],[PRECIO SUGERIDO INSTALADOR
( CON  IVA)]]*5%</f>
        <v>1843.8000000000002</v>
      </c>
      <c r="G5" s="47">
        <v>0.85</v>
      </c>
      <c r="H5" s="48">
        <f>+Tabla124[[#This Row],[Columna8]]+Tabla124[[#This Row],[COSTO]]</f>
        <v>31344.6</v>
      </c>
      <c r="I5" s="47"/>
      <c r="J5" s="47">
        <f>+Tabla124[[#This Row],[COSTO]]*19%</f>
        <v>5004.6000000000004</v>
      </c>
      <c r="K5" s="46">
        <v>26340</v>
      </c>
    </row>
    <row r="6" spans="1:11" x14ac:dyDescent="0.2">
      <c r="A6" s="51" t="s">
        <v>208</v>
      </c>
      <c r="B6" s="50" t="s">
        <v>207</v>
      </c>
      <c r="C6" s="49">
        <f>+Tabla124[[#This Row],[Columna6]]/Tabla124[[#This Row],[Columna5]]</f>
        <v>245133</v>
      </c>
      <c r="D6" s="49">
        <f>+Tabla124[[#This Row],[PRECIO SUGERIDO INSTALADOR
( CON  IVA)]]-Tabla124[[#This Row],[Columna43]]</f>
        <v>232876.35</v>
      </c>
      <c r="E6" s="49">
        <f>+Tabla124[[#This Row],[PRECIO SUGERIDO INSTALADOR
( CON  IVA)]]/0.7</f>
        <v>350190</v>
      </c>
      <c r="F6" s="49">
        <f>+Tabla124[[#This Row],[PRECIO SUGERIDO INSTALADOR
( CON  IVA)]]*5%</f>
        <v>12256.650000000001</v>
      </c>
      <c r="G6" s="47">
        <v>0.85</v>
      </c>
      <c r="H6" s="48">
        <f>+Tabla124[[#This Row],[Columna8]]+Tabla124[[#This Row],[COSTO]]</f>
        <v>208363.05</v>
      </c>
      <c r="I6" s="47"/>
      <c r="J6" s="47">
        <f>+Tabla124[[#This Row],[COSTO]]*19%</f>
        <v>33268.050000000003</v>
      </c>
      <c r="K6" s="46">
        <v>175095</v>
      </c>
    </row>
    <row r="7" spans="1:11" x14ac:dyDescent="0.2">
      <c r="A7" s="51" t="s">
        <v>206</v>
      </c>
      <c r="B7" s="50" t="s">
        <v>205</v>
      </c>
      <c r="C7" s="49">
        <f>+Tabla124[[#This Row],[Columna6]]/Tabla124[[#This Row],[Columna5]]</f>
        <v>167059.20000000001</v>
      </c>
      <c r="D7" s="49">
        <f>+Tabla124[[#This Row],[PRECIO SUGERIDO INSTALADOR
( CON  IVA)]]-Tabla124[[#This Row],[Columna43]]</f>
        <v>158706.24000000002</v>
      </c>
      <c r="E7" s="49">
        <f>+Tabla124[[#This Row],[PRECIO SUGERIDO INSTALADOR
( CON  IVA)]]/0.7</f>
        <v>238656.00000000003</v>
      </c>
      <c r="F7" s="49">
        <f>+Tabla124[[#This Row],[PRECIO SUGERIDO INSTALADOR
( CON  IVA)]]*5%</f>
        <v>8352.9600000000009</v>
      </c>
      <c r="G7" s="47">
        <v>0.85</v>
      </c>
      <c r="H7" s="48">
        <f>+Tabla124[[#This Row],[Columna8]]+Tabla124[[#This Row],[COSTO]]</f>
        <v>142000.32000000001</v>
      </c>
      <c r="I7" s="47"/>
      <c r="J7" s="47">
        <f>+Tabla124[[#This Row],[COSTO]]*19%</f>
        <v>22672.32</v>
      </c>
      <c r="K7" s="46">
        <v>119328</v>
      </c>
    </row>
    <row r="8" spans="1:11" x14ac:dyDescent="0.2">
      <c r="A8" s="51" t="s">
        <v>204</v>
      </c>
      <c r="B8" s="50" t="s">
        <v>203</v>
      </c>
      <c r="C8" s="49">
        <f>+Tabla124[[#This Row],[Columna6]]/Tabla124[[#This Row],[Columna5]]</f>
        <v>69951</v>
      </c>
      <c r="D8" s="49">
        <f>+Tabla124[[#This Row],[PRECIO SUGERIDO INSTALADOR
( CON  IVA)]]-Tabla124[[#This Row],[Columna43]]</f>
        <v>66453.45</v>
      </c>
      <c r="E8" s="49">
        <f>+Tabla124[[#This Row],[PRECIO SUGERIDO INSTALADOR
( CON  IVA)]]/0.7</f>
        <v>99930</v>
      </c>
      <c r="F8" s="49">
        <f>+Tabla124[[#This Row],[PRECIO SUGERIDO INSTALADOR
( CON  IVA)]]*5%</f>
        <v>3497.55</v>
      </c>
      <c r="G8" s="47">
        <v>0.85</v>
      </c>
      <c r="H8" s="48">
        <f>+Tabla124[[#This Row],[Columna8]]+Tabla124[[#This Row],[COSTO]]</f>
        <v>59458.35</v>
      </c>
      <c r="I8" s="47"/>
      <c r="J8" s="47">
        <f>+Tabla124[[#This Row],[COSTO]]*19%</f>
        <v>9493.35</v>
      </c>
      <c r="K8" s="46">
        <v>49965</v>
      </c>
    </row>
    <row r="9" spans="1:11" x14ac:dyDescent="0.2">
      <c r="A9" s="51" t="s">
        <v>202</v>
      </c>
      <c r="B9" s="50" t="s">
        <v>201</v>
      </c>
      <c r="C9" s="49">
        <f>+Tabla124[[#This Row],[Columna6]]/Tabla124[[#This Row],[Columna5]]</f>
        <v>88083.8</v>
      </c>
      <c r="D9" s="49">
        <f>+Tabla124[[#This Row],[PRECIO SUGERIDO INSTALADOR
( CON  IVA)]]-Tabla124[[#This Row],[Columna43]]</f>
        <v>83679.61</v>
      </c>
      <c r="E9" s="49">
        <f>+Tabla124[[#This Row],[PRECIO SUGERIDO INSTALADOR
( CON  IVA)]]/0.7</f>
        <v>125834.00000000001</v>
      </c>
      <c r="F9" s="49">
        <f>+Tabla124[[#This Row],[PRECIO SUGERIDO INSTALADOR
( CON  IVA)]]*5%</f>
        <v>4404.1900000000005</v>
      </c>
      <c r="G9" s="47">
        <v>0.85</v>
      </c>
      <c r="H9" s="48">
        <f>+Tabla124[[#This Row],[Columna8]]+Tabla124[[#This Row],[COSTO]]</f>
        <v>74871.23</v>
      </c>
      <c r="I9" s="47"/>
      <c r="J9" s="47">
        <f>+Tabla124[[#This Row],[COSTO]]*19%</f>
        <v>11954.23</v>
      </c>
      <c r="K9" s="46">
        <v>62917</v>
      </c>
    </row>
    <row r="10" spans="1:11" ht="25.5" x14ac:dyDescent="0.2">
      <c r="A10" s="51" t="s">
        <v>200</v>
      </c>
      <c r="B10" s="50" t="s">
        <v>199</v>
      </c>
      <c r="C10" s="49">
        <f>+Tabla124[[#This Row],[Columna6]]/Tabla124[[#This Row],[Columna5]]</f>
        <v>283852.79999999999</v>
      </c>
      <c r="D10" s="49">
        <f>+Tabla124[[#This Row],[PRECIO SUGERIDO INSTALADOR
( CON  IVA)]]-Tabla124[[#This Row],[Columna43]]</f>
        <v>269660.15999999997</v>
      </c>
      <c r="E10" s="49">
        <f>+Tabla124[[#This Row],[PRECIO SUGERIDO INSTALADOR
( CON  IVA)]]/0.7</f>
        <v>405504</v>
      </c>
      <c r="F10" s="49">
        <f>+Tabla124[[#This Row],[PRECIO SUGERIDO INSTALADOR
( CON  IVA)]]*5%</f>
        <v>14192.64</v>
      </c>
      <c r="G10" s="47">
        <v>0.85</v>
      </c>
      <c r="H10" s="48">
        <f>+Tabla124[[#This Row],[Columna8]]+Tabla124[[#This Row],[COSTO]]</f>
        <v>241274.88</v>
      </c>
      <c r="I10" s="47"/>
      <c r="J10" s="47">
        <f>+Tabla124[[#This Row],[COSTO]]*19%</f>
        <v>38522.879999999997</v>
      </c>
      <c r="K10" s="46">
        <v>202752</v>
      </c>
    </row>
    <row r="11" spans="1:11" x14ac:dyDescent="0.2">
      <c r="A11" s="51" t="s">
        <v>198</v>
      </c>
      <c r="B11" s="50" t="s">
        <v>197</v>
      </c>
      <c r="C11" s="49">
        <f>+Tabla124[[#This Row],[Columna6]]/Tabla124[[#This Row],[Columna5]]</f>
        <v>116670.39999999999</v>
      </c>
      <c r="D11" s="49">
        <f>+Tabla124[[#This Row],[PRECIO SUGERIDO INSTALADOR
( CON  IVA)]]-Tabla124[[#This Row],[Columna43]]</f>
        <v>110836.87999999999</v>
      </c>
      <c r="E11" s="49">
        <f>+Tabla124[[#This Row],[PRECIO SUGERIDO INSTALADOR
( CON  IVA)]]/0.7</f>
        <v>166672</v>
      </c>
      <c r="F11" s="49">
        <f>+Tabla124[[#This Row],[PRECIO SUGERIDO INSTALADOR
( CON  IVA)]]*5%</f>
        <v>5833.52</v>
      </c>
      <c r="G11" s="47">
        <v>0.85</v>
      </c>
      <c r="H11" s="48">
        <f>+Tabla124[[#This Row],[Columna8]]+Tabla124[[#This Row],[COSTO]]</f>
        <v>99169.84</v>
      </c>
      <c r="I11" s="47"/>
      <c r="J11" s="47">
        <f>+Tabla124[[#This Row],[COSTO]]*19%</f>
        <v>15833.84</v>
      </c>
      <c r="K11" s="46">
        <v>83336</v>
      </c>
    </row>
    <row r="12" spans="1:11" x14ac:dyDescent="0.2">
      <c r="A12" s="51" t="s">
        <v>196</v>
      </c>
      <c r="B12" s="50" t="s">
        <v>195</v>
      </c>
      <c r="C12" s="49">
        <f>+Tabla124[[#This Row],[Columna6]]/Tabla124[[#This Row],[Columna5]]</f>
        <v>194975.2</v>
      </c>
      <c r="D12" s="49">
        <f>+Tabla124[[#This Row],[PRECIO SUGERIDO INSTALADOR
( CON  IVA)]]-Tabla124[[#This Row],[Columna43]]</f>
        <v>185226.44</v>
      </c>
      <c r="E12" s="49">
        <f>+Tabla124[[#This Row],[PRECIO SUGERIDO INSTALADOR
( CON  IVA)]]/0.7</f>
        <v>278536.00000000006</v>
      </c>
      <c r="F12" s="49">
        <f>+Tabla124[[#This Row],[PRECIO SUGERIDO INSTALADOR
( CON  IVA)]]*5%</f>
        <v>9748.76</v>
      </c>
      <c r="G12" s="47">
        <v>0.85</v>
      </c>
      <c r="H12" s="48">
        <f>+Tabla124[[#This Row],[Columna8]]+Tabla124[[#This Row],[COSTO]]</f>
        <v>165728.92000000001</v>
      </c>
      <c r="I12" s="47"/>
      <c r="J12" s="47">
        <f>+Tabla124[[#This Row],[COSTO]]*19%</f>
        <v>26460.920000000002</v>
      </c>
      <c r="K12" s="46">
        <v>139268</v>
      </c>
    </row>
    <row r="13" spans="1:11" x14ac:dyDescent="0.2">
      <c r="A13" s="51">
        <v>476</v>
      </c>
      <c r="B13" s="50" t="s">
        <v>194</v>
      </c>
      <c r="C13" s="49">
        <f>+Tabla124[[#This Row],[Columna6]]/Tabla124[[#This Row],[Columna5]]</f>
        <v>41860</v>
      </c>
      <c r="D13" s="49">
        <f>+Tabla124[[#This Row],[PRECIO SUGERIDO INSTALADOR
( CON  IVA)]]-Tabla124[[#This Row],[Columna43]]</f>
        <v>39767</v>
      </c>
      <c r="E13" s="49">
        <f>+Tabla124[[#This Row],[PRECIO SUGERIDO INSTALADOR
( CON  IVA)]]/0.7</f>
        <v>59800.000000000007</v>
      </c>
      <c r="F13" s="49">
        <f>+Tabla124[[#This Row],[PRECIO SUGERIDO INSTALADOR
( CON  IVA)]]*5%</f>
        <v>2093</v>
      </c>
      <c r="G13" s="47">
        <v>0.85</v>
      </c>
      <c r="H13" s="48">
        <f>+Tabla124[[#This Row],[Columna8]]+Tabla124[[#This Row],[COSTO]]</f>
        <v>35581</v>
      </c>
      <c r="I13" s="47"/>
      <c r="J13" s="47">
        <f>+Tabla124[[#This Row],[COSTO]]*19%</f>
        <v>5681</v>
      </c>
      <c r="K13" s="46">
        <v>29900</v>
      </c>
    </row>
    <row r="14" spans="1:11" x14ac:dyDescent="0.2">
      <c r="A14" s="51">
        <v>950</v>
      </c>
      <c r="B14" s="50" t="s">
        <v>193</v>
      </c>
      <c r="C14" s="49">
        <f>+Tabla124[[#This Row],[Columna6]]/Tabla124[[#This Row],[Columna5]]</f>
        <v>298200</v>
      </c>
      <c r="D14" s="49">
        <f>+Tabla124[[#This Row],[PRECIO SUGERIDO INSTALADOR
( CON  IVA)]]-Tabla124[[#This Row],[Columna43]]</f>
        <v>283290</v>
      </c>
      <c r="E14" s="49">
        <f>+Tabla124[[#This Row],[PRECIO SUGERIDO INSTALADOR
( CON  IVA)]]/0.7</f>
        <v>426000</v>
      </c>
      <c r="F14" s="49">
        <f>+Tabla124[[#This Row],[PRECIO SUGERIDO INSTALADOR
( CON  IVA)]]*5%</f>
        <v>14910</v>
      </c>
      <c r="G14" s="47">
        <v>0.85</v>
      </c>
      <c r="H14" s="48">
        <f>+Tabla124[[#This Row],[Columna8]]+Tabla124[[#This Row],[COSTO]]</f>
        <v>253470</v>
      </c>
      <c r="I14" s="47"/>
      <c r="J14" s="47">
        <f>+Tabla124[[#This Row],[COSTO]]*19%</f>
        <v>40470</v>
      </c>
      <c r="K14" s="46">
        <v>213000</v>
      </c>
    </row>
    <row r="15" spans="1:11" x14ac:dyDescent="0.2">
      <c r="A15" s="51">
        <v>2661000908</v>
      </c>
      <c r="B15" s="50" t="s">
        <v>192</v>
      </c>
      <c r="C15" s="49">
        <f>+Tabla124[[#This Row],[Columna6]]/Tabla124[[#This Row],[Columna5]]</f>
        <v>10019.799999999999</v>
      </c>
      <c r="D15" s="49">
        <f>+Tabla124[[#This Row],[PRECIO SUGERIDO INSTALADOR
( CON  IVA)]]-Tabla124[[#This Row],[Columna43]]</f>
        <v>9518.81</v>
      </c>
      <c r="E15" s="49">
        <f>+Tabla124[[#This Row],[PRECIO SUGERIDO INSTALADOR
( CON  IVA)]]/0.7</f>
        <v>14314</v>
      </c>
      <c r="F15" s="49">
        <f>+Tabla124[[#This Row],[PRECIO SUGERIDO INSTALADOR
( CON  IVA)]]*5%</f>
        <v>500.99</v>
      </c>
      <c r="G15" s="47">
        <v>0.85</v>
      </c>
      <c r="H15" s="48">
        <f>+Tabla124[[#This Row],[Columna8]]+Tabla124[[#This Row],[COSTO]]</f>
        <v>8516.83</v>
      </c>
      <c r="I15" s="47"/>
      <c r="J15" s="47">
        <f>+Tabla124[[#This Row],[COSTO]]*19%</f>
        <v>1359.83</v>
      </c>
      <c r="K15" s="46">
        <v>7157</v>
      </c>
    </row>
    <row r="16" spans="1:11" x14ac:dyDescent="0.2">
      <c r="A16" s="51">
        <v>460</v>
      </c>
      <c r="B16" s="50" t="s">
        <v>191</v>
      </c>
      <c r="C16" s="49">
        <f>+Tabla124[[#This Row],[Columna6]]/Tabla124[[#This Row],[Columna5]]</f>
        <v>108220</v>
      </c>
      <c r="D16" s="49">
        <f>+Tabla124[[#This Row],[PRECIO SUGERIDO INSTALADOR
( CON  IVA)]]-Tabla124[[#This Row],[Columna43]]</f>
        <v>102809</v>
      </c>
      <c r="E16" s="49">
        <f>+Tabla124[[#This Row],[PRECIO SUGERIDO INSTALADOR
( CON  IVA)]]/0.7</f>
        <v>154600</v>
      </c>
      <c r="F16" s="49">
        <f>+Tabla124[[#This Row],[PRECIO SUGERIDO INSTALADOR
( CON  IVA)]]*5%</f>
        <v>5411</v>
      </c>
      <c r="G16" s="47">
        <v>0.85</v>
      </c>
      <c r="H16" s="48">
        <f>+Tabla124[[#This Row],[Columna8]]+Tabla124[[#This Row],[COSTO]]</f>
        <v>91987</v>
      </c>
      <c r="I16" s="47"/>
      <c r="J16" s="47">
        <f>+Tabla124[[#This Row],[COSTO]]*19%</f>
        <v>14687</v>
      </c>
      <c r="K16" s="46">
        <v>77300</v>
      </c>
    </row>
    <row r="17" spans="1:11" x14ac:dyDescent="0.2">
      <c r="A17" s="51" t="s">
        <v>190</v>
      </c>
      <c r="B17" s="50" t="s">
        <v>189</v>
      </c>
      <c r="C17" s="49">
        <f>+Tabla124[[#This Row],[Columna6]]/Tabla124[[#This Row],[Columna5]]</f>
        <v>119420</v>
      </c>
      <c r="D17" s="49">
        <f>+Tabla124[[#This Row],[PRECIO SUGERIDO INSTALADOR
( CON  IVA)]]-Tabla124[[#This Row],[Columna43]]</f>
        <v>113449</v>
      </c>
      <c r="E17" s="49">
        <f>+Tabla124[[#This Row],[PRECIO SUGERIDO INSTALADOR
( CON  IVA)]]/0.7</f>
        <v>170600</v>
      </c>
      <c r="F17" s="49">
        <f>+Tabla124[[#This Row],[PRECIO SUGERIDO INSTALADOR
( CON  IVA)]]*5%</f>
        <v>5971</v>
      </c>
      <c r="G17" s="47">
        <v>0.85</v>
      </c>
      <c r="H17" s="48">
        <f>+Tabla124[[#This Row],[Columna8]]+Tabla124[[#This Row],[COSTO]]</f>
        <v>101507</v>
      </c>
      <c r="I17" s="47"/>
      <c r="J17" s="47">
        <f>+Tabla124[[#This Row],[COSTO]]*19%</f>
        <v>16207</v>
      </c>
      <c r="K17" s="46">
        <v>85300</v>
      </c>
    </row>
    <row r="18" spans="1:11" x14ac:dyDescent="0.2">
      <c r="A18" s="51" t="s">
        <v>188</v>
      </c>
      <c r="B18" s="50" t="s">
        <v>187</v>
      </c>
      <c r="C18" s="49">
        <f>+Tabla124[[#This Row],[Columna6]]/Tabla124[[#This Row],[Columna5]]</f>
        <v>438900</v>
      </c>
      <c r="D18" s="49">
        <f>+Tabla124[[#This Row],[PRECIO SUGERIDO INSTALADOR
( CON  IVA)]]-Tabla124[[#This Row],[Columna43]]</f>
        <v>416955</v>
      </c>
      <c r="E18" s="49">
        <f>+Tabla124[[#This Row],[PRECIO SUGERIDO INSTALADOR
( CON  IVA)]]/0.7</f>
        <v>627000</v>
      </c>
      <c r="F18" s="49">
        <f>+Tabla124[[#This Row],[PRECIO SUGERIDO INSTALADOR
( CON  IVA)]]*5%</f>
        <v>21945</v>
      </c>
      <c r="G18" s="47">
        <v>0.85</v>
      </c>
      <c r="H18" s="48">
        <f>+Tabla124[[#This Row],[Columna8]]+Tabla124[[#This Row],[COSTO]]</f>
        <v>373065</v>
      </c>
      <c r="I18" s="47"/>
      <c r="J18" s="47">
        <f>+Tabla124[[#This Row],[COSTO]]*19%</f>
        <v>59565</v>
      </c>
      <c r="K18" s="46">
        <v>313500</v>
      </c>
    </row>
    <row r="19" spans="1:11" x14ac:dyDescent="0.2">
      <c r="A19" s="51" t="s">
        <v>186</v>
      </c>
      <c r="B19" s="50" t="s">
        <v>176</v>
      </c>
      <c r="C19" s="49">
        <f>+Tabla124[[#This Row],[Columna6]]/Tabla124[[#This Row],[Columna5]]</f>
        <v>10472.000000000002</v>
      </c>
      <c r="D19" s="49">
        <f>+Tabla124[[#This Row],[PRECIO SUGERIDO INSTALADOR
( CON  IVA)]]-Tabla124[[#This Row],[Columna43]]</f>
        <v>9948.4000000000015</v>
      </c>
      <c r="E19" s="49">
        <f>+Tabla124[[#This Row],[PRECIO SUGERIDO INSTALADOR
( CON  IVA)]]/0.7</f>
        <v>14960.000000000004</v>
      </c>
      <c r="F19" s="49">
        <f>+Tabla124[[#This Row],[PRECIO SUGERIDO INSTALADOR
( CON  IVA)]]*5%</f>
        <v>523.60000000000014</v>
      </c>
      <c r="G19" s="47">
        <v>0.85</v>
      </c>
      <c r="H19" s="48">
        <f>+Tabla124[[#This Row],[Columna8]]+Tabla124[[#This Row],[COSTO]]</f>
        <v>8901.2000000000007</v>
      </c>
      <c r="I19" s="47"/>
      <c r="J19" s="47">
        <f>+Tabla124[[#This Row],[COSTO]]*19%</f>
        <v>1421.2</v>
      </c>
      <c r="K19" s="46">
        <v>7480</v>
      </c>
    </row>
    <row r="20" spans="1:11" x14ac:dyDescent="0.2">
      <c r="A20" s="51" t="s">
        <v>185</v>
      </c>
      <c r="B20" s="50" t="s">
        <v>184</v>
      </c>
      <c r="C20" s="49">
        <f>+Tabla124[[#This Row],[Columna6]]/Tabla124[[#This Row],[Columna5]]</f>
        <v>10763.199999999999</v>
      </c>
      <c r="D20" s="49">
        <f>+Tabla124[[#This Row],[PRECIO SUGERIDO INSTALADOR
( CON  IVA)]]-Tabla124[[#This Row],[Columna43]]</f>
        <v>10225.039999999999</v>
      </c>
      <c r="E20" s="49">
        <f>+Tabla124[[#This Row],[PRECIO SUGERIDO INSTALADOR
( CON  IVA)]]/0.7</f>
        <v>15376</v>
      </c>
      <c r="F20" s="49">
        <f>+Tabla124[[#This Row],[PRECIO SUGERIDO INSTALADOR
( CON  IVA)]]*5%</f>
        <v>538.16</v>
      </c>
      <c r="G20" s="47">
        <v>0.85</v>
      </c>
      <c r="H20" s="48">
        <f>+Tabla124[[#This Row],[Columna8]]+Tabla124[[#This Row],[COSTO]]</f>
        <v>9148.7199999999993</v>
      </c>
      <c r="I20" s="47"/>
      <c r="J20" s="47">
        <f>+Tabla124[[#This Row],[COSTO]]*19%</f>
        <v>1460.72</v>
      </c>
      <c r="K20" s="46">
        <v>7688</v>
      </c>
    </row>
    <row r="21" spans="1:11" x14ac:dyDescent="0.2">
      <c r="A21" s="51" t="s">
        <v>183</v>
      </c>
      <c r="B21" s="50" t="s">
        <v>182</v>
      </c>
      <c r="C21" s="49">
        <f>+Tabla124[[#This Row],[Columna6]]/Tabla124[[#This Row],[Columna5]]</f>
        <v>10649.800000000001</v>
      </c>
      <c r="D21" s="49">
        <f>+Tabla124[[#This Row],[PRECIO SUGERIDO INSTALADOR
( CON  IVA)]]-Tabla124[[#This Row],[Columna43]]</f>
        <v>10117.310000000001</v>
      </c>
      <c r="E21" s="49">
        <f>+Tabla124[[#This Row],[PRECIO SUGERIDO INSTALADOR
( CON  IVA)]]/0.7</f>
        <v>15214.000000000002</v>
      </c>
      <c r="F21" s="49">
        <f>+Tabla124[[#This Row],[PRECIO SUGERIDO INSTALADOR
( CON  IVA)]]*5%</f>
        <v>532.49000000000012</v>
      </c>
      <c r="G21" s="47">
        <v>0.85</v>
      </c>
      <c r="H21" s="48">
        <f>+Tabla124[[#This Row],[Columna8]]+Tabla124[[#This Row],[COSTO]]</f>
        <v>9052.33</v>
      </c>
      <c r="I21" s="47"/>
      <c r="J21" s="47">
        <f>+Tabla124[[#This Row],[COSTO]]*19%</f>
        <v>1445.33</v>
      </c>
      <c r="K21" s="46">
        <v>7607</v>
      </c>
    </row>
    <row r="22" spans="1:11" x14ac:dyDescent="0.2">
      <c r="A22" s="51" t="s">
        <v>181</v>
      </c>
      <c r="B22" s="50" t="s">
        <v>180</v>
      </c>
      <c r="C22" s="49">
        <f>+Tabla124[[#This Row],[Columna6]]/Tabla124[[#This Row],[Columna5]]</f>
        <v>10649.800000000001</v>
      </c>
      <c r="D22" s="49">
        <f>+Tabla124[[#This Row],[PRECIO SUGERIDO INSTALADOR
( CON  IVA)]]-Tabla124[[#This Row],[Columna43]]</f>
        <v>10117.310000000001</v>
      </c>
      <c r="E22" s="49">
        <f>+Tabla124[[#This Row],[PRECIO SUGERIDO INSTALADOR
( CON  IVA)]]/0.7</f>
        <v>15214.000000000002</v>
      </c>
      <c r="F22" s="49">
        <f>+Tabla124[[#This Row],[PRECIO SUGERIDO INSTALADOR
( CON  IVA)]]*5%</f>
        <v>532.49000000000012</v>
      </c>
      <c r="G22" s="47">
        <v>0.85</v>
      </c>
      <c r="H22" s="48">
        <f>+Tabla124[[#This Row],[Columna8]]+Tabla124[[#This Row],[COSTO]]</f>
        <v>9052.33</v>
      </c>
      <c r="I22" s="47"/>
      <c r="J22" s="47">
        <f>+Tabla124[[#This Row],[COSTO]]*19%</f>
        <v>1445.33</v>
      </c>
      <c r="K22" s="46">
        <v>7607</v>
      </c>
    </row>
    <row r="23" spans="1:11" x14ac:dyDescent="0.2">
      <c r="A23" s="51" t="s">
        <v>179</v>
      </c>
      <c r="B23" s="50" t="s">
        <v>178</v>
      </c>
      <c r="C23" s="49">
        <f>+Tabla124[[#This Row],[Columna6]]/Tabla124[[#This Row],[Columna5]]</f>
        <v>10918.6</v>
      </c>
      <c r="D23" s="49">
        <f>+Tabla124[[#This Row],[PRECIO SUGERIDO INSTALADOR
( CON  IVA)]]-Tabla124[[#This Row],[Columna43]]</f>
        <v>10372.67</v>
      </c>
      <c r="E23" s="49">
        <f>+Tabla124[[#This Row],[PRECIO SUGERIDO INSTALADOR
( CON  IVA)]]/0.7</f>
        <v>15598.000000000002</v>
      </c>
      <c r="F23" s="49">
        <f>+Tabla124[[#This Row],[PRECIO SUGERIDO INSTALADOR
( CON  IVA)]]*5%</f>
        <v>545.93000000000006</v>
      </c>
      <c r="G23" s="47">
        <v>0.85</v>
      </c>
      <c r="H23" s="48">
        <f>+Tabla124[[#This Row],[Columna8]]+Tabla124[[#This Row],[COSTO]]</f>
        <v>9280.81</v>
      </c>
      <c r="I23" s="47"/>
      <c r="J23" s="47">
        <f>+Tabla124[[#This Row],[COSTO]]*19%</f>
        <v>1481.81</v>
      </c>
      <c r="K23" s="46">
        <v>7799</v>
      </c>
    </row>
    <row r="24" spans="1:11" x14ac:dyDescent="0.2">
      <c r="A24" s="51" t="s">
        <v>177</v>
      </c>
      <c r="B24" s="50" t="s">
        <v>176</v>
      </c>
      <c r="C24" s="49">
        <f>+Tabla124[[#This Row],[Columna6]]/Tabla124[[#This Row],[Columna5]]</f>
        <v>4804.8</v>
      </c>
      <c r="D24" s="49">
        <f>+Tabla124[[#This Row],[PRECIO SUGERIDO INSTALADOR
( CON  IVA)]]-Tabla124[[#This Row],[Columna43]]</f>
        <v>4564.5600000000004</v>
      </c>
      <c r="E24" s="49">
        <f>+Tabla124[[#This Row],[PRECIO SUGERIDO INSTALADOR
( CON  IVA)]]/0.7</f>
        <v>6864.0000000000009</v>
      </c>
      <c r="F24" s="49">
        <f>+Tabla124[[#This Row],[PRECIO SUGERIDO INSTALADOR
( CON  IVA)]]*5%</f>
        <v>240.24</v>
      </c>
      <c r="G24" s="47">
        <v>0.85</v>
      </c>
      <c r="H24" s="48">
        <f>+Tabla124[[#This Row],[Columna8]]+Tabla124[[#This Row],[COSTO]]</f>
        <v>4084.08</v>
      </c>
      <c r="I24" s="47"/>
      <c r="J24" s="47">
        <f>+Tabla124[[#This Row],[COSTO]]*19%</f>
        <v>652.08000000000004</v>
      </c>
      <c r="K24" s="46">
        <v>3432</v>
      </c>
    </row>
    <row r="25" spans="1:11" x14ac:dyDescent="0.2">
      <c r="A25" s="51" t="s">
        <v>175</v>
      </c>
      <c r="B25" s="50" t="s">
        <v>174</v>
      </c>
      <c r="C25" s="49">
        <f>+Tabla124[[#This Row],[Columna6]]/Tabla124[[#This Row],[Columna5]]</f>
        <v>81130</v>
      </c>
      <c r="D25" s="49">
        <f>+Tabla124[[#This Row],[PRECIO SUGERIDO INSTALADOR
( CON  IVA)]]-Tabla124[[#This Row],[Columna43]]</f>
        <v>77073.5</v>
      </c>
      <c r="E25" s="49">
        <f>+Tabla124[[#This Row],[PRECIO SUGERIDO INSTALADOR
( CON  IVA)]]/0.7</f>
        <v>115900.00000000001</v>
      </c>
      <c r="F25" s="49">
        <f>+Tabla124[[#This Row],[PRECIO SUGERIDO INSTALADOR
( CON  IVA)]]*5%</f>
        <v>4056.5</v>
      </c>
      <c r="G25" s="47">
        <v>0.85</v>
      </c>
      <c r="H25" s="48">
        <f>+Tabla124[[#This Row],[Columna8]]+Tabla124[[#This Row],[COSTO]]</f>
        <v>68960.5</v>
      </c>
      <c r="I25" s="47"/>
      <c r="J25" s="47">
        <f>+Tabla124[[#This Row],[COSTO]]*19%</f>
        <v>11010.5</v>
      </c>
      <c r="K25" s="46">
        <v>57950</v>
      </c>
    </row>
    <row r="26" spans="1:11" x14ac:dyDescent="0.2">
      <c r="A26" s="51" t="s">
        <v>173</v>
      </c>
      <c r="B26" s="50" t="s">
        <v>172</v>
      </c>
      <c r="C26" s="49">
        <f>+Tabla124[[#This Row],[Columna6]]/Tabla124[[#This Row],[Columna5]]</f>
        <v>97105.4</v>
      </c>
      <c r="D26" s="49">
        <f>+Tabla124[[#This Row],[PRECIO SUGERIDO INSTALADOR
( CON  IVA)]]-Tabla124[[#This Row],[Columna43]]</f>
        <v>92250.12999999999</v>
      </c>
      <c r="E26" s="49">
        <f>+Tabla124[[#This Row],[PRECIO SUGERIDO INSTALADOR
( CON  IVA)]]/0.7</f>
        <v>138722</v>
      </c>
      <c r="F26" s="49">
        <f>+Tabla124[[#This Row],[PRECIO SUGERIDO INSTALADOR
( CON  IVA)]]*5%</f>
        <v>4855.2699999999995</v>
      </c>
      <c r="G26" s="47">
        <v>0.85</v>
      </c>
      <c r="H26" s="48">
        <f>+Tabla124[[#This Row],[Columna8]]+Tabla124[[#This Row],[COSTO]]</f>
        <v>82539.59</v>
      </c>
      <c r="I26" s="47"/>
      <c r="J26" s="47">
        <f>+Tabla124[[#This Row],[COSTO]]*19%</f>
        <v>13178.59</v>
      </c>
      <c r="K26" s="46">
        <v>69361</v>
      </c>
    </row>
    <row r="27" spans="1:11" x14ac:dyDescent="0.2">
      <c r="A27" s="51" t="s">
        <v>171</v>
      </c>
      <c r="B27" s="50" t="s">
        <v>170</v>
      </c>
      <c r="C27" s="49">
        <f>+Tabla124[[#This Row],[Columna6]]/Tabla124[[#This Row],[Columna5]]</f>
        <v>72520</v>
      </c>
      <c r="D27" s="49">
        <f>+Tabla124[[#This Row],[PRECIO SUGERIDO INSTALADOR
( CON  IVA)]]-Tabla124[[#This Row],[Columna43]]</f>
        <v>68894</v>
      </c>
      <c r="E27" s="49">
        <f>+Tabla124[[#This Row],[PRECIO SUGERIDO INSTALADOR
( CON  IVA)]]/0.7</f>
        <v>103600</v>
      </c>
      <c r="F27" s="49">
        <f>+Tabla124[[#This Row],[PRECIO SUGERIDO INSTALADOR
( CON  IVA)]]*5%</f>
        <v>3626</v>
      </c>
      <c r="G27" s="47">
        <v>0.85</v>
      </c>
      <c r="H27" s="48">
        <f>+Tabla124[[#This Row],[Columna8]]+Tabla124[[#This Row],[COSTO]]</f>
        <v>61642</v>
      </c>
      <c r="I27" s="47"/>
      <c r="J27" s="47">
        <f>+Tabla124[[#This Row],[COSTO]]*19%</f>
        <v>9842</v>
      </c>
      <c r="K27" s="46">
        <v>51800</v>
      </c>
    </row>
    <row r="28" spans="1:11" x14ac:dyDescent="0.2">
      <c r="A28" s="51" t="s">
        <v>169</v>
      </c>
      <c r="B28" s="50" t="s">
        <v>168</v>
      </c>
      <c r="C28" s="49">
        <f>+Tabla124[[#This Row],[Columna6]]/Tabla124[[#This Row],[Columna5]]</f>
        <v>93660</v>
      </c>
      <c r="D28" s="49">
        <f>+Tabla124[[#This Row],[PRECIO SUGERIDO INSTALADOR
( CON  IVA)]]-Tabla124[[#This Row],[Columna43]]</f>
        <v>88977</v>
      </c>
      <c r="E28" s="49">
        <f>+Tabla124[[#This Row],[PRECIO SUGERIDO INSTALADOR
( CON  IVA)]]/0.7</f>
        <v>133800</v>
      </c>
      <c r="F28" s="49">
        <f>+Tabla124[[#This Row],[PRECIO SUGERIDO INSTALADOR
( CON  IVA)]]*5%</f>
        <v>4683</v>
      </c>
      <c r="G28" s="47">
        <v>0.85</v>
      </c>
      <c r="H28" s="48">
        <f>+Tabla124[[#This Row],[Columna8]]+Tabla124[[#This Row],[COSTO]]</f>
        <v>79611</v>
      </c>
      <c r="I28" s="47"/>
      <c r="J28" s="47">
        <f>+Tabla124[[#This Row],[COSTO]]*19%</f>
        <v>12711</v>
      </c>
      <c r="K28" s="46">
        <v>66900</v>
      </c>
    </row>
    <row r="29" spans="1:11" x14ac:dyDescent="0.2">
      <c r="A29" s="51" t="s">
        <v>167</v>
      </c>
      <c r="B29" s="50" t="s">
        <v>166</v>
      </c>
      <c r="C29" s="49">
        <f>+Tabla124[[#This Row],[Columna6]]/Tabla124[[#This Row],[Columna5]]</f>
        <v>193060</v>
      </c>
      <c r="D29" s="49">
        <f>+Tabla124[[#This Row],[PRECIO SUGERIDO INSTALADOR
( CON  IVA)]]-Tabla124[[#This Row],[Columna43]]</f>
        <v>183407</v>
      </c>
      <c r="E29" s="49">
        <f>+Tabla124[[#This Row],[PRECIO SUGERIDO INSTALADOR
( CON  IVA)]]/0.7</f>
        <v>275800</v>
      </c>
      <c r="F29" s="49">
        <f>+Tabla124[[#This Row],[PRECIO SUGERIDO INSTALADOR
( CON  IVA)]]*5%</f>
        <v>9653</v>
      </c>
      <c r="G29" s="47">
        <v>0.85</v>
      </c>
      <c r="H29" s="48">
        <f>+Tabla124[[#This Row],[Columna8]]+Tabla124[[#This Row],[COSTO]]</f>
        <v>164101</v>
      </c>
      <c r="I29" s="47"/>
      <c r="J29" s="47">
        <f>+Tabla124[[#This Row],[COSTO]]*19%</f>
        <v>26201</v>
      </c>
      <c r="K29" s="46">
        <v>137900</v>
      </c>
    </row>
    <row r="30" spans="1:11" x14ac:dyDescent="0.2">
      <c r="A30" s="51" t="s">
        <v>165</v>
      </c>
      <c r="B30" s="50" t="s">
        <v>164</v>
      </c>
      <c r="C30" s="49">
        <f>+Tabla124[[#This Row],[Columna6]]/Tabla124[[#This Row],[Columna5]]</f>
        <v>56700</v>
      </c>
      <c r="D30" s="49">
        <f>+Tabla124[[#This Row],[PRECIO SUGERIDO INSTALADOR
( CON  IVA)]]-Tabla124[[#This Row],[Columna43]]</f>
        <v>53865</v>
      </c>
      <c r="E30" s="49">
        <f>+Tabla124[[#This Row],[PRECIO SUGERIDO INSTALADOR
( CON  IVA)]]/0.7</f>
        <v>81000</v>
      </c>
      <c r="F30" s="49">
        <f>+Tabla124[[#This Row],[PRECIO SUGERIDO INSTALADOR
( CON  IVA)]]*5%</f>
        <v>2835</v>
      </c>
      <c r="G30" s="47">
        <v>0.85</v>
      </c>
      <c r="H30" s="48">
        <f>+Tabla124[[#This Row],[Columna8]]+Tabla124[[#This Row],[COSTO]]</f>
        <v>48195</v>
      </c>
      <c r="I30" s="47"/>
      <c r="J30" s="47">
        <f>+Tabla124[[#This Row],[COSTO]]*19%</f>
        <v>7695</v>
      </c>
      <c r="K30" s="46">
        <v>40500</v>
      </c>
    </row>
    <row r="31" spans="1:11" x14ac:dyDescent="0.2">
      <c r="A31" s="51" t="s">
        <v>163</v>
      </c>
      <c r="B31" s="50" t="s">
        <v>162</v>
      </c>
      <c r="C31" s="49">
        <f>+Tabla124[[#This Row],[Columna6]]/Tabla124[[#This Row],[Columna5]]</f>
        <v>248640</v>
      </c>
      <c r="D31" s="49">
        <f>+Tabla124[[#This Row],[PRECIO SUGERIDO INSTALADOR
( CON  IVA)]]-Tabla124[[#This Row],[Columna43]]</f>
        <v>236208</v>
      </c>
      <c r="E31" s="49">
        <f>+Tabla124[[#This Row],[PRECIO SUGERIDO INSTALADOR
( CON  IVA)]]/0.7</f>
        <v>355200</v>
      </c>
      <c r="F31" s="49">
        <f>+Tabla124[[#This Row],[PRECIO SUGERIDO INSTALADOR
( CON  IVA)]]*5%</f>
        <v>12432</v>
      </c>
      <c r="G31" s="47">
        <v>0.85</v>
      </c>
      <c r="H31" s="48">
        <f>+Tabla124[[#This Row],[Columna8]]+Tabla124[[#This Row],[COSTO]]</f>
        <v>211344</v>
      </c>
      <c r="I31" s="47"/>
      <c r="J31" s="47">
        <f>+Tabla124[[#This Row],[COSTO]]*19%</f>
        <v>33744</v>
      </c>
      <c r="K31" s="46">
        <v>177600</v>
      </c>
    </row>
    <row r="32" spans="1:11" ht="25.5" x14ac:dyDescent="0.2">
      <c r="A32" s="51" t="s">
        <v>161</v>
      </c>
      <c r="B32" s="50" t="s">
        <v>160</v>
      </c>
      <c r="C32" s="49">
        <f>+Tabla124[[#This Row],[Columna6]]/Tabla124[[#This Row],[Columna5]]</f>
        <v>448000</v>
      </c>
      <c r="D32" s="49">
        <f>+Tabla124[[#This Row],[PRECIO SUGERIDO INSTALADOR
( CON  IVA)]]-Tabla124[[#This Row],[Columna43]]</f>
        <v>425600</v>
      </c>
      <c r="E32" s="49">
        <f>+Tabla124[[#This Row],[PRECIO SUGERIDO INSTALADOR
( CON  IVA)]]/0.7</f>
        <v>640000</v>
      </c>
      <c r="F32" s="49">
        <f>+Tabla124[[#This Row],[PRECIO SUGERIDO INSTALADOR
( CON  IVA)]]*5%</f>
        <v>22400</v>
      </c>
      <c r="G32" s="47">
        <v>0.85</v>
      </c>
      <c r="H32" s="48">
        <f>+Tabla124[[#This Row],[Columna8]]+Tabla124[[#This Row],[COSTO]]</f>
        <v>380800</v>
      </c>
      <c r="I32" s="47"/>
      <c r="J32" s="47">
        <f>+Tabla124[[#This Row],[COSTO]]*19%</f>
        <v>60800</v>
      </c>
      <c r="K32" s="46">
        <v>320000</v>
      </c>
    </row>
    <row r="33" spans="1:11" x14ac:dyDescent="0.2">
      <c r="A33" s="51" t="s">
        <v>159</v>
      </c>
      <c r="B33" s="50" t="s">
        <v>158</v>
      </c>
      <c r="C33" s="49">
        <f>+Tabla124[[#This Row],[Columna6]]/Tabla124[[#This Row],[Columna5]]</f>
        <v>52360</v>
      </c>
      <c r="D33" s="49">
        <f>+Tabla124[[#This Row],[PRECIO SUGERIDO INSTALADOR
( CON  IVA)]]-Tabla124[[#This Row],[Columna43]]</f>
        <v>49742</v>
      </c>
      <c r="E33" s="49">
        <f>+Tabla124[[#This Row],[PRECIO SUGERIDO INSTALADOR
( CON  IVA)]]/0.7</f>
        <v>74800</v>
      </c>
      <c r="F33" s="49">
        <f>+Tabla124[[#This Row],[PRECIO SUGERIDO INSTALADOR
( CON  IVA)]]*5%</f>
        <v>2618</v>
      </c>
      <c r="G33" s="47">
        <v>0.85</v>
      </c>
      <c r="H33" s="48">
        <f>+Tabla124[[#This Row],[Columna8]]+Tabla124[[#This Row],[COSTO]]</f>
        <v>44506</v>
      </c>
      <c r="I33" s="47"/>
      <c r="J33" s="47">
        <f>+Tabla124[[#This Row],[COSTO]]*19%</f>
        <v>7106</v>
      </c>
      <c r="K33" s="46">
        <v>37400</v>
      </c>
    </row>
    <row r="34" spans="1:11" ht="25.5" x14ac:dyDescent="0.2">
      <c r="A34" s="51" t="s">
        <v>157</v>
      </c>
      <c r="B34" s="50" t="s">
        <v>156</v>
      </c>
      <c r="C34" s="49">
        <f>+Tabla124[[#This Row],[Columna6]]/Tabla124[[#This Row],[Columna5]]</f>
        <v>183540</v>
      </c>
      <c r="D34" s="49">
        <f>+Tabla124[[#This Row],[PRECIO SUGERIDO INSTALADOR
( CON  IVA)]]-Tabla124[[#This Row],[Columna43]]</f>
        <v>174363</v>
      </c>
      <c r="E34" s="49">
        <f>+Tabla124[[#This Row],[PRECIO SUGERIDO INSTALADOR
( CON  IVA)]]/0.7</f>
        <v>262200</v>
      </c>
      <c r="F34" s="49">
        <f>+Tabla124[[#This Row],[PRECIO SUGERIDO INSTALADOR
( CON  IVA)]]*5%</f>
        <v>9177</v>
      </c>
      <c r="G34" s="47">
        <v>0.85</v>
      </c>
      <c r="H34" s="48">
        <f>+Tabla124[[#This Row],[Columna8]]+Tabla124[[#This Row],[COSTO]]</f>
        <v>156009</v>
      </c>
      <c r="I34" s="47"/>
      <c r="J34" s="47">
        <f>+Tabla124[[#This Row],[COSTO]]*19%</f>
        <v>24909</v>
      </c>
      <c r="K34" s="46">
        <v>131100</v>
      </c>
    </row>
    <row r="35" spans="1:11" x14ac:dyDescent="0.2">
      <c r="A35" s="51" t="s">
        <v>155</v>
      </c>
      <c r="B35" s="50" t="s">
        <v>154</v>
      </c>
      <c r="C35" s="49">
        <f>+Tabla124[[#This Row],[Columna6]]/Tabla124[[#This Row],[Columna5]]</f>
        <v>130760</v>
      </c>
      <c r="D35" s="49">
        <f>+Tabla124[[#This Row],[PRECIO SUGERIDO INSTALADOR
( CON  IVA)]]-Tabla124[[#This Row],[Columna43]]</f>
        <v>124222</v>
      </c>
      <c r="E35" s="49">
        <f>+Tabla124[[#This Row],[PRECIO SUGERIDO INSTALADOR
( CON  IVA)]]/0.7</f>
        <v>186800</v>
      </c>
      <c r="F35" s="49">
        <f>+Tabla124[[#This Row],[PRECIO SUGERIDO INSTALADOR
( CON  IVA)]]*5%</f>
        <v>6538</v>
      </c>
      <c r="G35" s="47">
        <v>0.85</v>
      </c>
      <c r="H35" s="48">
        <f>+Tabla124[[#This Row],[Columna8]]+Tabla124[[#This Row],[COSTO]]</f>
        <v>111146</v>
      </c>
      <c r="I35" s="47"/>
      <c r="J35" s="47">
        <f>+Tabla124[[#This Row],[COSTO]]*19%</f>
        <v>17746</v>
      </c>
      <c r="K35" s="46">
        <v>93400</v>
      </c>
    </row>
    <row r="36" spans="1:11" x14ac:dyDescent="0.2">
      <c r="A36" s="51" t="s">
        <v>153</v>
      </c>
      <c r="B36" s="50" t="s">
        <v>152</v>
      </c>
      <c r="C36" s="49">
        <f>+Tabla124[[#This Row],[Columna6]]/Tabla124[[#This Row],[Columna5]]</f>
        <v>243320</v>
      </c>
      <c r="D36" s="49">
        <f>+Tabla124[[#This Row],[PRECIO SUGERIDO INSTALADOR
( CON  IVA)]]-Tabla124[[#This Row],[Columna43]]</f>
        <v>231154</v>
      </c>
      <c r="E36" s="49">
        <f>+Tabla124[[#This Row],[PRECIO SUGERIDO INSTALADOR
( CON  IVA)]]/0.7</f>
        <v>347600</v>
      </c>
      <c r="F36" s="49">
        <f>+Tabla124[[#This Row],[PRECIO SUGERIDO INSTALADOR
( CON  IVA)]]*5%</f>
        <v>12166</v>
      </c>
      <c r="G36" s="47">
        <v>0.85</v>
      </c>
      <c r="H36" s="48">
        <f>+Tabla124[[#This Row],[Columna8]]+Tabla124[[#This Row],[COSTO]]</f>
        <v>206822</v>
      </c>
      <c r="I36" s="47"/>
      <c r="J36" s="47">
        <f>+Tabla124[[#This Row],[COSTO]]*19%</f>
        <v>33022</v>
      </c>
      <c r="K36" s="46">
        <v>173800</v>
      </c>
    </row>
    <row r="37" spans="1:11" ht="38.25" x14ac:dyDescent="0.2">
      <c r="A37" s="51" t="s">
        <v>151</v>
      </c>
      <c r="B37" s="50" t="s">
        <v>150</v>
      </c>
      <c r="C37" s="49">
        <f>+Tabla124[[#This Row],[Columna6]]/Tabla124[[#This Row],[Columna5]]</f>
        <v>318920</v>
      </c>
      <c r="D37" s="49">
        <f>+Tabla124[[#This Row],[PRECIO SUGERIDO INSTALADOR
( CON  IVA)]]-Tabla124[[#This Row],[Columna43]]</f>
        <v>302974</v>
      </c>
      <c r="E37" s="49">
        <f>+Tabla124[[#This Row],[PRECIO SUGERIDO INSTALADOR
( CON  IVA)]]/0.7</f>
        <v>455600</v>
      </c>
      <c r="F37" s="49">
        <f>+Tabla124[[#This Row],[PRECIO SUGERIDO INSTALADOR
( CON  IVA)]]*5%</f>
        <v>15946</v>
      </c>
      <c r="G37" s="47">
        <v>0.85</v>
      </c>
      <c r="H37" s="48">
        <f>+Tabla124[[#This Row],[Columna8]]+Tabla124[[#This Row],[COSTO]]</f>
        <v>271082</v>
      </c>
      <c r="I37" s="47"/>
      <c r="J37" s="47">
        <f>+Tabla124[[#This Row],[COSTO]]*19%</f>
        <v>43282</v>
      </c>
      <c r="K37" s="46">
        <v>227800</v>
      </c>
    </row>
    <row r="38" spans="1:11" x14ac:dyDescent="0.2">
      <c r="A38" s="51" t="s">
        <v>149</v>
      </c>
      <c r="B38" s="50" t="s">
        <v>148</v>
      </c>
      <c r="C38" s="49">
        <f>+Tabla124[[#This Row],[Columna6]]/Tabla124[[#This Row],[Columna5]]</f>
        <v>297502.8</v>
      </c>
      <c r="D38" s="49">
        <f>+Tabla124[[#This Row],[PRECIO SUGERIDO INSTALADOR
( CON  IVA)]]-Tabla124[[#This Row],[Columna43]]</f>
        <v>282627.65999999997</v>
      </c>
      <c r="E38" s="49">
        <f>+Tabla124[[#This Row],[PRECIO SUGERIDO INSTALADOR
( CON  IVA)]]/0.7</f>
        <v>425004</v>
      </c>
      <c r="F38" s="49">
        <f>+Tabla124[[#This Row],[PRECIO SUGERIDO INSTALADOR
( CON  IVA)]]*5%</f>
        <v>14875.14</v>
      </c>
      <c r="G38" s="47">
        <v>0.85</v>
      </c>
      <c r="H38" s="48">
        <f>+Tabla124[[#This Row],[Columna8]]+Tabla124[[#This Row],[COSTO]]</f>
        <v>252877.38</v>
      </c>
      <c r="I38" s="47"/>
      <c r="J38" s="47">
        <f>+Tabla124[[#This Row],[COSTO]]*19%</f>
        <v>40375.379999999997</v>
      </c>
      <c r="K38" s="46">
        <v>212502</v>
      </c>
    </row>
    <row r="39" spans="1:11" ht="25.5" x14ac:dyDescent="0.2">
      <c r="A39" s="51" t="s">
        <v>147</v>
      </c>
      <c r="B39" s="50" t="s">
        <v>146</v>
      </c>
      <c r="C39" s="49">
        <f>+Tabla124[[#This Row],[Columna6]]/Tabla124[[#This Row],[Columna5]]</f>
        <v>138250</v>
      </c>
      <c r="D39" s="49">
        <f>+Tabla124[[#This Row],[PRECIO SUGERIDO INSTALADOR
( CON  IVA)]]-Tabla124[[#This Row],[Columna43]]</f>
        <v>131337.5</v>
      </c>
      <c r="E39" s="49">
        <f>+Tabla124[[#This Row],[PRECIO SUGERIDO INSTALADOR
( CON  IVA)]]/0.7</f>
        <v>197500</v>
      </c>
      <c r="F39" s="49">
        <f>+Tabla124[[#This Row],[PRECIO SUGERIDO INSTALADOR
( CON  IVA)]]*5%</f>
        <v>6912.5</v>
      </c>
      <c r="G39" s="47">
        <v>0.85</v>
      </c>
      <c r="H39" s="48">
        <f>+Tabla124[[#This Row],[Columna8]]+Tabla124[[#This Row],[COSTO]]</f>
        <v>117512.5</v>
      </c>
      <c r="I39" s="47"/>
      <c r="J39" s="47">
        <f>+Tabla124[[#This Row],[COSTO]]*19%</f>
        <v>18762.5</v>
      </c>
      <c r="K39" s="46">
        <v>98750</v>
      </c>
    </row>
    <row r="40" spans="1:11" ht="25.5" x14ac:dyDescent="0.2">
      <c r="A40" s="51" t="s">
        <v>145</v>
      </c>
      <c r="B40" s="50" t="s">
        <v>144</v>
      </c>
      <c r="C40" s="49">
        <f>+Tabla124[[#This Row],[Columna6]]/Tabla124[[#This Row],[Columna5]]</f>
        <v>374920</v>
      </c>
      <c r="D40" s="49">
        <f>+Tabla124[[#This Row],[PRECIO SUGERIDO INSTALADOR
( CON  IVA)]]-Tabla124[[#This Row],[Columna43]]</f>
        <v>356174</v>
      </c>
      <c r="E40" s="49">
        <f>+Tabla124[[#This Row],[PRECIO SUGERIDO INSTALADOR
( CON  IVA)]]/0.7</f>
        <v>535600</v>
      </c>
      <c r="F40" s="49">
        <f>+Tabla124[[#This Row],[PRECIO SUGERIDO INSTALADOR
( CON  IVA)]]*5%</f>
        <v>18746</v>
      </c>
      <c r="G40" s="47">
        <v>0.85</v>
      </c>
      <c r="H40" s="48">
        <f>+Tabla124[[#This Row],[Columna8]]+Tabla124[[#This Row],[COSTO]]</f>
        <v>318682</v>
      </c>
      <c r="I40" s="47"/>
      <c r="J40" s="47">
        <f>+Tabla124[[#This Row],[COSTO]]*19%</f>
        <v>50882</v>
      </c>
      <c r="K40" s="46">
        <v>267800</v>
      </c>
    </row>
    <row r="41" spans="1:11" x14ac:dyDescent="0.2">
      <c r="A41" s="51" t="s">
        <v>143</v>
      </c>
      <c r="B41" s="50" t="s">
        <v>142</v>
      </c>
      <c r="C41" s="49">
        <f>+Tabla124[[#This Row],[Columna6]]/Tabla124[[#This Row],[Columna5]]</f>
        <v>33460</v>
      </c>
      <c r="D41" s="49">
        <f>+Tabla124[[#This Row],[PRECIO SUGERIDO INSTALADOR
( CON  IVA)]]-Tabla124[[#This Row],[Columna43]]</f>
        <v>31787</v>
      </c>
      <c r="E41" s="49">
        <f>+Tabla124[[#This Row],[PRECIO SUGERIDO INSTALADOR
( CON  IVA)]]/0.7</f>
        <v>47800</v>
      </c>
      <c r="F41" s="49">
        <f>+Tabla124[[#This Row],[PRECIO SUGERIDO INSTALADOR
( CON  IVA)]]*5%</f>
        <v>1673</v>
      </c>
      <c r="G41" s="47">
        <v>0.85</v>
      </c>
      <c r="H41" s="48">
        <f>+Tabla124[[#This Row],[Columna8]]+Tabla124[[#This Row],[COSTO]]</f>
        <v>28441</v>
      </c>
      <c r="I41" s="47"/>
      <c r="J41" s="47">
        <f>+Tabla124[[#This Row],[COSTO]]*19%</f>
        <v>4541</v>
      </c>
      <c r="K41" s="46">
        <v>23900</v>
      </c>
    </row>
    <row r="42" spans="1:11" x14ac:dyDescent="0.2">
      <c r="A42" s="51" t="s">
        <v>141</v>
      </c>
      <c r="B42" s="50" t="s">
        <v>140</v>
      </c>
      <c r="C42" s="49">
        <f>+Tabla124[[#This Row],[Columna6]]/Tabla124[[#This Row],[Columna5]]</f>
        <v>179480</v>
      </c>
      <c r="D42" s="49">
        <f>+Tabla124[[#This Row],[PRECIO SUGERIDO INSTALADOR
( CON  IVA)]]-Tabla124[[#This Row],[Columna43]]</f>
        <v>170506</v>
      </c>
      <c r="E42" s="49">
        <f>+Tabla124[[#This Row],[PRECIO SUGERIDO INSTALADOR
( CON  IVA)]]/0.7</f>
        <v>256400.00000000003</v>
      </c>
      <c r="F42" s="49">
        <f>+Tabla124[[#This Row],[PRECIO SUGERIDO INSTALADOR
( CON  IVA)]]*5%</f>
        <v>8974</v>
      </c>
      <c r="G42" s="47">
        <v>0.85</v>
      </c>
      <c r="H42" s="48">
        <f>+Tabla124[[#This Row],[Columna8]]+Tabla124[[#This Row],[COSTO]]</f>
        <v>152558</v>
      </c>
      <c r="I42" s="47"/>
      <c r="J42" s="47">
        <f>+Tabla124[[#This Row],[COSTO]]*19%</f>
        <v>24358</v>
      </c>
      <c r="K42" s="46">
        <v>128200</v>
      </c>
    </row>
    <row r="43" spans="1:11" x14ac:dyDescent="0.2">
      <c r="A43" s="51" t="s">
        <v>139</v>
      </c>
      <c r="B43" s="50" t="s">
        <v>138</v>
      </c>
      <c r="C43" s="49">
        <f>+Tabla124[[#This Row],[Columna6]]/Tabla124[[#This Row],[Columna5]]</f>
        <v>150693.20000000001</v>
      </c>
      <c r="D43" s="49">
        <f>+Tabla124[[#This Row],[PRECIO SUGERIDO INSTALADOR
( CON  IVA)]]-Tabla124[[#This Row],[Columna43]]</f>
        <v>143158.54</v>
      </c>
      <c r="E43" s="49">
        <f>+Tabla124[[#This Row],[PRECIO SUGERIDO INSTALADOR
( CON  IVA)]]/0.7</f>
        <v>215276.00000000003</v>
      </c>
      <c r="F43" s="49">
        <f>+Tabla124[[#This Row],[PRECIO SUGERIDO INSTALADOR
( CON  IVA)]]*5%</f>
        <v>7534.6600000000008</v>
      </c>
      <c r="G43" s="47">
        <v>0.85</v>
      </c>
      <c r="H43" s="48">
        <f>+Tabla124[[#This Row],[Columna8]]+Tabla124[[#This Row],[COSTO]]</f>
        <v>128089.22</v>
      </c>
      <c r="I43" s="47"/>
      <c r="J43" s="47">
        <f>+Tabla124[[#This Row],[COSTO]]*19%</f>
        <v>20451.22</v>
      </c>
      <c r="K43" s="46">
        <v>107638</v>
      </c>
    </row>
    <row r="44" spans="1:11" x14ac:dyDescent="0.2">
      <c r="A44" s="51" t="s">
        <v>137</v>
      </c>
      <c r="B44" s="50" t="s">
        <v>136</v>
      </c>
      <c r="C44" s="49">
        <f>+Tabla124[[#This Row],[Columna6]]/Tabla124[[#This Row],[Columna5]]</f>
        <v>305340</v>
      </c>
      <c r="D44" s="49">
        <f>+Tabla124[[#This Row],[PRECIO SUGERIDO INSTALADOR
( CON  IVA)]]-Tabla124[[#This Row],[Columna43]]</f>
        <v>290073</v>
      </c>
      <c r="E44" s="49">
        <f>+Tabla124[[#This Row],[PRECIO SUGERIDO INSTALADOR
( CON  IVA)]]/0.7</f>
        <v>436200</v>
      </c>
      <c r="F44" s="49">
        <f>+Tabla124[[#This Row],[PRECIO SUGERIDO INSTALADOR
( CON  IVA)]]*5%</f>
        <v>15267</v>
      </c>
      <c r="G44" s="47">
        <v>0.85</v>
      </c>
      <c r="H44" s="48">
        <f>+Tabla124[[#This Row],[Columna8]]+Tabla124[[#This Row],[COSTO]]</f>
        <v>259539</v>
      </c>
      <c r="I44" s="47"/>
      <c r="J44" s="47">
        <f>+Tabla124[[#This Row],[COSTO]]*19%</f>
        <v>41439</v>
      </c>
      <c r="K44" s="46">
        <v>218100</v>
      </c>
    </row>
    <row r="45" spans="1:11" ht="25.5" x14ac:dyDescent="0.2">
      <c r="A45" s="51" t="s">
        <v>135</v>
      </c>
      <c r="B45" s="50" t="s">
        <v>134</v>
      </c>
      <c r="C45" s="49">
        <f>+Tabla124[[#This Row],[Columna6]]/Tabla124[[#This Row],[Columna5]]</f>
        <v>69951</v>
      </c>
      <c r="D45" s="49">
        <f>+Tabla124[[#This Row],[PRECIO SUGERIDO INSTALADOR
( CON  IVA)]]-Tabla124[[#This Row],[Columna43]]</f>
        <v>66453.45</v>
      </c>
      <c r="E45" s="49">
        <f>+Tabla124[[#This Row],[PRECIO SUGERIDO INSTALADOR
( CON  IVA)]]/0.7</f>
        <v>99930</v>
      </c>
      <c r="F45" s="49">
        <f>+Tabla124[[#This Row],[PRECIO SUGERIDO INSTALADOR
( CON  IVA)]]*5%</f>
        <v>3497.55</v>
      </c>
      <c r="G45" s="47">
        <v>0.85</v>
      </c>
      <c r="H45" s="52">
        <f>+Tabla124[[#This Row],[Columna8]]+Tabla124[[#This Row],[COSTO]]</f>
        <v>59458.35</v>
      </c>
      <c r="I45" s="47"/>
      <c r="J45" s="47">
        <f>+Tabla124[[#This Row],[COSTO]]*19%</f>
        <v>9493.35</v>
      </c>
      <c r="K45" s="46">
        <v>49965</v>
      </c>
    </row>
    <row r="46" spans="1:11" ht="25.5" x14ac:dyDescent="0.2">
      <c r="A46" s="51" t="s">
        <v>133</v>
      </c>
      <c r="B46" s="50" t="s">
        <v>132</v>
      </c>
      <c r="C46" s="49">
        <f>+Tabla124[[#This Row],[Columna6]]/Tabla124[[#This Row],[Columna5]]</f>
        <v>97694.8</v>
      </c>
      <c r="D46" s="49">
        <f>+Tabla124[[#This Row],[PRECIO SUGERIDO INSTALADOR
( CON  IVA)]]-Tabla124[[#This Row],[Columna43]]</f>
        <v>92810.06</v>
      </c>
      <c r="E46" s="49">
        <f>+Tabla124[[#This Row],[PRECIO SUGERIDO INSTALADOR
( CON  IVA)]]/0.7</f>
        <v>139564</v>
      </c>
      <c r="F46" s="49">
        <f>+Tabla124[[#This Row],[PRECIO SUGERIDO INSTALADOR
( CON  IVA)]]*5%</f>
        <v>4884.7400000000007</v>
      </c>
      <c r="G46" s="47">
        <v>0.85</v>
      </c>
      <c r="H46" s="48">
        <f>+Tabla124[[#This Row],[Columna8]]+Tabla124[[#This Row],[COSTO]]</f>
        <v>83040.58</v>
      </c>
      <c r="I46" s="47"/>
      <c r="J46" s="47">
        <f>+Tabla124[[#This Row],[COSTO]]*19%</f>
        <v>13258.58</v>
      </c>
      <c r="K46" s="46">
        <v>69782</v>
      </c>
    </row>
    <row r="47" spans="1:11" x14ac:dyDescent="0.2">
      <c r="A47" s="51" t="s">
        <v>131</v>
      </c>
      <c r="B47" s="50" t="s">
        <v>130</v>
      </c>
      <c r="C47" s="49">
        <f>+Tabla124[[#This Row],[Columna6]]/Tabla124[[#This Row],[Columna5]]</f>
        <v>340620</v>
      </c>
      <c r="D47" s="49">
        <f>+Tabla124[[#This Row],[PRECIO SUGERIDO INSTALADOR
( CON  IVA)]]-Tabla124[[#This Row],[Columna43]]</f>
        <v>323589</v>
      </c>
      <c r="E47" s="49">
        <f>+Tabla124[[#This Row],[PRECIO SUGERIDO INSTALADOR
( CON  IVA)]]/0.7</f>
        <v>486600.00000000006</v>
      </c>
      <c r="F47" s="49">
        <f>+Tabla124[[#This Row],[PRECIO SUGERIDO INSTALADOR
( CON  IVA)]]*5%</f>
        <v>17031</v>
      </c>
      <c r="G47" s="47">
        <v>0.85</v>
      </c>
      <c r="H47" s="48">
        <f>+Tabla124[[#This Row],[Columna8]]+Tabla124[[#This Row],[COSTO]]</f>
        <v>289527</v>
      </c>
      <c r="I47" s="47"/>
      <c r="J47" s="47">
        <f>+Tabla124[[#This Row],[COSTO]]*19%</f>
        <v>46227</v>
      </c>
      <c r="K47" s="46">
        <v>243300</v>
      </c>
    </row>
    <row r="48" spans="1:11" x14ac:dyDescent="0.2">
      <c r="A48" s="51" t="s">
        <v>129</v>
      </c>
      <c r="B48" s="50" t="s">
        <v>128</v>
      </c>
      <c r="C48" s="49">
        <f>+Tabla124[[#This Row],[Columna6]]/Tabla124[[#This Row],[Columna5]]</f>
        <v>220500</v>
      </c>
      <c r="D48" s="49">
        <f>+Tabla124[[#This Row],[PRECIO SUGERIDO INSTALADOR
( CON  IVA)]]-Tabla124[[#This Row],[Columna43]]</f>
        <v>209475</v>
      </c>
      <c r="E48" s="49">
        <f>+Tabla124[[#This Row],[PRECIO SUGERIDO INSTALADOR
( CON  IVA)]]/0.7</f>
        <v>315000</v>
      </c>
      <c r="F48" s="49">
        <f>+Tabla124[[#This Row],[PRECIO SUGERIDO INSTALADOR
( CON  IVA)]]*5%</f>
        <v>11025</v>
      </c>
      <c r="G48" s="47">
        <v>0.85</v>
      </c>
      <c r="H48" s="48">
        <f>+Tabla124[[#This Row],[Columna8]]+Tabla124[[#This Row],[COSTO]]</f>
        <v>187425</v>
      </c>
      <c r="I48" s="47"/>
      <c r="J48" s="47">
        <f>+Tabla124[[#This Row],[COSTO]]*19%</f>
        <v>29925</v>
      </c>
      <c r="K48" s="46">
        <v>157500</v>
      </c>
    </row>
    <row r="49" spans="1:11" x14ac:dyDescent="0.2">
      <c r="A49" s="51" t="s">
        <v>127</v>
      </c>
      <c r="B49" s="50" t="s">
        <v>126</v>
      </c>
      <c r="C49" s="49">
        <f>+Tabla124[[#This Row],[Columna6]]/Tabla124[[#This Row],[Columna5]]</f>
        <v>5069.3999999999996</v>
      </c>
      <c r="D49" s="49">
        <f>+Tabla124[[#This Row],[PRECIO SUGERIDO INSTALADOR
( CON  IVA)]]-Tabla124[[#This Row],[Columna43]]</f>
        <v>4815.9299999999994</v>
      </c>
      <c r="E49" s="49">
        <f>+Tabla124[[#This Row],[PRECIO SUGERIDO INSTALADOR
( CON  IVA)]]/0.7</f>
        <v>7242</v>
      </c>
      <c r="F49" s="49">
        <f>+Tabla124[[#This Row],[PRECIO SUGERIDO INSTALADOR
( CON  IVA)]]*5%</f>
        <v>253.47</v>
      </c>
      <c r="G49" s="47">
        <v>0.85</v>
      </c>
      <c r="H49" s="48">
        <f>+Tabla124[[#This Row],[Columna8]]+Tabla124[[#This Row],[COSTO]]</f>
        <v>4308.99</v>
      </c>
      <c r="I49" s="47"/>
      <c r="J49" s="47">
        <f>+Tabla124[[#This Row],[COSTO]]*19%</f>
        <v>687.99</v>
      </c>
      <c r="K49" s="46">
        <v>3621</v>
      </c>
    </row>
    <row r="50" spans="1:11" x14ac:dyDescent="0.2">
      <c r="A50" s="51" t="s">
        <v>125</v>
      </c>
      <c r="B50" s="50" t="s">
        <v>124</v>
      </c>
      <c r="C50" s="49">
        <f>+Tabla124[[#This Row],[Columna6]]/Tabla124[[#This Row],[Columna5]]</f>
        <v>14560</v>
      </c>
      <c r="D50" s="49">
        <f>+Tabla124[[#This Row],[PRECIO SUGERIDO INSTALADOR
( CON  IVA)]]-Tabla124[[#This Row],[Columna43]]</f>
        <v>13832</v>
      </c>
      <c r="E50" s="49">
        <f>+Tabla124[[#This Row],[PRECIO SUGERIDO INSTALADOR
( CON  IVA)]]/0.7</f>
        <v>20800</v>
      </c>
      <c r="F50" s="49">
        <f>+Tabla124[[#This Row],[PRECIO SUGERIDO INSTALADOR
( CON  IVA)]]*5%</f>
        <v>728</v>
      </c>
      <c r="G50" s="47">
        <v>0.85</v>
      </c>
      <c r="H50" s="48">
        <f>+Tabla124[[#This Row],[Columna8]]+Tabla124[[#This Row],[COSTO]]</f>
        <v>12376</v>
      </c>
      <c r="I50" s="47"/>
      <c r="J50" s="47">
        <f>+Tabla124[[#This Row],[COSTO]]*19%</f>
        <v>1976</v>
      </c>
      <c r="K50" s="46">
        <v>10400</v>
      </c>
    </row>
    <row r="51" spans="1:11" ht="25.5" x14ac:dyDescent="0.2">
      <c r="A51" s="51" t="s">
        <v>123</v>
      </c>
      <c r="B51" s="50" t="s">
        <v>122</v>
      </c>
      <c r="C51" s="49">
        <f>+Tabla124[[#This Row],[Columna6]]/Tabla124[[#This Row],[Columna5]]</f>
        <v>31640</v>
      </c>
      <c r="D51" s="49">
        <f>+Tabla124[[#This Row],[PRECIO SUGERIDO INSTALADOR
( CON  IVA)]]-Tabla124[[#This Row],[Columna43]]</f>
        <v>30058</v>
      </c>
      <c r="E51" s="49">
        <f>+Tabla124[[#This Row],[PRECIO SUGERIDO INSTALADOR
( CON  IVA)]]/0.7</f>
        <v>45200</v>
      </c>
      <c r="F51" s="49">
        <f>+Tabla124[[#This Row],[PRECIO SUGERIDO INSTALADOR
( CON  IVA)]]*5%</f>
        <v>1582</v>
      </c>
      <c r="G51" s="47">
        <v>0.85</v>
      </c>
      <c r="H51" s="48">
        <f>+Tabla124[[#This Row],[Columna8]]+Tabla124[[#This Row],[COSTO]]</f>
        <v>26894</v>
      </c>
      <c r="I51" s="47"/>
      <c r="J51" s="47">
        <f>+Tabla124[[#This Row],[COSTO]]*19%</f>
        <v>4294</v>
      </c>
      <c r="K51" s="46">
        <v>22600</v>
      </c>
    </row>
    <row r="52" spans="1:11" x14ac:dyDescent="0.2">
      <c r="A52" s="51" t="s">
        <v>121</v>
      </c>
      <c r="B52" s="50" t="s">
        <v>120</v>
      </c>
      <c r="C52" s="49">
        <f>+Tabla124[[#This Row],[Columna6]]/Tabla124[[#This Row],[Columna5]]</f>
        <v>333620</v>
      </c>
      <c r="D52" s="49">
        <f>+Tabla124[[#This Row],[PRECIO SUGERIDO INSTALADOR
( CON  IVA)]]-Tabla124[[#This Row],[Columna43]]</f>
        <v>316939</v>
      </c>
      <c r="E52" s="49">
        <f>+Tabla124[[#This Row],[PRECIO SUGERIDO INSTALADOR
( CON  IVA)]]/0.7</f>
        <v>476600.00000000006</v>
      </c>
      <c r="F52" s="49">
        <f>+Tabla124[[#This Row],[PRECIO SUGERIDO INSTALADOR
( CON  IVA)]]*5%</f>
        <v>16681</v>
      </c>
      <c r="G52" s="47">
        <v>0.85</v>
      </c>
      <c r="H52" s="48">
        <f>+Tabla124[[#This Row],[Columna8]]+Tabla124[[#This Row],[COSTO]]</f>
        <v>283577</v>
      </c>
      <c r="I52" s="47"/>
      <c r="J52" s="47">
        <f>+Tabla124[[#This Row],[COSTO]]*19%</f>
        <v>45277</v>
      </c>
      <c r="K52" s="46">
        <v>238300</v>
      </c>
    </row>
    <row r="53" spans="1:11" x14ac:dyDescent="0.2">
      <c r="A53" s="51" t="s">
        <v>119</v>
      </c>
      <c r="B53" s="50" t="s">
        <v>118</v>
      </c>
      <c r="C53" s="49">
        <f>+Tabla124[[#This Row],[Columna6]]/Tabla124[[#This Row],[Columna5]]</f>
        <v>58800</v>
      </c>
      <c r="D53" s="49">
        <f>+Tabla124[[#This Row],[PRECIO SUGERIDO INSTALADOR
( CON  IVA)]]-Tabla124[[#This Row],[Columna43]]</f>
        <v>55860</v>
      </c>
      <c r="E53" s="49">
        <f>+Tabla124[[#This Row],[PRECIO SUGERIDO INSTALADOR
( CON  IVA)]]/0.7</f>
        <v>84000</v>
      </c>
      <c r="F53" s="49">
        <f>+Tabla124[[#This Row],[PRECIO SUGERIDO INSTALADOR
( CON  IVA)]]*5%</f>
        <v>2940</v>
      </c>
      <c r="G53" s="47">
        <v>0.85</v>
      </c>
      <c r="H53" s="48">
        <f>+Tabla124[[#This Row],[Columna8]]+Tabla124[[#This Row],[COSTO]]</f>
        <v>49980</v>
      </c>
      <c r="I53" s="47"/>
      <c r="J53" s="47">
        <f>+Tabla124[[#This Row],[COSTO]]*19%</f>
        <v>7980</v>
      </c>
      <c r="K53" s="46">
        <v>42000</v>
      </c>
    </row>
    <row r="54" spans="1:11" ht="25.5" x14ac:dyDescent="0.2">
      <c r="A54" s="51" t="s">
        <v>117</v>
      </c>
      <c r="B54" s="50" t="s">
        <v>116</v>
      </c>
      <c r="C54" s="49">
        <f>+Tabla124[[#This Row],[Columna6]]/Tabla124[[#This Row],[Columna5]]</f>
        <v>147700</v>
      </c>
      <c r="D54" s="49">
        <f>+Tabla124[[#This Row],[PRECIO SUGERIDO INSTALADOR
( CON  IVA)]]-Tabla124[[#This Row],[Columna43]]</f>
        <v>140315</v>
      </c>
      <c r="E54" s="49">
        <f>+Tabla124[[#This Row],[PRECIO SUGERIDO INSTALADOR
( CON  IVA)]]/0.7</f>
        <v>211000</v>
      </c>
      <c r="F54" s="49">
        <f>+Tabla124[[#This Row],[PRECIO SUGERIDO INSTALADOR
( CON  IVA)]]*5%</f>
        <v>7385</v>
      </c>
      <c r="G54" s="47">
        <v>0.85</v>
      </c>
      <c r="H54" s="48">
        <f>+Tabla124[[#This Row],[Columna8]]+Tabla124[[#This Row],[COSTO]]</f>
        <v>125545</v>
      </c>
      <c r="I54" s="47"/>
      <c r="J54" s="47">
        <f>+Tabla124[[#This Row],[COSTO]]*19%</f>
        <v>20045</v>
      </c>
      <c r="K54" s="46">
        <v>105500</v>
      </c>
    </row>
    <row r="55" spans="1:11" x14ac:dyDescent="0.2">
      <c r="A55" s="51" t="s">
        <v>115</v>
      </c>
      <c r="B55" s="50" t="s">
        <v>114</v>
      </c>
      <c r="C55" s="49">
        <f>+Tabla124[[#This Row],[Columna6]]/Tabla124[[#This Row],[Columna5]]</f>
        <v>211120</v>
      </c>
      <c r="D55" s="49">
        <f>+Tabla124[[#This Row],[PRECIO SUGERIDO INSTALADOR
( CON  IVA)]]-Tabla124[[#This Row],[Columna43]]</f>
        <v>200564</v>
      </c>
      <c r="E55" s="49">
        <f>+Tabla124[[#This Row],[PRECIO SUGERIDO INSTALADOR
( CON  IVA)]]/0.7</f>
        <v>301600</v>
      </c>
      <c r="F55" s="49">
        <f>+Tabla124[[#This Row],[PRECIO SUGERIDO INSTALADOR
( CON  IVA)]]*5%</f>
        <v>10556</v>
      </c>
      <c r="G55" s="47">
        <v>0.85</v>
      </c>
      <c r="H55" s="48">
        <f>+Tabla124[[#This Row],[Columna8]]+Tabla124[[#This Row],[COSTO]]</f>
        <v>179452</v>
      </c>
      <c r="I55" s="47"/>
      <c r="J55" s="47">
        <f>+Tabla124[[#This Row],[COSTO]]*19%</f>
        <v>28652</v>
      </c>
      <c r="K55" s="46">
        <v>150800</v>
      </c>
    </row>
    <row r="56" spans="1:11" x14ac:dyDescent="0.2">
      <c r="A56" s="51" t="s">
        <v>113</v>
      </c>
      <c r="B56" s="50" t="s">
        <v>112</v>
      </c>
      <c r="C56" s="49">
        <f>+Tabla124[[#This Row],[Columna6]]/Tabla124[[#This Row],[Columna5]]</f>
        <v>265438.59999999998</v>
      </c>
      <c r="D56" s="49">
        <f>+Tabla124[[#This Row],[PRECIO SUGERIDO INSTALADOR
( CON  IVA)]]-Tabla124[[#This Row],[Columna43]]</f>
        <v>252166.66999999998</v>
      </c>
      <c r="E56" s="49">
        <f>+Tabla124[[#This Row],[PRECIO SUGERIDO INSTALADOR
( CON  IVA)]]/0.7</f>
        <v>379198</v>
      </c>
      <c r="F56" s="49">
        <f>+Tabla124[[#This Row],[PRECIO SUGERIDO INSTALADOR
( CON  IVA)]]*5%</f>
        <v>13271.93</v>
      </c>
      <c r="G56" s="47">
        <v>0.85</v>
      </c>
      <c r="H56" s="48">
        <f>+Tabla124[[#This Row],[Columna8]]+Tabla124[[#This Row],[COSTO]]</f>
        <v>225622.81</v>
      </c>
      <c r="I56" s="47"/>
      <c r="J56" s="47">
        <f>+Tabla124[[#This Row],[COSTO]]*19%</f>
        <v>36023.81</v>
      </c>
      <c r="K56" s="46">
        <v>189599</v>
      </c>
    </row>
    <row r="57" spans="1:11" ht="25.5" x14ac:dyDescent="0.2">
      <c r="A57" s="51" t="s">
        <v>111</v>
      </c>
      <c r="B57" s="50" t="s">
        <v>110</v>
      </c>
      <c r="C57" s="49">
        <f>+Tabla124[[#This Row],[Columna6]]/Tabla124[[#This Row],[Columna5]]</f>
        <v>318500</v>
      </c>
      <c r="D57" s="49">
        <f>+Tabla124[[#This Row],[PRECIO SUGERIDO INSTALADOR
( CON  IVA)]]-Tabla124[[#This Row],[Columna43]]</f>
        <v>302575</v>
      </c>
      <c r="E57" s="49">
        <f>+Tabla124[[#This Row],[PRECIO SUGERIDO INSTALADOR
( CON  IVA)]]/0.7</f>
        <v>455000</v>
      </c>
      <c r="F57" s="49">
        <f>+Tabla124[[#This Row],[PRECIO SUGERIDO INSTALADOR
( CON  IVA)]]*5%</f>
        <v>15925</v>
      </c>
      <c r="G57" s="47">
        <v>0.85</v>
      </c>
      <c r="H57" s="48">
        <f>+Tabla124[[#This Row],[Columna8]]+Tabla124[[#This Row],[COSTO]]</f>
        <v>270725</v>
      </c>
      <c r="I57" s="47"/>
      <c r="J57" s="47">
        <f>+Tabla124[[#This Row],[COSTO]]*19%</f>
        <v>43225</v>
      </c>
      <c r="K57" s="46">
        <v>227500</v>
      </c>
    </row>
    <row r="58" spans="1:11" x14ac:dyDescent="0.2">
      <c r="A58" s="51" t="s">
        <v>109</v>
      </c>
      <c r="B58" s="50" t="s">
        <v>108</v>
      </c>
      <c r="C58" s="49">
        <f>+Tabla124[[#This Row],[Columna6]]/Tabla124[[#This Row],[Columna5]]</f>
        <v>506100</v>
      </c>
      <c r="D58" s="49">
        <f>+Tabla124[[#This Row],[PRECIO SUGERIDO INSTALADOR
( CON  IVA)]]-Tabla124[[#This Row],[Columna43]]</f>
        <v>480795</v>
      </c>
      <c r="E58" s="49">
        <f>+Tabla124[[#This Row],[PRECIO SUGERIDO INSTALADOR
( CON  IVA)]]/0.7</f>
        <v>723000</v>
      </c>
      <c r="F58" s="49">
        <f>+Tabla124[[#This Row],[PRECIO SUGERIDO INSTALADOR
( CON  IVA)]]*5%</f>
        <v>25305</v>
      </c>
      <c r="G58" s="47">
        <v>0.85</v>
      </c>
      <c r="H58" s="48">
        <f>+Tabla124[[#This Row],[Columna8]]+Tabla124[[#This Row],[COSTO]]</f>
        <v>430185</v>
      </c>
      <c r="I58" s="47"/>
      <c r="J58" s="47">
        <f>+Tabla124[[#This Row],[COSTO]]*19%</f>
        <v>68685</v>
      </c>
      <c r="K58" s="46">
        <v>361500</v>
      </c>
    </row>
    <row r="59" spans="1:11" x14ac:dyDescent="0.2">
      <c r="A59" s="51" t="s">
        <v>107</v>
      </c>
      <c r="B59" s="50" t="s">
        <v>106</v>
      </c>
      <c r="C59" s="49">
        <f>+Tabla124[[#This Row],[Columna6]]/Tabla124[[#This Row],[Columna5]]</f>
        <v>3766</v>
      </c>
      <c r="D59" s="49">
        <f>+Tabla124[[#This Row],[PRECIO SUGERIDO INSTALADOR
( CON  IVA)]]-Tabla124[[#This Row],[Columna43]]</f>
        <v>3577.7</v>
      </c>
      <c r="E59" s="49">
        <f>+Tabla124[[#This Row],[PRECIO SUGERIDO INSTALADOR
( CON  IVA)]]/0.7</f>
        <v>5380</v>
      </c>
      <c r="F59" s="49">
        <f>+Tabla124[[#This Row],[PRECIO SUGERIDO INSTALADOR
( CON  IVA)]]*5%</f>
        <v>188.3</v>
      </c>
      <c r="G59" s="47">
        <v>0.85</v>
      </c>
      <c r="H59" s="48">
        <f>+Tabla124[[#This Row],[Columna8]]+Tabla124[[#This Row],[COSTO]]</f>
        <v>3201.1</v>
      </c>
      <c r="I59" s="47"/>
      <c r="J59" s="47">
        <f>+Tabla124[[#This Row],[COSTO]]*19%</f>
        <v>511.1</v>
      </c>
      <c r="K59" s="46">
        <v>2690</v>
      </c>
    </row>
    <row r="60" spans="1:11" x14ac:dyDescent="0.2">
      <c r="A60" s="51" t="s">
        <v>105</v>
      </c>
      <c r="B60" s="50" t="s">
        <v>104</v>
      </c>
      <c r="C60" s="49">
        <f>+Tabla124[[#This Row],[Columna6]]/Tabla124[[#This Row],[Columna5]]</f>
        <v>181300</v>
      </c>
      <c r="D60" s="49">
        <f>+Tabla124[[#This Row],[PRECIO SUGERIDO INSTALADOR
( CON  IVA)]]-Tabla124[[#This Row],[Columna43]]</f>
        <v>172235</v>
      </c>
      <c r="E60" s="49">
        <f>+Tabla124[[#This Row],[PRECIO SUGERIDO INSTALADOR
( CON  IVA)]]/0.7</f>
        <v>259000.00000000003</v>
      </c>
      <c r="F60" s="49">
        <f>+Tabla124[[#This Row],[PRECIO SUGERIDO INSTALADOR
( CON  IVA)]]*5%</f>
        <v>9065</v>
      </c>
      <c r="G60" s="47">
        <v>0.85</v>
      </c>
      <c r="H60" s="48">
        <f>+Tabla124[[#This Row],[Columna8]]+Tabla124[[#This Row],[COSTO]]</f>
        <v>154105</v>
      </c>
      <c r="I60" s="47"/>
      <c r="J60" s="47">
        <f>+Tabla124[[#This Row],[COSTO]]*19%</f>
        <v>24605</v>
      </c>
      <c r="K60" s="46">
        <v>129500</v>
      </c>
    </row>
    <row r="61" spans="1:11" x14ac:dyDescent="0.2">
      <c r="A61" s="51" t="s">
        <v>103</v>
      </c>
      <c r="B61" s="50" t="s">
        <v>102</v>
      </c>
      <c r="C61" s="49">
        <f>+Tabla124[[#This Row],[Columna6]]/Tabla124[[#This Row],[Columna5]]</f>
        <v>3269</v>
      </c>
      <c r="D61" s="49">
        <f>+Tabla124[[#This Row],[PRECIO SUGERIDO INSTALADOR
( CON  IVA)]]-Tabla124[[#This Row],[Columna43]]</f>
        <v>3105.55</v>
      </c>
      <c r="E61" s="49">
        <f>+Tabla124[[#This Row],[PRECIO SUGERIDO INSTALADOR
( CON  IVA)]]/0.7</f>
        <v>4670</v>
      </c>
      <c r="F61" s="49">
        <f>+Tabla124[[#This Row],[PRECIO SUGERIDO INSTALADOR
( CON  IVA)]]*5%</f>
        <v>163.45000000000002</v>
      </c>
      <c r="G61" s="47">
        <v>0.85</v>
      </c>
      <c r="H61" s="48">
        <f>+Tabla124[[#This Row],[Columna8]]+Tabla124[[#This Row],[COSTO]]</f>
        <v>2778.65</v>
      </c>
      <c r="I61" s="47"/>
      <c r="J61" s="47">
        <f>+Tabla124[[#This Row],[COSTO]]*19%</f>
        <v>443.65</v>
      </c>
      <c r="K61" s="46">
        <v>2335</v>
      </c>
    </row>
    <row r="62" spans="1:11" ht="25.5" x14ac:dyDescent="0.2">
      <c r="A62" s="51" t="s">
        <v>101</v>
      </c>
      <c r="B62" s="50" t="s">
        <v>100</v>
      </c>
      <c r="C62" s="49">
        <f>+Tabla124[[#This Row],[Columna6]]/Tabla124[[#This Row],[Columna5]]</f>
        <v>223720</v>
      </c>
      <c r="D62" s="49">
        <f>+Tabla124[[#This Row],[PRECIO SUGERIDO INSTALADOR
( CON  IVA)]]-Tabla124[[#This Row],[Columna43]]</f>
        <v>212534</v>
      </c>
      <c r="E62" s="49">
        <f>+Tabla124[[#This Row],[PRECIO SUGERIDO INSTALADOR
( CON  IVA)]]/0.7</f>
        <v>319600</v>
      </c>
      <c r="F62" s="49">
        <f>+Tabla124[[#This Row],[PRECIO SUGERIDO INSTALADOR
( CON  IVA)]]*5%</f>
        <v>11186</v>
      </c>
      <c r="G62" s="47">
        <v>0.85</v>
      </c>
      <c r="H62" s="48">
        <f>+Tabla124[[#This Row],[Columna8]]+Tabla124[[#This Row],[COSTO]]</f>
        <v>190162</v>
      </c>
      <c r="I62" s="47"/>
      <c r="J62" s="47">
        <f>+Tabla124[[#This Row],[COSTO]]*19%</f>
        <v>30362</v>
      </c>
      <c r="K62" s="46">
        <v>159800</v>
      </c>
    </row>
  </sheetData>
  <conditionalFormatting sqref="A1:E1">
    <cfRule type="containsErrors" dxfId="3" priority="1">
      <formula>ISERROR(A1)</formula>
    </cfRule>
  </conditionalFormatting>
  <pageMargins left="0.74791666666666667" right="0.74791666666666667" top="0.98402777777777772" bottom="0.98402777777777772" header="0.51180555555555551" footer="0.51180555555555551"/>
  <pageSetup scale="47" firstPageNumber="0" orientation="portrait" horizontalDpi="300" verticalDpi="300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INTRUSION HIKVISION</vt:lpstr>
      <vt:lpstr>PARADOX</vt:lpstr>
      <vt:lpstr>'INTRUSION HIKVISION'!Área_de_impresión</vt:lpstr>
      <vt:lpstr>PARADOX!Área_de_impresión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2026-09-24T21:02:07Z</cp:lastPrinted>
  <dcterms:created xsi:type="dcterms:W3CDTF">2026-05-12T22:26:47Z</dcterms:created>
  <dcterms:modified xsi:type="dcterms:W3CDTF">2026-09-24T21:04:06Z</dcterms:modified>
</cp:coreProperties>
</file>