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s" sheetId="1" r:id="rId4"/>
    <sheet state="visible" name="Ratios" sheetId="2" r:id="rId5"/>
    <sheet state="visible" name="Charts" sheetId="3" r:id="rId6"/>
  </sheets>
  <definedNames/>
  <calcPr/>
</workbook>
</file>

<file path=xl/sharedStrings.xml><?xml version="1.0" encoding="utf-8"?>
<sst xmlns="http://schemas.openxmlformats.org/spreadsheetml/2006/main" count="271" uniqueCount="135">
  <si>
    <t>BMW Income Statement</t>
  </si>
  <si>
    <t>Volkswagen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</si>
  <si>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</si>
  <si>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</si>
  <si>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</si>
  <si>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</si>
  <si>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</si>
  <si>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</si>
  <si>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</si>
  <si>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</si>
  <si>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</si>
  <si>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</si>
  <si>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</si>
  <si>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</si>
  <si>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</si>
  <si>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</si>
  <si>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</si>
  <si>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</si>
  <si>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</si>
  <si>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</si>
  <si>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</si>
  <si>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</si>
  <si>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</si>
  <si>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</si>
  <si>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</si>
  <si>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</si>
  <si>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</si>
  <si>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</si>
  <si>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</si>
  <si>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</si>
  <si>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</si>
  <si>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</si>
  <si>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</si>
  <si>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</si>
  <si>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</si>
  <si>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</si>
  <si>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</si>
  <si>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Volkswagen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</si>
  <si>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</si>
  <si>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</si>
  <si>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</si>
  <si>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</si>
  <si>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</si>
  <si>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</si>
  <si>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</si>
  <si>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</si>
  <si>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</si>
  <si>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</si>
  <si>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</si>
  <si>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</si>
  <si>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</si>
  <si>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</si>
  <si>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</si>
  <si>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</si>
  <si>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</si>
  <si>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</si>
  <si>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</si>
  <si>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</si>
  <si>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</si>
  <si>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</si>
  <si>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</si>
  <si>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</si>
  <si>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</si>
  <si>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</si>
  <si>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</si>
  <si>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</si>
  <si>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</si>
  <si>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</si>
  <si>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</si>
  <si>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</si>
  <si>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</si>
  <si>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</si>
  <si>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</si>
  <si>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</si>
  <si>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</si>
  <si>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</si>
  <si>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</si>
  <si>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</si>
  <si>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</si>
  <si>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</si>
  <si>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</si>
  <si>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</si>
  <si>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</si>
  <si>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</si>
  <si>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</si>
  <si>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Check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</si>
  <si>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</si>
  <si>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</si>
  <si>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</si>
  <si>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</si>
  <si>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</si>
  <si>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</si>
  <si>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</si>
  <si>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</si>
  <si>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</si>
  <si>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</si>
  <si>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</si>
  <si>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</si>
  <si>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</si>
  <si>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</si>
  <si>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</si>
  <si>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</si>
  <si>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</si>
  <si>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</si>
  <si>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</si>
  <si>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</si>
  <si>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</si>
  <si>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</si>
  <si>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</si>
  <si>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</si>
  <si>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</si>
  <si>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</si>
  <si>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</si>
  <si>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</si>
  <si>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</si>
  <si>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Company Performance Ratios</t>
  </si>
  <si>
    <t>Profitability</t>
  </si>
  <si>
    <t>ROCE (ROI)</t>
  </si>
  <si>
    <t>BMW</t>
  </si>
  <si>
    <t>Volkswagen</t>
  </si>
  <si>
    <t>Gross Profit margin</t>
  </si>
  <si>
    <t>Operating margin</t>
  </si>
  <si>
    <t>Net Profit Margin</t>
  </si>
  <si>
    <t>ROE</t>
  </si>
  <si>
    <t>Liquidity</t>
  </si>
  <si>
    <t>Current ratio</t>
  </si>
  <si>
    <t>Quick ratio</t>
  </si>
  <si>
    <t>Cash ratio</t>
  </si>
  <si>
    <t>Activity</t>
  </si>
  <si>
    <t>Asset turnover</t>
  </si>
  <si>
    <t>Receivables turnover</t>
  </si>
  <si>
    <t>Inventory turnover</t>
  </si>
  <si>
    <t>Solvency</t>
  </si>
  <si>
    <t>Debt-to-equity ratio</t>
  </si>
  <si>
    <t>Interest cover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</si>
</sst>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15"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10.0"/>
      <color rgb="FF0000FF"/>
      <name val="Arial"/>
    </font>
    <font>
      <sz val="12.0"/>
      <color rgb="FF000000"/>
      <name val="Arial"/>
    </font>
    <font>
      <sz val="12.0"/>
      <color theme="1"/>
      <name val="Arial"/>
    </font>
    <font>
      <b/>
      <sz val="10.0"/>
      <color rgb="FF0000FF"/>
      <name val="Arial"/>
    </font>
    <font>
      <b/>
      <sz val="10.0"/>
      <color theme="1"/>
      <name val="Arial"/>
    </font>
    <font>
      <i/>
      <sz val="10.0"/>
      <color rgb="FF000000"/>
      <name val="Arial"/>
    </font>
    <font>
      <i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color rgb="FFFFFFFF"/>
      <name val="Arial"/>
    </font>
    <font>
      <b/>
      <color theme="1"/>
      <name val="Arial"/>
    </font>
    <font>
      <i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right" shrinkToFit="0" vertical="bottom" wrapText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 readingOrder="0"/>
    </xf>
    <xf borderId="0" fillId="0" fontId="0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readingOrder="0"/>
    </xf>
    <xf borderId="0" fillId="3" fontId="4" numFmtId="0" xfId="0" applyFill="1" applyFont="1"/>
    <xf borderId="0" fillId="0" fontId="5" numFmtId="0" xfId="0" applyFont="1"/>
    <xf borderId="0" fillId="0" fontId="2" numFmtId="3" xfId="0" applyAlignment="1" applyFont="1" applyNumberFormat="1">
      <alignment horizontal="left"/>
    </xf>
    <xf borderId="0" fillId="0" fontId="0" numFmtId="3" xfId="0" applyAlignment="1" applyFont="1" applyNumberFormat="1">
      <alignment horizontal="left"/>
    </xf>
    <xf borderId="0" fillId="0" fontId="0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 readingOrder="0"/>
    </xf>
    <xf borderId="0" fillId="0" fontId="6" numFmtId="164" xfId="0" applyAlignment="1" applyFont="1" applyNumberFormat="1">
      <alignment horizontal="right"/>
    </xf>
    <xf borderId="0" fillId="0" fontId="6" numFmtId="164" xfId="0" applyAlignment="1" applyFont="1" applyNumberFormat="1">
      <alignment horizontal="right" readingOrder="0"/>
    </xf>
    <xf borderId="0" fillId="0" fontId="0" numFmtId="3" xfId="0" applyAlignment="1" applyFont="1" applyNumberFormat="1">
      <alignment horizontal="center" shrinkToFit="0" wrapText="0"/>
    </xf>
    <xf borderId="0" fillId="0" fontId="0" numFmtId="0" xfId="0" applyFont="1"/>
    <xf borderId="0" fillId="0" fontId="2" numFmtId="3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right"/>
    </xf>
    <xf borderId="0" fillId="0" fontId="2" numFmtId="165" xfId="0" applyAlignment="1" applyFont="1" applyNumberFormat="1">
      <alignment horizontal="right" readingOrder="0"/>
    </xf>
    <xf borderId="0" fillId="0" fontId="0" numFmtId="165" xfId="0" applyAlignment="1" applyFont="1" applyNumberFormat="1">
      <alignment horizontal="right"/>
    </xf>
    <xf borderId="0" fillId="0" fontId="0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 readingOrder="0"/>
    </xf>
    <xf borderId="0" fillId="0" fontId="6" numFmtId="165" xfId="0" applyAlignment="1" applyFont="1" applyNumberFormat="1">
      <alignment horizontal="right"/>
    </xf>
    <xf borderId="0" fillId="0" fontId="7" numFmtId="165" xfId="0" applyAlignment="1" applyFont="1" applyNumberFormat="1">
      <alignment horizontal="right"/>
    </xf>
    <xf borderId="0" fillId="0" fontId="7" numFmtId="165" xfId="0" applyAlignment="1" applyFont="1" applyNumberForma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2" numFmtId="0" xfId="0" applyAlignment="1" applyFont="1">
      <alignment horizontal="center" shrinkToFit="0" wrapText="0"/>
    </xf>
    <xf borderId="0" fillId="0" fontId="8" numFmtId="0" xfId="0" applyAlignment="1" applyFont="1">
      <alignment horizontal="center" readingOrder="0" shrinkToFit="0" wrapText="0"/>
    </xf>
    <xf borderId="0" fillId="0" fontId="0" numFmtId="165" xfId="0" applyFont="1" applyNumberFormat="1"/>
    <xf borderId="0" fillId="0" fontId="9" numFmtId="0" xfId="0" applyAlignment="1" applyFont="1">
      <alignment readingOrder="0"/>
    </xf>
    <xf borderId="0" fillId="0" fontId="10" numFmtId="165" xfId="0" applyFont="1" applyNumberFormat="1"/>
    <xf borderId="0" fillId="0" fontId="2" numFmtId="165" xfId="0" applyAlignment="1" applyFont="1" applyNumberFormat="1">
      <alignment horizontal="left"/>
    </xf>
    <xf borderId="0" fillId="0" fontId="0" numFmtId="165" xfId="0" applyAlignment="1" applyFont="1" applyNumberFormat="1">
      <alignment horizontal="left"/>
    </xf>
    <xf borderId="0" fillId="0" fontId="2" numFmtId="0" xfId="0" applyAlignment="1" applyFont="1">
      <alignment horizontal="left" shrinkToFit="0" wrapText="0"/>
    </xf>
    <xf borderId="0" fillId="0" fontId="2" numFmtId="3" xfId="0" applyAlignment="1" applyFont="1" applyNumberFormat="1">
      <alignment horizontal="center" shrinkToFit="0" wrapText="0"/>
    </xf>
    <xf borderId="0" fillId="0" fontId="10" numFmtId="0" xfId="0" applyAlignment="1" applyFont="1">
      <alignment shrinkToFit="0" wrapText="1"/>
    </xf>
    <xf borderId="0" fillId="2" fontId="11" numFmtId="0" xfId="0" applyFont="1"/>
    <xf borderId="0" fillId="2" fontId="12" numFmtId="0" xfId="0" applyFont="1"/>
    <xf borderId="0" fillId="2" fontId="12" numFmtId="0" xfId="0" applyAlignment="1" applyFont="1">
      <alignment readingOrder="0"/>
    </xf>
    <xf borderId="0" fillId="0" fontId="13" numFmtId="0" xfId="0" applyFont="1"/>
    <xf borderId="0" fillId="3" fontId="4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Font="1"/>
    <xf borderId="0" fillId="4" fontId="10" numFmtId="10" xfId="0" applyFill="1" applyFont="1" applyNumberFormat="1"/>
    <xf borderId="0" fillId="0" fontId="10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5" fontId="10" numFmtId="10" xfId="0" applyFill="1" applyFont="1" applyNumberFormat="1"/>
    <xf borderId="0" fillId="0" fontId="14" numFmtId="0" xfId="0" applyAlignment="1" applyFont="1">
      <alignment readingOrder="0"/>
    </xf>
    <xf borderId="0" fillId="5" fontId="10" numFmtId="2" xfId="0" applyFont="1" applyNumberFormat="1"/>
    <xf borderId="0" fillId="0" fontId="10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5" fontId="10" numFmtId="0" xfId="0" applyFont="1"/>
    <xf borderId="0" fillId="5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ROCE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Ratios!$A$5:$B$5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Ratios!$C$5:$F$5</c:f>
              <c:numCache/>
            </c:numRef>
          </c:val>
        </c:ser>
        <c:ser>
          <c:idx val="1"/>
          <c:order val="1"/>
          <c:tx>
            <c:strRef>
              <c:f>Ratios!$A$6:$B$6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Ratios!$C$6:$F$6</c:f>
              <c:numCache/>
            </c:numRef>
          </c:val>
        </c:ser>
        <c:axId val="1858979599"/>
        <c:axId val="113014828"/>
      </c:barChart>
      <c:catAx>
        <c:axId val="185897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14828"/>
      </c:catAx>
      <c:valAx>
        <c:axId val="113014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979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Gross Profit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Ratios!$B$8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Ratios!$C$8:$F$8</c:f>
              <c:numCache/>
            </c:numRef>
          </c:val>
        </c:ser>
        <c:ser>
          <c:idx val="1"/>
          <c:order val="1"/>
          <c:tx>
            <c:strRef>
              <c:f>Ratios!$B$9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Ratios!$C$9:$F$9</c:f>
              <c:numCache/>
            </c:numRef>
          </c:val>
        </c:ser>
        <c:axId val="1227635301"/>
        <c:axId val="1459164080"/>
      </c:barChart>
      <c:catAx>
        <c:axId val="122763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164080"/>
      </c:catAx>
      <c:valAx>
        <c:axId val="145916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635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Operating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Ratios!$B$14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Ratios!$C$14:$F$14</c:f>
              <c:numCache/>
            </c:numRef>
          </c:val>
        </c:ser>
        <c:ser>
          <c:idx val="1"/>
          <c:order val="1"/>
          <c:tx>
            <c:strRef>
              <c:f>Ratios!$B$15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Ratios!$C$15:$F$15</c:f>
              <c:numCache/>
            </c:numRef>
          </c:val>
        </c:ser>
        <c:axId val="1421586543"/>
        <c:axId val="1041921374"/>
      </c:barChart>
      <c:catAx>
        <c:axId val="142158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921374"/>
      </c:catAx>
      <c:valAx>
        <c:axId val="1041921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586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Net Profit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Ratios!$B$14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Ratios!$C$14:$F$14</c:f>
              <c:numCache/>
            </c:numRef>
          </c:val>
        </c:ser>
        <c:ser>
          <c:idx val="1"/>
          <c:order val="1"/>
          <c:tx>
            <c:strRef>
              <c:f>Ratios!$B$15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Ratios!$C$2:$F$2</c:f>
            </c:strRef>
          </c:cat>
          <c:val>
            <c:numRef>
              <c:f>Ratios!$C$15:$F$15</c:f>
              <c:numCache/>
            </c:numRef>
          </c:val>
        </c:ser>
        <c:axId val="1561048556"/>
        <c:axId val="413317716"/>
      </c:barChart>
      <c:catAx>
        <c:axId val="156104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317716"/>
      </c:catAx>
      <c:valAx>
        <c:axId val="413317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048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9525</xdr:rowOff>
    </xdr:from>
    <xdr:ext cx="48387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17</xdr:row>
      <xdr:rowOff>180975</xdr:rowOff>
    </xdr:from>
    <xdr:ext cx="4800600" cy="3343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1</xdr:row>
      <xdr:rowOff>9525</xdr:rowOff>
    </xdr:from>
    <xdr:ext cx="5391150" cy="3000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18</xdr:row>
      <xdr:rowOff>57150</xdr:rowOff>
    </xdr:from>
    <xdr:ext cx="5391150" cy="3276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43"/>
    <col customWidth="1" min="2" max="3" width="9.43"/>
    <col customWidth="1" min="4" max="5" width="10.43"/>
    <col customWidth="1" min="6" max="6" width="14.43"/>
    <col customWidth="1" min="7" max="7" width="54.43"/>
    <col customWidth="1" min="8" max="11" width="10.43"/>
    <col customWidth="1" min="13" max="13" width="27.71"/>
  </cols>
  <sheetData>
    <row r="1" ht="15.75" customHeight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</row>
    <row r="2" ht="15.75" customHeight="1">
      <c r="A2" s="2" t="s">
        <v>2</v>
      </c>
      <c r="B2" s="1">
        <v>2017.0</v>
      </c>
      <c r="C2" s="1">
        <v>2018.0</v>
      </c>
      <c r="D2" s="1">
        <v>2019.0</v>
      </c>
      <c r="E2" s="3">
        <v>2020.0</v>
      </c>
      <c r="G2" s="2" t="s">
        <v>2</v>
      </c>
      <c r="H2" s="1">
        <v>2017.0</v>
      </c>
      <c r="I2" s="1">
        <v>2018.0</v>
      </c>
      <c r="J2" s="1">
        <v>2019.0</v>
      </c>
      <c r="K2" s="3">
        <v>2020.0</v>
      </c>
    </row>
    <row r="3" ht="15.75" customHeight="1">
      <c r="A3" s="4" t="s">
        <v>3</v>
      </c>
      <c r="B3" s="5">
        <f t="shared" ref="B3:D3" si="1">SUM(B4:B5)</f>
        <v>98282</v>
      </c>
      <c r="C3" s="5">
        <f t="shared" si="1"/>
        <v>96855</v>
      </c>
      <c r="D3" s="5">
        <f t="shared" si="1"/>
        <v>104210</v>
      </c>
      <c r="E3" s="6">
        <v>98990.0</v>
      </c>
      <c r="G3" s="4" t="s">
        <v>3</v>
      </c>
      <c r="H3" s="5">
        <f t="shared" ref="H3:J3" si="2">SUM(H4:H5)</f>
        <v>229550</v>
      </c>
      <c r="I3" s="5">
        <f t="shared" si="2"/>
        <v>235849</v>
      </c>
      <c r="J3" s="5">
        <f t="shared" si="2"/>
        <v>252632</v>
      </c>
      <c r="K3" s="6">
        <v>222884.0</v>
      </c>
    </row>
    <row r="4" ht="15.75" customHeight="1">
      <c r="A4" s="7" t="s">
        <v>4</v>
      </c>
      <c r="B4" s="8">
        <v>98282.0</v>
      </c>
      <c r="C4" s="8">
        <v>96855.0</v>
      </c>
      <c r="D4" s="8">
        <v>104210.0</v>
      </c>
      <c r="E4" s="9">
        <v>98990.0</v>
      </c>
      <c r="G4" s="7" t="s">
        <v>4</v>
      </c>
      <c r="H4" s="8">
        <v>229550.0</v>
      </c>
      <c r="I4" s="8">
        <v>235849.0</v>
      </c>
      <c r="J4" s="8">
        <v>252632.0</v>
      </c>
      <c r="K4" s="9">
        <v>222884.0</v>
      </c>
    </row>
    <row r="5" ht="15.75" customHeight="1">
      <c r="A5" s="7" t="s">
        <v>5</v>
      </c>
      <c r="B5" s="8">
        <v>0.0</v>
      </c>
      <c r="C5" s="8">
        <v>0.0</v>
      </c>
      <c r="D5" s="8">
        <v>0.0</v>
      </c>
      <c r="E5" s="9">
        <v>0.0</v>
      </c>
      <c r="G5" s="7" t="s">
        <v>5</v>
      </c>
      <c r="H5" s="8">
        <v>0.0</v>
      </c>
      <c r="I5" s="8">
        <v>0.0</v>
      </c>
      <c r="J5" s="8">
        <v>0.0</v>
      </c>
      <c r="K5" s="9">
        <v>0.0</v>
      </c>
      <c r="T5" s="10"/>
    </row>
    <row r="6" ht="15.75" customHeight="1">
      <c r="A6" s="7" t="s">
        <v>6</v>
      </c>
      <c r="B6" s="8">
        <v>78329.0</v>
      </c>
      <c r="C6" s="8">
        <v>78477.0</v>
      </c>
      <c r="D6" s="8">
        <v>86147.0</v>
      </c>
      <c r="E6" s="9">
        <v>85408.0</v>
      </c>
      <c r="G6" s="7" t="s">
        <v>6</v>
      </c>
      <c r="H6" s="8">
        <v>184816.0</v>
      </c>
      <c r="I6" s="8">
        <v>188335.0</v>
      </c>
      <c r="J6" s="8">
        <v>202660.0</v>
      </c>
      <c r="K6" s="9">
        <v>182757.0</v>
      </c>
      <c r="T6" s="10"/>
    </row>
    <row r="7" ht="15.75" customHeight="1">
      <c r="A7" s="4" t="s">
        <v>7</v>
      </c>
      <c r="B7" s="5">
        <f t="shared" ref="B7:D7" si="3">B3-B6</f>
        <v>19953</v>
      </c>
      <c r="C7" s="5">
        <f t="shared" si="3"/>
        <v>18378</v>
      </c>
      <c r="D7" s="5">
        <f t="shared" si="3"/>
        <v>18063</v>
      </c>
      <c r="E7" s="6">
        <v>13582.0</v>
      </c>
      <c r="G7" s="4" t="s">
        <v>7</v>
      </c>
      <c r="H7" s="5">
        <f t="shared" ref="H7:K7" si="4">H3-H6</f>
        <v>44734</v>
      </c>
      <c r="I7" s="5">
        <f t="shared" si="4"/>
        <v>47514</v>
      </c>
      <c r="J7" s="5">
        <f t="shared" si="4"/>
        <v>49972</v>
      </c>
      <c r="K7" s="5">
        <f t="shared" si="4"/>
        <v>40127</v>
      </c>
    </row>
    <row r="8" ht="15.75" customHeight="1">
      <c r="A8" s="4" t="s">
        <v>8</v>
      </c>
      <c r="B8" s="5">
        <f t="shared" ref="B8:D8" si="5">B6+SUM(B9:B14)</f>
        <v>88383</v>
      </c>
      <c r="C8" s="5">
        <f t="shared" si="5"/>
        <v>87922</v>
      </c>
      <c r="D8" s="5">
        <f t="shared" si="5"/>
        <v>96799</v>
      </c>
      <c r="E8" s="6">
        <v>94160.0</v>
      </c>
      <c r="G8" s="4" t="s">
        <v>8</v>
      </c>
      <c r="H8" s="5">
        <f t="shared" ref="H8:K8" si="6">SUM(H9:H14)</f>
        <v>30916</v>
      </c>
      <c r="I8" s="5">
        <f t="shared" si="6"/>
        <v>33594</v>
      </c>
      <c r="J8" s="5">
        <f t="shared" si="6"/>
        <v>33012</v>
      </c>
      <c r="K8" s="6">
        <f t="shared" si="6"/>
        <v>30452</v>
      </c>
      <c r="T8" s="11"/>
    </row>
    <row r="9" ht="15.75" customHeight="1">
      <c r="A9" s="7" t="s">
        <v>9</v>
      </c>
      <c r="B9" s="8">
        <v>9560.0</v>
      </c>
      <c r="C9" s="8">
        <v>9568.0</v>
      </c>
      <c r="D9" s="8">
        <v>9367.0</v>
      </c>
      <c r="E9" s="9">
        <v>8795.0</v>
      </c>
      <c r="G9" s="7" t="s">
        <v>9</v>
      </c>
      <c r="H9" s="8">
        <v>29592.0</v>
      </c>
      <c r="I9" s="8">
        <v>29891.0</v>
      </c>
      <c r="J9" s="8">
        <v>29263.0</v>
      </c>
      <c r="K9" s="9">
        <v>29090.0</v>
      </c>
      <c r="T9" s="11"/>
    </row>
    <row r="10" ht="15.75" customHeight="1">
      <c r="A10" s="7" t="s">
        <v>10</v>
      </c>
      <c r="B10" s="8">
        <v>0.0</v>
      </c>
      <c r="C10" s="8">
        <v>0.0</v>
      </c>
      <c r="D10" s="8">
        <v>0.0</v>
      </c>
      <c r="E10" s="9">
        <v>0.0</v>
      </c>
      <c r="G10" s="7" t="s">
        <v>10</v>
      </c>
      <c r="H10" s="8">
        <v>0.0</v>
      </c>
      <c r="I10" s="8">
        <v>0.0</v>
      </c>
      <c r="J10" s="8">
        <v>0.0</v>
      </c>
      <c r="K10" s="9">
        <v>0.0</v>
      </c>
    </row>
    <row r="11" ht="15.75" customHeight="1">
      <c r="A11" s="7" t="s">
        <v>11</v>
      </c>
      <c r="B11" s="8">
        <v>0.0</v>
      </c>
      <c r="C11" s="8">
        <v>0.0</v>
      </c>
      <c r="D11" s="8">
        <v>0.0</v>
      </c>
      <c r="E11" s="9">
        <v>0.0</v>
      </c>
      <c r="G11" s="7" t="s">
        <v>11</v>
      </c>
      <c r="H11" s="8">
        <v>0.0</v>
      </c>
      <c r="I11" s="8">
        <v>0.0</v>
      </c>
      <c r="J11" s="8">
        <v>0.0</v>
      </c>
      <c r="K11" s="9">
        <v>0.0</v>
      </c>
      <c r="T11" s="11"/>
    </row>
    <row r="12" ht="15.75" customHeight="1">
      <c r="A12" s="7" t="s">
        <v>12</v>
      </c>
      <c r="B12" s="8">
        <v>-36.0</v>
      </c>
      <c r="C12" s="8">
        <v>-50.0</v>
      </c>
      <c r="D12" s="8">
        <v>33.0</v>
      </c>
      <c r="E12" s="9">
        <v>-40.0</v>
      </c>
      <c r="G12" s="7" t="s">
        <v>12</v>
      </c>
      <c r="H12" s="8">
        <v>-339.0</v>
      </c>
      <c r="I12" s="8">
        <v>744.0</v>
      </c>
      <c r="J12" s="8">
        <v>-2208.0</v>
      </c>
      <c r="K12" s="9">
        <v>471.0</v>
      </c>
      <c r="T12" s="11"/>
    </row>
    <row r="13" ht="15.75" customHeight="1">
      <c r="A13" s="7" t="s">
        <v>13</v>
      </c>
      <c r="B13" s="8">
        <v>-59.0</v>
      </c>
      <c r="C13" s="8">
        <v>-63.0</v>
      </c>
      <c r="D13" s="8">
        <v>124.0</v>
      </c>
      <c r="E13" s="9">
        <v>-30.0</v>
      </c>
      <c r="G13" s="7" t="s">
        <v>13</v>
      </c>
      <c r="H13" s="8">
        <v>1148.0</v>
      </c>
      <c r="I13" s="8">
        <v>936.0</v>
      </c>
      <c r="J13" s="8">
        <v>-233.0</v>
      </c>
      <c r="K13" s="9">
        <v>1093.0</v>
      </c>
    </row>
    <row r="14" ht="15.75" customHeight="1">
      <c r="A14" s="7" t="s">
        <v>14</v>
      </c>
      <c r="B14" s="8">
        <v>589.0</v>
      </c>
      <c r="C14" s="8">
        <v>-10.0</v>
      </c>
      <c r="D14" s="8">
        <v>1128.0</v>
      </c>
      <c r="E14" s="9">
        <v>27.0</v>
      </c>
      <c r="G14" s="7" t="s">
        <v>14</v>
      </c>
      <c r="H14" s="8">
        <v>515.0</v>
      </c>
      <c r="I14" s="8">
        <v>2023.0</v>
      </c>
      <c r="J14" s="8">
        <v>6190.0</v>
      </c>
      <c r="K14" s="9">
        <v>-202.0</v>
      </c>
    </row>
    <row r="15" ht="15.75" customHeight="1">
      <c r="A15" s="12" t="s">
        <v>15</v>
      </c>
      <c r="B15" s="5">
        <f t="shared" ref="B15:D15" si="7">B7-SUM(B9:B14)</f>
        <v>9899</v>
      </c>
      <c r="C15" s="5">
        <f t="shared" si="7"/>
        <v>8933</v>
      </c>
      <c r="D15" s="5">
        <f t="shared" si="7"/>
        <v>7411</v>
      </c>
      <c r="E15" s="6">
        <v>4830.0</v>
      </c>
      <c r="G15" s="12" t="s">
        <v>15</v>
      </c>
      <c r="H15" s="5">
        <f t="shared" ref="H15:K15" si="8">H7-H8</f>
        <v>13818</v>
      </c>
      <c r="I15" s="5">
        <f t="shared" si="8"/>
        <v>13920</v>
      </c>
      <c r="J15" s="5">
        <f t="shared" si="8"/>
        <v>16960</v>
      </c>
      <c r="K15" s="5">
        <f t="shared" si="8"/>
        <v>9675</v>
      </c>
    </row>
    <row r="16" ht="15.75" customHeight="1">
      <c r="A16" s="13" t="s">
        <v>16</v>
      </c>
      <c r="B16" s="8">
        <v>842.0</v>
      </c>
      <c r="C16" s="8">
        <v>785.0</v>
      </c>
      <c r="D16" s="8">
        <v>-67.0</v>
      </c>
      <c r="E16" s="9">
        <v>591.0</v>
      </c>
      <c r="G16" s="13" t="s">
        <v>16</v>
      </c>
      <c r="H16" s="8">
        <v>1442.0</v>
      </c>
      <c r="I16" s="8">
        <v>3444.0</v>
      </c>
      <c r="J16" s="8">
        <v>2600.0</v>
      </c>
      <c r="K16" s="9">
        <v>4264.0</v>
      </c>
    </row>
    <row r="17" ht="15.75" customHeight="1">
      <c r="A17" s="13" t="s">
        <v>17</v>
      </c>
      <c r="B17" s="8">
        <v>0.0</v>
      </c>
      <c r="C17" s="8">
        <v>0.0</v>
      </c>
      <c r="D17" s="8">
        <v>0.0</v>
      </c>
      <c r="E17" s="9">
        <v>0.0</v>
      </c>
      <c r="G17" s="13" t="s">
        <v>17</v>
      </c>
      <c r="H17" s="8">
        <v>0.0</v>
      </c>
      <c r="I17" s="8">
        <v>0.0</v>
      </c>
      <c r="J17" s="8">
        <v>0.0</v>
      </c>
      <c r="K17" s="9">
        <v>0.0</v>
      </c>
    </row>
    <row r="18" ht="15.75" customHeight="1">
      <c r="A18" s="13" t="s">
        <v>18</v>
      </c>
      <c r="B18" s="8">
        <v>-66.0</v>
      </c>
      <c r="C18" s="8">
        <v>-91.0</v>
      </c>
      <c r="D18" s="8">
        <v>-226.0</v>
      </c>
      <c r="E18" s="9">
        <v>-199.0</v>
      </c>
      <c r="G18" s="13" t="s">
        <v>18</v>
      </c>
      <c r="H18" s="8">
        <v>-1587.0</v>
      </c>
      <c r="I18" s="8">
        <v>-1721.0</v>
      </c>
      <c r="J18" s="8">
        <v>-1204.0</v>
      </c>
      <c r="K18" s="9">
        <v>-2272.0</v>
      </c>
    </row>
    <row r="19" ht="15.75" customHeight="1">
      <c r="A19" s="12" t="s">
        <v>19</v>
      </c>
      <c r="B19" s="5">
        <f t="shared" ref="B19:D19" si="9">SUM(B15:B18)</f>
        <v>10675</v>
      </c>
      <c r="C19" s="5">
        <f t="shared" si="9"/>
        <v>9627</v>
      </c>
      <c r="D19" s="5">
        <f t="shared" si="9"/>
        <v>7118</v>
      </c>
      <c r="E19" s="6">
        <v>5222.0</v>
      </c>
      <c r="G19" s="12" t="s">
        <v>19</v>
      </c>
      <c r="H19" s="5">
        <f t="shared" ref="H19:K19" si="10">SUM(H15:H18)</f>
        <v>13673</v>
      </c>
      <c r="I19" s="5">
        <f t="shared" si="10"/>
        <v>15643</v>
      </c>
      <c r="J19" s="5">
        <f t="shared" si="10"/>
        <v>18356</v>
      </c>
      <c r="K19" s="5">
        <f t="shared" si="10"/>
        <v>11667</v>
      </c>
    </row>
    <row r="20" ht="15.75" customHeight="1">
      <c r="A20" s="13" t="s">
        <v>20</v>
      </c>
      <c r="B20" s="8">
        <v>2000.0</v>
      </c>
      <c r="C20" s="8">
        <v>2530.0</v>
      </c>
      <c r="D20" s="8">
        <v>2140.0</v>
      </c>
      <c r="E20" s="9">
        <v>1365.0</v>
      </c>
      <c r="G20" s="13" t="s">
        <v>20</v>
      </c>
      <c r="H20" s="8">
        <v>2210.0</v>
      </c>
      <c r="I20" s="8">
        <v>3489.0</v>
      </c>
      <c r="J20" s="8">
        <v>4326.0</v>
      </c>
      <c r="K20" s="9">
        <v>2843.0</v>
      </c>
    </row>
    <row r="21" ht="15.75" customHeight="1">
      <c r="A21" s="12" t="s">
        <v>21</v>
      </c>
      <c r="B21" s="5">
        <f t="shared" ref="B21:D21" si="11">B19-B20</f>
        <v>8675</v>
      </c>
      <c r="C21" s="5">
        <f t="shared" si="11"/>
        <v>7097</v>
      </c>
      <c r="D21" s="5">
        <f t="shared" si="11"/>
        <v>4978</v>
      </c>
      <c r="E21" s="6">
        <v>3857.0</v>
      </c>
      <c r="G21" s="12" t="s">
        <v>21</v>
      </c>
      <c r="H21" s="5">
        <f t="shared" ref="H21:K21" si="12">H19-H20</f>
        <v>11463</v>
      </c>
      <c r="I21" s="5">
        <f t="shared" si="12"/>
        <v>12154</v>
      </c>
      <c r="J21" s="5">
        <f t="shared" si="12"/>
        <v>14030</v>
      </c>
      <c r="K21" s="5">
        <f t="shared" si="12"/>
        <v>8824</v>
      </c>
    </row>
    <row r="22" ht="15.75" customHeight="1">
      <c r="A22" s="13" t="s">
        <v>22</v>
      </c>
      <c r="B22" s="8">
        <v>-86.0</v>
      </c>
      <c r="C22" s="8">
        <v>-90.0</v>
      </c>
      <c r="D22" s="8">
        <v>-107.0</v>
      </c>
      <c r="E22" s="9">
        <v>-82.0</v>
      </c>
      <c r="G22" s="13" t="s">
        <v>22</v>
      </c>
      <c r="H22" s="8">
        <v>-10.0</v>
      </c>
      <c r="I22" s="8">
        <v>-17.0</v>
      </c>
      <c r="J22" s="8">
        <v>-143.0</v>
      </c>
      <c r="K22" s="9">
        <v>43.0</v>
      </c>
    </row>
    <row r="23" ht="15.75" customHeight="1">
      <c r="A23" s="13" t="s">
        <v>23</v>
      </c>
      <c r="B23" s="8">
        <v>0.0</v>
      </c>
      <c r="C23" s="8">
        <v>0.0</v>
      </c>
      <c r="D23" s="8">
        <v>0.0</v>
      </c>
      <c r="E23" s="9">
        <v>0.0</v>
      </c>
      <c r="G23" s="13" t="s">
        <v>23</v>
      </c>
      <c r="H23" s="8">
        <v>0.0</v>
      </c>
      <c r="I23" s="8">
        <v>0.0</v>
      </c>
      <c r="J23" s="8">
        <v>0.0</v>
      </c>
      <c r="K23" s="9">
        <v>0.0</v>
      </c>
    </row>
    <row r="24" ht="15.75" customHeight="1">
      <c r="A24" s="13" t="s">
        <v>24</v>
      </c>
      <c r="B24" s="8">
        <v>0.0</v>
      </c>
      <c r="C24" s="8">
        <v>0.0</v>
      </c>
      <c r="D24" s="8">
        <v>0.0</v>
      </c>
      <c r="E24" s="9">
        <v>0.0</v>
      </c>
      <c r="G24" s="13" t="s">
        <v>24</v>
      </c>
      <c r="H24" s="8">
        <v>0.0</v>
      </c>
      <c r="I24" s="8">
        <v>0.0</v>
      </c>
      <c r="J24" s="8">
        <v>0.0</v>
      </c>
      <c r="K24" s="9">
        <v>0.0</v>
      </c>
    </row>
    <row r="25" ht="15.75" customHeight="1">
      <c r="A25" s="12" t="s">
        <v>25</v>
      </c>
      <c r="B25" s="5">
        <f t="shared" ref="B25:D25" si="13">SUM(B21:B24)</f>
        <v>8589</v>
      </c>
      <c r="C25" s="5">
        <f t="shared" si="13"/>
        <v>7007</v>
      </c>
      <c r="D25" s="5">
        <f t="shared" si="13"/>
        <v>4871</v>
      </c>
      <c r="E25" s="6">
        <v>3775.0</v>
      </c>
      <c r="G25" s="12" t="s">
        <v>25</v>
      </c>
      <c r="H25" s="5">
        <f t="shared" ref="H25:K25" si="14">SUM(H21:H24)</f>
        <v>11453</v>
      </c>
      <c r="I25" s="5">
        <f t="shared" si="14"/>
        <v>12137</v>
      </c>
      <c r="J25" s="5">
        <f t="shared" si="14"/>
        <v>13887</v>
      </c>
      <c r="K25" s="5">
        <f t="shared" si="14"/>
        <v>8867</v>
      </c>
    </row>
    <row r="26" ht="15.75" customHeight="1">
      <c r="A26" s="13" t="s">
        <v>26</v>
      </c>
      <c r="B26" s="8">
        <v>0.0</v>
      </c>
      <c r="C26" s="8">
        <v>-33.0</v>
      </c>
      <c r="D26" s="8">
        <v>44.0</v>
      </c>
      <c r="E26" s="9">
        <v>0.0</v>
      </c>
      <c r="G26" s="13" t="s">
        <v>26</v>
      </c>
      <c r="H26" s="8">
        <v>0.0</v>
      </c>
      <c r="I26" s="8">
        <v>0.0</v>
      </c>
      <c r="J26" s="8">
        <v>0.0</v>
      </c>
      <c r="K26" s="9">
        <v>0.0</v>
      </c>
    </row>
    <row r="27" ht="15.75" customHeight="1">
      <c r="A27" s="12" t="s">
        <v>27</v>
      </c>
      <c r="B27" s="5">
        <f t="shared" ref="B27:D27" si="15">SUM(B25:B26)</f>
        <v>8589</v>
      </c>
      <c r="C27" s="5">
        <f t="shared" si="15"/>
        <v>6974</v>
      </c>
      <c r="D27" s="5">
        <f t="shared" si="15"/>
        <v>4915</v>
      </c>
      <c r="E27" s="6">
        <v>3775.0</v>
      </c>
      <c r="G27" s="12" t="s">
        <v>27</v>
      </c>
      <c r="H27" s="5">
        <f t="shared" ref="H27:K27" si="16">SUM(H25:H26)</f>
        <v>11453</v>
      </c>
      <c r="I27" s="5">
        <f t="shared" si="16"/>
        <v>12137</v>
      </c>
      <c r="J27" s="5">
        <f t="shared" si="16"/>
        <v>13887</v>
      </c>
      <c r="K27" s="5">
        <f t="shared" si="16"/>
        <v>8867</v>
      </c>
    </row>
    <row r="28" ht="15.75" customHeight="1">
      <c r="A28" s="13" t="s">
        <v>28</v>
      </c>
      <c r="B28" s="8">
        <v>0.0</v>
      </c>
      <c r="C28" s="8">
        <v>0.0</v>
      </c>
      <c r="D28" s="8">
        <v>0.0</v>
      </c>
      <c r="E28" s="9">
        <v>0.0</v>
      </c>
      <c r="G28" s="13" t="s">
        <v>28</v>
      </c>
      <c r="H28" s="8">
        <v>-274.0</v>
      </c>
      <c r="I28" s="8">
        <v>-310.0</v>
      </c>
      <c r="J28" s="8">
        <v>-541.0</v>
      </c>
      <c r="K28" s="9">
        <v>-553.0</v>
      </c>
    </row>
    <row r="29" ht="15.75" customHeight="1">
      <c r="A29" s="12" t="s">
        <v>29</v>
      </c>
      <c r="B29" s="5">
        <f t="shared" ref="B29:D29" si="17">SUM(B27:B28)</f>
        <v>8589</v>
      </c>
      <c r="C29" s="5">
        <f t="shared" si="17"/>
        <v>6974</v>
      </c>
      <c r="D29" s="5">
        <f t="shared" si="17"/>
        <v>4915</v>
      </c>
      <c r="E29" s="6">
        <v>3775.0</v>
      </c>
      <c r="G29" s="12" t="s">
        <v>29</v>
      </c>
      <c r="H29" s="5">
        <f t="shared" ref="H29:K29" si="18">SUM(H27:H28)</f>
        <v>11179</v>
      </c>
      <c r="I29" s="5">
        <f t="shared" si="18"/>
        <v>11827</v>
      </c>
      <c r="J29" s="5">
        <f t="shared" si="18"/>
        <v>13346</v>
      </c>
      <c r="K29" s="5">
        <f t="shared" si="18"/>
        <v>8314</v>
      </c>
    </row>
    <row r="30" ht="15.75" customHeight="1">
      <c r="A30" s="13" t="s">
        <v>30</v>
      </c>
      <c r="B30" s="8">
        <v>0.0</v>
      </c>
      <c r="C30" s="8">
        <v>0.0</v>
      </c>
      <c r="D30" s="8">
        <v>0.0</v>
      </c>
      <c r="E30" s="9">
        <v>0.0</v>
      </c>
      <c r="G30" s="13" t="s">
        <v>30</v>
      </c>
      <c r="H30" s="8">
        <v>0.0</v>
      </c>
      <c r="I30" s="8">
        <v>0.0</v>
      </c>
      <c r="J30" s="8">
        <v>0.0</v>
      </c>
      <c r="K30" s="9">
        <v>0.0</v>
      </c>
    </row>
    <row r="31" ht="15.75" customHeight="1">
      <c r="A31" s="13" t="s">
        <v>31</v>
      </c>
      <c r="B31" s="14">
        <f t="shared" ref="B31:D31" si="19">SUM(B29:B30)</f>
        <v>8589</v>
      </c>
      <c r="C31" s="14">
        <f t="shared" si="19"/>
        <v>6974</v>
      </c>
      <c r="D31" s="14">
        <f t="shared" si="19"/>
        <v>4915</v>
      </c>
      <c r="E31" s="15">
        <v>3775.0</v>
      </c>
      <c r="G31" s="13" t="s">
        <v>31</v>
      </c>
      <c r="H31" s="14">
        <f t="shared" ref="H31:J31" si="20">SUM(H29:H30)</f>
        <v>11179</v>
      </c>
      <c r="I31" s="14">
        <f t="shared" si="20"/>
        <v>11827</v>
      </c>
      <c r="J31" s="14">
        <f t="shared" si="20"/>
        <v>13346</v>
      </c>
      <c r="K31" s="15">
        <v>8333.0</v>
      </c>
    </row>
    <row r="32" ht="15.75" customHeight="1">
      <c r="A32" s="13" t="s">
        <v>32</v>
      </c>
      <c r="B32" s="8">
        <v>657.11</v>
      </c>
      <c r="C32" s="8">
        <v>657.6</v>
      </c>
      <c r="D32" s="8">
        <v>658.12</v>
      </c>
      <c r="E32" s="9">
        <v>658.86</v>
      </c>
      <c r="G32" s="13" t="s">
        <v>32</v>
      </c>
      <c r="H32" s="8">
        <v>501.3</v>
      </c>
      <c r="I32" s="8">
        <v>501.3</v>
      </c>
      <c r="J32" s="8">
        <v>501.3</v>
      </c>
      <c r="K32" s="9">
        <v>501.3</v>
      </c>
    </row>
    <row r="33" ht="15.75" customHeight="1">
      <c r="A33" s="4" t="s">
        <v>33</v>
      </c>
      <c r="B33" s="16">
        <f t="shared" ref="B33:D33" si="21">B31/B32</f>
        <v>13.07087093</v>
      </c>
      <c r="C33" s="16">
        <f t="shared" si="21"/>
        <v>10.60523114</v>
      </c>
      <c r="D33" s="16">
        <f t="shared" si="21"/>
        <v>7.468242874</v>
      </c>
      <c r="E33" s="17">
        <v>5.73</v>
      </c>
      <c r="G33" s="4" t="s">
        <v>33</v>
      </c>
      <c r="H33" s="16">
        <v>22.3</v>
      </c>
      <c r="I33" s="16">
        <v>23.59</v>
      </c>
      <c r="J33" s="16">
        <v>26.62</v>
      </c>
      <c r="K33" s="17">
        <v>16.62</v>
      </c>
    </row>
    <row r="34" ht="15.75" customHeight="1">
      <c r="A34" s="13" t="s">
        <v>34</v>
      </c>
      <c r="B34" s="8">
        <v>4.0</v>
      </c>
      <c r="C34" s="8">
        <v>3.5</v>
      </c>
      <c r="D34" s="8">
        <v>2.5</v>
      </c>
      <c r="E34" s="9">
        <v>1.9</v>
      </c>
      <c r="G34" s="13" t="s">
        <v>34</v>
      </c>
      <c r="H34" s="8">
        <v>3.96</v>
      </c>
      <c r="I34" s="8">
        <v>4.86</v>
      </c>
      <c r="J34" s="8">
        <v>6.56</v>
      </c>
      <c r="K34" s="9">
        <v>4.86</v>
      </c>
    </row>
    <row r="35" ht="15.75" customHeight="1">
      <c r="A35" s="13" t="s">
        <v>35</v>
      </c>
      <c r="B35" s="8">
        <v>13.0</v>
      </c>
      <c r="C35" s="8">
        <v>10.58</v>
      </c>
      <c r="D35" s="8">
        <v>7.53</v>
      </c>
      <c r="E35" s="9">
        <v>5.7</v>
      </c>
      <c r="G35" s="13" t="s">
        <v>35</v>
      </c>
      <c r="H35" s="8">
        <v>34.22</v>
      </c>
      <c r="I35" s="8">
        <v>31.77</v>
      </c>
      <c r="J35" s="8">
        <v>31.02</v>
      </c>
      <c r="K35" s="9">
        <v>19.63</v>
      </c>
    </row>
    <row r="36" ht="15.75" customHeight="1">
      <c r="A36" s="18"/>
      <c r="B36" s="19"/>
      <c r="C36" s="19"/>
      <c r="D36" s="19"/>
      <c r="E36" s="19"/>
    </row>
    <row r="37" ht="15.75" customHeight="1">
      <c r="A37" s="1" t="s">
        <v>36</v>
      </c>
      <c r="B37" s="1"/>
      <c r="C37" s="1"/>
      <c r="D37" s="1"/>
      <c r="E37" s="1"/>
      <c r="G37" s="1" t="s">
        <v>37</v>
      </c>
      <c r="H37" s="1"/>
      <c r="I37" s="1"/>
      <c r="J37" s="1"/>
      <c r="K37" s="1"/>
    </row>
    <row r="38" ht="15.75" customHeight="1">
      <c r="A38" s="2" t="s">
        <v>2</v>
      </c>
      <c r="B38" s="1">
        <v>2017.0</v>
      </c>
      <c r="C38" s="1">
        <v>2018.0</v>
      </c>
      <c r="D38" s="1">
        <v>2019.0</v>
      </c>
      <c r="E38" s="3">
        <v>2020.0</v>
      </c>
      <c r="G38" s="2" t="s">
        <v>2</v>
      </c>
      <c r="H38" s="1">
        <v>2017.0</v>
      </c>
      <c r="I38" s="1">
        <v>2018.0</v>
      </c>
      <c r="J38" s="1">
        <v>2019.0</v>
      </c>
      <c r="K38" s="1"/>
    </row>
    <row r="39" ht="15.75" customHeight="1">
      <c r="A39" s="20" t="s">
        <v>38</v>
      </c>
      <c r="B39" s="21">
        <f t="shared" ref="B39:D39" si="22">B40+B44+B46+B47+B48</f>
        <v>73542</v>
      </c>
      <c r="C39" s="21">
        <f t="shared" si="22"/>
        <v>84736</v>
      </c>
      <c r="D39" s="21">
        <f t="shared" si="22"/>
        <v>90630</v>
      </c>
      <c r="E39" s="22">
        <v>81807.0</v>
      </c>
      <c r="G39" s="20" t="s">
        <v>38</v>
      </c>
      <c r="H39" s="21">
        <f t="shared" ref="H39:K39" si="23">H40+H44+H46+H47+H48</f>
        <v>160112</v>
      </c>
      <c r="I39" s="21">
        <f t="shared" si="23"/>
        <v>183536</v>
      </c>
      <c r="J39" s="21">
        <f t="shared" si="23"/>
        <v>187463</v>
      </c>
      <c r="K39" s="21">
        <f t="shared" si="23"/>
        <v>194944</v>
      </c>
    </row>
    <row r="40" ht="15.75" customHeight="1">
      <c r="A40" s="13" t="s">
        <v>39</v>
      </c>
      <c r="B40" s="23">
        <f t="shared" ref="B40:D40" si="24">SUM(B41:B43)</f>
        <v>17004</v>
      </c>
      <c r="C40" s="23">
        <f t="shared" si="24"/>
        <v>17654</v>
      </c>
      <c r="D40" s="23">
        <f t="shared" si="24"/>
        <v>17991</v>
      </c>
      <c r="E40" s="24">
        <v>18645.0</v>
      </c>
      <c r="G40" s="13" t="s">
        <v>39</v>
      </c>
      <c r="H40" s="23">
        <f t="shared" ref="H40:J40" si="25">SUM(H41:H43)</f>
        <v>46394</v>
      </c>
      <c r="I40" s="23">
        <f t="shared" si="25"/>
        <v>57604</v>
      </c>
      <c r="J40" s="23">
        <f t="shared" si="25"/>
        <v>54908</v>
      </c>
      <c r="K40" s="24">
        <v>68305.0</v>
      </c>
    </row>
    <row r="41" ht="15.75" customHeight="1">
      <c r="A41" s="13" t="s">
        <v>40</v>
      </c>
      <c r="B41" s="25">
        <v>0.0</v>
      </c>
      <c r="C41" s="25">
        <v>0.0</v>
      </c>
      <c r="D41" s="25">
        <v>0.0</v>
      </c>
      <c r="E41" s="26">
        <v>0.0</v>
      </c>
      <c r="G41" s="13" t="s">
        <v>40</v>
      </c>
      <c r="H41" s="25">
        <v>0.0</v>
      </c>
      <c r="I41" s="25">
        <v>0.0</v>
      </c>
      <c r="J41" s="25">
        <v>0.0</v>
      </c>
      <c r="K41" s="26">
        <v>0.0</v>
      </c>
    </row>
    <row r="42" ht="15.75" customHeight="1">
      <c r="A42" s="13" t="s">
        <v>41</v>
      </c>
      <c r="B42" s="25">
        <v>9039.0</v>
      </c>
      <c r="C42" s="25">
        <v>10979.0</v>
      </c>
      <c r="D42" s="25">
        <v>12036.0</v>
      </c>
      <c r="E42" s="26">
        <v>13537.0</v>
      </c>
      <c r="G42" s="13" t="s">
        <v>41</v>
      </c>
      <c r="H42" s="25">
        <v>18457.0</v>
      </c>
      <c r="I42" s="25">
        <v>28938.0</v>
      </c>
      <c r="J42" s="25">
        <v>25923.0</v>
      </c>
      <c r="K42" s="26">
        <v>33909.0</v>
      </c>
    </row>
    <row r="43" ht="15.75" customHeight="1">
      <c r="A43" s="13" t="s">
        <v>42</v>
      </c>
      <c r="B43" s="25">
        <v>7965.0</v>
      </c>
      <c r="C43" s="25">
        <v>6675.0</v>
      </c>
      <c r="D43" s="25">
        <v>5955.0</v>
      </c>
      <c r="E43" s="26">
        <v>5108.0</v>
      </c>
      <c r="G43" s="13" t="s">
        <v>42</v>
      </c>
      <c r="H43" s="25">
        <v>27937.0</v>
      </c>
      <c r="I43" s="25">
        <v>28666.0</v>
      </c>
      <c r="J43" s="25">
        <v>28985.0</v>
      </c>
      <c r="K43" s="26">
        <v>34396.0</v>
      </c>
    </row>
    <row r="44" ht="15.75" customHeight="1">
      <c r="A44" s="13" t="s">
        <v>43</v>
      </c>
      <c r="B44" s="25">
        <v>36346.0</v>
      </c>
      <c r="C44" s="25">
        <v>42624.0</v>
      </c>
      <c r="D44" s="25">
        <v>45134.0</v>
      </c>
      <c r="E44" s="26">
        <v>39156.0</v>
      </c>
      <c r="G44" s="13" t="s">
        <v>43</v>
      </c>
      <c r="H44" s="25">
        <v>73187.0</v>
      </c>
      <c r="I44" s="25">
        <v>80186.0</v>
      </c>
      <c r="J44" s="25">
        <v>85018.0</v>
      </c>
      <c r="K44" s="26">
        <v>82816.0</v>
      </c>
    </row>
    <row r="45" ht="15.75" customHeight="1">
      <c r="A45" s="13" t="s">
        <v>44</v>
      </c>
      <c r="B45" s="25">
        <v>34780.0</v>
      </c>
      <c r="C45" s="25">
        <v>41246.0</v>
      </c>
      <c r="D45" s="25">
        <v>43925.0</v>
      </c>
      <c r="E45" s="26">
        <v>38550.0</v>
      </c>
      <c r="G45" s="13" t="s">
        <v>44</v>
      </c>
      <c r="H45" s="25">
        <v>13357.0</v>
      </c>
      <c r="I45" s="25">
        <v>17888.0</v>
      </c>
      <c r="J45" s="25">
        <v>17941.0</v>
      </c>
      <c r="K45" s="26">
        <v>16243.0</v>
      </c>
    </row>
    <row r="46" ht="15.75" customHeight="1">
      <c r="A46" s="13" t="s">
        <v>45</v>
      </c>
      <c r="B46" s="25">
        <v>12707.0</v>
      </c>
      <c r="C46" s="25">
        <v>14248.0</v>
      </c>
      <c r="D46" s="25">
        <v>15891.0</v>
      </c>
      <c r="E46" s="26">
        <v>14896.0</v>
      </c>
      <c r="G46" s="13" t="s">
        <v>45</v>
      </c>
      <c r="H46" s="25">
        <v>40415.0</v>
      </c>
      <c r="I46" s="25">
        <v>45745.0</v>
      </c>
      <c r="J46" s="25">
        <v>46742.0</v>
      </c>
      <c r="K46" s="26">
        <v>43823.0</v>
      </c>
    </row>
    <row r="47" ht="15.75" customHeight="1">
      <c r="A47" s="13" t="s">
        <v>46</v>
      </c>
      <c r="B47" s="25">
        <v>0.0</v>
      </c>
      <c r="C47" s="25">
        <v>0.0</v>
      </c>
      <c r="D47" s="25">
        <v>0.0</v>
      </c>
      <c r="E47" s="26">
        <v>0.0</v>
      </c>
      <c r="G47" s="13" t="s">
        <v>46</v>
      </c>
      <c r="H47" s="25">
        <v>0.0</v>
      </c>
      <c r="I47" s="25">
        <v>0.0</v>
      </c>
      <c r="J47" s="25">
        <v>0.0</v>
      </c>
      <c r="K47" s="26">
        <v>0.0</v>
      </c>
    </row>
    <row r="48" ht="15.75" customHeight="1">
      <c r="A48" s="13" t="s">
        <v>47</v>
      </c>
      <c r="B48" s="25">
        <v>7485.0</v>
      </c>
      <c r="C48" s="25">
        <v>10210.0</v>
      </c>
      <c r="D48" s="25">
        <v>11614.0</v>
      </c>
      <c r="E48" s="26">
        <v>9110.0</v>
      </c>
      <c r="G48" s="13" t="s">
        <v>47</v>
      </c>
      <c r="H48" s="25">
        <v>116.0</v>
      </c>
      <c r="I48" s="25">
        <v>1.0</v>
      </c>
      <c r="J48" s="25">
        <v>795.0</v>
      </c>
      <c r="K48" s="26">
        <v>0.0</v>
      </c>
    </row>
    <row r="49" ht="15.75" customHeight="1">
      <c r="A49" s="12" t="s">
        <v>48</v>
      </c>
      <c r="B49" s="21">
        <f t="shared" ref="B49:D49" si="26">B50+SUM(B53:B58)+B39</f>
        <v>195506</v>
      </c>
      <c r="C49" s="21">
        <f t="shared" si="26"/>
        <v>208938</v>
      </c>
      <c r="D49" s="21">
        <f t="shared" si="26"/>
        <v>228034</v>
      </c>
      <c r="E49" s="22">
        <v>216658.0</v>
      </c>
      <c r="G49" s="12" t="s">
        <v>48</v>
      </c>
      <c r="H49" s="21">
        <f t="shared" ref="H49:J49" si="27">H50+SUM(H53:H58)+H39</f>
        <v>422193</v>
      </c>
      <c r="I49" s="21">
        <f t="shared" si="27"/>
        <v>458156</v>
      </c>
      <c r="J49" s="21">
        <f t="shared" si="27"/>
        <v>488071</v>
      </c>
      <c r="K49" s="21">
        <f>K39+SUM(K53:K58)+K50</f>
        <v>497114</v>
      </c>
    </row>
    <row r="50" ht="15.75" customHeight="1">
      <c r="A50" s="13" t="s">
        <v>49</v>
      </c>
      <c r="B50" s="23">
        <f t="shared" ref="B50:D50" si="28">SUM(B51:B52)</f>
        <v>54728</v>
      </c>
      <c r="C50" s="23">
        <f t="shared" si="28"/>
        <v>58060</v>
      </c>
      <c r="D50" s="23">
        <f t="shared" si="28"/>
        <v>65854</v>
      </c>
      <c r="E50" s="24">
        <v>63845.0</v>
      </c>
      <c r="G50" s="13" t="s">
        <v>49</v>
      </c>
      <c r="H50" s="25">
        <v>94497.0</v>
      </c>
      <c r="I50" s="25">
        <v>101175.0</v>
      </c>
      <c r="J50" s="25">
        <v>115090.0</v>
      </c>
      <c r="K50" s="26">
        <v>114570.0</v>
      </c>
    </row>
    <row r="51" ht="15.75" customHeight="1">
      <c r="A51" s="13" t="s">
        <v>50</v>
      </c>
      <c r="B51" s="25">
        <v>97388.0</v>
      </c>
      <c r="C51" s="25">
        <v>101155.0</v>
      </c>
      <c r="D51" s="25">
        <v>110615.0</v>
      </c>
      <c r="E51" s="26">
        <v>111111.0</v>
      </c>
      <c r="G51" s="13" t="s">
        <v>50</v>
      </c>
      <c r="H51" s="25">
        <v>155570.0</v>
      </c>
      <c r="I51" s="25">
        <v>165306.0</v>
      </c>
      <c r="J51" s="25">
        <v>247528.0</v>
      </c>
      <c r="K51" s="26">
        <v>254255.0</v>
      </c>
    </row>
    <row r="52" ht="15.75" customHeight="1">
      <c r="A52" s="13" t="s">
        <v>51</v>
      </c>
      <c r="B52" s="25">
        <v>-42660.0</v>
      </c>
      <c r="C52" s="25">
        <v>-43095.0</v>
      </c>
      <c r="D52" s="25">
        <v>-44761.0</v>
      </c>
      <c r="E52" s="26">
        <v>-47266.0</v>
      </c>
      <c r="G52" s="13" t="s">
        <v>51</v>
      </c>
      <c r="H52" s="25">
        <v>-100328.0</v>
      </c>
      <c r="I52" s="25">
        <v>-107675.0</v>
      </c>
      <c r="J52" s="25">
        <v>-132437.0</v>
      </c>
      <c r="K52" s="26">
        <v>-139686.0</v>
      </c>
    </row>
    <row r="53" ht="15.75" customHeight="1">
      <c r="A53" s="13" t="s">
        <v>52</v>
      </c>
      <c r="B53" s="25">
        <v>380.0</v>
      </c>
      <c r="C53" s="25">
        <v>380.0</v>
      </c>
      <c r="D53" s="25">
        <v>380.0</v>
      </c>
      <c r="E53" s="26">
        <v>379.0</v>
      </c>
      <c r="G53" s="13" t="s">
        <v>52</v>
      </c>
      <c r="H53" s="25">
        <v>23442.0</v>
      </c>
      <c r="I53" s="25">
        <v>23317.0</v>
      </c>
      <c r="J53" s="25">
        <v>23247.0</v>
      </c>
      <c r="K53" s="26">
        <v>23318.0</v>
      </c>
    </row>
    <row r="54" ht="15.75" customHeight="1">
      <c r="A54" s="13" t="s">
        <v>53</v>
      </c>
      <c r="B54" s="25">
        <v>9084.0</v>
      </c>
      <c r="C54" s="25">
        <v>10591.0</v>
      </c>
      <c r="D54" s="25">
        <v>11349.0</v>
      </c>
      <c r="E54" s="26">
        <v>11963.0</v>
      </c>
      <c r="G54" s="13" t="s">
        <v>53</v>
      </c>
      <c r="H54" s="25">
        <v>39977.0</v>
      </c>
      <c r="I54" s="25">
        <v>41296.0</v>
      </c>
      <c r="J54" s="25">
        <v>42967.0</v>
      </c>
      <c r="K54" s="26">
        <v>44650.0</v>
      </c>
    </row>
    <row r="55" ht="15.75" customHeight="1">
      <c r="A55" s="13" t="s">
        <v>54</v>
      </c>
      <c r="B55" s="25">
        <v>5828.0</v>
      </c>
      <c r="C55" s="25">
        <v>4373.0</v>
      </c>
      <c r="D55" s="25">
        <v>5272.0</v>
      </c>
      <c r="E55" s="26">
        <v>6964.0</v>
      </c>
      <c r="G55" s="13" t="s">
        <v>54</v>
      </c>
      <c r="H55" s="25">
        <v>18446.0</v>
      </c>
      <c r="I55" s="25">
        <v>16925.0</v>
      </c>
      <c r="J55" s="25">
        <v>16162.0</v>
      </c>
      <c r="K55" s="26">
        <v>20337.0</v>
      </c>
    </row>
    <row r="56" ht="15.75" customHeight="1">
      <c r="A56" s="13" t="s">
        <v>55</v>
      </c>
      <c r="B56" s="25">
        <v>48321.0</v>
      </c>
      <c r="C56" s="25">
        <v>48313.0</v>
      </c>
      <c r="D56" s="25">
        <v>51030.0</v>
      </c>
      <c r="E56" s="26">
        <v>48025.0</v>
      </c>
      <c r="G56" s="13" t="s">
        <v>55</v>
      </c>
      <c r="H56" s="25">
        <v>75908.0</v>
      </c>
      <c r="I56" s="25">
        <v>81776.0</v>
      </c>
      <c r="J56" s="25">
        <v>90036.0</v>
      </c>
      <c r="K56" s="26">
        <v>85808.0</v>
      </c>
    </row>
    <row r="57" ht="15.75" customHeight="1">
      <c r="A57" s="13" t="s">
        <v>56</v>
      </c>
      <c r="B57" s="25">
        <v>3623.0</v>
      </c>
      <c r="C57" s="25">
        <v>2485.0</v>
      </c>
      <c r="D57" s="25">
        <v>3519.0</v>
      </c>
      <c r="E57" s="26">
        <v>3675.0</v>
      </c>
      <c r="G57" s="13" t="s">
        <v>56</v>
      </c>
      <c r="H57" s="25">
        <v>9811.0</v>
      </c>
      <c r="I57" s="25">
        <v>10131.0</v>
      </c>
      <c r="J57" s="25">
        <v>13106.0</v>
      </c>
      <c r="K57" s="26">
        <v>13487.0</v>
      </c>
    </row>
    <row r="58" ht="15.75" customHeight="1">
      <c r="A58" s="13" t="s">
        <v>57</v>
      </c>
      <c r="B58" s="25">
        <v>0.0</v>
      </c>
      <c r="C58" s="25">
        <v>0.0</v>
      </c>
      <c r="D58" s="25">
        <v>0.0</v>
      </c>
      <c r="E58" s="26">
        <v>0.0</v>
      </c>
      <c r="G58" s="13" t="s">
        <v>57</v>
      </c>
      <c r="H58" s="25">
        <v>0.0</v>
      </c>
      <c r="I58" s="25">
        <v>0.0</v>
      </c>
      <c r="J58" s="25">
        <v>0.0</v>
      </c>
      <c r="K58" s="26">
        <v>0.0</v>
      </c>
    </row>
    <row r="59" ht="15.75" customHeight="1">
      <c r="A59" s="12" t="s">
        <v>58</v>
      </c>
      <c r="B59" s="21">
        <f>SUM(B60:B65)</f>
        <v>71765</v>
      </c>
      <c r="C59" s="27">
        <v>71411.0</v>
      </c>
      <c r="D59" s="21">
        <f>SUM(D60:D65)</f>
        <v>82625</v>
      </c>
      <c r="E59" s="22">
        <v>71963.0</v>
      </c>
      <c r="G59" s="12" t="s">
        <v>58</v>
      </c>
      <c r="H59" s="21">
        <f t="shared" ref="H59:K59" si="29">SUM(H60:H65)</f>
        <v>160389</v>
      </c>
      <c r="I59" s="21">
        <f t="shared" si="29"/>
        <v>167968</v>
      </c>
      <c r="J59" s="21">
        <f t="shared" si="29"/>
        <v>167924</v>
      </c>
      <c r="K59" s="21">
        <f t="shared" si="29"/>
        <v>165410</v>
      </c>
    </row>
    <row r="60" ht="15.75" customHeight="1">
      <c r="A60" s="13" t="s">
        <v>59</v>
      </c>
      <c r="B60" s="25">
        <v>10604.0</v>
      </c>
      <c r="C60" s="25">
        <v>9669.0</v>
      </c>
      <c r="D60" s="25">
        <v>10182.0</v>
      </c>
      <c r="E60" s="26">
        <v>8644.0</v>
      </c>
      <c r="G60" s="13" t="s">
        <v>59</v>
      </c>
      <c r="H60" s="25">
        <v>23046.0</v>
      </c>
      <c r="I60" s="25">
        <v>23607.0</v>
      </c>
      <c r="J60" s="25">
        <v>22745.0</v>
      </c>
      <c r="K60" s="26">
        <v>22677.0</v>
      </c>
    </row>
    <row r="61" ht="15.75" customHeight="1">
      <c r="A61" s="13" t="s">
        <v>60</v>
      </c>
      <c r="B61" s="25">
        <v>0.0</v>
      </c>
      <c r="C61" s="25">
        <v>0.0</v>
      </c>
      <c r="D61" s="25">
        <v>0.0</v>
      </c>
      <c r="E61" s="26">
        <v>0.0</v>
      </c>
      <c r="G61" s="13" t="s">
        <v>60</v>
      </c>
      <c r="H61" s="25">
        <v>0.0</v>
      </c>
      <c r="I61" s="25">
        <v>0.0</v>
      </c>
      <c r="J61" s="25">
        <v>0.0</v>
      </c>
      <c r="K61" s="26">
        <v>0.0</v>
      </c>
    </row>
    <row r="62" ht="15.75" customHeight="1">
      <c r="A62" s="13" t="s">
        <v>61</v>
      </c>
      <c r="B62" s="25">
        <v>2359.0</v>
      </c>
      <c r="C62" s="25">
        <v>4214.0</v>
      </c>
      <c r="D62" s="25">
        <v>0.0</v>
      </c>
      <c r="E62" s="26">
        <v>0.0</v>
      </c>
      <c r="G62" s="13" t="s">
        <v>61</v>
      </c>
      <c r="H62" s="25">
        <v>570.0</v>
      </c>
      <c r="I62" s="25">
        <v>661.0</v>
      </c>
      <c r="J62" s="25">
        <v>691.0</v>
      </c>
      <c r="K62" s="26">
        <v>97.0</v>
      </c>
    </row>
    <row r="63" ht="15.75" customHeight="1">
      <c r="A63" s="13" t="s">
        <v>62</v>
      </c>
      <c r="B63" s="25">
        <v>4461.0</v>
      </c>
      <c r="C63" s="25">
        <v>2480.0</v>
      </c>
      <c r="D63" s="25">
        <v>2615.0</v>
      </c>
      <c r="E63" s="26">
        <v>550.0</v>
      </c>
      <c r="G63" s="13" t="s">
        <v>62</v>
      </c>
      <c r="H63" s="25">
        <v>0.0</v>
      </c>
      <c r="I63" s="25">
        <v>0.0</v>
      </c>
      <c r="J63" s="25">
        <v>0.0</v>
      </c>
      <c r="K63" s="26">
        <v>0.0</v>
      </c>
    </row>
    <row r="64" ht="15.75" customHeight="1">
      <c r="A64" s="13" t="s">
        <v>63</v>
      </c>
      <c r="B64" s="25">
        <v>36266.0</v>
      </c>
      <c r="C64" s="25">
        <v>35699.0</v>
      </c>
      <c r="D64" s="25">
        <v>42329.0</v>
      </c>
      <c r="E64" s="26">
        <v>37843.0</v>
      </c>
      <c r="G64" s="13" t="s">
        <v>63</v>
      </c>
      <c r="H64" s="25">
        <v>81844.0</v>
      </c>
      <c r="I64" s="25">
        <v>89757.0</v>
      </c>
      <c r="J64" s="25">
        <v>86483.0</v>
      </c>
      <c r="K64" s="26">
        <v>87854.0</v>
      </c>
    </row>
    <row r="65" ht="15.75" customHeight="1">
      <c r="A65" s="13" t="s">
        <v>64</v>
      </c>
      <c r="B65" s="25">
        <v>18075.0</v>
      </c>
      <c r="C65" s="25">
        <v>23563.0</v>
      </c>
      <c r="D65" s="25">
        <v>27499.0</v>
      </c>
      <c r="E65" s="26">
        <v>24926.0</v>
      </c>
      <c r="G65" s="13" t="s">
        <v>64</v>
      </c>
      <c r="H65" s="25">
        <v>54929.0</v>
      </c>
      <c r="I65" s="25">
        <v>53943.0</v>
      </c>
      <c r="J65" s="25">
        <v>58005.0</v>
      </c>
      <c r="K65" s="26">
        <v>54782.0</v>
      </c>
    </row>
    <row r="66" ht="15.75" customHeight="1">
      <c r="A66" s="12" t="s">
        <v>65</v>
      </c>
      <c r="B66" s="21">
        <f t="shared" ref="B66:D66" si="30">B67+B70+B71+B72+B59</f>
        <v>141835</v>
      </c>
      <c r="C66" s="21">
        <f t="shared" si="30"/>
        <v>151638</v>
      </c>
      <c r="D66" s="21">
        <f t="shared" si="30"/>
        <v>168710</v>
      </c>
      <c r="E66" s="22">
        <v>155767.0</v>
      </c>
      <c r="G66" s="12" t="s">
        <v>65</v>
      </c>
      <c r="H66" s="21">
        <f t="shared" ref="H66:K66" si="31">H67+H70+H71+H72+H59</f>
        <v>313345</v>
      </c>
      <c r="I66" s="21">
        <f t="shared" si="31"/>
        <v>341039</v>
      </c>
      <c r="J66" s="21">
        <f t="shared" si="31"/>
        <v>366290</v>
      </c>
      <c r="K66" s="21">
        <f t="shared" si="31"/>
        <v>370065</v>
      </c>
    </row>
    <row r="67" ht="15.75" customHeight="1">
      <c r="A67" s="13" t="s">
        <v>66</v>
      </c>
      <c r="B67" s="23">
        <f t="shared" ref="B67:D67" si="32">SUM(B68:B69)</f>
        <v>52831</v>
      </c>
      <c r="C67" s="23">
        <f t="shared" si="32"/>
        <v>63743</v>
      </c>
      <c r="D67" s="23">
        <f t="shared" si="32"/>
        <v>69700</v>
      </c>
      <c r="E67" s="24">
        <v>66835.0</v>
      </c>
      <c r="G67" s="13" t="s">
        <v>66</v>
      </c>
      <c r="H67" s="23">
        <f t="shared" ref="H67:K67" si="33">SUM(H68:H69)</f>
        <v>81628</v>
      </c>
      <c r="I67" s="23">
        <f t="shared" si="33"/>
        <v>101126</v>
      </c>
      <c r="J67" s="23">
        <f t="shared" si="33"/>
        <v>109532</v>
      </c>
      <c r="K67" s="23">
        <f t="shared" si="33"/>
        <v>112900</v>
      </c>
    </row>
    <row r="68" ht="15.75" customHeight="1">
      <c r="A68" s="13" t="s">
        <v>67</v>
      </c>
      <c r="B68" s="25">
        <v>52831.0</v>
      </c>
      <c r="C68" s="25">
        <v>63734.0</v>
      </c>
      <c r="D68" s="25">
        <v>69156.0</v>
      </c>
      <c r="E68" s="26">
        <v>64816.0</v>
      </c>
      <c r="G68" s="13" t="s">
        <v>67</v>
      </c>
      <c r="H68" s="25">
        <v>81200.0</v>
      </c>
      <c r="I68" s="25">
        <v>100727.0</v>
      </c>
      <c r="J68" s="25">
        <v>104324.0</v>
      </c>
      <c r="K68" s="26">
        <v>107781.0</v>
      </c>
    </row>
    <row r="69" ht="15.75" customHeight="1">
      <c r="A69" s="13" t="s">
        <v>68</v>
      </c>
      <c r="B69" s="25">
        <v>0.0</v>
      </c>
      <c r="C69" s="25">
        <v>9.0</v>
      </c>
      <c r="D69" s="25">
        <v>544.0</v>
      </c>
      <c r="E69" s="26">
        <v>2019.0</v>
      </c>
      <c r="G69" s="13" t="s">
        <v>68</v>
      </c>
      <c r="H69" s="25">
        <v>428.0</v>
      </c>
      <c r="I69" s="25">
        <v>399.0</v>
      </c>
      <c r="J69" s="25">
        <v>5208.0</v>
      </c>
      <c r="K69" s="26">
        <v>5119.0</v>
      </c>
    </row>
    <row r="70" ht="15.75" customHeight="1">
      <c r="A70" s="13" t="s">
        <v>69</v>
      </c>
      <c r="B70" s="25">
        <v>2157.0</v>
      </c>
      <c r="C70" s="25">
        <v>1773.0</v>
      </c>
      <c r="D70" s="25">
        <v>632.0</v>
      </c>
      <c r="E70" s="26">
        <v>509.0</v>
      </c>
      <c r="G70" s="13" t="s">
        <v>69</v>
      </c>
      <c r="H70" s="25">
        <v>5636.0</v>
      </c>
      <c r="I70" s="25">
        <v>5030.0</v>
      </c>
      <c r="J70" s="25">
        <v>5007.0</v>
      </c>
      <c r="K70" s="26">
        <v>4890.0</v>
      </c>
    </row>
    <row r="71" ht="15.75" customHeight="1">
      <c r="A71" s="13" t="s">
        <v>70</v>
      </c>
      <c r="B71" s="25">
        <v>436.0</v>
      </c>
      <c r="C71" s="25">
        <v>529.0</v>
      </c>
      <c r="D71" s="25">
        <v>583.0</v>
      </c>
      <c r="E71" s="26">
        <v>629.0</v>
      </c>
      <c r="G71" s="13" t="s">
        <v>70</v>
      </c>
      <c r="H71" s="25">
        <v>229.0</v>
      </c>
      <c r="I71" s="25">
        <v>225.0</v>
      </c>
      <c r="J71" s="25">
        <v>1870.0</v>
      </c>
      <c r="K71" s="26">
        <v>1734.0</v>
      </c>
    </row>
    <row r="72" ht="15.75" customHeight="1">
      <c r="A72" s="13" t="s">
        <v>71</v>
      </c>
      <c r="B72" s="25">
        <v>14646.0</v>
      </c>
      <c r="C72" s="25">
        <v>14182.0</v>
      </c>
      <c r="D72" s="25">
        <v>15170.0</v>
      </c>
      <c r="E72" s="26">
        <v>15831.0</v>
      </c>
      <c r="G72" s="13" t="s">
        <v>71</v>
      </c>
      <c r="H72" s="25">
        <v>65463.0</v>
      </c>
      <c r="I72" s="25">
        <v>66690.0</v>
      </c>
      <c r="J72" s="25">
        <v>81957.0</v>
      </c>
      <c r="K72" s="26">
        <v>85131.0</v>
      </c>
    </row>
    <row r="73" ht="15.75" customHeight="1">
      <c r="A73" s="12" t="s">
        <v>72</v>
      </c>
      <c r="B73" s="27">
        <v>53671.0</v>
      </c>
      <c r="C73" s="27">
        <v>57300.0</v>
      </c>
      <c r="D73" s="28">
        <f>SUM(D74:D82)</f>
        <v>59324</v>
      </c>
      <c r="E73" s="29">
        <v>60891.0</v>
      </c>
      <c r="G73" s="12" t="s">
        <v>72</v>
      </c>
      <c r="H73" s="21">
        <f t="shared" ref="H73:K73" si="34">SUM(H74:H82)</f>
        <v>108848</v>
      </c>
      <c r="I73" s="21">
        <f t="shared" si="34"/>
        <v>117117</v>
      </c>
      <c r="J73" s="21">
        <f t="shared" si="34"/>
        <v>121781</v>
      </c>
      <c r="K73" s="21">
        <f t="shared" si="34"/>
        <v>127049</v>
      </c>
    </row>
    <row r="74" ht="15.75" customHeight="1">
      <c r="A74" s="13" t="s">
        <v>73</v>
      </c>
      <c r="B74" s="25">
        <v>0.0</v>
      </c>
      <c r="C74" s="25">
        <v>0.0</v>
      </c>
      <c r="D74" s="25">
        <v>0.0</v>
      </c>
      <c r="E74" s="26">
        <v>0.0</v>
      </c>
      <c r="G74" s="13" t="s">
        <v>73</v>
      </c>
      <c r="H74" s="25">
        <v>0.0</v>
      </c>
      <c r="I74" s="25">
        <v>0.0</v>
      </c>
      <c r="J74" s="25">
        <v>0.0</v>
      </c>
      <c r="K74" s="26">
        <v>0.0</v>
      </c>
    </row>
    <row r="75" ht="15.75" customHeight="1">
      <c r="A75" s="13" t="s">
        <v>74</v>
      </c>
      <c r="B75" s="25">
        <v>0.0</v>
      </c>
      <c r="C75" s="25">
        <v>0.0</v>
      </c>
      <c r="D75" s="25">
        <v>0.0</v>
      </c>
      <c r="E75" s="26">
        <v>0.0</v>
      </c>
      <c r="G75" s="13" t="s">
        <v>74</v>
      </c>
      <c r="H75" s="25">
        <v>0.0</v>
      </c>
      <c r="I75" s="25">
        <v>0.0</v>
      </c>
      <c r="J75" s="25">
        <v>0.0</v>
      </c>
      <c r="K75" s="26">
        <v>0.0</v>
      </c>
    </row>
    <row r="76" ht="15.75" customHeight="1">
      <c r="A76" s="13" t="s">
        <v>75</v>
      </c>
      <c r="B76" s="25">
        <v>658.0</v>
      </c>
      <c r="C76" s="25">
        <v>658.0</v>
      </c>
      <c r="D76" s="25">
        <v>659.0</v>
      </c>
      <c r="E76" s="26">
        <v>660.0</v>
      </c>
      <c r="G76" s="13" t="s">
        <v>75</v>
      </c>
      <c r="H76" s="25">
        <v>1283.0</v>
      </c>
      <c r="I76" s="25">
        <v>1283.0</v>
      </c>
      <c r="J76" s="25">
        <v>1283.0</v>
      </c>
      <c r="K76" s="26">
        <v>1283.0</v>
      </c>
    </row>
    <row r="77" ht="15.75" customHeight="1">
      <c r="A77" s="13" t="s">
        <v>76</v>
      </c>
      <c r="B77" s="25">
        <v>2084.0</v>
      </c>
      <c r="C77" s="25">
        <v>2118.0</v>
      </c>
      <c r="D77" s="25">
        <v>0.0</v>
      </c>
      <c r="E77" s="26">
        <v>0.0</v>
      </c>
      <c r="G77" s="13" t="s">
        <v>76</v>
      </c>
      <c r="H77" s="25">
        <v>14551.0</v>
      </c>
      <c r="I77" s="25">
        <v>14551.0</v>
      </c>
      <c r="J77" s="25">
        <v>14551.0</v>
      </c>
      <c r="K77" s="26">
        <v>14551.0</v>
      </c>
    </row>
    <row r="78" ht="15.75" customHeight="1">
      <c r="A78" s="13" t="s">
        <v>77</v>
      </c>
      <c r="B78" s="25">
        <v>52899.0</v>
      </c>
      <c r="C78" s="25">
        <v>57980.0</v>
      </c>
      <c r="D78" s="25">
        <v>59828.0</v>
      </c>
      <c r="E78" s="26">
        <v>61749.0</v>
      </c>
      <c r="G78" s="13" t="s">
        <v>77</v>
      </c>
      <c r="H78" s="25">
        <v>81368.0</v>
      </c>
      <c r="I78" s="25">
        <v>91105.0</v>
      </c>
      <c r="J78" s="25">
        <v>96929.0</v>
      </c>
      <c r="K78" s="26">
        <v>100772.0</v>
      </c>
    </row>
    <row r="79" ht="15.75" customHeight="1">
      <c r="A79" s="13" t="s">
        <v>78</v>
      </c>
      <c r="B79" s="25">
        <v>0.0</v>
      </c>
      <c r="C79" s="25">
        <v>0.0</v>
      </c>
      <c r="D79" s="25">
        <v>0.0</v>
      </c>
      <c r="E79" s="26">
        <v>0.0</v>
      </c>
      <c r="G79" s="13" t="s">
        <v>78</v>
      </c>
      <c r="H79" s="25">
        <v>0.0</v>
      </c>
      <c r="I79" s="25">
        <v>0.0</v>
      </c>
      <c r="J79" s="25">
        <v>0.0</v>
      </c>
      <c r="K79" s="26">
        <v>0.0</v>
      </c>
    </row>
    <row r="80" ht="15.75" customHeight="1">
      <c r="A80" s="13" t="s">
        <v>79</v>
      </c>
      <c r="B80" s="25">
        <v>0.0</v>
      </c>
      <c r="C80" s="25">
        <v>0.0</v>
      </c>
      <c r="D80" s="25">
        <v>0.0</v>
      </c>
      <c r="E80" s="26">
        <v>0.0</v>
      </c>
      <c r="G80" s="13" t="s">
        <v>79</v>
      </c>
      <c r="H80" s="25">
        <v>0.0</v>
      </c>
      <c r="I80" s="25">
        <v>0.0</v>
      </c>
      <c r="J80" s="25">
        <v>0.0</v>
      </c>
      <c r="K80" s="26">
        <v>0.0</v>
      </c>
    </row>
    <row r="81" ht="15.75" customHeight="1">
      <c r="A81" s="13" t="s">
        <v>80</v>
      </c>
      <c r="B81" s="25">
        <v>93.0</v>
      </c>
      <c r="C81" s="25">
        <v>-1.0</v>
      </c>
      <c r="D81" s="25">
        <v>29.0</v>
      </c>
      <c r="E81" s="26">
        <v>34.0</v>
      </c>
      <c r="G81" s="13" t="s">
        <v>80</v>
      </c>
      <c r="H81" s="25">
        <v>257.0</v>
      </c>
      <c r="I81" s="25">
        <v>-2.0</v>
      </c>
      <c r="J81" s="25">
        <v>60.0</v>
      </c>
      <c r="K81" s="26">
        <v>-189.0</v>
      </c>
    </row>
    <row r="82" ht="15.75" customHeight="1">
      <c r="A82" s="13" t="s">
        <v>81</v>
      </c>
      <c r="B82" s="25">
        <v>21.0</v>
      </c>
      <c r="C82" s="25">
        <v>-1337.0</v>
      </c>
      <c r="D82" s="25">
        <v>-1192.0</v>
      </c>
      <c r="E82" s="26">
        <v>-1552.0</v>
      </c>
      <c r="G82" s="13" t="s">
        <v>81</v>
      </c>
      <c r="H82" s="25">
        <v>11389.0</v>
      </c>
      <c r="I82" s="25">
        <v>10180.0</v>
      </c>
      <c r="J82" s="25">
        <v>8958.0</v>
      </c>
      <c r="K82" s="26">
        <v>10632.0</v>
      </c>
    </row>
    <row r="83" ht="15.75" customHeight="1">
      <c r="A83" s="12" t="s">
        <v>82</v>
      </c>
      <c r="B83" s="21">
        <f t="shared" ref="B83:D83" si="35">B66+B73</f>
        <v>195506</v>
      </c>
      <c r="C83" s="21">
        <f t="shared" si="35"/>
        <v>208938</v>
      </c>
      <c r="D83" s="21">
        <f t="shared" si="35"/>
        <v>228034</v>
      </c>
      <c r="E83" s="22">
        <v>216658.0</v>
      </c>
      <c r="G83" s="12" t="s">
        <v>82</v>
      </c>
      <c r="H83" s="21">
        <f t="shared" ref="H83:K83" si="36">H66+H73</f>
        <v>422193</v>
      </c>
      <c r="I83" s="21">
        <f t="shared" si="36"/>
        <v>458156</v>
      </c>
      <c r="J83" s="21">
        <f t="shared" si="36"/>
        <v>488071</v>
      </c>
      <c r="K83" s="21">
        <f t="shared" si="36"/>
        <v>497114</v>
      </c>
    </row>
    <row r="84" ht="15.75" customHeight="1">
      <c r="A84" s="12" t="s">
        <v>83</v>
      </c>
      <c r="B84" s="27">
        <v>657.6</v>
      </c>
      <c r="C84" s="27">
        <v>658.12</v>
      </c>
      <c r="D84" s="27">
        <v>658.86</v>
      </c>
      <c r="E84" s="30">
        <v>660.0</v>
      </c>
      <c r="G84" s="12" t="s">
        <v>83</v>
      </c>
      <c r="H84" s="27">
        <v>501.3</v>
      </c>
      <c r="I84" s="27">
        <v>501.3</v>
      </c>
      <c r="J84" s="27">
        <v>501.3</v>
      </c>
      <c r="K84" s="30">
        <v>501.3</v>
      </c>
    </row>
    <row r="85" ht="15.75" customHeight="1">
      <c r="A85" s="12" t="s">
        <v>84</v>
      </c>
      <c r="B85" s="27">
        <v>0.0</v>
      </c>
      <c r="C85" s="27">
        <v>0.0</v>
      </c>
      <c r="D85" s="27">
        <v>0.0</v>
      </c>
      <c r="E85" s="30">
        <v>0.0</v>
      </c>
      <c r="G85" s="12" t="s">
        <v>84</v>
      </c>
      <c r="H85" s="27">
        <v>0.0</v>
      </c>
      <c r="I85" s="27">
        <v>0.0</v>
      </c>
      <c r="J85" s="27">
        <v>0.0</v>
      </c>
      <c r="K85" s="30">
        <v>0.0</v>
      </c>
    </row>
    <row r="86" ht="15.75" customHeight="1">
      <c r="A86" s="31"/>
      <c r="B86" s="19"/>
      <c r="C86" s="19"/>
      <c r="D86" s="19"/>
      <c r="E86" s="19"/>
    </row>
    <row r="87" ht="15.75" customHeight="1">
      <c r="A87" s="32" t="s">
        <v>85</v>
      </c>
      <c r="B87" s="33">
        <f t="shared" ref="B87:E87" si="37">B83-B49</f>
        <v>0</v>
      </c>
      <c r="C87" s="33">
        <f t="shared" si="37"/>
        <v>0</v>
      </c>
      <c r="D87" s="33">
        <f t="shared" si="37"/>
        <v>0</v>
      </c>
      <c r="E87" s="33">
        <f t="shared" si="37"/>
        <v>0</v>
      </c>
      <c r="G87" s="34" t="s">
        <v>85</v>
      </c>
      <c r="H87" s="35">
        <f t="shared" ref="H87:K87" si="38">H83-H49</f>
        <v>0</v>
      </c>
      <c r="I87" s="35">
        <f t="shared" si="38"/>
        <v>0</v>
      </c>
      <c r="J87" s="35">
        <f t="shared" si="38"/>
        <v>0</v>
      </c>
      <c r="K87" s="35">
        <f t="shared" si="38"/>
        <v>0</v>
      </c>
    </row>
    <row r="88" ht="15.75" customHeight="1">
      <c r="A88" s="31"/>
      <c r="B88" s="19"/>
      <c r="C88" s="19"/>
      <c r="D88" s="19"/>
      <c r="E88" s="19"/>
    </row>
    <row r="89" ht="15.75" customHeight="1">
      <c r="A89" s="1" t="s">
        <v>86</v>
      </c>
      <c r="B89" s="1"/>
      <c r="C89" s="1"/>
      <c r="D89" s="1"/>
      <c r="E89" s="1"/>
      <c r="G89" s="1" t="s">
        <v>87</v>
      </c>
      <c r="H89" s="1"/>
      <c r="I89" s="1"/>
      <c r="J89" s="1"/>
      <c r="K89" s="1"/>
    </row>
    <row r="90" ht="15.75" customHeight="1">
      <c r="A90" s="2" t="s">
        <v>2</v>
      </c>
      <c r="B90" s="1">
        <v>2017.0</v>
      </c>
      <c r="C90" s="1">
        <v>2018.0</v>
      </c>
      <c r="D90" s="1">
        <v>2019.0</v>
      </c>
      <c r="E90" s="3">
        <v>2020.0</v>
      </c>
      <c r="G90" s="2" t="s">
        <v>2</v>
      </c>
      <c r="H90" s="1">
        <v>2017.0</v>
      </c>
      <c r="I90" s="1">
        <v>2018.0</v>
      </c>
      <c r="J90" s="1">
        <v>2019.0</v>
      </c>
      <c r="K90" s="3">
        <v>2020.0</v>
      </c>
    </row>
    <row r="91" ht="15.75" customHeight="1">
      <c r="A91" s="36" t="s">
        <v>88</v>
      </c>
      <c r="B91" s="27">
        <v>8675.0</v>
      </c>
      <c r="C91" s="27">
        <v>7064.0</v>
      </c>
      <c r="D91" s="27">
        <v>5022.0</v>
      </c>
      <c r="E91" s="27">
        <v>5222.0</v>
      </c>
      <c r="G91" s="36" t="s">
        <v>88</v>
      </c>
      <c r="H91" s="27">
        <v>13673.0</v>
      </c>
      <c r="I91" s="27">
        <v>15643.0</v>
      </c>
      <c r="J91" s="27">
        <v>18356.0</v>
      </c>
      <c r="K91" s="30">
        <v>11667.0</v>
      </c>
    </row>
    <row r="92" ht="15.75" customHeight="1">
      <c r="A92" s="36" t="s">
        <v>89</v>
      </c>
      <c r="B92" s="27">
        <v>5973.0</v>
      </c>
      <c r="C92" s="27">
        <v>5026.0</v>
      </c>
      <c r="D92" s="27">
        <v>3579.0</v>
      </c>
      <c r="E92" s="27">
        <v>13211.0</v>
      </c>
      <c r="G92" s="36" t="s">
        <v>89</v>
      </c>
      <c r="H92" s="27">
        <v>-1186.0</v>
      </c>
      <c r="I92" s="27">
        <v>7272.0</v>
      </c>
      <c r="J92" s="27">
        <v>17984.0</v>
      </c>
      <c r="K92" s="30">
        <v>24901.0</v>
      </c>
    </row>
    <row r="93" ht="15.75" customHeight="1">
      <c r="A93" s="37" t="s">
        <v>90</v>
      </c>
      <c r="B93" s="25">
        <v>4822.0</v>
      </c>
      <c r="C93" s="25">
        <v>5113.0</v>
      </c>
      <c r="D93" s="25">
        <v>6017.0</v>
      </c>
      <c r="E93" s="25">
        <v>6139.0</v>
      </c>
      <c r="G93" s="37" t="s">
        <v>90</v>
      </c>
      <c r="H93" s="25">
        <v>18296.0</v>
      </c>
      <c r="I93" s="25">
        <v>18723.0</v>
      </c>
      <c r="J93" s="25">
        <v>20474.0</v>
      </c>
      <c r="K93" s="26">
        <v>21979.0</v>
      </c>
    </row>
    <row r="94" ht="15.75" customHeight="1">
      <c r="A94" s="37" t="s">
        <v>91</v>
      </c>
      <c r="B94" s="25">
        <v>0.0</v>
      </c>
      <c r="C94" s="25">
        <v>0.0</v>
      </c>
      <c r="D94" s="25">
        <v>0.0</v>
      </c>
      <c r="E94" s="25">
        <v>0.0</v>
      </c>
      <c r="G94" s="37" t="s">
        <v>91</v>
      </c>
      <c r="H94" s="25">
        <v>3734.0</v>
      </c>
      <c r="I94" s="25">
        <v>3668.0</v>
      </c>
      <c r="J94" s="25">
        <v>3665.0</v>
      </c>
      <c r="K94" s="26">
        <v>4637.0</v>
      </c>
    </row>
    <row r="95" ht="15.75" customHeight="1">
      <c r="A95" s="37" t="s">
        <v>92</v>
      </c>
      <c r="B95" s="25">
        <v>-559.0</v>
      </c>
      <c r="C95" s="25">
        <v>312.0</v>
      </c>
      <c r="D95" s="25">
        <v>-1176.0</v>
      </c>
      <c r="E95" s="25">
        <v>0.0</v>
      </c>
      <c r="G95" s="37" t="s">
        <v>92</v>
      </c>
      <c r="H95" s="25">
        <v>0.0</v>
      </c>
      <c r="I95" s="25">
        <v>0.0</v>
      </c>
      <c r="J95" s="25">
        <v>0.0</v>
      </c>
      <c r="K95" s="26">
        <v>0.0</v>
      </c>
    </row>
    <row r="96" ht="15.75" customHeight="1">
      <c r="A96" s="37" t="s">
        <v>93</v>
      </c>
      <c r="B96" s="25">
        <v>-6230.0</v>
      </c>
      <c r="C96" s="25">
        <v>-5957.0</v>
      </c>
      <c r="D96" s="25">
        <v>-2882.0</v>
      </c>
      <c r="E96" s="25">
        <v>3574.0</v>
      </c>
      <c r="G96" s="37" t="s">
        <v>93</v>
      </c>
      <c r="H96" s="25">
        <v>-9298.0</v>
      </c>
      <c r="I96" s="25">
        <v>97.0</v>
      </c>
      <c r="J96" s="25">
        <v>1672.0</v>
      </c>
      <c r="K96" s="26">
        <v>-668.0</v>
      </c>
    </row>
    <row r="97" ht="15.75" customHeight="1">
      <c r="A97" s="37" t="s">
        <v>94</v>
      </c>
      <c r="B97" s="25">
        <v>0.0</v>
      </c>
      <c r="C97" s="25">
        <v>0.0</v>
      </c>
      <c r="D97" s="25">
        <v>0.0</v>
      </c>
      <c r="E97" s="25">
        <v>0.0</v>
      </c>
      <c r="G97" s="37" t="s">
        <v>94</v>
      </c>
      <c r="H97" s="25">
        <v>0.0</v>
      </c>
      <c r="I97" s="25">
        <v>0.0</v>
      </c>
      <c r="J97" s="25">
        <v>0.0</v>
      </c>
      <c r="K97" s="26">
        <v>0.0</v>
      </c>
    </row>
    <row r="98" ht="15.75" customHeight="1">
      <c r="A98" s="37" t="s">
        <v>95</v>
      </c>
      <c r="B98" s="25">
        <v>0.0</v>
      </c>
      <c r="C98" s="25">
        <v>0.0</v>
      </c>
      <c r="D98" s="25">
        <v>0.0</v>
      </c>
      <c r="E98" s="25">
        <v>0.0</v>
      </c>
      <c r="G98" s="37" t="s">
        <v>95</v>
      </c>
      <c r="H98" s="25">
        <v>0.0</v>
      </c>
      <c r="I98" s="25">
        <v>0.0</v>
      </c>
      <c r="J98" s="25">
        <v>0.0</v>
      </c>
      <c r="K98" s="26">
        <v>0.0</v>
      </c>
    </row>
    <row r="99" ht="15.75" customHeight="1">
      <c r="A99" s="37" t="s">
        <v>96</v>
      </c>
      <c r="B99" s="25">
        <v>2301.0</v>
      </c>
      <c r="C99" s="25">
        <v>1972.0</v>
      </c>
      <c r="D99" s="25">
        <v>3389.0</v>
      </c>
      <c r="E99" s="25">
        <v>1605.0</v>
      </c>
      <c r="G99" s="37" t="s">
        <v>96</v>
      </c>
      <c r="H99" s="25">
        <v>3664.0</v>
      </c>
      <c r="I99" s="25">
        <v>3804.0</v>
      </c>
      <c r="J99" s="25">
        <v>2914.0</v>
      </c>
      <c r="K99" s="26">
        <v>2646.0</v>
      </c>
    </row>
    <row r="100" ht="15.75" customHeight="1">
      <c r="A100" s="37" t="s">
        <v>97</v>
      </c>
      <c r="B100" s="25">
        <v>165.0</v>
      </c>
      <c r="C100" s="25">
        <v>136.0</v>
      </c>
      <c r="D100" s="25">
        <v>199.0</v>
      </c>
      <c r="E100" s="25">
        <v>275.0</v>
      </c>
      <c r="G100" s="37" t="s">
        <v>97</v>
      </c>
      <c r="H100" s="25">
        <v>0.0</v>
      </c>
      <c r="I100" s="25">
        <v>0.0</v>
      </c>
      <c r="J100" s="25">
        <v>0.0</v>
      </c>
      <c r="K100" s="26">
        <v>0.0</v>
      </c>
    </row>
    <row r="101" ht="15.75" customHeight="1">
      <c r="A101" s="37" t="s">
        <v>98</v>
      </c>
      <c r="B101" s="25">
        <v>-735.0</v>
      </c>
      <c r="C101" s="25">
        <v>-1506.0</v>
      </c>
      <c r="D101" s="25">
        <v>-3402.0</v>
      </c>
      <c r="E101" s="25">
        <v>-1724.0</v>
      </c>
      <c r="G101" s="37" t="s">
        <v>98</v>
      </c>
      <c r="H101" s="25">
        <v>-27591.0</v>
      </c>
      <c r="I101" s="25">
        <v>-30859.0</v>
      </c>
      <c r="J101" s="25">
        <v>-26183.0</v>
      </c>
      <c r="K101" s="26">
        <v>-12714.0</v>
      </c>
    </row>
    <row r="102" ht="15.75" customHeight="1">
      <c r="A102" s="36" t="s">
        <v>99</v>
      </c>
      <c r="B102" s="21">
        <f t="shared" ref="B102:D102" si="39">SUM(B103:B104)</f>
        <v>-6163</v>
      </c>
      <c r="C102" s="21">
        <f t="shared" si="39"/>
        <v>-7363</v>
      </c>
      <c r="D102" s="21">
        <f t="shared" si="39"/>
        <v>-7284</v>
      </c>
      <c r="E102" s="21">
        <v>-3636.0</v>
      </c>
      <c r="G102" s="36" t="s">
        <v>99</v>
      </c>
      <c r="H102" s="21">
        <f t="shared" ref="H102:K102" si="40">SUM(H103:H104)</f>
        <v>-16508</v>
      </c>
      <c r="I102" s="21">
        <f t="shared" si="40"/>
        <v>-21590</v>
      </c>
      <c r="J102" s="21">
        <f t="shared" si="40"/>
        <v>-21146</v>
      </c>
      <c r="K102" s="21">
        <f t="shared" si="40"/>
        <v>-22690</v>
      </c>
    </row>
    <row r="103" ht="15.75" customHeight="1">
      <c r="A103" s="37" t="s">
        <v>100</v>
      </c>
      <c r="B103" s="25">
        <v>-7112.0</v>
      </c>
      <c r="C103" s="25">
        <v>-7777.0</v>
      </c>
      <c r="D103" s="25">
        <v>-6902.0</v>
      </c>
      <c r="E103" s="25">
        <v>-6150.0</v>
      </c>
      <c r="G103" s="37" t="s">
        <v>100</v>
      </c>
      <c r="H103" s="25">
        <v>-13052.0</v>
      </c>
      <c r="I103" s="25">
        <v>-13729.0</v>
      </c>
      <c r="J103" s="25">
        <v>-14230.0</v>
      </c>
      <c r="K103" s="26">
        <v>-11273.0</v>
      </c>
    </row>
    <row r="104" ht="15.75" customHeight="1">
      <c r="A104" s="37" t="s">
        <v>101</v>
      </c>
      <c r="B104" s="25">
        <v>949.0</v>
      </c>
      <c r="C104" s="25">
        <v>414.0</v>
      </c>
      <c r="D104" s="25">
        <v>-382.0</v>
      </c>
      <c r="E104" s="25">
        <v>2514.0</v>
      </c>
      <c r="G104" s="37" t="s">
        <v>101</v>
      </c>
      <c r="H104" s="25">
        <v>-3456.0</v>
      </c>
      <c r="I104" s="25">
        <v>-7861.0</v>
      </c>
      <c r="J104" s="25">
        <v>-6916.0</v>
      </c>
      <c r="K104" s="26">
        <v>-11417.0</v>
      </c>
    </row>
    <row r="105" ht="15.75" customHeight="1">
      <c r="A105" s="36" t="s">
        <v>102</v>
      </c>
      <c r="B105" s="27">
        <v>1572.0</v>
      </c>
      <c r="C105" s="27">
        <v>4296.0</v>
      </c>
      <c r="D105" s="27">
        <v>4790.0</v>
      </c>
      <c r="E105" s="27">
        <v>-8254.0</v>
      </c>
      <c r="G105" s="36" t="s">
        <v>102</v>
      </c>
      <c r="H105" s="27">
        <v>17625.0</v>
      </c>
      <c r="I105" s="27">
        <v>24566.0</v>
      </c>
      <c r="J105" s="27">
        <v>-865.0</v>
      </c>
      <c r="K105" s="30">
        <v>7637.0</v>
      </c>
    </row>
    <row r="106" ht="15.75" customHeight="1">
      <c r="A106" s="37" t="s">
        <v>103</v>
      </c>
      <c r="B106" s="25">
        <v>-127.0</v>
      </c>
      <c r="C106" s="25">
        <v>-111.0</v>
      </c>
      <c r="D106" s="25">
        <v>-166.0</v>
      </c>
      <c r="E106" s="25">
        <v>-247.0</v>
      </c>
      <c r="G106" s="37" t="s">
        <v>103</v>
      </c>
      <c r="H106" s="25">
        <v>1.0</v>
      </c>
      <c r="I106" s="25">
        <v>-27.0</v>
      </c>
      <c r="J106" s="25">
        <v>1368.0</v>
      </c>
      <c r="K106" s="26">
        <v>238.0</v>
      </c>
    </row>
    <row r="107" ht="15.75" customHeight="1">
      <c r="A107" s="37" t="s">
        <v>104</v>
      </c>
      <c r="B107" s="25">
        <v>-2324.0</v>
      </c>
      <c r="C107" s="25">
        <v>-2630.0</v>
      </c>
      <c r="D107" s="25">
        <v>-2366.0</v>
      </c>
      <c r="E107" s="25">
        <v>-1671.0</v>
      </c>
      <c r="G107" s="37" t="s">
        <v>104</v>
      </c>
      <c r="H107" s="25">
        <v>-1332.0</v>
      </c>
      <c r="I107" s="25">
        <v>-2375.0</v>
      </c>
      <c r="J107" s="25">
        <v>-2899.0</v>
      </c>
      <c r="K107" s="26">
        <v>-2952.0</v>
      </c>
    </row>
    <row r="108" ht="15.75" customHeight="1">
      <c r="A108" s="37" t="s">
        <v>105</v>
      </c>
      <c r="B108" s="25">
        <v>0.0</v>
      </c>
      <c r="C108" s="25">
        <v>0.0</v>
      </c>
      <c r="D108" s="25">
        <v>0.0</v>
      </c>
      <c r="E108" s="25">
        <v>0.0</v>
      </c>
      <c r="G108" s="37" t="s">
        <v>105</v>
      </c>
      <c r="H108" s="25">
        <v>3473.0</v>
      </c>
      <c r="I108" s="25">
        <v>1491.0</v>
      </c>
      <c r="J108" s="25">
        <v>0.0</v>
      </c>
      <c r="K108" s="26">
        <v>2984.0</v>
      </c>
    </row>
    <row r="109" ht="15.75" customHeight="1">
      <c r="A109" s="37" t="s">
        <v>106</v>
      </c>
      <c r="B109" s="25">
        <v>4023.0</v>
      </c>
      <c r="C109" s="25">
        <v>7037.0</v>
      </c>
      <c r="D109" s="25">
        <v>7322.0</v>
      </c>
      <c r="E109" s="25">
        <v>-6336.0</v>
      </c>
      <c r="G109" s="37" t="s">
        <v>106</v>
      </c>
      <c r="H109" s="25">
        <v>15483.0</v>
      </c>
      <c r="I109" s="25">
        <v>25477.0</v>
      </c>
      <c r="J109" s="25">
        <v>666.0</v>
      </c>
      <c r="K109" s="26">
        <v>7843.0</v>
      </c>
    </row>
    <row r="110" ht="15.75" customHeight="1">
      <c r="A110" s="37" t="s">
        <v>107</v>
      </c>
      <c r="B110" s="25">
        <v>-223.0</v>
      </c>
      <c r="C110" s="25">
        <v>-19.0</v>
      </c>
      <c r="D110" s="25">
        <v>-28.0</v>
      </c>
      <c r="E110" s="25">
        <v>180.0</v>
      </c>
      <c r="G110" s="37" t="s">
        <v>107</v>
      </c>
      <c r="H110" s="25">
        <v>-727.0</v>
      </c>
      <c r="I110" s="25">
        <v>-173.0</v>
      </c>
      <c r="J110" s="25">
        <v>243.0</v>
      </c>
      <c r="K110" s="26">
        <v>-745.0</v>
      </c>
    </row>
    <row r="111" ht="15.75" customHeight="1">
      <c r="A111" s="36" t="s">
        <v>108</v>
      </c>
      <c r="B111" s="27">
        <v>1159.0</v>
      </c>
      <c r="C111" s="27">
        <v>1940.0</v>
      </c>
      <c r="D111" s="27">
        <v>1057.0</v>
      </c>
      <c r="E111" s="27">
        <v>1501.0</v>
      </c>
      <c r="G111" s="36" t="s">
        <v>108</v>
      </c>
      <c r="H111" s="27">
        <v>-796.0</v>
      </c>
      <c r="I111" s="27">
        <v>10075.0</v>
      </c>
      <c r="J111" s="27">
        <v>-3784.0</v>
      </c>
      <c r="K111" s="30">
        <v>9103.0</v>
      </c>
    </row>
    <row r="112" ht="15.75" customHeight="1">
      <c r="A112" s="37" t="s">
        <v>109</v>
      </c>
      <c r="B112" s="25">
        <v>7880.0</v>
      </c>
      <c r="C112" s="25">
        <v>9039.0</v>
      </c>
      <c r="D112" s="25">
        <v>10979.0</v>
      </c>
      <c r="E112" s="25">
        <v>0.0</v>
      </c>
      <c r="G112" s="37" t="s">
        <v>109</v>
      </c>
      <c r="H112" s="25">
        <v>19253.0</v>
      </c>
      <c r="I112" s="25">
        <v>18863.0</v>
      </c>
      <c r="J112" s="25">
        <v>29707.0</v>
      </c>
      <c r="K112" s="26">
        <v>0.0</v>
      </c>
    </row>
    <row r="113" ht="15.75" customHeight="1">
      <c r="A113" s="37" t="s">
        <v>110</v>
      </c>
      <c r="B113" s="25">
        <v>9039.0</v>
      </c>
      <c r="C113" s="25">
        <v>10979.0</v>
      </c>
      <c r="D113" s="25">
        <v>12036.0</v>
      </c>
      <c r="E113" s="25">
        <v>0.0</v>
      </c>
      <c r="G113" s="37" t="s">
        <v>110</v>
      </c>
      <c r="H113" s="25">
        <v>18457.0</v>
      </c>
      <c r="I113" s="25">
        <v>28938.0</v>
      </c>
      <c r="J113" s="25">
        <v>25923.0</v>
      </c>
      <c r="K113" s="26">
        <v>0.0</v>
      </c>
    </row>
    <row r="114" ht="15.75" customHeight="1">
      <c r="A114" s="37" t="s">
        <v>111</v>
      </c>
      <c r="B114" s="25">
        <v>-1139.0</v>
      </c>
      <c r="C114" s="25">
        <v>-2751.0</v>
      </c>
      <c r="D114" s="25">
        <v>-3323.0</v>
      </c>
      <c r="E114" s="25">
        <v>0.0</v>
      </c>
      <c r="G114" s="37" t="s">
        <v>111</v>
      </c>
      <c r="H114" s="25">
        <v>-14238.0</v>
      </c>
      <c r="I114" s="25">
        <v>-6457.0</v>
      </c>
      <c r="J114" s="25">
        <v>3754.0</v>
      </c>
      <c r="K114" s="26">
        <v>0.0</v>
      </c>
    </row>
    <row r="115" ht="15.75" customHeight="1">
      <c r="A115" s="37" t="s">
        <v>112</v>
      </c>
      <c r="B115" s="25">
        <v>0.0</v>
      </c>
      <c r="C115" s="25">
        <v>-141.53</v>
      </c>
      <c r="D115" s="25">
        <v>-20.79</v>
      </c>
      <c r="E115" s="25">
        <v>0.0</v>
      </c>
      <c r="G115" s="37" t="s">
        <v>112</v>
      </c>
      <c r="H115" s="25">
        <v>0.0</v>
      </c>
      <c r="I115" s="25">
        <v>54.65</v>
      </c>
      <c r="J115" s="25">
        <v>158.14</v>
      </c>
      <c r="K115" s="26">
        <v>0.0</v>
      </c>
    </row>
    <row r="116" ht="15.75" customHeight="1">
      <c r="A116" s="37" t="s">
        <v>113</v>
      </c>
      <c r="B116" s="25">
        <v>0.0</v>
      </c>
      <c r="C116" s="25">
        <v>-5.81</v>
      </c>
      <c r="D116" s="25">
        <v>-12.89</v>
      </c>
      <c r="E116" s="25">
        <v>0.0</v>
      </c>
      <c r="G116" s="37" t="s">
        <v>113</v>
      </c>
      <c r="H116" s="25">
        <v>0.0</v>
      </c>
      <c r="I116" s="25">
        <v>-8.58</v>
      </c>
      <c r="J116" s="25">
        <v>6.75</v>
      </c>
      <c r="K116" s="26">
        <v>0.0</v>
      </c>
    </row>
    <row r="117" ht="15.75" customHeight="1"/>
    <row r="118" ht="15.75" customHeight="1">
      <c r="A118" s="38"/>
      <c r="B118" s="19"/>
      <c r="C118" s="19"/>
      <c r="D118" s="19"/>
      <c r="E118" s="19"/>
    </row>
    <row r="119" ht="15.75" customHeight="1">
      <c r="A119" s="31"/>
      <c r="B119" s="19"/>
      <c r="C119" s="19"/>
      <c r="D119" s="19"/>
      <c r="E119" s="19"/>
    </row>
    <row r="120" ht="15.75" customHeight="1">
      <c r="A120" s="39"/>
      <c r="B120" s="19"/>
      <c r="C120" s="19"/>
      <c r="D120" s="19"/>
      <c r="E120" s="19"/>
    </row>
    <row r="121" ht="15.75" customHeight="1">
      <c r="A121" s="40" t="s">
        <v>114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>
      <c r="A127" s="39"/>
      <c r="B127" s="19"/>
      <c r="C127" s="19"/>
      <c r="D127" s="19"/>
      <c r="E127" s="19"/>
    </row>
    <row r="128" ht="15.75" customHeight="1">
      <c r="A128" s="39"/>
      <c r="B128" s="19"/>
      <c r="C128" s="19"/>
      <c r="D128" s="19"/>
      <c r="E128" s="19"/>
    </row>
    <row r="129" ht="15.75" customHeight="1">
      <c r="A129" s="39"/>
      <c r="B129" s="19"/>
      <c r="C129" s="19"/>
      <c r="D129" s="19"/>
      <c r="E129" s="19"/>
    </row>
    <row r="130" ht="15.75" customHeight="1">
      <c r="A130" s="19"/>
      <c r="B130" s="19"/>
      <c r="C130" s="19"/>
      <c r="D130" s="19"/>
      <c r="E130" s="19"/>
    </row>
    <row r="131" ht="15.75" customHeight="1">
      <c r="A131" s="19"/>
      <c r="B131" s="19"/>
      <c r="C131" s="19"/>
      <c r="D131" s="19"/>
      <c r="E131" s="19"/>
    </row>
    <row r="132" ht="15.75" customHeight="1">
      <c r="A132" s="19"/>
      <c r="B132" s="19"/>
      <c r="C132" s="19"/>
      <c r="D132" s="19"/>
      <c r="E132" s="19"/>
    </row>
    <row r="133" ht="15.75" customHeight="1">
      <c r="A133" s="19"/>
      <c r="B133" s="19"/>
      <c r="C133" s="19"/>
      <c r="D133" s="19"/>
      <c r="E133" s="19"/>
    </row>
    <row r="134" ht="15.75" customHeight="1">
      <c r="A134" s="19"/>
      <c r="B134" s="19"/>
      <c r="C134" s="19"/>
      <c r="D134" s="19"/>
      <c r="E134" s="19"/>
    </row>
    <row r="135" ht="15.75" customHeight="1">
      <c r="A135" s="19"/>
      <c r="B135" s="19"/>
      <c r="C135" s="19"/>
      <c r="D135" s="19"/>
      <c r="E135" s="19"/>
    </row>
    <row r="136" ht="15.75" customHeight="1">
      <c r="A136" s="19"/>
      <c r="B136" s="19"/>
      <c r="C136" s="19"/>
      <c r="D136" s="19"/>
      <c r="E136" s="19"/>
    </row>
    <row r="137" ht="15.75" customHeight="1">
      <c r="A137" s="19"/>
      <c r="B137" s="19"/>
      <c r="C137" s="19"/>
      <c r="D137" s="19"/>
      <c r="E137" s="19"/>
    </row>
    <row r="138" ht="15.75" customHeight="1">
      <c r="A138" s="19"/>
      <c r="B138" s="19"/>
      <c r="C138" s="19"/>
      <c r="D138" s="19"/>
      <c r="E138" s="19"/>
    </row>
    <row r="139" ht="15.75" customHeight="1">
      <c r="A139" s="19"/>
      <c r="B139" s="19"/>
      <c r="C139" s="19"/>
      <c r="D139" s="19"/>
      <c r="E139" s="19"/>
    </row>
    <row r="140" ht="15.75" customHeight="1">
      <c r="A140" s="19"/>
      <c r="B140" s="19"/>
      <c r="C140" s="19"/>
      <c r="D140" s="19"/>
      <c r="E140" s="19"/>
    </row>
    <row r="141" ht="15.75" customHeight="1">
      <c r="A141" s="19"/>
      <c r="B141" s="19"/>
      <c r="C141" s="19"/>
      <c r="D141" s="19"/>
      <c r="E141" s="19"/>
    </row>
    <row r="142" ht="15.75" customHeight="1">
      <c r="A142" s="19"/>
      <c r="B142" s="19"/>
      <c r="C142" s="19"/>
      <c r="D142" s="19"/>
      <c r="E142" s="19"/>
    </row>
    <row r="143" ht="15.75" customHeight="1">
      <c r="A143" s="19"/>
      <c r="B143" s="19"/>
      <c r="C143" s="19"/>
      <c r="D143" s="19"/>
      <c r="E143" s="19"/>
    </row>
    <row r="144" ht="15.75" customHeight="1">
      <c r="A144" s="19"/>
      <c r="B144" s="19"/>
      <c r="C144" s="19"/>
      <c r="D144" s="19"/>
      <c r="E144" s="19"/>
    </row>
    <row r="145" ht="15.75" customHeight="1">
      <c r="A145" s="19"/>
      <c r="B145" s="19"/>
      <c r="C145" s="19"/>
      <c r="D145" s="19"/>
      <c r="E145" s="19"/>
    </row>
    <row r="146" ht="15.75" customHeight="1">
      <c r="A146" s="19"/>
      <c r="B146" s="19"/>
      <c r="C146" s="19"/>
      <c r="D146" s="19"/>
      <c r="E146" s="19"/>
    </row>
    <row r="147" ht="15.75" customHeight="1">
      <c r="A147" s="19"/>
      <c r="B147" s="19"/>
      <c r="C147" s="19"/>
      <c r="D147" s="19"/>
      <c r="E147" s="19"/>
    </row>
    <row r="148" ht="15.75" customHeight="1">
      <c r="A148" s="19"/>
      <c r="B148" s="19"/>
      <c r="C148" s="19"/>
      <c r="D148" s="19"/>
      <c r="E148" s="19"/>
    </row>
    <row r="149" ht="15.75" customHeight="1">
      <c r="A149" s="19"/>
      <c r="B149" s="19"/>
      <c r="C149" s="19"/>
      <c r="D149" s="19"/>
      <c r="E149" s="19"/>
    </row>
    <row r="150" ht="15.75" customHeight="1">
      <c r="A150" s="19"/>
      <c r="B150" s="19"/>
      <c r="C150" s="19"/>
      <c r="D150" s="19"/>
      <c r="E150" s="19"/>
    </row>
    <row r="151" ht="15.75" customHeight="1">
      <c r="A151" s="19"/>
      <c r="B151" s="19"/>
      <c r="C151" s="19"/>
      <c r="D151" s="19"/>
      <c r="E151" s="19"/>
    </row>
    <row r="152" ht="15.75" customHeight="1">
      <c r="A152" s="19"/>
      <c r="B152" s="19"/>
      <c r="C152" s="19"/>
      <c r="D152" s="19"/>
      <c r="E152" s="19"/>
    </row>
    <row r="153" ht="15.75" customHeight="1">
      <c r="A153" s="19"/>
      <c r="B153" s="19"/>
      <c r="C153" s="19"/>
      <c r="D153" s="19"/>
      <c r="E153" s="19"/>
    </row>
    <row r="154" ht="15.75" customHeight="1">
      <c r="A154" s="19"/>
      <c r="B154" s="19"/>
      <c r="C154" s="19"/>
      <c r="D154" s="19"/>
      <c r="E154" s="19"/>
    </row>
    <row r="155" ht="15.75" customHeight="1">
      <c r="A155" s="19"/>
      <c r="B155" s="19"/>
      <c r="C155" s="19"/>
      <c r="D155" s="19"/>
      <c r="E155" s="19"/>
    </row>
    <row r="156" ht="15.75" customHeight="1">
      <c r="A156" s="19"/>
      <c r="B156" s="19"/>
      <c r="C156" s="19"/>
      <c r="D156" s="19"/>
      <c r="E156" s="19"/>
    </row>
    <row r="157" ht="15.75" customHeight="1">
      <c r="A157" s="19"/>
      <c r="B157" s="19"/>
      <c r="C157" s="19"/>
      <c r="D157" s="19"/>
      <c r="E157" s="19"/>
    </row>
    <row r="158" ht="15.75" customHeight="1">
      <c r="A158" s="19"/>
      <c r="B158" s="19"/>
      <c r="C158" s="19"/>
      <c r="D158" s="19"/>
      <c r="E158" s="19"/>
    </row>
    <row r="159" ht="15.75" customHeight="1">
      <c r="A159" s="19"/>
      <c r="B159" s="19"/>
      <c r="C159" s="19"/>
      <c r="D159" s="19"/>
      <c r="E159" s="19"/>
    </row>
    <row r="160" ht="15.75" customHeight="1">
      <c r="A160" s="19"/>
      <c r="B160" s="19"/>
      <c r="C160" s="19"/>
      <c r="D160" s="19"/>
      <c r="E160" s="19"/>
    </row>
    <row r="161" ht="15.75" customHeight="1">
      <c r="A161" s="19"/>
      <c r="B161" s="19"/>
      <c r="C161" s="19"/>
      <c r="D161" s="19"/>
      <c r="E161" s="19"/>
    </row>
    <row r="162" ht="15.75" customHeight="1">
      <c r="A162" s="19"/>
      <c r="B162" s="19"/>
      <c r="C162" s="19"/>
      <c r="D162" s="19"/>
      <c r="E162" s="19"/>
    </row>
    <row r="163" ht="15.75" customHeight="1">
      <c r="A163" s="19"/>
      <c r="B163" s="19"/>
      <c r="C163" s="19"/>
      <c r="D163" s="19"/>
      <c r="E163" s="19"/>
    </row>
    <row r="164" ht="15.75" customHeight="1">
      <c r="A164" s="19"/>
      <c r="B164" s="19"/>
      <c r="C164" s="19"/>
      <c r="D164" s="19"/>
      <c r="E164" s="19"/>
    </row>
    <row r="165" ht="15.75" customHeight="1">
      <c r="A165" s="19"/>
      <c r="B165" s="19"/>
      <c r="C165" s="19"/>
      <c r="D165" s="19"/>
      <c r="E165" s="19"/>
    </row>
    <row r="166" ht="15.75" customHeight="1">
      <c r="A166" s="19"/>
      <c r="B166" s="19"/>
      <c r="C166" s="19"/>
      <c r="D166" s="19"/>
      <c r="E166" s="19"/>
    </row>
    <row r="167" ht="15.75" customHeight="1">
      <c r="A167" s="19"/>
      <c r="B167" s="19"/>
      <c r="C167" s="19"/>
      <c r="D167" s="19"/>
      <c r="E167" s="19"/>
    </row>
    <row r="168" ht="15.75" customHeight="1">
      <c r="A168" s="19"/>
      <c r="B168" s="19"/>
      <c r="C168" s="19"/>
      <c r="D168" s="19"/>
      <c r="E168" s="19"/>
    </row>
    <row r="169" ht="15.75" customHeight="1">
      <c r="A169" s="19"/>
      <c r="B169" s="19"/>
      <c r="C169" s="19"/>
      <c r="D169" s="19"/>
      <c r="E169" s="19"/>
    </row>
    <row r="170" ht="15.75" customHeight="1">
      <c r="A170" s="19"/>
      <c r="B170" s="19"/>
      <c r="C170" s="19"/>
      <c r="D170" s="19"/>
      <c r="E170" s="19"/>
    </row>
    <row r="171" ht="15.75" customHeight="1">
      <c r="A171" s="19"/>
      <c r="B171" s="19"/>
      <c r="C171" s="19"/>
      <c r="D171" s="19"/>
      <c r="E171" s="19"/>
    </row>
    <row r="172" ht="15.75" customHeight="1">
      <c r="A172" s="19"/>
      <c r="B172" s="19"/>
      <c r="C172" s="19"/>
      <c r="D172" s="19"/>
      <c r="E172" s="19"/>
    </row>
    <row r="173" ht="15.75" customHeight="1">
      <c r="A173" s="19"/>
      <c r="B173" s="19"/>
      <c r="C173" s="19"/>
      <c r="D173" s="19"/>
      <c r="E173" s="19"/>
    </row>
    <row r="174" ht="15.75" customHeight="1">
      <c r="A174" s="19"/>
      <c r="B174" s="19"/>
      <c r="C174" s="19"/>
      <c r="D174" s="19"/>
      <c r="E174" s="19"/>
    </row>
    <row r="175" ht="15.75" customHeight="1">
      <c r="A175" s="19"/>
      <c r="B175" s="19"/>
      <c r="C175" s="19"/>
      <c r="D175" s="19"/>
      <c r="E175" s="19"/>
    </row>
    <row r="176" ht="15.75" customHeight="1">
      <c r="A176" s="19"/>
      <c r="B176" s="19"/>
      <c r="C176" s="19"/>
      <c r="D176" s="19"/>
      <c r="E176" s="19"/>
    </row>
    <row r="177" ht="15.75" customHeight="1">
      <c r="A177" s="19"/>
      <c r="B177" s="19"/>
      <c r="C177" s="19"/>
      <c r="D177" s="19"/>
      <c r="E177" s="19"/>
    </row>
    <row r="178" ht="15.75" customHeight="1">
      <c r="A178" s="19"/>
      <c r="B178" s="19"/>
      <c r="C178" s="19"/>
      <c r="D178" s="19"/>
      <c r="E178" s="19"/>
    </row>
    <row r="179" ht="15.75" customHeight="1">
      <c r="A179" s="19"/>
      <c r="B179" s="19"/>
      <c r="C179" s="19"/>
      <c r="D179" s="19"/>
      <c r="E179" s="19"/>
    </row>
    <row r="180" ht="15.75" customHeight="1">
      <c r="A180" s="19"/>
      <c r="B180" s="19"/>
      <c r="C180" s="19"/>
      <c r="D180" s="19"/>
      <c r="E180" s="19"/>
    </row>
    <row r="181" ht="15.75" customHeight="1">
      <c r="A181" s="19"/>
      <c r="B181" s="19"/>
      <c r="C181" s="19"/>
      <c r="D181" s="19"/>
      <c r="E181" s="19"/>
    </row>
    <row r="182" ht="15.75" customHeight="1">
      <c r="A182" s="19"/>
      <c r="B182" s="19"/>
      <c r="C182" s="19"/>
      <c r="D182" s="19"/>
      <c r="E182" s="19"/>
    </row>
    <row r="183" ht="15.75" customHeight="1">
      <c r="A183" s="19"/>
      <c r="B183" s="19"/>
      <c r="C183" s="19"/>
      <c r="D183" s="19"/>
      <c r="E183" s="19"/>
    </row>
    <row r="184" ht="15.75" customHeight="1">
      <c r="A184" s="19"/>
      <c r="B184" s="19"/>
      <c r="C184" s="19"/>
      <c r="D184" s="19"/>
      <c r="E184" s="19"/>
    </row>
    <row r="185" ht="15.75" customHeight="1">
      <c r="A185" s="19"/>
      <c r="B185" s="19"/>
      <c r="C185" s="19"/>
      <c r="D185" s="19"/>
      <c r="E185" s="19"/>
    </row>
    <row r="186" ht="15.75" customHeight="1">
      <c r="A186" s="19"/>
      <c r="B186" s="19"/>
      <c r="C186" s="19"/>
      <c r="D186" s="19"/>
      <c r="E186" s="19"/>
    </row>
    <row r="187" ht="15.75" customHeight="1">
      <c r="A187" s="19"/>
      <c r="B187" s="19"/>
      <c r="C187" s="19"/>
      <c r="D187" s="19"/>
      <c r="E187" s="19"/>
    </row>
    <row r="188" ht="15.75" customHeight="1">
      <c r="A188" s="19"/>
      <c r="B188" s="19"/>
      <c r="C188" s="19"/>
      <c r="D188" s="19"/>
      <c r="E188" s="19"/>
    </row>
    <row r="189" ht="15.75" customHeight="1">
      <c r="A189" s="19"/>
      <c r="B189" s="19"/>
      <c r="C189" s="19"/>
      <c r="D189" s="19"/>
      <c r="E189" s="19"/>
    </row>
    <row r="190" ht="15.75" customHeight="1">
      <c r="A190" s="19"/>
      <c r="B190" s="19"/>
      <c r="C190" s="19"/>
      <c r="D190" s="19"/>
      <c r="E190" s="19"/>
    </row>
    <row r="191" ht="15.75" customHeight="1">
      <c r="A191" s="19"/>
      <c r="B191" s="19"/>
      <c r="C191" s="19"/>
      <c r="D191" s="19"/>
      <c r="E191" s="19"/>
    </row>
    <row r="192" ht="15.75" customHeight="1">
      <c r="A192" s="19"/>
      <c r="B192" s="19"/>
      <c r="C192" s="19"/>
      <c r="D192" s="19"/>
      <c r="E192" s="19"/>
    </row>
    <row r="193" ht="15.75" customHeight="1">
      <c r="A193" s="19"/>
      <c r="B193" s="19"/>
      <c r="C193" s="19"/>
      <c r="D193" s="19"/>
      <c r="E193" s="19"/>
    </row>
    <row r="194" ht="15.75" customHeight="1">
      <c r="A194" s="19"/>
      <c r="B194" s="19"/>
      <c r="C194" s="19"/>
      <c r="D194" s="19"/>
      <c r="E194" s="19"/>
    </row>
    <row r="195" ht="15.75" customHeight="1">
      <c r="A195" s="19"/>
      <c r="B195" s="19"/>
      <c r="C195" s="19"/>
      <c r="D195" s="19"/>
      <c r="E195" s="19"/>
    </row>
    <row r="196" ht="15.75" customHeight="1">
      <c r="A196" s="19"/>
      <c r="B196" s="19"/>
      <c r="C196" s="19"/>
      <c r="D196" s="19"/>
      <c r="E196" s="19"/>
    </row>
    <row r="197" ht="15.75" customHeight="1">
      <c r="A197" s="19"/>
      <c r="B197" s="19"/>
      <c r="C197" s="19"/>
      <c r="D197" s="19"/>
      <c r="E197" s="19"/>
    </row>
    <row r="198" ht="15.75" customHeight="1">
      <c r="A198" s="19"/>
      <c r="B198" s="19"/>
      <c r="C198" s="19"/>
      <c r="D198" s="19"/>
      <c r="E198" s="19"/>
    </row>
    <row r="199" ht="15.75" customHeight="1">
      <c r="A199" s="19"/>
      <c r="B199" s="19"/>
      <c r="C199" s="19"/>
      <c r="D199" s="19"/>
      <c r="E199" s="19"/>
    </row>
    <row r="200" ht="15.75" customHeight="1">
      <c r="A200" s="19"/>
      <c r="B200" s="19"/>
      <c r="C200" s="19"/>
      <c r="D200" s="19"/>
      <c r="E200" s="19"/>
    </row>
    <row r="201" ht="15.75" customHeight="1">
      <c r="A201" s="19"/>
      <c r="B201" s="19"/>
      <c r="C201" s="19"/>
      <c r="D201" s="19"/>
      <c r="E201" s="19"/>
    </row>
    <row r="202" ht="15.75" customHeight="1">
      <c r="A202" s="19"/>
      <c r="B202" s="19"/>
      <c r="C202" s="19"/>
      <c r="D202" s="19"/>
      <c r="E202" s="19"/>
    </row>
    <row r="203" ht="15.75" customHeight="1">
      <c r="A203" s="19"/>
      <c r="B203" s="19"/>
      <c r="C203" s="19"/>
      <c r="D203" s="19"/>
      <c r="E203" s="19"/>
    </row>
    <row r="204" ht="15.75" customHeight="1">
      <c r="A204" s="19"/>
      <c r="B204" s="19"/>
      <c r="C204" s="19"/>
      <c r="D204" s="19"/>
      <c r="E204" s="19"/>
    </row>
    <row r="205" ht="15.75" customHeight="1">
      <c r="A205" s="19"/>
      <c r="B205" s="19"/>
      <c r="C205" s="19"/>
      <c r="D205" s="19"/>
      <c r="E205" s="19"/>
    </row>
    <row r="206" ht="15.75" customHeight="1">
      <c r="A206" s="19"/>
      <c r="B206" s="19"/>
      <c r="C206" s="19"/>
      <c r="D206" s="19"/>
      <c r="E206" s="19"/>
    </row>
    <row r="207" ht="15.75" customHeight="1">
      <c r="A207" s="19"/>
      <c r="B207" s="19"/>
      <c r="C207" s="19"/>
      <c r="D207" s="19"/>
      <c r="E207" s="19"/>
    </row>
    <row r="208" ht="15.75" customHeight="1">
      <c r="A208" s="19"/>
      <c r="B208" s="19"/>
      <c r="C208" s="19"/>
      <c r="D208" s="19"/>
      <c r="E208" s="19"/>
    </row>
    <row r="209" ht="15.75" customHeight="1">
      <c r="A209" s="19"/>
      <c r="B209" s="19"/>
      <c r="C209" s="19"/>
      <c r="D209" s="19"/>
      <c r="E209" s="19"/>
    </row>
    <row r="210" ht="15.75" customHeight="1">
      <c r="A210" s="19"/>
      <c r="B210" s="19"/>
      <c r="C210" s="19"/>
      <c r="D210" s="19"/>
      <c r="E210" s="19"/>
    </row>
    <row r="211" ht="15.75" customHeight="1">
      <c r="A211" s="19"/>
      <c r="B211" s="19"/>
      <c r="C211" s="19"/>
      <c r="D211" s="19"/>
      <c r="E211" s="19"/>
    </row>
    <row r="212" ht="15.75" customHeight="1">
      <c r="A212" s="19"/>
      <c r="B212" s="19"/>
      <c r="C212" s="19"/>
      <c r="D212" s="19"/>
      <c r="E212" s="19"/>
    </row>
    <row r="213" ht="15.75" customHeight="1">
      <c r="A213" s="19"/>
      <c r="B213" s="19"/>
      <c r="C213" s="19"/>
      <c r="D213" s="19"/>
      <c r="E213" s="19"/>
    </row>
    <row r="214" ht="15.75" customHeight="1">
      <c r="A214" s="19"/>
      <c r="B214" s="19"/>
      <c r="C214" s="19"/>
      <c r="D214" s="19"/>
      <c r="E214" s="19"/>
    </row>
    <row r="215" ht="15.75" customHeight="1">
      <c r="A215" s="19"/>
      <c r="B215" s="19"/>
      <c r="C215" s="19"/>
      <c r="D215" s="19"/>
      <c r="E215" s="19"/>
    </row>
    <row r="216" ht="15.75" customHeight="1">
      <c r="A216" s="19"/>
      <c r="B216" s="19"/>
      <c r="C216" s="19"/>
      <c r="D216" s="19"/>
      <c r="E216" s="19"/>
    </row>
    <row r="217" ht="15.75" customHeight="1">
      <c r="A217" s="19"/>
      <c r="B217" s="19"/>
      <c r="C217" s="19"/>
      <c r="D217" s="19"/>
      <c r="E217" s="19"/>
    </row>
    <row r="218" ht="15.75" customHeight="1">
      <c r="A218" s="19"/>
      <c r="B218" s="19"/>
      <c r="C218" s="19"/>
      <c r="D218" s="19"/>
      <c r="E218" s="19"/>
    </row>
    <row r="219" ht="15.75" customHeight="1">
      <c r="A219" s="19"/>
      <c r="B219" s="19"/>
      <c r="C219" s="19"/>
      <c r="D219" s="19"/>
      <c r="E219" s="19"/>
    </row>
    <row r="220" ht="15.75" customHeight="1">
      <c r="A220" s="19"/>
      <c r="B220" s="19"/>
      <c r="C220" s="19"/>
      <c r="D220" s="19"/>
      <c r="E220" s="19"/>
    </row>
    <row r="221" ht="15.75" customHeight="1">
      <c r="A221" s="19"/>
      <c r="B221" s="19"/>
      <c r="C221" s="19"/>
      <c r="D221" s="19"/>
      <c r="E221" s="19"/>
    </row>
    <row r="222" ht="15.75" customHeight="1">
      <c r="A222" s="19"/>
      <c r="B222" s="19"/>
      <c r="C222" s="19"/>
      <c r="D222" s="19"/>
      <c r="E222" s="19"/>
    </row>
    <row r="223" ht="15.75" customHeight="1">
      <c r="A223" s="19"/>
      <c r="B223" s="19"/>
      <c r="C223" s="19"/>
      <c r="D223" s="19"/>
      <c r="E223" s="19"/>
    </row>
    <row r="224" ht="15.75" customHeight="1">
      <c r="A224" s="19"/>
      <c r="B224" s="19"/>
      <c r="C224" s="19"/>
      <c r="D224" s="19"/>
      <c r="E224" s="19"/>
    </row>
    <row r="225" ht="15.75" customHeight="1">
      <c r="A225" s="19"/>
      <c r="B225" s="19"/>
      <c r="C225" s="19"/>
      <c r="D225" s="19"/>
      <c r="E225" s="19"/>
    </row>
    <row r="226" ht="15.75" customHeight="1">
      <c r="A226" s="19"/>
      <c r="B226" s="19"/>
      <c r="C226" s="19"/>
      <c r="D226" s="19"/>
      <c r="E226" s="19"/>
    </row>
    <row r="227" ht="15.75" customHeight="1">
      <c r="A227" s="19"/>
      <c r="B227" s="19"/>
      <c r="C227" s="19"/>
      <c r="D227" s="19"/>
      <c r="E227" s="19"/>
    </row>
    <row r="228" ht="15.75" customHeight="1">
      <c r="A228" s="19"/>
      <c r="B228" s="19"/>
      <c r="C228" s="19"/>
      <c r="D228" s="19"/>
      <c r="E228" s="19"/>
    </row>
    <row r="229" ht="15.75" customHeight="1">
      <c r="A229" s="19"/>
      <c r="B229" s="19"/>
      <c r="C229" s="19"/>
      <c r="D229" s="19"/>
      <c r="E229" s="19"/>
    </row>
    <row r="230" ht="15.75" customHeight="1">
      <c r="A230" s="19"/>
      <c r="B230" s="19"/>
      <c r="C230" s="19"/>
      <c r="D230" s="19"/>
      <c r="E230" s="19"/>
    </row>
    <row r="231" ht="15.75" customHeight="1">
      <c r="A231" s="19"/>
      <c r="B231" s="19"/>
      <c r="C231" s="19"/>
      <c r="D231" s="19"/>
      <c r="E231" s="19"/>
    </row>
    <row r="232" ht="15.75" customHeight="1">
      <c r="A232" s="19"/>
      <c r="B232" s="19"/>
      <c r="C232" s="19"/>
      <c r="D232" s="19"/>
      <c r="E232" s="19"/>
    </row>
    <row r="233" ht="15.75" customHeight="1">
      <c r="A233" s="19"/>
      <c r="B233" s="19"/>
      <c r="C233" s="19"/>
      <c r="D233" s="19"/>
      <c r="E233" s="19"/>
    </row>
    <row r="234" ht="15.75" customHeight="1">
      <c r="A234" s="19"/>
      <c r="B234" s="19"/>
      <c r="C234" s="19"/>
      <c r="D234" s="19"/>
      <c r="E234" s="19"/>
    </row>
    <row r="235" ht="15.75" customHeight="1">
      <c r="A235" s="19"/>
      <c r="B235" s="19"/>
      <c r="C235" s="19"/>
      <c r="D235" s="19"/>
      <c r="E235" s="19"/>
    </row>
    <row r="236" ht="15.75" customHeight="1">
      <c r="A236" s="19"/>
      <c r="B236" s="19"/>
      <c r="C236" s="19"/>
      <c r="D236" s="19"/>
      <c r="E236" s="19"/>
    </row>
    <row r="237" ht="15.75" customHeight="1">
      <c r="A237" s="19"/>
      <c r="B237" s="19"/>
      <c r="C237" s="19"/>
      <c r="D237" s="19"/>
      <c r="E237" s="19"/>
    </row>
    <row r="238" ht="15.75" customHeight="1">
      <c r="A238" s="19"/>
      <c r="B238" s="19"/>
      <c r="C238" s="19"/>
      <c r="D238" s="19"/>
      <c r="E238" s="19"/>
    </row>
    <row r="239" ht="15.75" customHeight="1">
      <c r="A239" s="19"/>
      <c r="B239" s="19"/>
      <c r="C239" s="19"/>
      <c r="D239" s="19"/>
      <c r="E239" s="19"/>
    </row>
    <row r="240" ht="15.75" customHeight="1">
      <c r="A240" s="19"/>
      <c r="B240" s="19"/>
      <c r="C240" s="19"/>
      <c r="D240" s="19"/>
      <c r="E240" s="19"/>
    </row>
    <row r="241" ht="15.75" customHeight="1">
      <c r="A241" s="19"/>
      <c r="B241" s="19"/>
      <c r="C241" s="19"/>
      <c r="D241" s="19"/>
      <c r="E241" s="19"/>
    </row>
    <row r="242" ht="15.75" customHeight="1">
      <c r="A242" s="19"/>
      <c r="B242" s="19"/>
      <c r="C242" s="19"/>
      <c r="D242" s="19"/>
      <c r="E242" s="19"/>
    </row>
    <row r="243" ht="15.75" customHeight="1">
      <c r="A243" s="19"/>
      <c r="B243" s="19"/>
      <c r="C243" s="19"/>
      <c r="D243" s="19"/>
      <c r="E243" s="19"/>
    </row>
    <row r="244" ht="15.75" customHeight="1">
      <c r="A244" s="19"/>
      <c r="B244" s="19"/>
      <c r="C244" s="19"/>
      <c r="D244" s="19"/>
      <c r="E244" s="19"/>
    </row>
    <row r="245" ht="15.75" customHeight="1">
      <c r="A245" s="19"/>
      <c r="B245" s="19"/>
      <c r="C245" s="19"/>
      <c r="D245" s="19"/>
      <c r="E245" s="19"/>
    </row>
    <row r="246" ht="15.75" customHeight="1">
      <c r="A246" s="19"/>
      <c r="B246" s="19"/>
      <c r="C246" s="19"/>
      <c r="D246" s="19"/>
      <c r="E246" s="19"/>
    </row>
    <row r="247" ht="15.75" customHeight="1">
      <c r="A247" s="19"/>
      <c r="B247" s="19"/>
      <c r="C247" s="19"/>
      <c r="D247" s="19"/>
      <c r="E247" s="19"/>
    </row>
    <row r="248" ht="15.75" customHeight="1">
      <c r="A248" s="19"/>
      <c r="B248" s="19"/>
      <c r="C248" s="19"/>
      <c r="D248" s="19"/>
      <c r="E248" s="19"/>
    </row>
    <row r="249" ht="15.75" customHeight="1">
      <c r="A249" s="19"/>
      <c r="B249" s="19"/>
      <c r="C249" s="19"/>
      <c r="D249" s="19"/>
      <c r="E249" s="19"/>
    </row>
    <row r="250" ht="15.75" customHeight="1">
      <c r="A250" s="19"/>
      <c r="B250" s="19"/>
      <c r="C250" s="19"/>
      <c r="D250" s="19"/>
      <c r="E250" s="19"/>
    </row>
    <row r="251" ht="15.75" customHeight="1">
      <c r="A251" s="19"/>
      <c r="B251" s="19"/>
      <c r="C251" s="19"/>
      <c r="D251" s="19"/>
      <c r="E251" s="19"/>
    </row>
    <row r="252" ht="15.75" customHeight="1">
      <c r="A252" s="19"/>
      <c r="B252" s="19"/>
      <c r="C252" s="19"/>
      <c r="D252" s="19"/>
      <c r="E252" s="19"/>
    </row>
    <row r="253" ht="15.75" customHeight="1">
      <c r="A253" s="19"/>
      <c r="B253" s="19"/>
      <c r="C253" s="19"/>
      <c r="D253" s="19"/>
      <c r="E253" s="19"/>
    </row>
    <row r="254" ht="15.75" customHeight="1">
      <c r="A254" s="19"/>
      <c r="B254" s="19"/>
      <c r="C254" s="19"/>
      <c r="D254" s="19"/>
      <c r="E254" s="19"/>
    </row>
    <row r="255" ht="15.75" customHeight="1">
      <c r="A255" s="19"/>
      <c r="B255" s="19"/>
      <c r="C255" s="19"/>
      <c r="D255" s="19"/>
      <c r="E255" s="19"/>
    </row>
    <row r="256" ht="15.75" customHeight="1">
      <c r="A256" s="19"/>
      <c r="B256" s="19"/>
      <c r="C256" s="19"/>
      <c r="D256" s="19"/>
      <c r="E256" s="19"/>
    </row>
    <row r="257" ht="15.75" customHeight="1">
      <c r="A257" s="19"/>
      <c r="B257" s="19"/>
      <c r="C257" s="19"/>
      <c r="D257" s="19"/>
      <c r="E257" s="19"/>
    </row>
    <row r="258" ht="15.75" customHeight="1">
      <c r="A258" s="19"/>
      <c r="B258" s="19"/>
      <c r="C258" s="19"/>
      <c r="D258" s="19"/>
      <c r="E258" s="19"/>
    </row>
    <row r="259" ht="15.75" customHeight="1">
      <c r="A259" s="19"/>
      <c r="B259" s="19"/>
      <c r="C259" s="19"/>
      <c r="D259" s="19"/>
      <c r="E259" s="19"/>
    </row>
    <row r="260" ht="15.75" customHeight="1">
      <c r="A260" s="19"/>
      <c r="B260" s="19"/>
      <c r="C260" s="19"/>
      <c r="D260" s="19"/>
      <c r="E260" s="19"/>
    </row>
    <row r="261" ht="15.75" customHeight="1">
      <c r="A261" s="19"/>
      <c r="B261" s="19"/>
      <c r="C261" s="19"/>
      <c r="D261" s="19"/>
      <c r="E261" s="19"/>
    </row>
    <row r="262" ht="15.75" customHeight="1">
      <c r="A262" s="19"/>
      <c r="B262" s="19"/>
      <c r="C262" s="19"/>
      <c r="D262" s="19"/>
      <c r="E262" s="19"/>
    </row>
    <row r="263" ht="15.75" customHeight="1">
      <c r="A263" s="19"/>
      <c r="B263" s="19"/>
      <c r="C263" s="19"/>
      <c r="D263" s="19"/>
      <c r="E263" s="19"/>
    </row>
    <row r="264" ht="15.75" customHeight="1">
      <c r="A264" s="19"/>
      <c r="B264" s="19"/>
      <c r="C264" s="19"/>
      <c r="D264" s="19"/>
      <c r="E264" s="19"/>
    </row>
    <row r="265" ht="15.75" customHeight="1">
      <c r="A265" s="19"/>
      <c r="B265" s="19"/>
      <c r="C265" s="19"/>
      <c r="D265" s="19"/>
      <c r="E265" s="19"/>
    </row>
    <row r="266" ht="15.75" customHeight="1">
      <c r="A266" s="19"/>
      <c r="B266" s="19"/>
      <c r="C266" s="19"/>
      <c r="D266" s="19"/>
      <c r="E266" s="19"/>
    </row>
    <row r="267" ht="15.75" customHeight="1">
      <c r="A267" s="19"/>
      <c r="B267" s="19"/>
      <c r="C267" s="19"/>
      <c r="D267" s="19"/>
      <c r="E267" s="19"/>
    </row>
    <row r="268" ht="15.75" customHeight="1">
      <c r="A268" s="19"/>
      <c r="B268" s="19"/>
      <c r="C268" s="19"/>
      <c r="D268" s="19"/>
      <c r="E268" s="19"/>
    </row>
    <row r="269" ht="15.75" customHeight="1">
      <c r="A269" s="19"/>
      <c r="B269" s="19"/>
      <c r="C269" s="19"/>
      <c r="D269" s="19"/>
      <c r="E269" s="19"/>
    </row>
    <row r="270" ht="15.75" customHeight="1">
      <c r="A270" s="19"/>
      <c r="B270" s="19"/>
      <c r="C270" s="19"/>
      <c r="D270" s="19"/>
      <c r="E270" s="19"/>
    </row>
    <row r="271" ht="15.75" customHeight="1">
      <c r="A271" s="19"/>
      <c r="B271" s="19"/>
      <c r="C271" s="19"/>
      <c r="D271" s="19"/>
      <c r="E271" s="19"/>
    </row>
    <row r="272" ht="15.75" customHeight="1">
      <c r="A272" s="19"/>
      <c r="B272" s="19"/>
      <c r="C272" s="19"/>
      <c r="D272" s="19"/>
      <c r="E272" s="19"/>
    </row>
    <row r="273" ht="15.75" customHeight="1">
      <c r="A273" s="19"/>
      <c r="B273" s="19"/>
      <c r="C273" s="19"/>
      <c r="D273" s="19"/>
      <c r="E273" s="19"/>
    </row>
    <row r="274" ht="15.75" customHeight="1">
      <c r="A274" s="19"/>
      <c r="B274" s="19"/>
      <c r="C274" s="19"/>
      <c r="D274" s="19"/>
      <c r="E274" s="19"/>
    </row>
    <row r="275" ht="15.75" customHeight="1">
      <c r="A275" s="19"/>
      <c r="B275" s="19"/>
      <c r="C275" s="19"/>
      <c r="D275" s="19"/>
      <c r="E275" s="19"/>
    </row>
    <row r="276" ht="15.75" customHeight="1">
      <c r="A276" s="19"/>
      <c r="B276" s="19"/>
      <c r="C276" s="19"/>
      <c r="D276" s="19"/>
      <c r="E276" s="19"/>
    </row>
    <row r="277" ht="15.75" customHeight="1">
      <c r="A277" s="19"/>
      <c r="B277" s="19"/>
      <c r="C277" s="19"/>
      <c r="D277" s="19"/>
      <c r="E277" s="19"/>
    </row>
    <row r="278" ht="15.75" customHeight="1">
      <c r="A278" s="19"/>
      <c r="B278" s="19"/>
      <c r="C278" s="19"/>
      <c r="D278" s="19"/>
      <c r="E278" s="19"/>
    </row>
    <row r="279" ht="15.75" customHeight="1">
      <c r="A279" s="19"/>
      <c r="B279" s="19"/>
      <c r="C279" s="19"/>
      <c r="D279" s="19"/>
      <c r="E279" s="19"/>
    </row>
    <row r="280" ht="15.75" customHeight="1">
      <c r="A280" s="19"/>
      <c r="B280" s="19"/>
      <c r="C280" s="19"/>
      <c r="D280" s="19"/>
      <c r="E280" s="19"/>
    </row>
    <row r="281" ht="15.75" customHeight="1">
      <c r="A281" s="19"/>
      <c r="B281" s="19"/>
      <c r="C281" s="19"/>
      <c r="D281" s="19"/>
      <c r="E281" s="19"/>
    </row>
    <row r="282" ht="15.75" customHeight="1">
      <c r="A282" s="19"/>
      <c r="B282" s="19"/>
      <c r="C282" s="19"/>
      <c r="D282" s="19"/>
      <c r="E282" s="19"/>
    </row>
    <row r="283" ht="15.75" customHeight="1">
      <c r="A283" s="19"/>
      <c r="B283" s="19"/>
      <c r="C283" s="19"/>
      <c r="D283" s="19"/>
      <c r="E283" s="19"/>
    </row>
    <row r="284" ht="15.75" customHeight="1">
      <c r="A284" s="19"/>
      <c r="B284" s="19"/>
      <c r="C284" s="19"/>
      <c r="D284" s="19"/>
      <c r="E284" s="19"/>
    </row>
    <row r="285" ht="15.75" customHeight="1">
      <c r="A285" s="19"/>
      <c r="B285" s="19"/>
      <c r="C285" s="19"/>
      <c r="D285" s="19"/>
      <c r="E285" s="19"/>
    </row>
    <row r="286" ht="15.75" customHeight="1">
      <c r="A286" s="19"/>
      <c r="B286" s="19"/>
      <c r="C286" s="19"/>
      <c r="D286" s="19"/>
      <c r="E286" s="19"/>
    </row>
    <row r="287" ht="15.75" customHeight="1">
      <c r="A287" s="19"/>
      <c r="B287" s="19"/>
      <c r="C287" s="19"/>
      <c r="D287" s="19"/>
      <c r="E287" s="19"/>
    </row>
    <row r="288" ht="15.75" customHeight="1">
      <c r="A288" s="19"/>
      <c r="B288" s="19"/>
      <c r="C288" s="19"/>
      <c r="D288" s="19"/>
      <c r="E288" s="19"/>
    </row>
    <row r="289" ht="15.75" customHeight="1">
      <c r="A289" s="19"/>
      <c r="B289" s="19"/>
      <c r="C289" s="19"/>
      <c r="D289" s="19"/>
      <c r="E289" s="19"/>
    </row>
    <row r="290" ht="15.75" customHeight="1">
      <c r="A290" s="19"/>
      <c r="B290" s="19"/>
      <c r="C290" s="19"/>
      <c r="D290" s="19"/>
      <c r="E290" s="19"/>
    </row>
    <row r="291" ht="15.75" customHeight="1">
      <c r="A291" s="19"/>
      <c r="B291" s="19"/>
      <c r="C291" s="19"/>
      <c r="D291" s="19"/>
      <c r="E291" s="19"/>
    </row>
    <row r="292" ht="15.75" customHeight="1">
      <c r="A292" s="19"/>
      <c r="B292" s="19"/>
      <c r="C292" s="19"/>
      <c r="D292" s="19"/>
      <c r="E292" s="19"/>
    </row>
    <row r="293" ht="15.75" customHeight="1">
      <c r="A293" s="19"/>
      <c r="B293" s="19"/>
      <c r="C293" s="19"/>
      <c r="D293" s="19"/>
      <c r="E293" s="19"/>
    </row>
    <row r="294" ht="15.75" customHeight="1">
      <c r="A294" s="19"/>
      <c r="B294" s="19"/>
      <c r="C294" s="19"/>
      <c r="D294" s="19"/>
      <c r="E294" s="19"/>
    </row>
    <row r="295" ht="15.75" customHeight="1">
      <c r="A295" s="19"/>
      <c r="B295" s="19"/>
      <c r="C295" s="19"/>
      <c r="D295" s="19"/>
      <c r="E295" s="19"/>
    </row>
    <row r="296" ht="15.75" customHeight="1">
      <c r="A296" s="19"/>
      <c r="B296" s="19"/>
      <c r="C296" s="19"/>
      <c r="D296" s="19"/>
      <c r="E296" s="19"/>
    </row>
    <row r="297" ht="15.75" customHeight="1">
      <c r="A297" s="19"/>
      <c r="B297" s="19"/>
      <c r="C297" s="19"/>
      <c r="D297" s="19"/>
      <c r="E297" s="19"/>
    </row>
    <row r="298" ht="15.75" customHeight="1">
      <c r="A298" s="19"/>
      <c r="B298" s="19"/>
      <c r="C298" s="19"/>
      <c r="D298" s="19"/>
      <c r="E298" s="19"/>
    </row>
    <row r="299" ht="15.75" customHeight="1">
      <c r="A299" s="19"/>
      <c r="B299" s="19"/>
      <c r="C299" s="19"/>
      <c r="D299" s="19"/>
      <c r="E299" s="19"/>
    </row>
    <row r="300" ht="15.75" customHeight="1">
      <c r="A300" s="19"/>
      <c r="B300" s="19"/>
      <c r="C300" s="19"/>
      <c r="D300" s="19"/>
      <c r="E300" s="19"/>
    </row>
    <row r="301" ht="15.75" customHeight="1">
      <c r="A301" s="19"/>
      <c r="B301" s="19"/>
      <c r="C301" s="19"/>
      <c r="D301" s="19"/>
      <c r="E301" s="19"/>
    </row>
    <row r="302" ht="15.75" customHeight="1">
      <c r="A302" s="19"/>
      <c r="B302" s="19"/>
      <c r="C302" s="19"/>
      <c r="D302" s="19"/>
      <c r="E302" s="19"/>
    </row>
    <row r="303" ht="15.75" customHeight="1">
      <c r="A303" s="19"/>
      <c r="B303" s="19"/>
      <c r="C303" s="19"/>
      <c r="D303" s="19"/>
      <c r="E303" s="19"/>
    </row>
    <row r="304" ht="15.75" customHeight="1">
      <c r="A304" s="19"/>
      <c r="B304" s="19"/>
      <c r="C304" s="19"/>
      <c r="D304" s="19"/>
      <c r="E304" s="19"/>
    </row>
    <row r="305" ht="15.75" customHeight="1">
      <c r="A305" s="19"/>
      <c r="B305" s="19"/>
      <c r="C305" s="19"/>
      <c r="D305" s="19"/>
      <c r="E305" s="19"/>
    </row>
    <row r="306" ht="15.75" customHeight="1">
      <c r="A306" s="19"/>
      <c r="B306" s="19"/>
      <c r="C306" s="19"/>
      <c r="D306" s="19"/>
      <c r="E306" s="19"/>
    </row>
    <row r="307" ht="15.75" customHeight="1">
      <c r="A307" s="19"/>
      <c r="B307" s="19"/>
      <c r="C307" s="19"/>
      <c r="D307" s="19"/>
      <c r="E307" s="19"/>
    </row>
    <row r="308" ht="15.75" customHeight="1">
      <c r="A308" s="19"/>
      <c r="B308" s="19"/>
      <c r="C308" s="19"/>
      <c r="D308" s="19"/>
      <c r="E308" s="19"/>
    </row>
    <row r="309" ht="15.75" customHeight="1">
      <c r="A309" s="19"/>
      <c r="B309" s="19"/>
      <c r="C309" s="19"/>
      <c r="D309" s="19"/>
      <c r="E309" s="19"/>
    </row>
    <row r="310" ht="15.75" customHeight="1">
      <c r="A310" s="19"/>
      <c r="B310" s="19"/>
      <c r="C310" s="19"/>
      <c r="D310" s="19"/>
      <c r="E310" s="19"/>
    </row>
    <row r="311" ht="15.75" customHeight="1">
      <c r="A311" s="19"/>
      <c r="B311" s="19"/>
      <c r="C311" s="19"/>
      <c r="D311" s="19"/>
      <c r="E311" s="19"/>
    </row>
    <row r="312" ht="15.75" customHeight="1">
      <c r="A312" s="19"/>
      <c r="B312" s="19"/>
      <c r="C312" s="19"/>
      <c r="D312" s="19"/>
      <c r="E312" s="19"/>
    </row>
    <row r="313" ht="15.75" customHeight="1">
      <c r="A313" s="19"/>
      <c r="B313" s="19"/>
      <c r="C313" s="19"/>
      <c r="D313" s="19"/>
      <c r="E313" s="19"/>
    </row>
    <row r="314" ht="15.75" customHeight="1">
      <c r="A314" s="19"/>
      <c r="B314" s="19"/>
      <c r="C314" s="19"/>
      <c r="D314" s="19"/>
      <c r="E314" s="19"/>
    </row>
    <row r="315" ht="15.75" customHeight="1">
      <c r="A315" s="19"/>
      <c r="B315" s="19"/>
      <c r="C315" s="19"/>
      <c r="D315" s="19"/>
      <c r="E315" s="19"/>
    </row>
    <row r="316" ht="15.75" customHeight="1">
      <c r="A316" s="19"/>
      <c r="B316" s="19"/>
      <c r="C316" s="19"/>
      <c r="D316" s="19"/>
      <c r="E316" s="19"/>
    </row>
    <row r="317" ht="15.75" customHeight="1">
      <c r="A317" s="19"/>
      <c r="B317" s="19"/>
      <c r="C317" s="19"/>
      <c r="D317" s="19"/>
      <c r="E317" s="19"/>
    </row>
    <row r="318" ht="15.75" customHeight="1">
      <c r="A318" s="19"/>
      <c r="B318" s="19"/>
      <c r="C318" s="19"/>
      <c r="D318" s="19"/>
      <c r="E318" s="19"/>
    </row>
    <row r="319" ht="15.75" customHeight="1">
      <c r="A319" s="19"/>
      <c r="B319" s="19"/>
      <c r="C319" s="19"/>
      <c r="D319" s="19"/>
      <c r="E319" s="19"/>
    </row>
    <row r="320" ht="15.75" customHeight="1">
      <c r="A320" s="19"/>
      <c r="B320" s="19"/>
      <c r="C320" s="19"/>
      <c r="D320" s="19"/>
      <c r="E320" s="19"/>
    </row>
    <row r="321" ht="15.75" customHeight="1">
      <c r="A321" s="19"/>
      <c r="B321" s="19"/>
      <c r="C321" s="19"/>
      <c r="D321" s="19"/>
      <c r="E321" s="19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21:G1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</cols>
  <sheetData>
    <row r="1">
      <c r="A1" s="41" t="s">
        <v>115</v>
      </c>
      <c r="B1" s="42"/>
      <c r="C1" s="42"/>
      <c r="D1" s="42"/>
      <c r="E1" s="42"/>
      <c r="F1" s="42"/>
    </row>
    <row r="2">
      <c r="A2" s="42"/>
      <c r="B2" s="42"/>
      <c r="C2" s="43">
        <v>2017.0</v>
      </c>
      <c r="D2" s="43">
        <v>2018.0</v>
      </c>
      <c r="E2" s="43">
        <v>2019.0</v>
      </c>
      <c r="F2" s="43">
        <v>2020.0</v>
      </c>
    </row>
    <row r="3">
      <c r="A3" s="44" t="s">
        <v>116</v>
      </c>
    </row>
    <row r="4">
      <c r="H4" s="45"/>
      <c r="I4" s="45"/>
      <c r="J4" s="45"/>
      <c r="K4" s="45"/>
      <c r="L4" s="45"/>
      <c r="M4" s="45"/>
      <c r="N4" s="45"/>
    </row>
    <row r="5">
      <c r="A5" s="46" t="s">
        <v>117</v>
      </c>
      <c r="B5" s="47" t="s">
        <v>118</v>
      </c>
      <c r="C5" s="48">
        <f>Financials!B15/(Financials!B66-Financials!B59+Financials!B73)</f>
        <v>0.07999773721</v>
      </c>
      <c r="D5" s="48">
        <f>Financials!C15/(Financials!C66-Financials!C59+Financials!C73)</f>
        <v>0.06495451802</v>
      </c>
      <c r="E5" s="48">
        <f>Financials!D15/(Financials!D66-Financials!D59+Financials!D73)</f>
        <v>0.05096658391</v>
      </c>
      <c r="F5" s="48">
        <f>Financials!E15/(Financials!E66-Financials!E59+Financials!E73)</f>
        <v>0.03338055911</v>
      </c>
      <c r="H5" s="45"/>
      <c r="I5" s="45"/>
      <c r="J5" s="45"/>
      <c r="K5" s="45"/>
      <c r="L5" s="45"/>
      <c r="M5" s="45"/>
      <c r="N5" s="45"/>
    </row>
    <row r="6">
      <c r="B6" s="47" t="s">
        <v>119</v>
      </c>
      <c r="C6" s="48">
        <f>Financials!H15/(Financials!H66-Financials!H59+Financials!H73)</f>
        <v>0.05277994225</v>
      </c>
      <c r="D6" s="48">
        <f>Financials!I15/(Financials!I66-Financials!I59+Financials!I73)</f>
        <v>0.04796890292</v>
      </c>
      <c r="E6" s="48">
        <f>Financials!J15/(Financials!J66-Financials!J59+Financials!J73)</f>
        <v>0.0529756643</v>
      </c>
      <c r="F6" s="48">
        <f>Financials!K15/(Financials!K66-Financials!K59+Financials!K73)</f>
        <v>0.02916757109</v>
      </c>
      <c r="H6" s="49"/>
      <c r="I6" s="49"/>
      <c r="J6" s="49"/>
      <c r="K6" s="49"/>
      <c r="L6" s="49"/>
      <c r="M6" s="49"/>
      <c r="N6" s="49"/>
    </row>
    <row r="7">
      <c r="H7" s="50"/>
      <c r="I7" s="50"/>
      <c r="J7" s="50"/>
      <c r="K7" s="50"/>
      <c r="L7" s="50"/>
      <c r="M7" s="50"/>
      <c r="N7" s="50"/>
    </row>
    <row r="8">
      <c r="A8" s="51" t="s">
        <v>120</v>
      </c>
      <c r="B8" s="47" t="s">
        <v>118</v>
      </c>
      <c r="C8" s="52">
        <f>Financials!B7/Financials!B3</f>
        <v>0.2030178466</v>
      </c>
      <c r="D8" s="52">
        <f>Financials!C7/Financials!C3</f>
        <v>0.1897475608</v>
      </c>
      <c r="E8" s="52">
        <f>Financials!D7/Financials!D3</f>
        <v>0.1733326936</v>
      </c>
      <c r="F8" s="52">
        <f>Financials!E7/Financials!E3</f>
        <v>0.1372057784</v>
      </c>
      <c r="H8" s="50"/>
      <c r="I8" s="50"/>
      <c r="J8" s="50"/>
      <c r="K8" s="50"/>
      <c r="L8" s="50"/>
      <c r="M8" s="50"/>
      <c r="N8" s="50"/>
    </row>
    <row r="9">
      <c r="B9" s="47" t="s">
        <v>119</v>
      </c>
      <c r="C9" s="52">
        <f>Financials!H7/Financials!H3</f>
        <v>0.1948769331</v>
      </c>
      <c r="D9" s="52">
        <f>Financials!I7/Financials!I3</f>
        <v>0.2014594084</v>
      </c>
      <c r="E9" s="52">
        <f>Financials!J7/Financials!J3</f>
        <v>0.1978055037</v>
      </c>
      <c r="F9" s="52">
        <f>Financials!K7/Financials!K3</f>
        <v>0.1800353547</v>
      </c>
      <c r="H9" s="49"/>
      <c r="I9" s="49"/>
      <c r="J9" s="49"/>
      <c r="K9" s="49"/>
      <c r="L9" s="49"/>
      <c r="M9" s="49"/>
      <c r="N9" s="49"/>
    </row>
    <row r="10">
      <c r="H10" s="49"/>
      <c r="I10" s="49"/>
      <c r="J10" s="49"/>
      <c r="K10" s="49"/>
      <c r="L10" s="49"/>
      <c r="M10" s="49"/>
      <c r="N10" s="49"/>
    </row>
    <row r="11">
      <c r="A11" s="53" t="s">
        <v>121</v>
      </c>
      <c r="B11" s="47" t="s">
        <v>118</v>
      </c>
      <c r="C11" s="52">
        <f>Financials!B15/Financials!B3</f>
        <v>0.1007203761</v>
      </c>
      <c r="D11" s="52">
        <f>Financials!C15/Financials!C3</f>
        <v>0.09223065407</v>
      </c>
      <c r="E11" s="52">
        <f>Financials!D15/Financials!D3</f>
        <v>0.07111601574</v>
      </c>
      <c r="F11" s="52">
        <f>Financials!E15/Financials!E3</f>
        <v>0.04879280735</v>
      </c>
      <c r="H11" s="49"/>
      <c r="I11" s="49"/>
      <c r="J11" s="49"/>
      <c r="K11" s="49"/>
      <c r="L11" s="49"/>
      <c r="M11" s="49"/>
      <c r="N11" s="49"/>
    </row>
    <row r="12">
      <c r="B12" s="47" t="s">
        <v>119</v>
      </c>
      <c r="C12" s="52">
        <f>Financials!H15/Financials!H3</f>
        <v>0.06019603572</v>
      </c>
      <c r="D12" s="52">
        <f>Financials!I15/Financials!I3</f>
        <v>0.05902081416</v>
      </c>
      <c r="E12" s="52">
        <f>Financials!J15/Financials!J3</f>
        <v>0.06713322144</v>
      </c>
      <c r="F12" s="52">
        <f>Financials!K15/Financials!K3</f>
        <v>0.04340823029</v>
      </c>
      <c r="H12" s="49"/>
      <c r="I12" s="49"/>
      <c r="J12" s="49"/>
      <c r="K12" s="49"/>
      <c r="L12" s="49"/>
      <c r="M12" s="49"/>
      <c r="N12" s="49"/>
    </row>
    <row r="13">
      <c r="H13" s="49"/>
      <c r="I13" s="49"/>
      <c r="J13" s="49"/>
      <c r="K13" s="49"/>
      <c r="L13" s="49"/>
      <c r="M13" s="49"/>
      <c r="N13" s="49"/>
    </row>
    <row r="14">
      <c r="A14" s="34" t="s">
        <v>122</v>
      </c>
      <c r="B14" s="47" t="s">
        <v>118</v>
      </c>
      <c r="C14" s="52">
        <f>Financials!B27/Financials!B3</f>
        <v>0.08739138398</v>
      </c>
      <c r="D14" s="52">
        <f>Financials!C27/Financials!C3</f>
        <v>0.07200454287</v>
      </c>
      <c r="E14" s="52">
        <f>Financials!D27/Financials!D3</f>
        <v>0.04716437962</v>
      </c>
      <c r="F14" s="52">
        <f>Financials!E27/Financials!E3</f>
        <v>0.03813516517</v>
      </c>
      <c r="H14" s="49"/>
      <c r="I14" s="49"/>
      <c r="J14" s="49"/>
      <c r="K14" s="49"/>
      <c r="L14" s="49"/>
      <c r="M14" s="49"/>
      <c r="N14" s="49"/>
    </row>
    <row r="15">
      <c r="B15" s="47" t="s">
        <v>119</v>
      </c>
      <c r="C15" s="52">
        <f>Financials!H27/Financials!H3</f>
        <v>0.04989326944</v>
      </c>
      <c r="D15" s="52">
        <f>Financials!I27/Financials!I3</f>
        <v>0.05146089235</v>
      </c>
      <c r="E15" s="52">
        <f>Financials!J27/Financials!J3</f>
        <v>0.05496928338</v>
      </c>
      <c r="F15" s="52">
        <f>Financials!K27/Financials!K3</f>
        <v>0.03978302615</v>
      </c>
      <c r="H15" s="49"/>
      <c r="I15" s="49"/>
      <c r="J15" s="49"/>
      <c r="K15" s="49"/>
      <c r="L15" s="49"/>
      <c r="M15" s="49"/>
      <c r="N15" s="49"/>
    </row>
    <row r="16">
      <c r="H16" s="49"/>
      <c r="I16" s="49"/>
      <c r="J16" s="49"/>
      <c r="K16" s="49"/>
      <c r="L16" s="49"/>
      <c r="M16" s="49"/>
      <c r="N16" s="49"/>
    </row>
    <row r="17">
      <c r="A17" s="34" t="s">
        <v>123</v>
      </c>
      <c r="B17" s="47" t="s">
        <v>118</v>
      </c>
      <c r="C17" s="52">
        <f>Financials!B27/Financials!B73</f>
        <v>0.1600305565</v>
      </c>
      <c r="D17" s="52">
        <f>Financials!C27/Financials!C73</f>
        <v>0.1217102967</v>
      </c>
      <c r="E17" s="52">
        <f>Financials!D27/Financials!D73</f>
        <v>0.08285011125</v>
      </c>
      <c r="F17" s="52">
        <f>Financials!E27/Financials!E73</f>
        <v>0.06199602569</v>
      </c>
      <c r="H17" s="49"/>
      <c r="I17" s="49"/>
      <c r="J17" s="49"/>
      <c r="K17" s="49"/>
      <c r="L17" s="49"/>
      <c r="M17" s="49"/>
      <c r="N17" s="49"/>
    </row>
    <row r="18">
      <c r="B18" s="47" t="s">
        <v>119</v>
      </c>
      <c r="C18" s="52">
        <f>Financials!H27/Financials!H73</f>
        <v>0.1052201235</v>
      </c>
      <c r="D18" s="52">
        <f>Financials!I27/Financials!I73</f>
        <v>0.1036314113</v>
      </c>
      <c r="E18" s="52">
        <f>Financials!J27/Financials!J73</f>
        <v>0.1140325667</v>
      </c>
      <c r="F18" s="52">
        <f>Financials!K27/Financials!K73</f>
        <v>0.06979197003</v>
      </c>
      <c r="H18" s="49"/>
      <c r="I18" s="49"/>
      <c r="J18" s="49"/>
      <c r="K18" s="49"/>
      <c r="L18" s="49"/>
      <c r="M18" s="49"/>
      <c r="N18" s="49"/>
    </row>
    <row r="19">
      <c r="A19" s="44" t="s">
        <v>124</v>
      </c>
      <c r="H19" s="49"/>
      <c r="I19" s="49"/>
      <c r="J19" s="49"/>
      <c r="K19" s="49"/>
      <c r="L19" s="49"/>
      <c r="M19" s="49"/>
      <c r="N19" s="49"/>
    </row>
    <row r="20">
      <c r="H20" s="50"/>
    </row>
    <row r="21">
      <c r="A21" s="46" t="s">
        <v>125</v>
      </c>
      <c r="B21" s="47" t="s">
        <v>118</v>
      </c>
      <c r="C21" s="54">
        <f>Financials!B39/Financials!B59</f>
        <v>1.024761374</v>
      </c>
      <c r="D21" s="54">
        <f>Financials!C39/Financials!C59</f>
        <v>1.186595903</v>
      </c>
      <c r="E21" s="54">
        <f>Financials!D39/Financials!D59</f>
        <v>1.09688351</v>
      </c>
      <c r="F21" s="54">
        <f>Financials!E39/Financials!E59</f>
        <v>1.136792518</v>
      </c>
    </row>
    <row r="22">
      <c r="B22" s="47" t="s">
        <v>119</v>
      </c>
      <c r="C22" s="54">
        <f>Financials!H39/Financials!H59</f>
        <v>0.9982729489</v>
      </c>
      <c r="D22" s="54">
        <f>Financials!I39/Financials!I59</f>
        <v>1.092684321</v>
      </c>
      <c r="E22" s="54">
        <f>Financials!J39/Financials!J59</f>
        <v>1.116356209</v>
      </c>
      <c r="F22" s="54">
        <f>Financials!K39/Financials!K59</f>
        <v>1.178550269</v>
      </c>
      <c r="H22" s="49"/>
      <c r="I22" s="49"/>
      <c r="J22" s="49"/>
      <c r="K22" s="49"/>
      <c r="L22" s="49"/>
      <c r="M22" s="49"/>
      <c r="N22" s="49"/>
    </row>
    <row r="23">
      <c r="H23" s="50"/>
    </row>
    <row r="24">
      <c r="A24" s="46" t="s">
        <v>126</v>
      </c>
      <c r="B24" s="47" t="s">
        <v>118</v>
      </c>
      <c r="C24" s="54">
        <f>(Financials!B39-Financials!B46)/Financials!B59</f>
        <v>0.8476973455</v>
      </c>
      <c r="D24" s="54">
        <f>(Financials!C39-Financials!C46)/Financials!C59</f>
        <v>0.9870748204</v>
      </c>
      <c r="E24" s="54">
        <f>(Financials!D39-Financials!D46)/Financials!D59</f>
        <v>0.9045567322</v>
      </c>
      <c r="F24" s="54">
        <f>(Financials!E39-Financials!E46)/Financials!E59</f>
        <v>0.9297972569</v>
      </c>
    </row>
    <row r="25">
      <c r="B25" s="47" t="s">
        <v>119</v>
      </c>
      <c r="C25" s="54">
        <f>(Financials!H39-Financials!H46)/Financials!H59</f>
        <v>0.746291828</v>
      </c>
      <c r="D25" s="54">
        <f>(Financials!I39-Financials!I46)/Financials!I59</f>
        <v>0.8203407792</v>
      </c>
      <c r="E25" s="54">
        <f>(Financials!J39-Financials!J46)/Financials!J59</f>
        <v>0.8380040971</v>
      </c>
      <c r="F25" s="54">
        <f>(Financials!K39-Financials!K46)/Financials!K59</f>
        <v>0.9136146545</v>
      </c>
      <c r="H25" s="49"/>
      <c r="I25" s="49"/>
      <c r="J25" s="49"/>
      <c r="K25" s="49"/>
      <c r="L25" s="49"/>
      <c r="M25" s="49"/>
      <c r="N25" s="49"/>
    </row>
    <row r="26">
      <c r="H26" s="49"/>
      <c r="I26" s="49"/>
      <c r="J26" s="49"/>
      <c r="K26" s="49"/>
      <c r="L26" s="49"/>
      <c r="M26" s="49"/>
      <c r="N26" s="49"/>
    </row>
    <row r="27">
      <c r="A27" s="53" t="s">
        <v>127</v>
      </c>
      <c r="B27" s="47" t="s">
        <v>118</v>
      </c>
      <c r="C27" s="54">
        <f>Financials!B42/Financials!B59</f>
        <v>0.1259527625</v>
      </c>
      <c r="D27" s="54">
        <f>Financials!C42/Financials!C59</f>
        <v>0.153743821</v>
      </c>
      <c r="E27" s="54">
        <f>Financials!D42/Financials!D59</f>
        <v>0.1456701967</v>
      </c>
      <c r="F27" s="54">
        <f>Financials!E42/Financials!E59</f>
        <v>0.1881105568</v>
      </c>
      <c r="H27" s="49"/>
      <c r="I27" s="49"/>
      <c r="J27" s="49"/>
      <c r="K27" s="49"/>
      <c r="L27" s="49"/>
      <c r="M27" s="49"/>
      <c r="N27" s="49"/>
    </row>
    <row r="28">
      <c r="B28" s="47" t="s">
        <v>119</v>
      </c>
      <c r="C28" s="54">
        <f>Financials!H42/Financials!H59</f>
        <v>0.1150764703</v>
      </c>
      <c r="D28" s="54">
        <f>Financials!I42/Financials!I59</f>
        <v>0.1722828158</v>
      </c>
      <c r="E28" s="54">
        <f>Financials!J42/Financials!J59</f>
        <v>0.154373407</v>
      </c>
      <c r="F28" s="54">
        <f>Financials!K42/Financials!K59</f>
        <v>0.2049996977</v>
      </c>
      <c r="H28" s="49"/>
      <c r="I28" s="49"/>
      <c r="J28" s="49"/>
      <c r="K28" s="49"/>
      <c r="L28" s="49"/>
      <c r="M28" s="49"/>
      <c r="N28" s="49"/>
    </row>
    <row r="29">
      <c r="A29" s="44"/>
      <c r="B29" s="44"/>
      <c r="C29" s="44"/>
      <c r="D29" s="44"/>
      <c r="E29" s="44"/>
      <c r="F29" s="44"/>
      <c r="H29" s="49"/>
      <c r="I29" s="49"/>
      <c r="J29" s="49"/>
      <c r="K29" s="49"/>
      <c r="L29" s="49"/>
      <c r="M29" s="49"/>
      <c r="N29" s="49"/>
    </row>
    <row r="30">
      <c r="A30" s="44" t="s">
        <v>128</v>
      </c>
      <c r="H30" s="55"/>
      <c r="I30" s="49"/>
      <c r="J30" s="49"/>
      <c r="K30" s="49"/>
      <c r="L30" s="49"/>
      <c r="M30" s="49"/>
      <c r="N30" s="49"/>
    </row>
    <row r="31">
      <c r="H31" s="56"/>
      <c r="I31" s="56"/>
      <c r="J31" s="56"/>
      <c r="K31" s="50"/>
      <c r="L31" s="50"/>
      <c r="M31" s="50"/>
      <c r="N31" s="50"/>
    </row>
    <row r="32">
      <c r="A32" s="46" t="s">
        <v>129</v>
      </c>
      <c r="B32" s="47" t="s">
        <v>118</v>
      </c>
      <c r="C32" s="54"/>
      <c r="D32" s="54">
        <f>Financials!C3/AVERAGE(Financials!B49:C49)</f>
        <v>0.478953823</v>
      </c>
      <c r="E32" s="54">
        <f>Financials!D3/AVERAGE(Financials!C49:D49)</f>
        <v>0.4769641991</v>
      </c>
      <c r="F32" s="54">
        <f>Financials!E3/AVERAGE(Financials!D49:E49)</f>
        <v>0.4452070197</v>
      </c>
      <c r="H32" s="50"/>
      <c r="I32" s="50"/>
      <c r="J32" s="50"/>
      <c r="K32" s="50"/>
      <c r="L32" s="50"/>
      <c r="M32" s="50"/>
      <c r="N32" s="50"/>
    </row>
    <row r="33">
      <c r="B33" s="47" t="s">
        <v>119</v>
      </c>
      <c r="C33" s="57"/>
      <c r="D33" s="54">
        <f>Financials!I3/AVERAGE(Financials!H49:I49)</f>
        <v>0.535807958</v>
      </c>
      <c r="E33" s="54">
        <f>Financials!J3/AVERAGE(Financials!I49:J49)</f>
        <v>0.5339775762</v>
      </c>
      <c r="F33" s="54">
        <f>Financials!K3/AVERAGE(Financials!J49:K49)</f>
        <v>0.4524713632</v>
      </c>
      <c r="H33" s="50"/>
      <c r="I33" s="49"/>
      <c r="J33" s="49"/>
      <c r="K33" s="49"/>
      <c r="L33" s="49"/>
      <c r="M33" s="49"/>
      <c r="N33" s="49"/>
    </row>
    <row r="34">
      <c r="H34" s="50"/>
    </row>
    <row r="35">
      <c r="A35" s="51" t="s">
        <v>130</v>
      </c>
      <c r="B35" s="47" t="s">
        <v>118</v>
      </c>
      <c r="C35" s="57"/>
      <c r="D35" s="54">
        <f>Financials!C3/AVERAGE(Financials!B44:C44)</f>
        <v>2.452956819</v>
      </c>
      <c r="E35" s="54">
        <f>Financials!D3/AVERAGE(Financials!C44:D44)</f>
        <v>2.374940176</v>
      </c>
      <c r="F35" s="54">
        <f>Financials!E3/AVERAGE(Financials!D44:E44)</f>
        <v>2.348795824</v>
      </c>
    </row>
    <row r="36">
      <c r="B36" s="47" t="s">
        <v>119</v>
      </c>
      <c r="C36" s="57"/>
      <c r="D36" s="54">
        <f>Financials!I3/AVERAGE(Financials!H44:I44)</f>
        <v>3.075495687</v>
      </c>
      <c r="E36" s="54">
        <f>Financials!J3/AVERAGE(Financials!I44:J44)</f>
        <v>3.058424735</v>
      </c>
      <c r="F36" s="54">
        <f>Financials!K3/AVERAGE(Financials!J44:K44)</f>
        <v>2.656005339</v>
      </c>
      <c r="H36" s="50"/>
      <c r="I36" s="49"/>
      <c r="J36" s="49"/>
      <c r="K36" s="49"/>
      <c r="L36" s="49"/>
      <c r="M36" s="49"/>
      <c r="N36" s="49"/>
    </row>
    <row r="37">
      <c r="H37" s="50"/>
    </row>
    <row r="38">
      <c r="A38" s="51" t="s">
        <v>131</v>
      </c>
      <c r="B38" s="47" t="s">
        <v>118</v>
      </c>
      <c r="C38" s="57"/>
      <c r="D38" s="54">
        <f>Financials!C6/AVERAGE(Financials!B46:C46)</f>
        <v>5.822815804</v>
      </c>
      <c r="E38" s="54">
        <f>Financials!D6/AVERAGE(Financials!C46:D46)</f>
        <v>5.716646206</v>
      </c>
      <c r="F38" s="54">
        <f>Financials!E6/AVERAGE(Financials!D46:E46)</f>
        <v>5.548315848</v>
      </c>
    </row>
    <row r="39">
      <c r="B39" s="47" t="s">
        <v>119</v>
      </c>
      <c r="C39" s="57"/>
      <c r="D39" s="54">
        <f>Financials!I6/AVERAGE(Financials!H46:I46)</f>
        <v>4.371750232</v>
      </c>
      <c r="E39" s="54">
        <f>Financials!J6/AVERAGE(Financials!I46:J46)</f>
        <v>4.38245375</v>
      </c>
      <c r="F39" s="54">
        <f>Financials!K6/AVERAGE(Financials!J46:K46)</f>
        <v>4.035929995</v>
      </c>
      <c r="H39" s="50"/>
      <c r="I39" s="49"/>
      <c r="J39" s="49"/>
      <c r="K39" s="49"/>
      <c r="L39" s="49"/>
      <c r="M39" s="49"/>
      <c r="N39" s="49"/>
    </row>
    <row r="40">
      <c r="H40" s="50"/>
    </row>
    <row r="41">
      <c r="A41" s="44" t="s">
        <v>132</v>
      </c>
      <c r="H41" s="50"/>
      <c r="I41" s="49"/>
      <c r="J41" s="49"/>
      <c r="K41" s="49"/>
      <c r="L41" s="49"/>
      <c r="M41" s="49"/>
      <c r="N41" s="49"/>
    </row>
    <row r="42">
      <c r="H42" s="50"/>
    </row>
    <row r="43">
      <c r="A43" s="46" t="s">
        <v>133</v>
      </c>
      <c r="B43" s="47" t="s">
        <v>118</v>
      </c>
      <c r="C43" s="52">
        <f>(Financials!B66-Financials!B59)/Financials!B73</f>
        <v>1.305546757</v>
      </c>
      <c r="D43" s="52">
        <f>(Financials!C66-Financials!C59)/Financials!C73</f>
        <v>1.400122164</v>
      </c>
      <c r="E43" s="52">
        <f>(Financials!D66-Financials!D59)/Financials!D73</f>
        <v>1.451099049</v>
      </c>
      <c r="F43" s="52">
        <f>(Financials!E66-Financials!E59)/Financials!E73</f>
        <v>1.376295347</v>
      </c>
    </row>
    <row r="44">
      <c r="B44" s="47" t="s">
        <v>119</v>
      </c>
      <c r="C44" s="52">
        <f>(Financials!H66-Financials!H59)/Financials!H73</f>
        <v>1.405225636</v>
      </c>
      <c r="D44" s="52">
        <f>(Financials!I66-Financials!I59)/Financials!I73</f>
        <v>1.477761555</v>
      </c>
      <c r="E44" s="52">
        <f>(Financials!J66-Financials!J59)/Financials!J73</f>
        <v>1.628874783</v>
      </c>
      <c r="F44" s="52">
        <f>(Financials!K66-Financials!K59)/Financials!K73</f>
        <v>1.61083519</v>
      </c>
      <c r="H44" s="50"/>
      <c r="I44" s="49"/>
      <c r="J44" s="49"/>
      <c r="K44" s="49"/>
      <c r="L44" s="49"/>
      <c r="M44" s="49"/>
      <c r="N44" s="49"/>
    </row>
    <row r="45">
      <c r="H45" s="50"/>
    </row>
    <row r="46">
      <c r="A46" s="46" t="s">
        <v>134</v>
      </c>
      <c r="B46" s="47" t="s">
        <v>118</v>
      </c>
      <c r="C46" s="58">
        <f>ABS(Financials!B15/Financials!B12)</f>
        <v>274.9722222</v>
      </c>
      <c r="D46" s="58">
        <f>ABS(Financials!C15/Financials!C12)</f>
        <v>178.66</v>
      </c>
      <c r="E46" s="58">
        <f>ABS(Financials!D15/Financials!D12)</f>
        <v>224.5757576</v>
      </c>
      <c r="F46" s="58">
        <f>ABS(Financials!E15/Financials!E12)</f>
        <v>120.75</v>
      </c>
    </row>
    <row r="47">
      <c r="B47" s="47" t="s">
        <v>119</v>
      </c>
      <c r="C47" s="58">
        <f>ABS(Financials!H15/Financials!H12)</f>
        <v>40.76106195</v>
      </c>
      <c r="D47" s="58">
        <f>ABS(Financials!I15/Financials!I12)</f>
        <v>18.70967742</v>
      </c>
      <c r="E47" s="58">
        <f>ABS(Financials!J15/Financials!J12)</f>
        <v>7.68115942</v>
      </c>
      <c r="F47" s="58">
        <f>ABS(Financials!K15/Financials!K12)</f>
        <v>20.54140127</v>
      </c>
    </row>
  </sheetData>
  <mergeCells count="20">
    <mergeCell ref="A5:A6"/>
    <mergeCell ref="A8:A9"/>
    <mergeCell ref="A3:F3"/>
    <mergeCell ref="A19:F19"/>
    <mergeCell ref="A43:A44"/>
    <mergeCell ref="A46:A47"/>
    <mergeCell ref="A21:A22"/>
    <mergeCell ref="A24:A25"/>
    <mergeCell ref="A32:A33"/>
    <mergeCell ref="A35:A36"/>
    <mergeCell ref="A38:A39"/>
    <mergeCell ref="A30:F30"/>
    <mergeCell ref="A41:F41"/>
    <mergeCell ref="H42:N43"/>
    <mergeCell ref="H45:N46"/>
    <mergeCell ref="H20:N21"/>
    <mergeCell ref="H23:N24"/>
    <mergeCell ref="H34:N35"/>
    <mergeCell ref="H37:N38"/>
    <mergeCell ref="H40:N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