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87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G7" i="1" s="1"/>
  <c r="H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/>
  <c r="F2" i="1"/>
  <c r="E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7" i="1"/>
  <c r="D2" i="1"/>
  <c r="C2" i="1"/>
  <c r="H7" i="2" l="1"/>
  <c r="F20" i="2"/>
  <c r="B20" i="2"/>
  <c r="G8" i="2"/>
  <c r="G9" i="2"/>
  <c r="G10" i="2"/>
  <c r="G11" i="2"/>
  <c r="G12" i="2"/>
  <c r="G13" i="2"/>
  <c r="G14" i="2"/>
  <c r="G15" i="2"/>
  <c r="G7" i="2"/>
  <c r="F8" i="2"/>
  <c r="F9" i="2"/>
  <c r="F10" i="2"/>
  <c r="F11" i="2"/>
  <c r="F12" i="2"/>
  <c r="F13" i="2"/>
  <c r="F14" i="2"/>
  <c r="F15" i="2"/>
  <c r="F7" i="2"/>
  <c r="B2" i="1"/>
</calcChain>
</file>

<file path=xl/sharedStrings.xml><?xml version="1.0" encoding="utf-8"?>
<sst xmlns="http://schemas.openxmlformats.org/spreadsheetml/2006/main" count="26" uniqueCount="25">
  <si>
    <t>z</t>
  </si>
  <si>
    <t>c</t>
  </si>
  <si>
    <t>LnR</t>
  </si>
  <si>
    <t>производная</t>
  </si>
  <si>
    <t>к</t>
  </si>
  <si>
    <t>E</t>
  </si>
  <si>
    <t>I, mA</t>
  </si>
  <si>
    <t>U,B</t>
  </si>
  <si>
    <t>T,K</t>
  </si>
  <si>
    <t>R,Oм</t>
  </si>
  <si>
    <t>1/T, 1/K</t>
  </si>
  <si>
    <t>лямбда1</t>
  </si>
  <si>
    <t>лямбда2</t>
  </si>
  <si>
    <t>1/ля1</t>
  </si>
  <si>
    <t>1\ля2</t>
  </si>
  <si>
    <t>А(2000)</t>
  </si>
  <si>
    <t>К</t>
  </si>
  <si>
    <t>p(2000)</t>
  </si>
  <si>
    <t>I,mA</t>
  </si>
  <si>
    <t>J1/J0</t>
  </si>
  <si>
    <t>J2/J0</t>
  </si>
  <si>
    <t>T, K</t>
  </si>
  <si>
    <t>P,B</t>
  </si>
  <si>
    <t>At</t>
  </si>
  <si>
    <t>J1/J2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</si>
</sst>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P(Т)</c:v>
          </c:tx>
          <c:cat>
            <c:numRef>
              <c:f>Лист1!$E$7:$E$22</c:f>
              <c:numCache>
                <c:formatCode>General</c:formatCode>
                <c:ptCount val="16"/>
                <c:pt idx="0">
                  <c:v>1506.9439866729354</c:v>
                </c:pt>
                <c:pt idx="1">
                  <c:v>1565.997408218652</c:v>
                </c:pt>
                <c:pt idx="2">
                  <c:v>1636.5912390706117</c:v>
                </c:pt>
                <c:pt idx="3">
                  <c:v>1690.9508413984092</c:v>
                </c:pt>
                <c:pt idx="4">
                  <c:v>1749.8081390975296</c:v>
                </c:pt>
                <c:pt idx="5">
                  <c:v>1806.5158585911383</c:v>
                </c:pt>
                <c:pt idx="6">
                  <c:v>1862.0239504919198</c:v>
                </c:pt>
                <c:pt idx="7">
                  <c:v>1913.0120655083163</c:v>
                </c:pt>
                <c:pt idx="8">
                  <c:v>1963.0954206125664</c:v>
                </c:pt>
                <c:pt idx="9">
                  <c:v>2018.7061363676739</c:v>
                </c:pt>
                <c:pt idx="10">
                  <c:v>2056.5286512042785</c:v>
                </c:pt>
                <c:pt idx="11">
                  <c:v>2102.1434906047257</c:v>
                </c:pt>
                <c:pt idx="12">
                  <c:v>2148.2112665534214</c:v>
                </c:pt>
                <c:pt idx="13">
                  <c:v>2199.8478702325519</c:v>
                </c:pt>
                <c:pt idx="14">
                  <c:v>2240.5614318667431</c:v>
                </c:pt>
                <c:pt idx="15">
                  <c:v>2268.3463227799652</c:v>
                </c:pt>
              </c:numCache>
            </c:numRef>
          </c:cat>
          <c:val>
            <c:numRef>
              <c:f>Лист1!$F$7:$F$22</c:f>
              <c:numCache>
                <c:formatCode>General</c:formatCode>
                <c:ptCount val="16"/>
                <c:pt idx="0">
                  <c:v>1.0074399999999999</c:v>
                </c:pt>
                <c:pt idx="1">
                  <c:v>1.1190799999999999</c:v>
                </c:pt>
                <c:pt idx="2">
                  <c:v>1.24176</c:v>
                </c:pt>
                <c:pt idx="3">
                  <c:v>1.37815</c:v>
                </c:pt>
                <c:pt idx="4">
                  <c:v>1.5027999999999999</c:v>
                </c:pt>
                <c:pt idx="5">
                  <c:v>1.6412100000000001</c:v>
                </c:pt>
                <c:pt idx="6">
                  <c:v>1.78711</c:v>
                </c:pt>
                <c:pt idx="7">
                  <c:v>1.9191699999999998</c:v>
                </c:pt>
                <c:pt idx="8">
                  <c:v>2.0617999999999999</c:v>
                </c:pt>
                <c:pt idx="9">
                  <c:v>2.2225000000000001</c:v>
                </c:pt>
                <c:pt idx="10">
                  <c:v>2.3418800000000002</c:v>
                </c:pt>
                <c:pt idx="11">
                  <c:v>2.4864000000000002</c:v>
                </c:pt>
                <c:pt idx="12">
                  <c:v>2.6479199999999996</c:v>
                </c:pt>
                <c:pt idx="13">
                  <c:v>2.8242000000000003</c:v>
                </c:pt>
                <c:pt idx="14">
                  <c:v>2.9756399999999998</c:v>
                </c:pt>
                <c:pt idx="15">
                  <c:v>3.05531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6432"/>
        <c:axId val="599179840"/>
      </c:lineChart>
      <c:catAx>
        <c:axId val="1435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179840"/>
        <c:crosses val="autoZero"/>
        <c:auto val="1"/>
        <c:lblAlgn val="ctr"/>
        <c:lblOffset val="100"/>
        <c:noMultiLvlLbl val="0"/>
      </c:catAx>
      <c:valAx>
        <c:axId val="5991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0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A(T)</c:v>
          </c:tx>
          <c:cat>
            <c:numRef>
              <c:f>Лист1!$E$7:$E$22</c:f>
              <c:numCache>
                <c:formatCode>General</c:formatCode>
                <c:ptCount val="16"/>
                <c:pt idx="0">
                  <c:v>1506.9439866729354</c:v>
                </c:pt>
                <c:pt idx="1">
                  <c:v>1565.997408218652</c:v>
                </c:pt>
                <c:pt idx="2">
                  <c:v>1636.5912390706117</c:v>
                </c:pt>
                <c:pt idx="3">
                  <c:v>1690.9508413984092</c:v>
                </c:pt>
                <c:pt idx="4">
                  <c:v>1749.8081390975296</c:v>
                </c:pt>
                <c:pt idx="5">
                  <c:v>1806.5158585911383</c:v>
                </c:pt>
                <c:pt idx="6">
                  <c:v>1862.0239504919198</c:v>
                </c:pt>
                <c:pt idx="7">
                  <c:v>1913.0120655083163</c:v>
                </c:pt>
                <c:pt idx="8">
                  <c:v>1963.0954206125664</c:v>
                </c:pt>
                <c:pt idx="9">
                  <c:v>2018.7061363676739</c:v>
                </c:pt>
                <c:pt idx="10">
                  <c:v>2056.5286512042785</c:v>
                </c:pt>
                <c:pt idx="11">
                  <c:v>2102.1434906047257</c:v>
                </c:pt>
                <c:pt idx="12">
                  <c:v>2148.2112665534214</c:v>
                </c:pt>
                <c:pt idx="13">
                  <c:v>2199.8478702325519</c:v>
                </c:pt>
                <c:pt idx="14">
                  <c:v>2240.5614318667431</c:v>
                </c:pt>
                <c:pt idx="15">
                  <c:v>2268.3463227799652</c:v>
                </c:pt>
              </c:numCache>
            </c:numRef>
          </c:cat>
          <c:val>
            <c:numRef>
              <c:f>Лист1!$G$7:$G$22</c:f>
              <c:numCache>
                <c:formatCode>General</c:formatCode>
                <c:ptCount val="16"/>
                <c:pt idx="0">
                  <c:v>0.35702085622083418</c:v>
                </c:pt>
                <c:pt idx="1">
                  <c:v>0.3400633388324541</c:v>
                </c:pt>
                <c:pt idx="2">
                  <c:v>0.31632944125848528</c:v>
                </c:pt>
                <c:pt idx="3">
                  <c:v>0.30806006091056637</c:v>
                </c:pt>
                <c:pt idx="4">
                  <c:v>0.29295592999365994</c:v>
                </c:pt>
                <c:pt idx="5">
                  <c:v>0.28161765448265963</c:v>
                </c:pt>
                <c:pt idx="6">
                  <c:v>0.27168963463483436</c:v>
                </c:pt>
                <c:pt idx="7">
                  <c:v>0.26188187743265734</c:v>
                </c:pt>
                <c:pt idx="8">
                  <c:v>0.25371359061442572</c:v>
                </c:pt>
                <c:pt idx="9">
                  <c:v>0.24457507371862749</c:v>
                </c:pt>
                <c:pt idx="10">
                  <c:v>0.23927009179538497</c:v>
                </c:pt>
                <c:pt idx="11">
                  <c:v>0.23269358150162955</c:v>
                </c:pt>
                <c:pt idx="12">
                  <c:v>0.22722689614858368</c:v>
                </c:pt>
                <c:pt idx="13">
                  <c:v>0.22038787193365983</c:v>
                </c:pt>
                <c:pt idx="14">
                  <c:v>0.21578229136668983</c:v>
                </c:pt>
                <c:pt idx="15">
                  <c:v>0.21090198658258835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4896"/>
        <c:axId val="617367808"/>
      </c:lineChart>
      <c:catAx>
        <c:axId val="1435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367808"/>
        <c:crosses val="autoZero"/>
        <c:auto val="1"/>
        <c:lblAlgn val="ctr"/>
        <c:lblOffset val="100"/>
        <c:noMultiLvlLbl val="0"/>
      </c:catAx>
      <c:valAx>
        <c:axId val="6173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LnR</c:v>
          </c:tx>
          <c:marker>
            <c:symbol val="none"/>
          </c:marker>
          <c:cat>
            <c:numRef>
              <c:f>Лист2!$F$7:$F$15</c:f>
              <c:numCache>
                <c:formatCode>General</c:formatCode>
                <c:ptCount val="9"/>
                <c:pt idx="0">
                  <c:v>3.2362459546925568E-3</c:v>
                </c:pt>
                <c:pt idx="1">
                  <c:v>3.134796238244514E-3</c:v>
                </c:pt>
                <c:pt idx="2">
                  <c:v>3.0211480362537764E-3</c:v>
                </c:pt>
                <c:pt idx="3">
                  <c:v>2.9239766081871343E-3</c:v>
                </c:pt>
                <c:pt idx="4">
                  <c:v>2.840909090909091E-3</c:v>
                </c:pt>
                <c:pt idx="5">
                  <c:v>2.7624309392265192E-3</c:v>
                </c:pt>
                <c:pt idx="6">
                  <c:v>2.6737967914438501E-3</c:v>
                </c:pt>
                <c:pt idx="7">
                  <c:v>2.6246719160104987E-3</c:v>
                </c:pt>
                <c:pt idx="8">
                  <c:v>2.5575447570332483E-3</c:v>
                </c:pt>
              </c:numCache>
            </c:numRef>
          </c:cat>
          <c:val>
            <c:numRef>
              <c:f>Лист2!$G$7:$G$15</c:f>
              <c:numCache>
                <c:formatCode>General</c:formatCode>
                <c:ptCount val="9"/>
                <c:pt idx="0">
                  <c:v>6.1527326947041043</c:v>
                </c:pt>
                <c:pt idx="1">
                  <c:v>5.8289456176102075</c:v>
                </c:pt>
                <c:pt idx="2">
                  <c:v>5.2983173665480363</c:v>
                </c:pt>
                <c:pt idx="3">
                  <c:v>4.9416424226093039</c:v>
                </c:pt>
                <c:pt idx="4">
                  <c:v>4.499809670330265</c:v>
                </c:pt>
                <c:pt idx="5">
                  <c:v>4.2341065045972597</c:v>
                </c:pt>
                <c:pt idx="6">
                  <c:v>3.784189633918261</c:v>
                </c:pt>
                <c:pt idx="7">
                  <c:v>3.5835189384561099</c:v>
                </c:pt>
                <c:pt idx="8">
                  <c:v>3.3322045101752038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05536"/>
        <c:axId val="165989760"/>
      </c:lineChart>
      <c:catAx>
        <c:axId val="6215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89760"/>
        <c:crosses val="autoZero"/>
        <c:auto val="1"/>
        <c:lblAlgn val="ctr"/>
        <c:lblOffset val="100"/>
        <c:noMultiLvlLbl val="0"/>
      </c:catAx>
      <c:valAx>
        <c:axId val="1659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5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1</xdr:row>
      <xdr:rowOff>102870</xdr:rowOff>
    </xdr:from>
    <xdr:to>
      <xdr:col>21</xdr:col>
      <xdr:colOff>228600</xdr:colOff>
      <xdr:row>25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26</xdr:row>
      <xdr:rowOff>34290</xdr:rowOff>
    </xdr:from>
    <xdr:to>
      <xdr:col>21</xdr:col>
      <xdr:colOff>266700</xdr:colOff>
      <xdr:row>44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</xdr:row>
      <xdr:rowOff>156210</xdr:rowOff>
    </xdr:from>
    <xdr:to>
      <xdr:col>17</xdr:col>
      <xdr:colOff>281940</xdr:colOff>
      <xdr:row>16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G22" sqref="A6:G22"/>
    </sheetView>
  </sheetViews>
  <sheetFormatPr defaultRowHeight="14.4" x14ac:dyDescent="0.3"/>
  <cols>
    <col min="3" max="4" width="11" bestFit="1" customWidth="1"/>
    <col min="8" max="8" width="12" bestFit="1" customWidth="1"/>
  </cols>
  <sheetData>
    <row r="1" spans="1:10" x14ac:dyDescent="0.3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J1" t="s">
        <v>17</v>
      </c>
    </row>
    <row r="2" spans="1:10" x14ac:dyDescent="0.3">
      <c r="A2">
        <v>1.784</v>
      </c>
      <c r="B2">
        <f>1.439*10^-2</f>
        <v>1.439E-2</v>
      </c>
      <c r="C2">
        <f>0.66*10^-6</f>
        <v>6.6000000000000003E-7</v>
      </c>
      <c r="D2">
        <f>0.94*10^-6</f>
        <v>9.3999999999999989E-7</v>
      </c>
      <c r="E2">
        <f>1/C2</f>
        <v>1515151.5151515151</v>
      </c>
      <c r="F2">
        <f>1/D2</f>
        <v>1063829.7872340428</v>
      </c>
      <c r="G2">
        <v>0.249</v>
      </c>
      <c r="H2">
        <f>2000^4/2.18</f>
        <v>7339449541284.4033</v>
      </c>
      <c r="J2">
        <v>2.1800000000000002</v>
      </c>
    </row>
    <row r="6" spans="1:10" x14ac:dyDescent="0.3">
      <c r="A6" t="s">
        <v>18</v>
      </c>
      <c r="B6" t="s">
        <v>7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</row>
    <row r="7" spans="1:10" x14ac:dyDescent="0.3">
      <c r="A7">
        <v>196</v>
      </c>
      <c r="B7">
        <v>5.14</v>
      </c>
      <c r="C7">
        <v>0.01</v>
      </c>
      <c r="D7">
        <v>0.125</v>
      </c>
      <c r="E7">
        <f>($B$2*($F$2-$E$2))/(LN(H7)-$A$2)</f>
        <v>1506.9439866729354</v>
      </c>
      <c r="F7">
        <f>A7*B7/1000</f>
        <v>1.0074399999999999</v>
      </c>
      <c r="G7">
        <f>$G$2*$H$2*F7/E7^4</f>
        <v>0.35702085622083418</v>
      </c>
      <c r="H7">
        <f>C7/D7</f>
        <v>0.08</v>
      </c>
    </row>
    <row r="8" spans="1:10" x14ac:dyDescent="0.3">
      <c r="A8">
        <v>202</v>
      </c>
      <c r="B8">
        <v>5.54</v>
      </c>
      <c r="C8">
        <v>1.6E-2</v>
      </c>
      <c r="D8">
        <v>0.17</v>
      </c>
      <c r="E8">
        <f t="shared" ref="E8:E22" si="0">($B$2*($F$2-$E$2))/(LN(H8)-$A$2)</f>
        <v>1565.997408218652</v>
      </c>
      <c r="F8">
        <f t="shared" ref="F8:F22" si="1">A8*B8/1000</f>
        <v>1.1190799999999999</v>
      </c>
      <c r="G8">
        <f t="shared" ref="G8:G22" si="2">$G$2*$H$2*F8/E8^4</f>
        <v>0.3400633388324541</v>
      </c>
      <c r="H8">
        <f t="shared" ref="H8:H22" si="3">C8/D8</f>
        <v>9.4117647058823528E-2</v>
      </c>
    </row>
    <row r="9" spans="1:10" x14ac:dyDescent="0.3">
      <c r="A9">
        <v>208</v>
      </c>
      <c r="B9">
        <v>5.97</v>
      </c>
      <c r="C9">
        <v>2.5999999999999999E-2</v>
      </c>
      <c r="D9">
        <v>0.23100000000000001</v>
      </c>
      <c r="E9">
        <f t="shared" si="0"/>
        <v>1636.5912390706117</v>
      </c>
      <c r="F9">
        <f t="shared" si="1"/>
        <v>1.24176</v>
      </c>
      <c r="G9">
        <f t="shared" si="2"/>
        <v>0.31632944125848528</v>
      </c>
      <c r="H9">
        <f t="shared" si="3"/>
        <v>0.11255411255411255</v>
      </c>
    </row>
    <row r="10" spans="1:10" x14ac:dyDescent="0.3">
      <c r="A10">
        <v>215</v>
      </c>
      <c r="B10">
        <v>6.41</v>
      </c>
      <c r="C10">
        <v>3.9E-2</v>
      </c>
      <c r="D10">
        <v>0.30499999999999999</v>
      </c>
      <c r="E10">
        <f t="shared" si="0"/>
        <v>1690.9508413984092</v>
      </c>
      <c r="F10">
        <f t="shared" si="1"/>
        <v>1.37815</v>
      </c>
      <c r="G10">
        <f t="shared" si="2"/>
        <v>0.30806006091056637</v>
      </c>
      <c r="H10">
        <f t="shared" si="3"/>
        <v>0.12786885245901639</v>
      </c>
    </row>
    <row r="11" spans="1:10" x14ac:dyDescent="0.3">
      <c r="A11">
        <v>221</v>
      </c>
      <c r="B11">
        <v>6.8</v>
      </c>
      <c r="C11">
        <v>5.5E-2</v>
      </c>
      <c r="D11">
        <v>0.378</v>
      </c>
      <c r="E11">
        <f t="shared" si="0"/>
        <v>1749.8081390975296</v>
      </c>
      <c r="F11">
        <f t="shared" si="1"/>
        <v>1.5027999999999999</v>
      </c>
      <c r="G11">
        <f t="shared" si="2"/>
        <v>0.29295592999365994</v>
      </c>
      <c r="H11">
        <f t="shared" si="3"/>
        <v>0.14550264550264549</v>
      </c>
    </row>
    <row r="12" spans="1:10" x14ac:dyDescent="0.3">
      <c r="A12">
        <v>227</v>
      </c>
      <c r="B12">
        <v>7.23</v>
      </c>
      <c r="C12">
        <v>7.6999999999999999E-2</v>
      </c>
      <c r="D12">
        <v>0.47099999999999997</v>
      </c>
      <c r="E12">
        <f t="shared" si="0"/>
        <v>1806.5158585911383</v>
      </c>
      <c r="F12">
        <f t="shared" si="1"/>
        <v>1.6412100000000001</v>
      </c>
      <c r="G12">
        <f t="shared" si="2"/>
        <v>0.28161765448265963</v>
      </c>
      <c r="H12">
        <f t="shared" si="3"/>
        <v>0.16348195329087051</v>
      </c>
    </row>
    <row r="13" spans="1:10" x14ac:dyDescent="0.3">
      <c r="A13">
        <v>233</v>
      </c>
      <c r="B13">
        <v>7.67</v>
      </c>
      <c r="C13">
        <v>0.105</v>
      </c>
      <c r="D13">
        <v>0.57699999999999996</v>
      </c>
      <c r="E13">
        <f t="shared" si="0"/>
        <v>1862.0239504919198</v>
      </c>
      <c r="F13">
        <f t="shared" si="1"/>
        <v>1.78711</v>
      </c>
      <c r="G13">
        <f t="shared" si="2"/>
        <v>0.27168963463483436</v>
      </c>
      <c r="H13">
        <f t="shared" si="3"/>
        <v>0.18197573656845756</v>
      </c>
    </row>
    <row r="14" spans="1:10" x14ac:dyDescent="0.3">
      <c r="A14">
        <v>239</v>
      </c>
      <c r="B14">
        <v>8.0299999999999994</v>
      </c>
      <c r="C14">
        <v>0.13500000000000001</v>
      </c>
      <c r="D14">
        <v>0.67600000000000005</v>
      </c>
      <c r="E14">
        <f t="shared" si="0"/>
        <v>1913.0120655083163</v>
      </c>
      <c r="F14">
        <f t="shared" si="1"/>
        <v>1.9191699999999998</v>
      </c>
      <c r="G14">
        <f t="shared" si="2"/>
        <v>0.26188187743265734</v>
      </c>
      <c r="H14">
        <f t="shared" si="3"/>
        <v>0.19970414201183431</v>
      </c>
    </row>
    <row r="15" spans="1:10" x14ac:dyDescent="0.3">
      <c r="A15">
        <v>244</v>
      </c>
      <c r="B15">
        <v>8.4499999999999993</v>
      </c>
      <c r="C15">
        <v>0.17399999999999999</v>
      </c>
      <c r="D15">
        <v>0.79900000000000004</v>
      </c>
      <c r="E15">
        <f t="shared" si="0"/>
        <v>1963.0954206125664</v>
      </c>
      <c r="F15">
        <f t="shared" si="1"/>
        <v>2.0617999999999999</v>
      </c>
      <c r="G15">
        <f t="shared" si="2"/>
        <v>0.25371359061442572</v>
      </c>
      <c r="H15">
        <f t="shared" si="3"/>
        <v>0.21777221526908633</v>
      </c>
    </row>
    <row r="16" spans="1:10" x14ac:dyDescent="0.3">
      <c r="A16">
        <v>250</v>
      </c>
      <c r="B16">
        <v>8.89</v>
      </c>
      <c r="C16">
        <v>0.224</v>
      </c>
      <c r="D16">
        <v>0.93899999999999995</v>
      </c>
      <c r="E16">
        <f t="shared" si="0"/>
        <v>2018.7061363676739</v>
      </c>
      <c r="F16">
        <f t="shared" si="1"/>
        <v>2.2225000000000001</v>
      </c>
      <c r="G16">
        <f t="shared" si="2"/>
        <v>0.24457507371862749</v>
      </c>
      <c r="H16">
        <f t="shared" si="3"/>
        <v>0.23855165069222578</v>
      </c>
    </row>
    <row r="17" spans="1:8" x14ac:dyDescent="0.3">
      <c r="A17">
        <v>254</v>
      </c>
      <c r="B17">
        <v>9.2200000000000006</v>
      </c>
      <c r="C17">
        <v>0.26600000000000001</v>
      </c>
      <c r="D17">
        <v>1.0509999999999999</v>
      </c>
      <c r="E17">
        <f t="shared" si="0"/>
        <v>2056.5286512042785</v>
      </c>
      <c r="F17">
        <f t="shared" si="1"/>
        <v>2.3418800000000002</v>
      </c>
      <c r="G17">
        <f t="shared" si="2"/>
        <v>0.23927009179538497</v>
      </c>
      <c r="H17">
        <f t="shared" si="3"/>
        <v>0.25309229305423409</v>
      </c>
    </row>
    <row r="18" spans="1:8" x14ac:dyDescent="0.3">
      <c r="A18">
        <v>259</v>
      </c>
      <c r="B18">
        <v>9.6</v>
      </c>
      <c r="C18">
        <v>0.32200000000000001</v>
      </c>
      <c r="D18">
        <v>1.1879999999999999</v>
      </c>
      <c r="E18">
        <f t="shared" si="0"/>
        <v>2102.1434906047257</v>
      </c>
      <c r="F18">
        <f t="shared" si="1"/>
        <v>2.4864000000000002</v>
      </c>
      <c r="G18">
        <f t="shared" si="2"/>
        <v>0.23269358150162955</v>
      </c>
      <c r="H18">
        <f t="shared" si="3"/>
        <v>0.27104377104377109</v>
      </c>
    </row>
    <row r="19" spans="1:8" x14ac:dyDescent="0.3">
      <c r="A19">
        <v>264</v>
      </c>
      <c r="B19">
        <v>10.029999999999999</v>
      </c>
      <c r="C19">
        <v>0.39300000000000002</v>
      </c>
      <c r="D19">
        <v>1.357</v>
      </c>
      <c r="E19">
        <f t="shared" si="0"/>
        <v>2148.2112665534214</v>
      </c>
      <c r="F19">
        <f t="shared" si="1"/>
        <v>2.6479199999999996</v>
      </c>
      <c r="G19">
        <f t="shared" si="2"/>
        <v>0.22722689614858368</v>
      </c>
      <c r="H19">
        <f t="shared" si="3"/>
        <v>0.28960943257184968</v>
      </c>
    </row>
    <row r="20" spans="1:8" x14ac:dyDescent="0.3">
      <c r="A20">
        <v>270</v>
      </c>
      <c r="B20">
        <v>10.46</v>
      </c>
      <c r="C20">
        <v>0.47599999999999998</v>
      </c>
      <c r="D20">
        <v>1.5309999999999999</v>
      </c>
      <c r="E20">
        <f t="shared" si="0"/>
        <v>2199.8478702325519</v>
      </c>
      <c r="F20">
        <f t="shared" si="1"/>
        <v>2.8242000000000003</v>
      </c>
      <c r="G20">
        <f t="shared" si="2"/>
        <v>0.22038787193365983</v>
      </c>
      <c r="H20">
        <f t="shared" si="3"/>
        <v>0.31090790333115609</v>
      </c>
    </row>
    <row r="21" spans="1:8" x14ac:dyDescent="0.3">
      <c r="A21">
        <v>274</v>
      </c>
      <c r="B21">
        <v>10.86</v>
      </c>
      <c r="C21">
        <v>0.55800000000000005</v>
      </c>
      <c r="D21">
        <v>1.7010000000000001</v>
      </c>
      <c r="E21">
        <f t="shared" si="0"/>
        <v>2240.5614318667431</v>
      </c>
      <c r="F21">
        <f t="shared" si="1"/>
        <v>2.9756399999999998</v>
      </c>
      <c r="G21">
        <f t="shared" si="2"/>
        <v>0.21578229136668983</v>
      </c>
      <c r="H21">
        <f t="shared" si="3"/>
        <v>0.32804232804232808</v>
      </c>
    </row>
    <row r="22" spans="1:8" x14ac:dyDescent="0.3">
      <c r="A22">
        <v>277</v>
      </c>
      <c r="B22">
        <v>11.03</v>
      </c>
      <c r="C22">
        <v>0.60399999999999998</v>
      </c>
      <c r="D22">
        <v>1.7769999999999999</v>
      </c>
      <c r="E22">
        <f t="shared" si="0"/>
        <v>2268.3463227799652</v>
      </c>
      <c r="F22">
        <f t="shared" si="1"/>
        <v>3.05531</v>
      </c>
      <c r="G22">
        <f t="shared" si="2"/>
        <v>0.21090198658258835</v>
      </c>
      <c r="H22">
        <f t="shared" si="3"/>
        <v>0.33989870568373665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0"/>
  <sheetViews>
    <sheetView workbookViewId="0">
      <selection activeCell="G15" sqref="B6:G15"/>
    </sheetView>
  </sheetViews>
  <sheetFormatPr defaultRowHeight="14.4" x14ac:dyDescent="0.3"/>
  <cols>
    <col min="8" max="8" width="12" bestFit="1" customWidth="1"/>
  </cols>
  <sheetData>
    <row r="6" spans="2:8" x14ac:dyDescent="0.3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2</v>
      </c>
      <c r="H6" t="s">
        <v>5</v>
      </c>
    </row>
    <row r="7" spans="2:8" x14ac:dyDescent="0.3">
      <c r="B7">
        <v>1</v>
      </c>
      <c r="C7">
        <v>0.47</v>
      </c>
      <c r="D7">
        <v>309</v>
      </c>
      <c r="E7">
        <v>470</v>
      </c>
      <c r="F7">
        <f>1/D7</f>
        <v>3.2362459546925568E-3</v>
      </c>
      <c r="G7">
        <f>LN(E7)</f>
        <v>6.1527326947041043</v>
      </c>
      <c r="H7">
        <f>2*F20*B20</f>
        <v>1.1469933773724494E-19</v>
      </c>
    </row>
    <row r="8" spans="2:8" x14ac:dyDescent="0.3">
      <c r="B8">
        <v>1</v>
      </c>
      <c r="C8">
        <v>0.34</v>
      </c>
      <c r="D8">
        <v>319</v>
      </c>
      <c r="E8">
        <v>340</v>
      </c>
      <c r="F8">
        <f t="shared" ref="F8:F15" si="0">1/D8</f>
        <v>3.134796238244514E-3</v>
      </c>
      <c r="G8">
        <f t="shared" ref="G8:G15" si="1">LN(E8)</f>
        <v>5.8289456176102075</v>
      </c>
    </row>
    <row r="9" spans="2:8" x14ac:dyDescent="0.3">
      <c r="B9">
        <v>1.02</v>
      </c>
      <c r="C9">
        <v>0.2</v>
      </c>
      <c r="D9">
        <v>331</v>
      </c>
      <c r="E9">
        <v>200</v>
      </c>
      <c r="F9">
        <f t="shared" si="0"/>
        <v>3.0211480362537764E-3</v>
      </c>
      <c r="G9">
        <f t="shared" si="1"/>
        <v>5.2983173665480363</v>
      </c>
    </row>
    <row r="10" spans="2:8" x14ac:dyDescent="0.3">
      <c r="B10">
        <v>1.02</v>
      </c>
      <c r="C10">
        <v>0.14000000000000001</v>
      </c>
      <c r="D10">
        <v>342</v>
      </c>
      <c r="E10">
        <v>140</v>
      </c>
      <c r="F10">
        <f t="shared" si="0"/>
        <v>2.9239766081871343E-3</v>
      </c>
      <c r="G10">
        <f t="shared" si="1"/>
        <v>4.9416424226093039</v>
      </c>
    </row>
    <row r="11" spans="2:8" x14ac:dyDescent="0.3">
      <c r="B11">
        <v>1</v>
      </c>
      <c r="C11">
        <v>0.09</v>
      </c>
      <c r="D11">
        <v>352</v>
      </c>
      <c r="E11">
        <v>90</v>
      </c>
      <c r="F11">
        <f t="shared" si="0"/>
        <v>2.840909090909091E-3</v>
      </c>
      <c r="G11">
        <f t="shared" si="1"/>
        <v>4.499809670330265</v>
      </c>
    </row>
    <row r="12" spans="2:8" x14ac:dyDescent="0.3">
      <c r="B12">
        <v>0.99</v>
      </c>
      <c r="C12">
        <v>6.9000000000000006E-2</v>
      </c>
      <c r="D12">
        <v>362</v>
      </c>
      <c r="E12">
        <v>69</v>
      </c>
      <c r="F12">
        <f t="shared" si="0"/>
        <v>2.7624309392265192E-3</v>
      </c>
      <c r="G12">
        <f t="shared" si="1"/>
        <v>4.2341065045972597</v>
      </c>
    </row>
    <row r="13" spans="2:8" x14ac:dyDescent="0.3">
      <c r="B13">
        <v>1</v>
      </c>
      <c r="C13">
        <v>4.3999999999999997E-2</v>
      </c>
      <c r="D13">
        <v>374</v>
      </c>
      <c r="E13">
        <v>44</v>
      </c>
      <c r="F13">
        <f t="shared" si="0"/>
        <v>2.6737967914438501E-3</v>
      </c>
      <c r="G13">
        <f t="shared" si="1"/>
        <v>3.784189633918261</v>
      </c>
    </row>
    <row r="14" spans="2:8" x14ac:dyDescent="0.3">
      <c r="B14">
        <v>1</v>
      </c>
      <c r="C14">
        <v>3.5999999999999997E-2</v>
      </c>
      <c r="D14">
        <v>381</v>
      </c>
      <c r="E14">
        <v>36</v>
      </c>
      <c r="F14">
        <f t="shared" si="0"/>
        <v>2.6246719160104987E-3</v>
      </c>
      <c r="G14">
        <f t="shared" si="1"/>
        <v>3.5835189384561099</v>
      </c>
    </row>
    <row r="15" spans="2:8" x14ac:dyDescent="0.3">
      <c r="B15">
        <v>1.03</v>
      </c>
      <c r="C15">
        <v>2.8000000000000001E-2</v>
      </c>
      <c r="D15">
        <v>391</v>
      </c>
      <c r="E15">
        <v>28</v>
      </c>
      <c r="F15">
        <f t="shared" si="0"/>
        <v>2.5575447570332483E-3</v>
      </c>
      <c r="G15">
        <f t="shared" si="1"/>
        <v>3.3322045101752038</v>
      </c>
    </row>
    <row r="19" spans="2:6" x14ac:dyDescent="0.3">
      <c r="B19" t="s">
        <v>3</v>
      </c>
      <c r="F19" t="s">
        <v>4</v>
      </c>
    </row>
    <row r="20" spans="2:6" x14ac:dyDescent="0.3">
      <c r="B20">
        <f>(G15-G7)/(F15-F7)</f>
        <v>4155.7731064219179</v>
      </c>
      <c r="F20">
        <f>1.38*10^-23</f>
        <v>1.3800000000000001E-23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Сорокин</dc:creator>
  <cp:lastModifiedBy>Юра Сорокин</cp:lastModifiedBy>
  <dcterms:created xsi:type="dcterms:W3CDTF">2015-12-09T20:22:25Z</dcterms:created>
  <dcterms:modified xsi:type="dcterms:W3CDTF">2015-12-10T09:18:36Z</dcterms:modified>
</cp:coreProperties>
</file>