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CSE\Algoritmica\Stuff-main\CP Books\"/>
    </mc:Choice>
  </mc:AlternateContent>
  <xr:revisionPtr revIDLastSave="0" documentId="13_ncr:1_{0C810A8E-E11E-4CBD-B039-B5E9B60F1452}" xr6:coauthVersionLast="47" xr6:coauthVersionMax="47" xr10:uidLastSave="{00000000-0000-0000-0000-000000000000}"/>
  <bookViews>
    <workbookView xWindow="-96" yWindow="-96" windowWidth="23232" windowHeight="13872" activeTab="3" xr2:uid="{00000000-000D-0000-FFFF-FFFF00000000}"/>
  </bookViews>
  <sheets>
    <sheet name="General" sheetId="1" r:id="rId1"/>
    <sheet name="1" sheetId="2" r:id="rId2"/>
    <sheet name="2" sheetId="3" r:id="rId3"/>
    <sheet name="3" sheetId="4" r:id="rId4"/>
    <sheet name="3.5" sheetId="5" r:id="rId5"/>
    <sheet name="3.75" sheetId="6" r:id="rId6"/>
    <sheet name="4" sheetId="7" r:id="rId7"/>
    <sheet name="5" sheetId="8" r:id="rId8"/>
    <sheet name="6" sheetId="9" r:id="rId9"/>
    <sheet name="7" sheetId="10" r:id="rId10"/>
    <sheet name="8" sheetId="11" r:id="rId11"/>
    <sheet name="9" sheetId="12" r:id="rId12"/>
    <sheet name="10" sheetId="13" r:id="rId13"/>
    <sheet name="Popular Subjects" sheetId="14" r:id="rId14"/>
  </sheets>
  <calcPr calcId="191029"/>
</workbook>
</file>

<file path=xl/calcChain.xml><?xml version="1.0" encoding="utf-8"?>
<calcChain xmlns="http://schemas.openxmlformats.org/spreadsheetml/2006/main">
  <c r="C4" i="13" l="1"/>
  <c r="C3" i="13"/>
  <c r="C5" i="13" s="1"/>
  <c r="C13" i="12"/>
  <c r="C12" i="12"/>
  <c r="C11" i="12"/>
  <c r="C10" i="12"/>
  <c r="C9" i="12"/>
  <c r="C8" i="12"/>
  <c r="C7" i="12"/>
  <c r="C6" i="12"/>
  <c r="C5" i="12"/>
  <c r="C4" i="12"/>
  <c r="C3" i="12"/>
  <c r="C2" i="12"/>
  <c r="C14" i="12" s="1"/>
  <c r="C13" i="11"/>
  <c r="C12" i="11"/>
  <c r="C11" i="11"/>
  <c r="C10" i="11"/>
  <c r="C9" i="11"/>
  <c r="C8" i="11"/>
  <c r="C7" i="11"/>
  <c r="C6" i="11"/>
  <c r="C5" i="11"/>
  <c r="C4" i="11"/>
  <c r="C3" i="11"/>
  <c r="C2" i="11"/>
  <c r="C14" i="11" s="1"/>
  <c r="C10" i="10"/>
  <c r="C9" i="10"/>
  <c r="C11" i="10" s="1"/>
  <c r="C8" i="10"/>
  <c r="C7" i="10"/>
  <c r="C6" i="10"/>
  <c r="C5" i="10"/>
  <c r="C4" i="10"/>
  <c r="C3" i="10"/>
  <c r="C2" i="10"/>
  <c r="C8" i="9"/>
  <c r="C7" i="9"/>
  <c r="C6" i="9"/>
  <c r="C5" i="9"/>
  <c r="C4" i="9"/>
  <c r="C3" i="9"/>
  <c r="C2" i="9"/>
  <c r="C9" i="9" s="1"/>
  <c r="C14" i="8"/>
  <c r="C13" i="8"/>
  <c r="C12" i="8"/>
  <c r="C11" i="8"/>
  <c r="C10" i="8"/>
  <c r="C9" i="8"/>
  <c r="C8" i="8"/>
  <c r="C7" i="8"/>
  <c r="C6" i="8"/>
  <c r="C5" i="8"/>
  <c r="C4" i="8"/>
  <c r="C3" i="8"/>
  <c r="C2" i="8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23" i="7" s="1"/>
  <c r="C3" i="7"/>
  <c r="C4" i="6"/>
  <c r="C5" i="6" s="1"/>
  <c r="C9" i="5"/>
  <c r="C8" i="5"/>
  <c r="C6" i="5"/>
  <c r="C5" i="5"/>
  <c r="C4" i="5"/>
  <c r="C3" i="5"/>
  <c r="C2" i="5"/>
  <c r="C35" i="5" s="1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7" i="4" s="1"/>
  <c r="C11" i="3"/>
  <c r="C10" i="3"/>
  <c r="C9" i="3"/>
  <c r="C8" i="3"/>
  <c r="C7" i="3"/>
  <c r="C6" i="3"/>
  <c r="C5" i="3"/>
  <c r="C4" i="3"/>
  <c r="C3" i="3"/>
  <c r="C2" i="3"/>
  <c r="C16" i="2"/>
  <c r="F3" i="1"/>
  <c r="F2" i="1"/>
  <c r="F4" i="1" l="1"/>
</calcChain>
</file>

<file path=xl/sharedStrings.xml><?xml version="1.0" encoding="utf-8"?>
<sst xmlns="http://schemas.openxmlformats.org/spreadsheetml/2006/main" count="291" uniqueCount="222">
  <si>
    <t>Books :</t>
  </si>
  <si>
    <t>Number of Pages</t>
  </si>
  <si>
    <t>Pages Read</t>
  </si>
  <si>
    <t>1 - Think Complexity - Introduciton to Competitive Programming</t>
  </si>
  <si>
    <t>Total :</t>
  </si>
  <si>
    <t>2 - Competitive Programming Guide</t>
  </si>
  <si>
    <t>Read :</t>
  </si>
  <si>
    <t>3 - Corman</t>
  </si>
  <si>
    <t>Left :</t>
  </si>
  <si>
    <t>3.5 - Combinatorial Algorithms</t>
  </si>
  <si>
    <t>3.75 - Regex</t>
  </si>
  <si>
    <t>4 - Number Theory</t>
  </si>
  <si>
    <t>5 - Graph Theory</t>
  </si>
  <si>
    <t>6 - Group Theory</t>
  </si>
  <si>
    <t>7 - Introduction to Undergraduate Algebra</t>
  </si>
  <si>
    <t xml:space="preserve">8 - Linear Algebra </t>
  </si>
  <si>
    <t>9 - Probability Theory</t>
  </si>
  <si>
    <t>10 - Game Theory</t>
  </si>
  <si>
    <t xml:space="preserve">ORDER : 1, 7, 8, 6, 4, 5  </t>
  </si>
  <si>
    <t>Chapter</t>
  </si>
  <si>
    <t>Name</t>
  </si>
  <si>
    <t>Read?</t>
  </si>
  <si>
    <t>Known</t>
  </si>
  <si>
    <t>Complexity Science</t>
  </si>
  <si>
    <t>Graphs</t>
  </si>
  <si>
    <t>Analysis of algorithms</t>
  </si>
  <si>
    <t>Nope</t>
  </si>
  <si>
    <t>Small world graphs</t>
  </si>
  <si>
    <t>Almost</t>
  </si>
  <si>
    <t>Scale-free networks</t>
  </si>
  <si>
    <t>Done</t>
  </si>
  <si>
    <t>Cellular Automata</t>
  </si>
  <si>
    <t>Game of Life</t>
  </si>
  <si>
    <t>Fractals</t>
  </si>
  <si>
    <t>Self-organized criticality</t>
  </si>
  <si>
    <t>Agent-based models</t>
  </si>
  <si>
    <t>Case study: Sugarscape</t>
  </si>
  <si>
    <t>Case study: Ant trails</t>
  </si>
  <si>
    <t>Case study: Directed graphs and knots</t>
  </si>
  <si>
    <t>Case study: The Volunteer's Dilemma</t>
  </si>
  <si>
    <t>Introduction</t>
  </si>
  <si>
    <t>Data Structures and Libraries</t>
  </si>
  <si>
    <t>Problem Solving Paradigms</t>
  </si>
  <si>
    <t>Graph</t>
  </si>
  <si>
    <t>Mathematics</t>
  </si>
  <si>
    <t>String Processing</t>
  </si>
  <si>
    <t>Computational Geometry</t>
  </si>
  <si>
    <t>More Advanced Topics</t>
  </si>
  <si>
    <t>Rare Topics</t>
  </si>
  <si>
    <t>The Role of Algorithms in Computing</t>
  </si>
  <si>
    <t xml:space="preserve">Getting Started </t>
  </si>
  <si>
    <t>Growth of Functions</t>
  </si>
  <si>
    <t>Divide-and-Conquer</t>
  </si>
  <si>
    <t>Probabilistic Analysis and Randomized Algorithms</t>
  </si>
  <si>
    <t>Heapsort</t>
  </si>
  <si>
    <t xml:space="preserve">Quicksort </t>
  </si>
  <si>
    <t>Sorting in Linear Time</t>
  </si>
  <si>
    <t>Medians and Order Statistics</t>
  </si>
  <si>
    <t>Elementary Data Structures</t>
  </si>
  <si>
    <t xml:space="preserve">Hash Tables </t>
  </si>
  <si>
    <t>Binary Search Trees</t>
  </si>
  <si>
    <t>Red-Black Trees</t>
  </si>
  <si>
    <t xml:space="preserve">Augmenting Data Structures </t>
  </si>
  <si>
    <t xml:space="preserve">Dynamic Programming </t>
  </si>
  <si>
    <t>Greedy Algorithms</t>
  </si>
  <si>
    <t>Amortized Analysis</t>
  </si>
  <si>
    <t>B-Trees</t>
  </si>
  <si>
    <t>Fibonacci Heaps</t>
  </si>
  <si>
    <t>van Emde Boas Trees</t>
  </si>
  <si>
    <t>Data Structures for Disjoint Sets</t>
  </si>
  <si>
    <t>Elementary Graph Algorithms</t>
  </si>
  <si>
    <t xml:space="preserve">Minimum Spanning Trees </t>
  </si>
  <si>
    <t>Single-Source Shortest Paths</t>
  </si>
  <si>
    <t>All-Pairs Shortest Paths</t>
  </si>
  <si>
    <t>Maximum Flow</t>
  </si>
  <si>
    <t>Multithreaded Algorithms</t>
  </si>
  <si>
    <t xml:space="preserve">Matrix Operations </t>
  </si>
  <si>
    <t xml:space="preserve">Linear Programming </t>
  </si>
  <si>
    <t>Polynomials and the FFT</t>
  </si>
  <si>
    <t>Number-Theoretic Algorithms</t>
  </si>
  <si>
    <t xml:space="preserve">String Matching </t>
  </si>
  <si>
    <t>NP-Completeness</t>
  </si>
  <si>
    <t>Aproximation Algorithms</t>
  </si>
  <si>
    <t>Fun with Fibonacci numbers</t>
  </si>
  <si>
    <t>Sequences, sequence operators, and annihilators</t>
  </si>
  <si>
    <t>Solving Linear Recurrences</t>
  </si>
  <si>
    <t>Divide and Conquer Recurrences and the Master Theorem</t>
  </si>
  <si>
    <t>Transforming Recurrences</t>
  </si>
  <si>
    <t xml:space="preserve">Divide amd Conquer </t>
  </si>
  <si>
    <t>Randomized Algorithms</t>
  </si>
  <si>
    <t>Randomized Treaps</t>
  </si>
  <si>
    <t>Randomized Minimum Cut</t>
  </si>
  <si>
    <t>Hash Tables</t>
  </si>
  <si>
    <t>Skip Lists</t>
  </si>
  <si>
    <t xml:space="preserve">Dynamic Binary Search Trees </t>
  </si>
  <si>
    <t>Basic Graph Properties</t>
  </si>
  <si>
    <t>Shortest Paths</t>
  </si>
  <si>
    <t>All-Pair Shortest Paths</t>
  </si>
  <si>
    <t>Minimum Spanning Trees</t>
  </si>
  <si>
    <t>Fast Fourier Transforms</t>
  </si>
  <si>
    <t>Number Theoretic Algorithms</t>
  </si>
  <si>
    <t>String Matching</t>
  </si>
  <si>
    <t>More String Matching</t>
  </si>
  <si>
    <t>Convex Hulls</t>
  </si>
  <si>
    <t>Line Segment Intersection</t>
  </si>
  <si>
    <t>Polygon Triangulation</t>
  </si>
  <si>
    <t>Lower Bounds</t>
  </si>
  <si>
    <t>Adversary Arguments</t>
  </si>
  <si>
    <t>Reductions</t>
  </si>
  <si>
    <t>NP-Hard Problems</t>
  </si>
  <si>
    <t>Tutorial</t>
  </si>
  <si>
    <t>Examples</t>
  </si>
  <si>
    <t xml:space="preserve">Tools &amp; Languages </t>
  </si>
  <si>
    <t>Basic Properties of the Integers</t>
  </si>
  <si>
    <t>Congruences</t>
  </si>
  <si>
    <t>Computing with Large Integers</t>
  </si>
  <si>
    <t>Euclid's Algorithm</t>
  </si>
  <si>
    <t>The Distribution of Primes</t>
  </si>
  <si>
    <t>Abelian Groups</t>
  </si>
  <si>
    <t xml:space="preserve">Rings </t>
  </si>
  <si>
    <t>Finite and Discrete Probability Distributions</t>
  </si>
  <si>
    <t>Probabilistic algorithms</t>
  </si>
  <si>
    <t>Probabilistic Primality testing</t>
  </si>
  <si>
    <t>Finding Generators and Discrete logarithms in Zp</t>
  </si>
  <si>
    <t>Quadratic Reciprocity and Computing Modular Square Roots</t>
  </si>
  <si>
    <t>Modules and Vector Spaces</t>
  </si>
  <si>
    <t>Matrices</t>
  </si>
  <si>
    <t>Subexponential-time Discrete Logarithms and Factoring</t>
  </si>
  <si>
    <t xml:space="preserve">More Rings </t>
  </si>
  <si>
    <t>Polynomial arithmetic and applications</t>
  </si>
  <si>
    <t>Linearly Generated Sequences and applications</t>
  </si>
  <si>
    <t>Finite Fields</t>
  </si>
  <si>
    <t>Algorithms for Finite Fields</t>
  </si>
  <si>
    <t xml:space="preserve">Deterministic primality testing </t>
  </si>
  <si>
    <t>The Basics</t>
  </si>
  <si>
    <t>Matching</t>
  </si>
  <si>
    <t>Connectivity</t>
  </si>
  <si>
    <t>Planar Graphs</t>
  </si>
  <si>
    <t>Colouring</t>
  </si>
  <si>
    <t>Flows</t>
  </si>
  <si>
    <t>Substructures in Dense Graphs</t>
  </si>
  <si>
    <t>Substructures in Sparse Graphs</t>
  </si>
  <si>
    <t>Ramsey Theory for Graphs</t>
  </si>
  <si>
    <t>Hamilton Cycles</t>
  </si>
  <si>
    <t>Random Graphs</t>
  </si>
  <si>
    <t>Minors, Trees, and WQO</t>
  </si>
  <si>
    <t>Basic Definitions and Results</t>
  </si>
  <si>
    <t>Free Groups and Presentations; Coxeter Groups</t>
  </si>
  <si>
    <t>Automorphisms and Extensions</t>
  </si>
  <si>
    <t>Groups Acting on Sets</t>
  </si>
  <si>
    <t>The Sylow Theorems; Applications</t>
  </si>
  <si>
    <t>Subnormal Series; Solvable and Nilpotent Groups</t>
  </si>
  <si>
    <t>Representations of Finite Groups</t>
  </si>
  <si>
    <t>Prerequisites</t>
  </si>
  <si>
    <t>Ruler and Compass Constructions</t>
  </si>
  <si>
    <t>Introduction to Rings</t>
  </si>
  <si>
    <t>The Integers</t>
  </si>
  <si>
    <t xml:space="preserve">Quotients of the Ring of integers </t>
  </si>
  <si>
    <t>Some Ring Theory</t>
  </si>
  <si>
    <t xml:space="preserve">Polynomials </t>
  </si>
  <si>
    <t>More Ring Theory</t>
  </si>
  <si>
    <t>Field Extensions</t>
  </si>
  <si>
    <t>Vector Spaces</t>
  </si>
  <si>
    <t>Linear Mappings</t>
  </si>
  <si>
    <t>Linear Maps and Matrices</t>
  </si>
  <si>
    <t>Scalar Products and Orthogonality</t>
  </si>
  <si>
    <t>Determinants</t>
  </si>
  <si>
    <t>Symmetric, Hermitian, and Unitary Operators</t>
  </si>
  <si>
    <t>Eigenvectors and Eigenvalues</t>
  </si>
  <si>
    <t>Polynomials and Matrices</t>
  </si>
  <si>
    <t>Triangulation of Matrices and Linear Maps</t>
  </si>
  <si>
    <t>Polynomials and Primary Decomposition</t>
  </si>
  <si>
    <t>Convex Sets</t>
  </si>
  <si>
    <t xml:space="preserve">Discrete Probability Distributions </t>
  </si>
  <si>
    <t>Continuous Probability Densities</t>
  </si>
  <si>
    <t xml:space="preserve">Combinatorics </t>
  </si>
  <si>
    <t>Conditional Probability</t>
  </si>
  <si>
    <t>Distributions and Densities</t>
  </si>
  <si>
    <t>Expected Value and Variance</t>
  </si>
  <si>
    <t xml:space="preserve">Sums of Random Variables </t>
  </si>
  <si>
    <t>Law of Large Numbers</t>
  </si>
  <si>
    <t>Central Limit Theorem</t>
  </si>
  <si>
    <t>Generating Functions</t>
  </si>
  <si>
    <t>Markov Chains</t>
  </si>
  <si>
    <t>Random Walks</t>
  </si>
  <si>
    <t>Two Person Zero Sum Games</t>
  </si>
  <si>
    <t>Nash Equilibrium</t>
  </si>
  <si>
    <t>Existence Results And Mixed Strategies</t>
  </si>
  <si>
    <t>Subject</t>
  </si>
  <si>
    <t>Count</t>
  </si>
  <si>
    <t>Polynomial</t>
  </si>
  <si>
    <t>Integer</t>
  </si>
  <si>
    <t>Distribution</t>
  </si>
  <si>
    <t>Finite</t>
  </si>
  <si>
    <t>Discrete</t>
  </si>
  <si>
    <t>Probability</t>
  </si>
  <si>
    <t>Computing</t>
  </si>
  <si>
    <t>Probabilistic</t>
  </si>
  <si>
    <t>Set</t>
  </si>
  <si>
    <t>Application</t>
  </si>
  <si>
    <t>Field</t>
  </si>
  <si>
    <t>Random</t>
  </si>
  <si>
    <t>Game</t>
  </si>
  <si>
    <t>String</t>
  </si>
  <si>
    <t>Geometry</t>
  </si>
  <si>
    <t>Topic</t>
  </si>
  <si>
    <t>Function</t>
  </si>
  <si>
    <t>Shortest</t>
  </si>
  <si>
    <t>Path</t>
  </si>
  <si>
    <t>Flow</t>
  </si>
  <si>
    <t>Primality</t>
  </si>
  <si>
    <t>Logarithm</t>
  </si>
  <si>
    <t>Substructure</t>
  </si>
  <si>
    <t>Map</t>
  </si>
  <si>
    <t>Groups</t>
  </si>
  <si>
    <t>Algorithms</t>
  </si>
  <si>
    <t>Rings</t>
  </si>
  <si>
    <t>Data Structures</t>
  </si>
  <si>
    <t>Trees</t>
  </si>
  <si>
    <t>Analysis</t>
  </si>
  <si>
    <t>Vector Space</t>
  </si>
  <si>
    <t>Densities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</si>
</sst>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FCC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4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7" borderId="4" xfId="0" applyFill="1" applyBorder="1"/>
    <xf numFmtId="0" fontId="0" fillId="6" borderId="1" xfId="0" applyFill="1" applyBorder="1"/>
    <xf numFmtId="0" fontId="0" fillId="2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8" borderId="0" xfId="0" applyFont="1" applyFill="1" applyAlignment="1">
      <alignment horizontal="left" vertical="center"/>
    </xf>
    <xf numFmtId="0" fontId="3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A2" sqref="A2"/>
    </sheetView>
  </sheetViews>
  <sheetFormatPr defaultRowHeight="14.4" x14ac:dyDescent="0.55000000000000004"/>
  <cols>
    <col min="1" max="1" width="51.62890625" bestFit="1" customWidth="1"/>
    <col min="2" max="2" width="14.20703125" bestFit="1" customWidth="1"/>
    <col min="3" max="3" width="9.20703125" bestFit="1" customWidth="1"/>
  </cols>
  <sheetData>
    <row r="1" spans="1:6" x14ac:dyDescent="0.55000000000000004">
      <c r="A1" s="2" t="s">
        <v>0</v>
      </c>
      <c r="B1" s="16" t="s">
        <v>1</v>
      </c>
      <c r="C1" s="16" t="s">
        <v>2</v>
      </c>
    </row>
    <row r="2" spans="1:6" x14ac:dyDescent="0.55000000000000004">
      <c r="A2" s="23" t="s">
        <v>3</v>
      </c>
      <c r="B2" s="17">
        <v>91</v>
      </c>
      <c r="C2" s="18">
        <v>22</v>
      </c>
      <c r="E2" s="29" t="s">
        <v>4</v>
      </c>
      <c r="F2" s="28">
        <f>SUM(B2:B13)</f>
        <v>3825</v>
      </c>
    </row>
    <row r="3" spans="1:6" x14ac:dyDescent="0.55000000000000004">
      <c r="A3" s="24" t="s">
        <v>5</v>
      </c>
      <c r="B3" s="19">
        <v>391</v>
      </c>
      <c r="C3" s="20">
        <v>0</v>
      </c>
      <c r="E3" s="30" t="s">
        <v>6</v>
      </c>
      <c r="F3" s="28">
        <f>SUM(C2:C13)</f>
        <v>22</v>
      </c>
    </row>
    <row r="4" spans="1:6" x14ac:dyDescent="0.55000000000000004">
      <c r="A4" s="25" t="s">
        <v>7</v>
      </c>
      <c r="B4" s="17">
        <v>1121</v>
      </c>
      <c r="C4" s="18">
        <v>0</v>
      </c>
      <c r="E4" s="30" t="s">
        <v>8</v>
      </c>
      <c r="F4" s="28">
        <f>F2-F3</f>
        <v>3803</v>
      </c>
    </row>
    <row r="5" spans="1:6" x14ac:dyDescent="0.55000000000000004">
      <c r="A5" s="26" t="s">
        <v>9</v>
      </c>
      <c r="B5" s="19">
        <v>193</v>
      </c>
      <c r="C5" s="20">
        <v>0</v>
      </c>
    </row>
    <row r="6" spans="1:6" x14ac:dyDescent="0.55000000000000004">
      <c r="A6" s="27" t="s">
        <v>10</v>
      </c>
      <c r="B6" s="21">
        <v>159</v>
      </c>
      <c r="C6" s="18">
        <v>0</v>
      </c>
    </row>
    <row r="7" spans="1:6" x14ac:dyDescent="0.55000000000000004">
      <c r="A7" s="25" t="s">
        <v>11</v>
      </c>
      <c r="B7" s="22">
        <v>538</v>
      </c>
      <c r="C7" s="20">
        <v>0</v>
      </c>
    </row>
    <row r="8" spans="1:6" x14ac:dyDescent="0.55000000000000004">
      <c r="A8" s="26" t="s">
        <v>12</v>
      </c>
      <c r="B8" s="19">
        <v>274</v>
      </c>
      <c r="C8" s="18">
        <v>0</v>
      </c>
    </row>
    <row r="9" spans="1:6" x14ac:dyDescent="0.55000000000000004">
      <c r="A9" s="27" t="s">
        <v>13</v>
      </c>
      <c r="B9" s="17">
        <v>110</v>
      </c>
      <c r="C9" s="20">
        <v>0</v>
      </c>
    </row>
    <row r="10" spans="1:6" x14ac:dyDescent="0.55000000000000004">
      <c r="A10" s="25" t="s">
        <v>14</v>
      </c>
      <c r="B10" s="19">
        <v>133</v>
      </c>
      <c r="C10" s="18">
        <v>0</v>
      </c>
    </row>
    <row r="11" spans="1:6" x14ac:dyDescent="0.55000000000000004">
      <c r="A11" s="26" t="s">
        <v>15</v>
      </c>
      <c r="B11" s="21">
        <v>276</v>
      </c>
      <c r="C11" s="20">
        <v>0</v>
      </c>
    </row>
    <row r="12" spans="1:6" x14ac:dyDescent="0.55000000000000004">
      <c r="A12" s="27" t="s">
        <v>16</v>
      </c>
      <c r="B12" s="21">
        <v>492</v>
      </c>
      <c r="C12" s="18">
        <v>0</v>
      </c>
    </row>
    <row r="13" spans="1:6" x14ac:dyDescent="0.55000000000000004">
      <c r="A13" s="23" t="s">
        <v>17</v>
      </c>
      <c r="B13" s="21">
        <v>47</v>
      </c>
      <c r="C13" s="20">
        <v>0</v>
      </c>
    </row>
    <row r="15" spans="1:6" x14ac:dyDescent="0.55000000000000004">
      <c r="A15" s="32" t="s">
        <v>18</v>
      </c>
      <c r="B15" s="3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"/>
  <sheetViews>
    <sheetView workbookViewId="0">
      <selection activeCell="B6" sqref="B6"/>
    </sheetView>
  </sheetViews>
  <sheetFormatPr defaultRowHeight="14.4" x14ac:dyDescent="0.55000000000000004"/>
  <cols>
    <col min="2" max="2" width="30.734375" bestFit="1" customWidth="1"/>
    <col min="3" max="3" width="14.20703125" bestFit="1" customWidth="1"/>
  </cols>
  <sheetData>
    <row r="1" spans="1:7" x14ac:dyDescent="0.55000000000000004">
      <c r="A1" s="2" t="s">
        <v>19</v>
      </c>
      <c r="B1" s="3" t="s">
        <v>20</v>
      </c>
      <c r="C1" s="4" t="s">
        <v>1</v>
      </c>
      <c r="D1" s="3" t="s">
        <v>21</v>
      </c>
      <c r="E1" s="8" t="s">
        <v>22</v>
      </c>
    </row>
    <row r="2" spans="1:7" x14ac:dyDescent="0.55000000000000004">
      <c r="A2" s="6">
        <v>1</v>
      </c>
      <c r="B2" s="7" t="s">
        <v>153</v>
      </c>
      <c r="C2" s="7">
        <f>7-1</f>
        <v>6</v>
      </c>
      <c r="D2" s="13"/>
      <c r="E2" s="15"/>
    </row>
    <row r="3" spans="1:7" x14ac:dyDescent="0.55000000000000004">
      <c r="A3" s="6">
        <v>2</v>
      </c>
      <c r="B3" s="7" t="s">
        <v>154</v>
      </c>
      <c r="C3" s="7">
        <f>17-7</f>
        <v>10</v>
      </c>
      <c r="D3" s="13"/>
      <c r="E3" s="13"/>
    </row>
    <row r="4" spans="1:7" x14ac:dyDescent="0.55000000000000004">
      <c r="A4" s="6">
        <v>3</v>
      </c>
      <c r="B4" s="7" t="s">
        <v>155</v>
      </c>
      <c r="C4" s="7">
        <f>30-17</f>
        <v>13</v>
      </c>
      <c r="D4" s="13"/>
      <c r="E4" s="15"/>
      <c r="G4" s="13"/>
    </row>
    <row r="5" spans="1:7" x14ac:dyDescent="0.55000000000000004">
      <c r="A5" s="6">
        <v>4</v>
      </c>
      <c r="B5" s="7" t="s">
        <v>156</v>
      </c>
      <c r="C5" s="7">
        <f>42-30</f>
        <v>12</v>
      </c>
      <c r="D5" s="9"/>
      <c r="E5" s="13"/>
      <c r="G5" s="15"/>
    </row>
    <row r="6" spans="1:7" x14ac:dyDescent="0.55000000000000004">
      <c r="A6" s="6">
        <v>5</v>
      </c>
      <c r="B6" s="7" t="s">
        <v>157</v>
      </c>
      <c r="C6" s="7">
        <f>52-42</f>
        <v>10</v>
      </c>
      <c r="D6" s="13"/>
      <c r="E6" s="11"/>
      <c r="G6" s="14"/>
    </row>
    <row r="7" spans="1:7" x14ac:dyDescent="0.55000000000000004">
      <c r="A7" s="6">
        <v>6</v>
      </c>
      <c r="B7" s="7" t="s">
        <v>158</v>
      </c>
      <c r="C7" s="7">
        <f>71-52</f>
        <v>19</v>
      </c>
      <c r="D7" s="12"/>
      <c r="E7" s="10"/>
    </row>
    <row r="8" spans="1:7" x14ac:dyDescent="0.55000000000000004">
      <c r="A8" s="6">
        <v>7</v>
      </c>
      <c r="B8" s="7" t="s">
        <v>159</v>
      </c>
      <c r="C8" s="7">
        <f>96-71</f>
        <v>25</v>
      </c>
      <c r="D8" s="12"/>
      <c r="E8" s="13"/>
    </row>
    <row r="9" spans="1:7" x14ac:dyDescent="0.55000000000000004">
      <c r="A9" s="6">
        <v>8</v>
      </c>
      <c r="B9" s="7" t="s">
        <v>160</v>
      </c>
      <c r="C9" s="7">
        <f>111-96</f>
        <v>15</v>
      </c>
      <c r="D9" s="13"/>
      <c r="E9" s="13"/>
    </row>
    <row r="10" spans="1:7" x14ac:dyDescent="0.55000000000000004">
      <c r="A10" s="6">
        <v>9</v>
      </c>
      <c r="B10" s="7" t="s">
        <v>161</v>
      </c>
      <c r="C10" s="7">
        <f>134-111</f>
        <v>23</v>
      </c>
      <c r="D10" s="9"/>
      <c r="E10" s="12"/>
    </row>
    <row r="11" spans="1:7" x14ac:dyDescent="0.55000000000000004">
      <c r="C11">
        <f>SUM(C2:C10)</f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4"/>
  <sheetViews>
    <sheetView workbookViewId="0">
      <selection activeCell="G2" sqref="G2"/>
    </sheetView>
  </sheetViews>
  <sheetFormatPr defaultRowHeight="14.4" x14ac:dyDescent="0.55000000000000004"/>
  <cols>
    <col min="2" max="2" width="36.734375" bestFit="1" customWidth="1"/>
    <col min="3" max="3" width="14.20703125" bestFit="1" customWidth="1"/>
  </cols>
  <sheetData>
    <row r="1" spans="1:7" x14ac:dyDescent="0.55000000000000004">
      <c r="A1" s="2" t="s">
        <v>19</v>
      </c>
      <c r="B1" s="3" t="s">
        <v>20</v>
      </c>
      <c r="C1" s="4" t="s">
        <v>1</v>
      </c>
      <c r="D1" s="3" t="s">
        <v>21</v>
      </c>
      <c r="E1" s="8" t="s">
        <v>22</v>
      </c>
    </row>
    <row r="2" spans="1:7" x14ac:dyDescent="0.55000000000000004">
      <c r="A2" s="6">
        <v>1</v>
      </c>
      <c r="B2" s="7" t="s">
        <v>162</v>
      </c>
      <c r="C2" s="7">
        <f>23-1</f>
        <v>22</v>
      </c>
      <c r="D2" s="14"/>
      <c r="E2" s="14"/>
    </row>
    <row r="3" spans="1:7" x14ac:dyDescent="0.55000000000000004">
      <c r="A3" s="6">
        <v>2</v>
      </c>
      <c r="B3" s="7" t="s">
        <v>126</v>
      </c>
      <c r="C3" s="7">
        <f>43-23</f>
        <v>20</v>
      </c>
      <c r="D3" s="13"/>
      <c r="E3" s="15"/>
    </row>
    <row r="4" spans="1:7" x14ac:dyDescent="0.55000000000000004">
      <c r="A4" s="6">
        <v>3</v>
      </c>
      <c r="B4" s="7" t="s">
        <v>163</v>
      </c>
      <c r="C4" s="7">
        <f>81-43</f>
        <v>38</v>
      </c>
      <c r="D4" s="13"/>
      <c r="E4" s="15"/>
      <c r="G4" s="13"/>
    </row>
    <row r="5" spans="1:7" x14ac:dyDescent="0.55000000000000004">
      <c r="A5" s="6">
        <v>4</v>
      </c>
      <c r="B5" s="7" t="s">
        <v>164</v>
      </c>
      <c r="C5" s="7">
        <f>95-81</f>
        <v>14</v>
      </c>
      <c r="D5" s="9"/>
      <c r="E5" s="15"/>
      <c r="G5" s="15"/>
    </row>
    <row r="6" spans="1:7" x14ac:dyDescent="0.55000000000000004">
      <c r="A6" s="6">
        <v>5</v>
      </c>
      <c r="B6" s="7" t="s">
        <v>165</v>
      </c>
      <c r="C6" s="7">
        <f>140-95</f>
        <v>45</v>
      </c>
      <c r="D6" s="13"/>
      <c r="E6" s="15"/>
      <c r="G6" s="14"/>
    </row>
    <row r="7" spans="1:7" x14ac:dyDescent="0.55000000000000004">
      <c r="A7" s="6">
        <v>6</v>
      </c>
      <c r="B7" s="7" t="s">
        <v>166</v>
      </c>
      <c r="C7" s="7">
        <f>180-140</f>
        <v>40</v>
      </c>
      <c r="D7" s="12"/>
      <c r="E7" s="14"/>
    </row>
    <row r="8" spans="1:7" x14ac:dyDescent="0.55000000000000004">
      <c r="A8" s="6">
        <v>7</v>
      </c>
      <c r="B8" s="7" t="s">
        <v>167</v>
      </c>
      <c r="C8" s="7">
        <f>194-180</f>
        <v>14</v>
      </c>
      <c r="D8" s="12"/>
      <c r="E8" s="13"/>
    </row>
    <row r="9" spans="1:7" x14ac:dyDescent="0.55000000000000004">
      <c r="A9" s="6">
        <v>8</v>
      </c>
      <c r="B9" s="7" t="s">
        <v>168</v>
      </c>
      <c r="C9" s="7">
        <f>231-194</f>
        <v>37</v>
      </c>
      <c r="D9" s="13"/>
      <c r="E9" s="15"/>
    </row>
    <row r="10" spans="1:7" x14ac:dyDescent="0.55000000000000004">
      <c r="A10" s="6">
        <v>9</v>
      </c>
      <c r="B10" s="7" t="s">
        <v>169</v>
      </c>
      <c r="C10" s="7">
        <f>237-231</f>
        <v>6</v>
      </c>
      <c r="D10" s="9"/>
      <c r="E10" s="12"/>
    </row>
    <row r="11" spans="1:7" x14ac:dyDescent="0.55000000000000004">
      <c r="A11" s="6">
        <v>10</v>
      </c>
      <c r="B11" s="7" t="s">
        <v>170</v>
      </c>
      <c r="C11" s="7">
        <f>245-237</f>
        <v>8</v>
      </c>
      <c r="D11" s="13"/>
      <c r="E11" s="11"/>
    </row>
    <row r="12" spans="1:7" x14ac:dyDescent="0.55000000000000004">
      <c r="A12" s="6">
        <v>11</v>
      </c>
      <c r="B12" s="7" t="s">
        <v>171</v>
      </c>
      <c r="C12" s="7">
        <f>268-245</f>
        <v>23</v>
      </c>
      <c r="D12" s="9"/>
      <c r="E12" s="13"/>
    </row>
    <row r="13" spans="1:7" x14ac:dyDescent="0.55000000000000004">
      <c r="A13" s="6">
        <v>12</v>
      </c>
      <c r="B13" s="7" t="s">
        <v>172</v>
      </c>
      <c r="C13" s="7">
        <f>277-268</f>
        <v>9</v>
      </c>
      <c r="D13" s="13"/>
      <c r="E13" s="12"/>
    </row>
    <row r="14" spans="1:7" x14ac:dyDescent="0.55000000000000004">
      <c r="C14">
        <f>SUM(C2:C13)</f>
        <v>276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>
      <selection activeCell="B13" sqref="B13"/>
    </sheetView>
  </sheetViews>
  <sheetFormatPr defaultRowHeight="14.4" x14ac:dyDescent="0.55000000000000004"/>
  <cols>
    <col min="2" max="2" width="30.734375" bestFit="1" customWidth="1"/>
    <col min="3" max="3" width="14.20703125" bestFit="1" customWidth="1"/>
  </cols>
  <sheetData>
    <row r="1" spans="1:7" x14ac:dyDescent="0.55000000000000004">
      <c r="A1" s="2" t="s">
        <v>19</v>
      </c>
      <c r="B1" s="3" t="s">
        <v>20</v>
      </c>
      <c r="C1" s="4" t="s">
        <v>1</v>
      </c>
      <c r="D1" s="3" t="s">
        <v>21</v>
      </c>
      <c r="E1" s="8" t="s">
        <v>22</v>
      </c>
    </row>
    <row r="2" spans="1:7" x14ac:dyDescent="0.55000000000000004">
      <c r="A2" s="6">
        <v>1</v>
      </c>
      <c r="B2" s="7" t="s">
        <v>173</v>
      </c>
      <c r="C2" s="7">
        <f>41-1</f>
        <v>40</v>
      </c>
      <c r="D2" s="13"/>
      <c r="E2" s="15"/>
    </row>
    <row r="3" spans="1:7" x14ac:dyDescent="0.55000000000000004">
      <c r="A3" s="6">
        <v>2</v>
      </c>
      <c r="B3" s="7" t="s">
        <v>174</v>
      </c>
      <c r="C3" s="7">
        <f>75-41</f>
        <v>34</v>
      </c>
      <c r="D3" s="13"/>
      <c r="E3" s="15"/>
    </row>
    <row r="4" spans="1:7" x14ac:dyDescent="0.55000000000000004">
      <c r="A4" s="6">
        <v>3</v>
      </c>
      <c r="B4" s="7" t="s">
        <v>175</v>
      </c>
      <c r="C4" s="7">
        <f>133-75</f>
        <v>58</v>
      </c>
      <c r="D4" s="13"/>
      <c r="E4" s="11"/>
      <c r="G4" s="13"/>
    </row>
    <row r="5" spans="1:7" x14ac:dyDescent="0.55000000000000004">
      <c r="A5" s="6">
        <v>4</v>
      </c>
      <c r="B5" s="7" t="s">
        <v>176</v>
      </c>
      <c r="C5" s="7">
        <f>183-133</f>
        <v>50</v>
      </c>
      <c r="D5" s="9"/>
      <c r="E5" s="13"/>
      <c r="G5" s="15"/>
    </row>
    <row r="6" spans="1:7" x14ac:dyDescent="0.55000000000000004">
      <c r="A6" s="6">
        <v>5</v>
      </c>
      <c r="B6" s="7" t="s">
        <v>177</v>
      </c>
      <c r="C6" s="7">
        <f>225-183</f>
        <v>42</v>
      </c>
      <c r="D6" s="13"/>
      <c r="E6" s="11"/>
      <c r="G6" s="14"/>
    </row>
    <row r="7" spans="1:7" x14ac:dyDescent="0.55000000000000004">
      <c r="A7" s="6">
        <v>6</v>
      </c>
      <c r="B7" s="7" t="s">
        <v>178</v>
      </c>
      <c r="C7" s="7">
        <f>285-225</f>
        <v>60</v>
      </c>
      <c r="D7" s="12"/>
      <c r="E7" s="10"/>
    </row>
    <row r="8" spans="1:7" x14ac:dyDescent="0.55000000000000004">
      <c r="A8" s="6">
        <v>7</v>
      </c>
      <c r="B8" s="7" t="s">
        <v>179</v>
      </c>
      <c r="C8" s="7">
        <f>305-285</f>
        <v>20</v>
      </c>
      <c r="D8" s="12"/>
      <c r="E8" s="13"/>
    </row>
    <row r="9" spans="1:7" x14ac:dyDescent="0.55000000000000004">
      <c r="A9" s="6">
        <v>8</v>
      </c>
      <c r="B9" s="7" t="s">
        <v>180</v>
      </c>
      <c r="C9" s="7">
        <f>325-305</f>
        <v>20</v>
      </c>
      <c r="D9" s="13"/>
      <c r="E9" s="13"/>
    </row>
    <row r="10" spans="1:7" x14ac:dyDescent="0.55000000000000004">
      <c r="A10" s="6">
        <v>9</v>
      </c>
      <c r="B10" s="7" t="s">
        <v>181</v>
      </c>
      <c r="C10" s="7">
        <f>365-325</f>
        <v>40</v>
      </c>
      <c r="D10" s="9"/>
      <c r="E10" s="12"/>
    </row>
    <row r="11" spans="1:7" x14ac:dyDescent="0.55000000000000004">
      <c r="A11" s="6">
        <v>10</v>
      </c>
      <c r="B11" s="7" t="s">
        <v>182</v>
      </c>
      <c r="C11" s="7">
        <f>405-365</f>
        <v>40</v>
      </c>
      <c r="D11" s="13"/>
      <c r="E11" s="11"/>
    </row>
    <row r="12" spans="1:7" x14ac:dyDescent="0.55000000000000004">
      <c r="A12" s="6">
        <v>11</v>
      </c>
      <c r="B12" s="7" t="s">
        <v>183</v>
      </c>
      <c r="C12" s="7">
        <f>471-405</f>
        <v>66</v>
      </c>
      <c r="D12" s="9"/>
      <c r="E12" s="13"/>
    </row>
    <row r="13" spans="1:7" x14ac:dyDescent="0.55000000000000004">
      <c r="A13" s="6">
        <v>12</v>
      </c>
      <c r="B13" s="7" t="s">
        <v>184</v>
      </c>
      <c r="C13" s="7">
        <f>493-471</f>
        <v>22</v>
      </c>
      <c r="D13" s="13"/>
      <c r="E13" s="12"/>
    </row>
    <row r="14" spans="1:7" x14ac:dyDescent="0.55000000000000004">
      <c r="C14">
        <f>SUM(C2:C13)</f>
        <v>492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"/>
  <sheetViews>
    <sheetView topLeftCell="A4" workbookViewId="0">
      <selection activeCell="C33" sqref="C33"/>
    </sheetView>
  </sheetViews>
  <sheetFormatPr defaultRowHeight="14.4" x14ac:dyDescent="0.55000000000000004"/>
  <cols>
    <col min="2" max="2" width="30.734375" bestFit="1" customWidth="1"/>
    <col min="3" max="3" width="14.20703125" bestFit="1" customWidth="1"/>
  </cols>
  <sheetData>
    <row r="1" spans="1:7" x14ac:dyDescent="0.55000000000000004">
      <c r="A1" s="2" t="s">
        <v>19</v>
      </c>
      <c r="B1" s="3" t="s">
        <v>20</v>
      </c>
      <c r="C1" s="4" t="s">
        <v>1</v>
      </c>
      <c r="D1" s="3" t="s">
        <v>21</v>
      </c>
      <c r="E1" s="8" t="s">
        <v>22</v>
      </c>
      <c r="G1" s="13"/>
    </row>
    <row r="2" spans="1:7" x14ac:dyDescent="0.55000000000000004">
      <c r="A2" s="6">
        <v>1</v>
      </c>
      <c r="B2" s="7" t="s">
        <v>185</v>
      </c>
      <c r="C2" s="7">
        <v>17</v>
      </c>
      <c r="D2" s="13"/>
      <c r="E2" s="13"/>
      <c r="G2" s="15"/>
    </row>
    <row r="3" spans="1:7" x14ac:dyDescent="0.55000000000000004">
      <c r="A3" s="6">
        <v>2</v>
      </c>
      <c r="B3" s="7" t="s">
        <v>186</v>
      </c>
      <c r="C3" s="7">
        <f>39-17</f>
        <v>22</v>
      </c>
      <c r="D3" s="13"/>
      <c r="E3" s="13"/>
      <c r="G3" s="14"/>
    </row>
    <row r="4" spans="1:7" x14ac:dyDescent="0.55000000000000004">
      <c r="A4" s="6">
        <v>3</v>
      </c>
      <c r="B4" s="7" t="s">
        <v>187</v>
      </c>
      <c r="C4" s="7">
        <f>47-39</f>
        <v>8</v>
      </c>
      <c r="D4" s="13"/>
      <c r="E4" s="11"/>
    </row>
    <row r="5" spans="1:7" x14ac:dyDescent="0.55000000000000004">
      <c r="C5">
        <f>SUM(C2:C4)</f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6"/>
  <sheetViews>
    <sheetView workbookViewId="0">
      <selection activeCell="B9" sqref="B9"/>
    </sheetView>
  </sheetViews>
  <sheetFormatPr defaultRowHeight="14.4" x14ac:dyDescent="0.55000000000000004"/>
  <cols>
    <col min="1" max="1" width="12.9453125" bestFit="1" customWidth="1"/>
  </cols>
  <sheetData>
    <row r="1" spans="1:2" x14ac:dyDescent="0.55000000000000004">
      <c r="A1" s="33" t="s">
        <v>188</v>
      </c>
      <c r="B1" s="33" t="s">
        <v>189</v>
      </c>
    </row>
    <row r="2" spans="1:2" x14ac:dyDescent="0.55000000000000004">
      <c r="A2" t="s">
        <v>215</v>
      </c>
      <c r="B2">
        <v>11</v>
      </c>
    </row>
    <row r="3" spans="1:2" x14ac:dyDescent="0.55000000000000004">
      <c r="A3" t="s">
        <v>24</v>
      </c>
      <c r="B3">
        <v>10</v>
      </c>
    </row>
    <row r="4" spans="1:2" x14ac:dyDescent="0.55000000000000004">
      <c r="A4" t="s">
        <v>214</v>
      </c>
      <c r="B4">
        <v>6</v>
      </c>
    </row>
    <row r="5" spans="1:2" x14ac:dyDescent="0.55000000000000004">
      <c r="A5" t="s">
        <v>216</v>
      </c>
      <c r="B5">
        <v>6</v>
      </c>
    </row>
    <row r="6" spans="1:2" x14ac:dyDescent="0.55000000000000004">
      <c r="A6" t="s">
        <v>190</v>
      </c>
      <c r="B6">
        <v>5</v>
      </c>
    </row>
    <row r="7" spans="1:2" x14ac:dyDescent="0.55000000000000004">
      <c r="A7" t="s">
        <v>126</v>
      </c>
      <c r="B7">
        <v>5</v>
      </c>
    </row>
    <row r="8" spans="1:2" x14ac:dyDescent="0.55000000000000004">
      <c r="A8" t="s">
        <v>217</v>
      </c>
      <c r="B8">
        <v>4</v>
      </c>
    </row>
    <row r="9" spans="1:2" x14ac:dyDescent="0.55000000000000004">
      <c r="A9" t="s">
        <v>218</v>
      </c>
      <c r="B9">
        <v>4</v>
      </c>
    </row>
    <row r="10" spans="1:2" x14ac:dyDescent="0.55000000000000004">
      <c r="A10" t="s">
        <v>191</v>
      </c>
      <c r="B10">
        <v>4</v>
      </c>
    </row>
    <row r="11" spans="1:2" x14ac:dyDescent="0.55000000000000004">
      <c r="A11" t="s">
        <v>192</v>
      </c>
      <c r="B11">
        <v>4</v>
      </c>
    </row>
    <row r="12" spans="1:2" x14ac:dyDescent="0.55000000000000004">
      <c r="A12" t="s">
        <v>193</v>
      </c>
      <c r="B12">
        <v>4</v>
      </c>
    </row>
    <row r="13" spans="1:2" x14ac:dyDescent="0.55000000000000004">
      <c r="A13" t="s">
        <v>194</v>
      </c>
      <c r="B13">
        <v>4</v>
      </c>
    </row>
    <row r="14" spans="1:2" x14ac:dyDescent="0.55000000000000004">
      <c r="A14" t="s">
        <v>195</v>
      </c>
      <c r="B14">
        <v>4</v>
      </c>
    </row>
    <row r="15" spans="1:2" x14ac:dyDescent="0.55000000000000004">
      <c r="A15" t="s">
        <v>219</v>
      </c>
      <c r="B15">
        <v>3</v>
      </c>
    </row>
    <row r="16" spans="1:2" x14ac:dyDescent="0.55000000000000004">
      <c r="A16" t="s">
        <v>196</v>
      </c>
      <c r="B16">
        <v>3</v>
      </c>
    </row>
    <row r="17" spans="1:2" x14ac:dyDescent="0.55000000000000004">
      <c r="A17" t="s">
        <v>197</v>
      </c>
      <c r="B17">
        <v>3</v>
      </c>
    </row>
    <row r="18" spans="1:2" x14ac:dyDescent="0.55000000000000004">
      <c r="A18" t="s">
        <v>198</v>
      </c>
      <c r="B18">
        <v>3</v>
      </c>
    </row>
    <row r="19" spans="1:2" x14ac:dyDescent="0.55000000000000004">
      <c r="A19" t="s">
        <v>199</v>
      </c>
      <c r="B19">
        <v>3</v>
      </c>
    </row>
    <row r="20" spans="1:2" x14ac:dyDescent="0.55000000000000004">
      <c r="A20" t="s">
        <v>200</v>
      </c>
      <c r="B20">
        <v>3</v>
      </c>
    </row>
    <row r="21" spans="1:2" x14ac:dyDescent="0.55000000000000004">
      <c r="A21" t="s">
        <v>201</v>
      </c>
      <c r="B21">
        <v>3</v>
      </c>
    </row>
    <row r="22" spans="1:2" x14ac:dyDescent="0.55000000000000004">
      <c r="A22" t="s">
        <v>202</v>
      </c>
      <c r="B22">
        <v>2</v>
      </c>
    </row>
    <row r="23" spans="1:2" x14ac:dyDescent="0.55000000000000004">
      <c r="A23" t="s">
        <v>203</v>
      </c>
      <c r="B23">
        <v>2</v>
      </c>
    </row>
    <row r="24" spans="1:2" x14ac:dyDescent="0.55000000000000004">
      <c r="A24" t="s">
        <v>204</v>
      </c>
      <c r="B24">
        <v>2</v>
      </c>
    </row>
    <row r="25" spans="1:2" x14ac:dyDescent="0.55000000000000004">
      <c r="A25" t="s">
        <v>205</v>
      </c>
      <c r="B25">
        <v>2</v>
      </c>
    </row>
    <row r="26" spans="1:2" x14ac:dyDescent="0.55000000000000004">
      <c r="A26" t="s">
        <v>206</v>
      </c>
      <c r="B26">
        <v>2</v>
      </c>
    </row>
    <row r="27" spans="1:2" x14ac:dyDescent="0.55000000000000004">
      <c r="A27" t="s">
        <v>207</v>
      </c>
      <c r="B27">
        <v>2</v>
      </c>
    </row>
    <row r="28" spans="1:2" x14ac:dyDescent="0.55000000000000004">
      <c r="A28" t="s">
        <v>208</v>
      </c>
      <c r="B28">
        <v>2</v>
      </c>
    </row>
    <row r="29" spans="1:2" x14ac:dyDescent="0.55000000000000004">
      <c r="A29" t="s">
        <v>209</v>
      </c>
      <c r="B29">
        <v>2</v>
      </c>
    </row>
    <row r="30" spans="1:2" x14ac:dyDescent="0.55000000000000004">
      <c r="A30" t="s">
        <v>135</v>
      </c>
      <c r="B30">
        <v>2</v>
      </c>
    </row>
    <row r="31" spans="1:2" x14ac:dyDescent="0.55000000000000004">
      <c r="A31" t="s">
        <v>210</v>
      </c>
      <c r="B31">
        <v>2</v>
      </c>
    </row>
    <row r="32" spans="1:2" x14ac:dyDescent="0.55000000000000004">
      <c r="A32" t="s">
        <v>211</v>
      </c>
      <c r="B32">
        <v>2</v>
      </c>
    </row>
    <row r="33" spans="1:2" x14ac:dyDescent="0.55000000000000004">
      <c r="A33" t="s">
        <v>220</v>
      </c>
      <c r="B33">
        <v>2</v>
      </c>
    </row>
    <row r="34" spans="1:2" x14ac:dyDescent="0.55000000000000004">
      <c r="A34" t="s">
        <v>212</v>
      </c>
      <c r="B34">
        <v>2</v>
      </c>
    </row>
    <row r="35" spans="1:2" x14ac:dyDescent="0.55000000000000004">
      <c r="A35" t="s">
        <v>213</v>
      </c>
      <c r="B35">
        <v>2</v>
      </c>
    </row>
    <row r="36" spans="1:2" x14ac:dyDescent="0.55000000000000004">
      <c r="A36" t="s">
        <v>221</v>
      </c>
      <c r="B36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D2" sqref="D2"/>
    </sheetView>
  </sheetViews>
  <sheetFormatPr defaultRowHeight="14.4" x14ac:dyDescent="0.55000000000000004"/>
  <cols>
    <col min="2" max="2" width="46.3125" customWidth="1"/>
    <col min="3" max="3" width="17.68359375" customWidth="1"/>
  </cols>
  <sheetData>
    <row r="1" spans="1:7" x14ac:dyDescent="0.55000000000000004">
      <c r="A1" s="2" t="s">
        <v>19</v>
      </c>
      <c r="B1" s="3" t="s">
        <v>20</v>
      </c>
      <c r="C1" s="4" t="s">
        <v>1</v>
      </c>
      <c r="D1" s="3" t="s">
        <v>21</v>
      </c>
      <c r="E1" s="8" t="s">
        <v>22</v>
      </c>
    </row>
    <row r="2" spans="1:7" x14ac:dyDescent="0.55000000000000004">
      <c r="A2" s="6">
        <v>1</v>
      </c>
      <c r="B2" s="7" t="s">
        <v>23</v>
      </c>
      <c r="C2" s="7">
        <v>7</v>
      </c>
      <c r="D2" s="13"/>
      <c r="E2" s="15"/>
    </row>
    <row r="3" spans="1:7" x14ac:dyDescent="0.55000000000000004">
      <c r="A3" s="6">
        <v>2</v>
      </c>
      <c r="B3" s="7" t="s">
        <v>24</v>
      </c>
      <c r="C3" s="7">
        <v>8</v>
      </c>
      <c r="D3" s="13"/>
      <c r="E3" s="15"/>
    </row>
    <row r="4" spans="1:7" x14ac:dyDescent="0.55000000000000004">
      <c r="A4" s="6">
        <v>3</v>
      </c>
      <c r="B4" s="7" t="s">
        <v>25</v>
      </c>
      <c r="C4" s="7">
        <v>12</v>
      </c>
      <c r="D4" s="13"/>
      <c r="E4" s="11"/>
      <c r="G4" s="13" t="s">
        <v>26</v>
      </c>
    </row>
    <row r="5" spans="1:7" x14ac:dyDescent="0.55000000000000004">
      <c r="A5" s="6">
        <v>4</v>
      </c>
      <c r="B5" s="7" t="s">
        <v>27</v>
      </c>
      <c r="C5" s="7">
        <v>5</v>
      </c>
      <c r="D5" s="9"/>
      <c r="E5" s="13"/>
      <c r="G5" s="15" t="s">
        <v>28</v>
      </c>
    </row>
    <row r="6" spans="1:7" x14ac:dyDescent="0.55000000000000004">
      <c r="A6" s="6">
        <v>5</v>
      </c>
      <c r="B6" s="7" t="s">
        <v>29</v>
      </c>
      <c r="C6" s="7">
        <v>8</v>
      </c>
      <c r="D6" s="13"/>
      <c r="E6" s="11"/>
      <c r="G6" s="14" t="s">
        <v>30</v>
      </c>
    </row>
    <row r="7" spans="1:7" x14ac:dyDescent="0.55000000000000004">
      <c r="A7" s="6">
        <v>6</v>
      </c>
      <c r="B7" s="7" t="s">
        <v>31</v>
      </c>
      <c r="C7" s="7">
        <v>13</v>
      </c>
      <c r="D7" s="12"/>
      <c r="E7" s="10"/>
    </row>
    <row r="8" spans="1:7" x14ac:dyDescent="0.55000000000000004">
      <c r="A8" s="6">
        <v>7</v>
      </c>
      <c r="B8" s="7" t="s">
        <v>32</v>
      </c>
      <c r="C8" s="7">
        <v>6</v>
      </c>
      <c r="D8" s="12"/>
      <c r="E8" s="13"/>
    </row>
    <row r="9" spans="1:7" x14ac:dyDescent="0.55000000000000004">
      <c r="A9" s="6">
        <v>8</v>
      </c>
      <c r="B9" s="7" t="s">
        <v>33</v>
      </c>
      <c r="C9" s="7">
        <v>3</v>
      </c>
      <c r="D9" s="13"/>
      <c r="E9" s="13"/>
    </row>
    <row r="10" spans="1:7" x14ac:dyDescent="0.55000000000000004">
      <c r="A10" s="6">
        <v>9</v>
      </c>
      <c r="B10" s="7" t="s">
        <v>34</v>
      </c>
      <c r="C10" s="7">
        <v>7</v>
      </c>
      <c r="D10" s="9"/>
      <c r="E10" s="12"/>
    </row>
    <row r="11" spans="1:7" x14ac:dyDescent="0.55000000000000004">
      <c r="A11" s="6">
        <v>10</v>
      </c>
      <c r="B11" s="7" t="s">
        <v>35</v>
      </c>
      <c r="C11" s="7">
        <v>7</v>
      </c>
      <c r="D11" s="13"/>
      <c r="E11" s="11"/>
    </row>
    <row r="12" spans="1:7" x14ac:dyDescent="0.55000000000000004">
      <c r="A12" s="6">
        <v>11</v>
      </c>
      <c r="B12" s="7" t="s">
        <v>36</v>
      </c>
      <c r="C12" s="7">
        <v>4</v>
      </c>
      <c r="D12" s="9"/>
      <c r="E12" s="13"/>
    </row>
    <row r="13" spans="1:7" x14ac:dyDescent="0.55000000000000004">
      <c r="A13" s="6">
        <v>12</v>
      </c>
      <c r="B13" s="7" t="s">
        <v>37</v>
      </c>
      <c r="C13" s="7">
        <v>4</v>
      </c>
      <c r="D13" s="13"/>
      <c r="E13" s="12"/>
    </row>
    <row r="14" spans="1:7" x14ac:dyDescent="0.55000000000000004">
      <c r="A14" s="6">
        <v>13</v>
      </c>
      <c r="B14" s="7" t="s">
        <v>38</v>
      </c>
      <c r="C14" s="7">
        <v>3</v>
      </c>
      <c r="D14" s="12"/>
      <c r="E14" s="13"/>
    </row>
    <row r="15" spans="1:7" x14ac:dyDescent="0.55000000000000004">
      <c r="A15" s="5">
        <v>14</v>
      </c>
      <c r="B15" s="1" t="s">
        <v>39</v>
      </c>
      <c r="C15" s="1">
        <v>4</v>
      </c>
      <c r="D15" s="9"/>
      <c r="E15" s="12"/>
    </row>
    <row r="16" spans="1:7" x14ac:dyDescent="0.55000000000000004">
      <c r="C16">
        <f>SUM(C2:C15)</f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8576"/>
  <sheetViews>
    <sheetView workbookViewId="0">
      <selection activeCell="D2" sqref="D2"/>
    </sheetView>
  </sheetViews>
  <sheetFormatPr defaultRowHeight="14.4" x14ac:dyDescent="0.55000000000000004"/>
  <cols>
    <col min="2" max="2" width="42.20703125" customWidth="1"/>
    <col min="3" max="3" width="14.89453125" customWidth="1"/>
  </cols>
  <sheetData>
    <row r="1" spans="1:7" x14ac:dyDescent="0.55000000000000004">
      <c r="A1" s="2" t="s">
        <v>19</v>
      </c>
      <c r="B1" s="3" t="s">
        <v>20</v>
      </c>
      <c r="C1" s="4" t="s">
        <v>1</v>
      </c>
      <c r="D1" s="3" t="s">
        <v>21</v>
      </c>
      <c r="E1" s="8" t="s">
        <v>22</v>
      </c>
    </row>
    <row r="2" spans="1:7" x14ac:dyDescent="0.55000000000000004">
      <c r="A2" s="6">
        <v>1</v>
      </c>
      <c r="B2" s="7" t="s">
        <v>40</v>
      </c>
      <c r="C2" s="7">
        <f>32-1</f>
        <v>31</v>
      </c>
      <c r="D2" s="13"/>
      <c r="E2" s="13"/>
    </row>
    <row r="3" spans="1:7" x14ac:dyDescent="0.55000000000000004">
      <c r="A3" s="6">
        <v>2</v>
      </c>
      <c r="B3" s="7" t="s">
        <v>41</v>
      </c>
      <c r="C3" s="7">
        <f>69-33</f>
        <v>36</v>
      </c>
      <c r="D3" s="13"/>
      <c r="E3" s="13"/>
    </row>
    <row r="4" spans="1:7" x14ac:dyDescent="0.55000000000000004">
      <c r="A4" s="6">
        <v>3</v>
      </c>
      <c r="B4" s="7" t="s">
        <v>42</v>
      </c>
      <c r="C4" s="7">
        <f>121-69</f>
        <v>52</v>
      </c>
      <c r="D4" s="13"/>
      <c r="E4" s="11"/>
      <c r="G4" s="13" t="s">
        <v>26</v>
      </c>
    </row>
    <row r="5" spans="1:7" x14ac:dyDescent="0.55000000000000004">
      <c r="A5" s="6">
        <v>4</v>
      </c>
      <c r="B5" s="7" t="s">
        <v>43</v>
      </c>
      <c r="C5" s="7">
        <f>191-121</f>
        <v>70</v>
      </c>
      <c r="D5" s="9"/>
      <c r="E5" s="15"/>
      <c r="G5" s="15" t="s">
        <v>28</v>
      </c>
    </row>
    <row r="6" spans="1:7" x14ac:dyDescent="0.55000000000000004">
      <c r="A6" s="6">
        <v>5</v>
      </c>
      <c r="B6" s="7" t="s">
        <v>44</v>
      </c>
      <c r="C6" s="7">
        <f>233-191</f>
        <v>42</v>
      </c>
      <c r="D6" s="13"/>
      <c r="E6" s="15"/>
      <c r="G6" s="14" t="s">
        <v>30</v>
      </c>
    </row>
    <row r="7" spans="1:7" x14ac:dyDescent="0.55000000000000004">
      <c r="A7" s="6">
        <v>6</v>
      </c>
      <c r="B7" s="7" t="s">
        <v>45</v>
      </c>
      <c r="C7" s="7">
        <f>269-233</f>
        <v>36</v>
      </c>
      <c r="D7" s="12"/>
      <c r="E7" s="10"/>
    </row>
    <row r="8" spans="1:7" x14ac:dyDescent="0.55000000000000004">
      <c r="A8" s="6">
        <v>7</v>
      </c>
      <c r="B8" s="7" t="s">
        <v>46</v>
      </c>
      <c r="C8" s="7">
        <f>299-269</f>
        <v>30</v>
      </c>
      <c r="D8" s="12"/>
      <c r="E8" s="13"/>
    </row>
    <row r="9" spans="1:7" x14ac:dyDescent="0.55000000000000004">
      <c r="A9" s="6">
        <v>8</v>
      </c>
      <c r="B9" s="7" t="s">
        <v>47</v>
      </c>
      <c r="C9" s="7">
        <f>335-299</f>
        <v>36</v>
      </c>
      <c r="D9" s="13"/>
      <c r="E9" s="13"/>
    </row>
    <row r="10" spans="1:7" x14ac:dyDescent="0.55000000000000004">
      <c r="A10" s="6">
        <v>9</v>
      </c>
      <c r="B10" s="7" t="s">
        <v>48</v>
      </c>
      <c r="C10" s="7">
        <f>393-335</f>
        <v>58</v>
      </c>
      <c r="D10" s="9"/>
      <c r="E10" s="12"/>
    </row>
    <row r="11" spans="1:7" x14ac:dyDescent="0.55000000000000004">
      <c r="C11">
        <f>SUM(C2:C10)</f>
        <v>391</v>
      </c>
    </row>
    <row r="1048576" ht="13.8" customHeight="1" x14ac:dyDescent="0.5500000000000000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abSelected="1" workbookViewId="0">
      <selection activeCell="F6" sqref="F6"/>
    </sheetView>
  </sheetViews>
  <sheetFormatPr defaultRowHeight="14.4" x14ac:dyDescent="0.55000000000000004"/>
  <cols>
    <col min="2" max="2" width="43.3125" customWidth="1"/>
    <col min="3" max="3" width="16.41796875" customWidth="1"/>
  </cols>
  <sheetData>
    <row r="1" spans="1:7" x14ac:dyDescent="0.55000000000000004">
      <c r="A1" s="2" t="s">
        <v>19</v>
      </c>
      <c r="B1" s="3" t="s">
        <v>20</v>
      </c>
      <c r="C1" s="4" t="s">
        <v>1</v>
      </c>
      <c r="D1" s="3" t="s">
        <v>21</v>
      </c>
      <c r="E1" s="8" t="s">
        <v>22</v>
      </c>
    </row>
    <row r="2" spans="1:7" x14ac:dyDescent="0.55000000000000004">
      <c r="A2" s="6">
        <v>1</v>
      </c>
      <c r="B2" s="7" t="s">
        <v>49</v>
      </c>
      <c r="C2" s="7">
        <f>16-5</f>
        <v>11</v>
      </c>
      <c r="D2" s="14"/>
      <c r="E2" s="14"/>
    </row>
    <row r="3" spans="1:7" x14ac:dyDescent="0.55000000000000004">
      <c r="A3" s="6">
        <v>2</v>
      </c>
      <c r="B3" s="7" t="s">
        <v>50</v>
      </c>
      <c r="C3" s="7">
        <f>43-16</f>
        <v>27</v>
      </c>
      <c r="D3" s="14"/>
      <c r="E3" s="14"/>
    </row>
    <row r="4" spans="1:7" x14ac:dyDescent="0.55000000000000004">
      <c r="A4" s="6">
        <v>3</v>
      </c>
      <c r="B4" s="7" t="s">
        <v>51</v>
      </c>
      <c r="C4" s="7">
        <f>65-43</f>
        <v>22</v>
      </c>
      <c r="D4" s="14"/>
      <c r="E4" s="14"/>
      <c r="G4" s="13"/>
    </row>
    <row r="5" spans="1:7" x14ac:dyDescent="0.55000000000000004">
      <c r="A5" s="6">
        <v>4</v>
      </c>
      <c r="B5" s="7" t="s">
        <v>52</v>
      </c>
      <c r="C5" s="7">
        <f>114-65</f>
        <v>49</v>
      </c>
      <c r="D5" s="15"/>
      <c r="E5" s="15"/>
      <c r="G5" s="15"/>
    </row>
    <row r="6" spans="1:7" x14ac:dyDescent="0.55000000000000004">
      <c r="A6" s="6">
        <v>5</v>
      </c>
      <c r="B6" s="7" t="s">
        <v>53</v>
      </c>
      <c r="C6" s="7">
        <f>147-114</f>
        <v>33</v>
      </c>
      <c r="D6" s="15"/>
      <c r="E6" s="11"/>
      <c r="G6" s="14"/>
    </row>
    <row r="7" spans="1:7" x14ac:dyDescent="0.55000000000000004">
      <c r="A7" s="6">
        <v>6</v>
      </c>
      <c r="B7" s="7" t="s">
        <v>54</v>
      </c>
      <c r="C7" s="7">
        <f>170-151</f>
        <v>19</v>
      </c>
      <c r="D7" s="12"/>
      <c r="E7" s="14"/>
    </row>
    <row r="8" spans="1:7" x14ac:dyDescent="0.55000000000000004">
      <c r="A8" s="6">
        <v>7</v>
      </c>
      <c r="B8" s="7" t="s">
        <v>55</v>
      </c>
      <c r="C8" s="7">
        <f>191-170</f>
        <v>21</v>
      </c>
      <c r="D8" s="12"/>
      <c r="E8" s="15"/>
    </row>
    <row r="9" spans="1:7" x14ac:dyDescent="0.55000000000000004">
      <c r="A9" s="6">
        <v>8</v>
      </c>
      <c r="B9" s="7" t="s">
        <v>56</v>
      </c>
      <c r="C9" s="7">
        <f>213-191</f>
        <v>22</v>
      </c>
      <c r="D9" s="15"/>
      <c r="E9" s="13"/>
    </row>
    <row r="10" spans="1:7" x14ac:dyDescent="0.55000000000000004">
      <c r="A10" s="6">
        <v>9</v>
      </c>
      <c r="B10" s="7" t="s">
        <v>57</v>
      </c>
      <c r="C10" s="7">
        <f>229-213</f>
        <v>16</v>
      </c>
      <c r="D10" s="15"/>
      <c r="E10" s="12"/>
    </row>
    <row r="11" spans="1:7" x14ac:dyDescent="0.55000000000000004">
      <c r="A11" s="6">
        <v>10</v>
      </c>
      <c r="B11" s="7" t="s">
        <v>58</v>
      </c>
      <c r="C11" s="7">
        <f>253-232</f>
        <v>21</v>
      </c>
      <c r="D11" s="15"/>
      <c r="E11" s="14"/>
    </row>
    <row r="12" spans="1:7" x14ac:dyDescent="0.55000000000000004">
      <c r="A12" s="6">
        <v>11</v>
      </c>
      <c r="B12" s="7" t="s">
        <v>59</v>
      </c>
      <c r="C12" s="7">
        <f>286-253</f>
        <v>33</v>
      </c>
      <c r="D12" s="15"/>
      <c r="E12" s="15"/>
    </row>
    <row r="13" spans="1:7" x14ac:dyDescent="0.55000000000000004">
      <c r="A13" s="6">
        <v>12</v>
      </c>
      <c r="B13" s="7" t="s">
        <v>60</v>
      </c>
      <c r="C13" s="7">
        <f>308-286</f>
        <v>22</v>
      </c>
      <c r="D13" s="15"/>
      <c r="E13" s="14"/>
    </row>
    <row r="14" spans="1:7" x14ac:dyDescent="0.55000000000000004">
      <c r="A14" s="6">
        <v>13</v>
      </c>
      <c r="B14" s="7" t="s">
        <v>61</v>
      </c>
      <c r="C14" s="7">
        <f>339-308</f>
        <v>31</v>
      </c>
      <c r="D14" s="15"/>
      <c r="E14" s="15"/>
    </row>
    <row r="15" spans="1:7" x14ac:dyDescent="0.55000000000000004">
      <c r="A15" s="5">
        <v>14</v>
      </c>
      <c r="B15" s="1" t="s">
        <v>62</v>
      </c>
      <c r="C15" s="1">
        <f>357-339</f>
        <v>18</v>
      </c>
      <c r="D15" s="15"/>
      <c r="E15" s="12"/>
    </row>
    <row r="16" spans="1:7" x14ac:dyDescent="0.55000000000000004">
      <c r="A16" s="6">
        <v>15</v>
      </c>
      <c r="B16" s="1" t="s">
        <v>63</v>
      </c>
      <c r="C16" s="1">
        <f>414-359</f>
        <v>55</v>
      </c>
      <c r="D16" s="15"/>
      <c r="E16" s="12"/>
    </row>
    <row r="17" spans="1:5" x14ac:dyDescent="0.55000000000000004">
      <c r="A17" s="6">
        <v>16</v>
      </c>
      <c r="B17" s="1" t="s">
        <v>64</v>
      </c>
      <c r="C17" s="1">
        <f>451-414</f>
        <v>37</v>
      </c>
      <c r="D17" s="13"/>
      <c r="E17" s="11"/>
    </row>
    <row r="18" spans="1:5" x14ac:dyDescent="0.55000000000000004">
      <c r="A18" s="5">
        <v>17</v>
      </c>
      <c r="B18" s="1" t="s">
        <v>65</v>
      </c>
      <c r="C18" s="1">
        <f>481-451</f>
        <v>30</v>
      </c>
      <c r="D18" s="9"/>
      <c r="E18" s="13"/>
    </row>
    <row r="19" spans="1:5" x14ac:dyDescent="0.55000000000000004">
      <c r="A19" s="6">
        <v>18</v>
      </c>
      <c r="B19" s="1" t="s">
        <v>66</v>
      </c>
      <c r="C19" s="1">
        <f>505-484</f>
        <v>21</v>
      </c>
      <c r="D19" s="13"/>
      <c r="E19" s="12"/>
    </row>
    <row r="20" spans="1:5" x14ac:dyDescent="0.55000000000000004">
      <c r="A20" s="6">
        <v>19</v>
      </c>
      <c r="B20" s="1" t="s">
        <v>67</v>
      </c>
      <c r="C20" s="1">
        <f>531-505</f>
        <v>26</v>
      </c>
      <c r="D20" s="12"/>
      <c r="E20" s="13"/>
    </row>
    <row r="21" spans="1:5" x14ac:dyDescent="0.55000000000000004">
      <c r="A21" s="5">
        <v>20</v>
      </c>
      <c r="B21" s="1" t="s">
        <v>68</v>
      </c>
      <c r="C21" s="1">
        <f>561-531</f>
        <v>30</v>
      </c>
      <c r="D21" s="10"/>
      <c r="E21" s="12"/>
    </row>
    <row r="22" spans="1:5" x14ac:dyDescent="0.55000000000000004">
      <c r="A22" s="6">
        <v>21</v>
      </c>
      <c r="B22" s="1" t="s">
        <v>69</v>
      </c>
      <c r="C22" s="1">
        <f>587-561</f>
        <v>26</v>
      </c>
      <c r="D22" s="13"/>
      <c r="E22" s="12"/>
    </row>
    <row r="23" spans="1:5" x14ac:dyDescent="0.55000000000000004">
      <c r="A23" s="6">
        <v>22</v>
      </c>
      <c r="B23" s="1" t="s">
        <v>70</v>
      </c>
      <c r="C23" s="1">
        <f>624-589</f>
        <v>35</v>
      </c>
      <c r="D23" s="13"/>
      <c r="E23" s="11"/>
    </row>
    <row r="24" spans="1:5" x14ac:dyDescent="0.55000000000000004">
      <c r="A24" s="5">
        <v>23</v>
      </c>
      <c r="B24" s="1" t="s">
        <v>71</v>
      </c>
      <c r="C24" s="1">
        <f>643-624</f>
        <v>19</v>
      </c>
      <c r="D24" s="9"/>
      <c r="E24" s="15"/>
    </row>
    <row r="25" spans="1:5" x14ac:dyDescent="0.55000000000000004">
      <c r="A25" s="6">
        <v>24</v>
      </c>
      <c r="B25" s="1" t="s">
        <v>72</v>
      </c>
      <c r="C25" s="1">
        <f>684-643</f>
        <v>41</v>
      </c>
      <c r="D25" s="13"/>
      <c r="E25" s="12"/>
    </row>
    <row r="26" spans="1:5" x14ac:dyDescent="0.55000000000000004">
      <c r="A26" s="6">
        <v>25</v>
      </c>
      <c r="B26" s="1" t="s">
        <v>73</v>
      </c>
      <c r="C26" s="1">
        <f>708-684</f>
        <v>24</v>
      </c>
      <c r="D26" s="12"/>
      <c r="E26" s="13"/>
    </row>
    <row r="27" spans="1:5" x14ac:dyDescent="0.55000000000000004">
      <c r="A27" s="5">
        <v>26</v>
      </c>
      <c r="B27" s="1" t="s">
        <v>74</v>
      </c>
      <c r="C27" s="1">
        <f>769-708</f>
        <v>61</v>
      </c>
      <c r="D27" s="13"/>
      <c r="E27" s="12"/>
    </row>
    <row r="28" spans="1:5" x14ac:dyDescent="0.55000000000000004">
      <c r="A28" s="6">
        <v>27</v>
      </c>
      <c r="B28" s="1" t="s">
        <v>75</v>
      </c>
      <c r="C28" s="1">
        <f>813-772</f>
        <v>41</v>
      </c>
      <c r="D28" s="9"/>
      <c r="E28" s="12"/>
    </row>
    <row r="29" spans="1:5" x14ac:dyDescent="0.55000000000000004">
      <c r="A29" s="6">
        <v>28</v>
      </c>
      <c r="B29" s="1" t="s">
        <v>76</v>
      </c>
      <c r="C29" s="1">
        <f>843-813</f>
        <v>30</v>
      </c>
      <c r="D29" s="13"/>
      <c r="E29" s="11"/>
    </row>
    <row r="30" spans="1:5" x14ac:dyDescent="0.55000000000000004">
      <c r="A30" s="5">
        <v>29</v>
      </c>
      <c r="B30" s="1" t="s">
        <v>77</v>
      </c>
      <c r="C30" s="1">
        <f>898-843</f>
        <v>55</v>
      </c>
      <c r="D30" s="10"/>
      <c r="E30" s="13"/>
    </row>
    <row r="31" spans="1:5" x14ac:dyDescent="0.55000000000000004">
      <c r="A31" s="6">
        <v>30</v>
      </c>
      <c r="B31" s="1" t="s">
        <v>78</v>
      </c>
      <c r="C31" s="1">
        <f>926-898</f>
        <v>28</v>
      </c>
      <c r="D31" s="13"/>
      <c r="E31" s="12"/>
    </row>
    <row r="32" spans="1:5" x14ac:dyDescent="0.55000000000000004">
      <c r="A32" s="6">
        <v>31</v>
      </c>
      <c r="B32" s="1" t="s">
        <v>79</v>
      </c>
      <c r="C32" s="1">
        <f>985-926</f>
        <v>59</v>
      </c>
      <c r="D32" s="13"/>
      <c r="E32" s="11"/>
    </row>
    <row r="33" spans="1:5" x14ac:dyDescent="0.55000000000000004">
      <c r="A33" s="5">
        <v>32</v>
      </c>
      <c r="B33" s="1" t="s">
        <v>80</v>
      </c>
      <c r="C33" s="1">
        <f>1014-985</f>
        <v>29</v>
      </c>
      <c r="D33" s="9"/>
      <c r="E33" s="13"/>
    </row>
    <row r="34" spans="1:5" x14ac:dyDescent="0.55000000000000004">
      <c r="A34" s="6">
        <v>33</v>
      </c>
      <c r="B34" s="1" t="s">
        <v>46</v>
      </c>
      <c r="C34" s="1">
        <f>1048-1014</f>
        <v>34</v>
      </c>
      <c r="D34" s="13"/>
      <c r="E34" s="12"/>
    </row>
    <row r="35" spans="1:5" x14ac:dyDescent="0.55000000000000004">
      <c r="A35" s="6">
        <v>34</v>
      </c>
      <c r="B35" s="1" t="s">
        <v>81</v>
      </c>
      <c r="C35" s="1">
        <f>1106-1048</f>
        <v>58</v>
      </c>
      <c r="D35" s="12"/>
      <c r="E35" s="13"/>
    </row>
    <row r="36" spans="1:5" x14ac:dyDescent="0.55000000000000004">
      <c r="A36" s="5">
        <v>35</v>
      </c>
      <c r="B36" s="1" t="s">
        <v>82</v>
      </c>
      <c r="C36" s="1">
        <f>1143-1106</f>
        <v>37</v>
      </c>
      <c r="D36" s="9"/>
      <c r="E36" s="12"/>
    </row>
    <row r="37" spans="1:5" x14ac:dyDescent="0.55000000000000004">
      <c r="C37">
        <f>SUM(C2:C36)</f>
        <v>1121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5"/>
  <sheetViews>
    <sheetView workbookViewId="0">
      <selection activeCell="B1" sqref="B1"/>
    </sheetView>
  </sheetViews>
  <sheetFormatPr defaultRowHeight="14.4" x14ac:dyDescent="0.55000000000000004"/>
  <cols>
    <col min="2" max="2" width="48.41796875" customWidth="1"/>
    <col min="3" max="3" width="15.5234375" customWidth="1"/>
  </cols>
  <sheetData>
    <row r="1" spans="1:7" x14ac:dyDescent="0.55000000000000004">
      <c r="A1" s="2" t="s">
        <v>19</v>
      </c>
      <c r="B1" s="3" t="s">
        <v>20</v>
      </c>
      <c r="C1" s="4" t="s">
        <v>1</v>
      </c>
      <c r="D1" s="3" t="s">
        <v>21</v>
      </c>
      <c r="E1" s="8" t="s">
        <v>22</v>
      </c>
    </row>
    <row r="2" spans="1:7" x14ac:dyDescent="0.55000000000000004">
      <c r="A2" s="6">
        <v>1</v>
      </c>
      <c r="B2" s="7" t="s">
        <v>83</v>
      </c>
      <c r="C2" s="7">
        <f>3-1</f>
        <v>2</v>
      </c>
      <c r="D2" s="13"/>
      <c r="E2" s="15"/>
    </row>
    <row r="3" spans="1:7" x14ac:dyDescent="0.55000000000000004">
      <c r="A3" s="6">
        <v>2</v>
      </c>
      <c r="B3" s="7" t="s">
        <v>84</v>
      </c>
      <c r="C3" s="7">
        <f>6-3</f>
        <v>3</v>
      </c>
      <c r="D3" s="13"/>
      <c r="E3" s="15"/>
    </row>
    <row r="4" spans="1:7" x14ac:dyDescent="0.55000000000000004">
      <c r="A4" s="6">
        <v>3</v>
      </c>
      <c r="B4" s="7" t="s">
        <v>85</v>
      </c>
      <c r="C4" s="7">
        <f>6-3</f>
        <v>3</v>
      </c>
      <c r="D4" s="13"/>
      <c r="E4" s="11"/>
      <c r="G4" s="13"/>
    </row>
    <row r="5" spans="1:7" x14ac:dyDescent="0.55000000000000004">
      <c r="A5" s="6">
        <v>4</v>
      </c>
      <c r="B5" s="7" t="s">
        <v>86</v>
      </c>
      <c r="C5" s="7">
        <f>10-6</f>
        <v>4</v>
      </c>
      <c r="D5" s="9"/>
      <c r="E5" s="15"/>
      <c r="G5" s="15"/>
    </row>
    <row r="6" spans="1:7" x14ac:dyDescent="0.55000000000000004">
      <c r="A6" s="6">
        <v>5</v>
      </c>
      <c r="B6" s="7" t="s">
        <v>87</v>
      </c>
      <c r="C6" s="7">
        <f>13-10</f>
        <v>3</v>
      </c>
      <c r="D6" s="13"/>
      <c r="E6" s="15"/>
      <c r="G6" s="14"/>
    </row>
    <row r="7" spans="1:7" x14ac:dyDescent="0.55000000000000004">
      <c r="A7" s="6">
        <v>6</v>
      </c>
      <c r="B7" s="7"/>
      <c r="C7" s="7"/>
      <c r="D7" s="12"/>
      <c r="E7" s="10"/>
    </row>
    <row r="8" spans="1:7" x14ac:dyDescent="0.55000000000000004">
      <c r="A8" s="6">
        <v>7</v>
      </c>
      <c r="B8" s="7" t="s">
        <v>40</v>
      </c>
      <c r="C8" s="7">
        <f>8-1</f>
        <v>7</v>
      </c>
      <c r="D8" s="12"/>
      <c r="E8" s="13"/>
    </row>
    <row r="9" spans="1:7" x14ac:dyDescent="0.55000000000000004">
      <c r="A9" s="6">
        <v>8</v>
      </c>
      <c r="B9" s="7" t="s">
        <v>88</v>
      </c>
      <c r="C9" s="7">
        <f>8-1</f>
        <v>7</v>
      </c>
      <c r="D9" s="13"/>
      <c r="E9" s="15"/>
    </row>
    <row r="10" spans="1:7" x14ac:dyDescent="0.55000000000000004">
      <c r="A10" s="6">
        <v>9</v>
      </c>
      <c r="B10" s="7" t="s">
        <v>63</v>
      </c>
      <c r="C10" s="7">
        <v>14</v>
      </c>
      <c r="D10" s="9"/>
      <c r="E10" s="12"/>
    </row>
    <row r="11" spans="1:7" x14ac:dyDescent="0.55000000000000004">
      <c r="A11" s="6">
        <v>10</v>
      </c>
      <c r="B11" s="7" t="s">
        <v>89</v>
      </c>
      <c r="C11" s="7">
        <v>8</v>
      </c>
      <c r="D11" s="13"/>
      <c r="E11" s="11"/>
    </row>
    <row r="12" spans="1:7" x14ac:dyDescent="0.55000000000000004">
      <c r="A12" s="6">
        <v>11</v>
      </c>
      <c r="B12" s="7" t="s">
        <v>90</v>
      </c>
      <c r="C12" s="7">
        <v>6</v>
      </c>
      <c r="D12" s="9"/>
      <c r="E12" s="13"/>
    </row>
    <row r="13" spans="1:7" x14ac:dyDescent="0.55000000000000004">
      <c r="A13" s="6">
        <v>12</v>
      </c>
      <c r="B13" s="7" t="s">
        <v>91</v>
      </c>
      <c r="C13" s="7">
        <v>5</v>
      </c>
      <c r="D13" s="13"/>
      <c r="E13" s="12"/>
    </row>
    <row r="14" spans="1:7" x14ac:dyDescent="0.55000000000000004">
      <c r="A14" s="6">
        <v>13</v>
      </c>
      <c r="B14" s="7" t="s">
        <v>92</v>
      </c>
      <c r="C14" s="7">
        <v>6</v>
      </c>
      <c r="D14" s="12"/>
      <c r="E14" s="15"/>
    </row>
    <row r="15" spans="1:7" x14ac:dyDescent="0.55000000000000004">
      <c r="A15" s="5">
        <v>14</v>
      </c>
      <c r="B15" s="1" t="s">
        <v>93</v>
      </c>
      <c r="C15" s="1">
        <v>4</v>
      </c>
      <c r="D15" s="13"/>
      <c r="E15" s="12"/>
    </row>
    <row r="16" spans="1:7" x14ac:dyDescent="0.55000000000000004">
      <c r="A16" s="6">
        <v>15</v>
      </c>
      <c r="B16" s="7" t="s">
        <v>65</v>
      </c>
      <c r="C16" s="1">
        <v>5</v>
      </c>
      <c r="D16" s="13"/>
      <c r="E16" s="13"/>
    </row>
    <row r="17" spans="1:5" x14ac:dyDescent="0.55000000000000004">
      <c r="A17" s="5">
        <v>16</v>
      </c>
      <c r="B17" s="7" t="s">
        <v>94</v>
      </c>
      <c r="C17" s="1">
        <v>6</v>
      </c>
      <c r="D17" s="9"/>
      <c r="E17" s="13"/>
    </row>
    <row r="18" spans="1:5" x14ac:dyDescent="0.55000000000000004">
      <c r="A18" s="6">
        <v>17</v>
      </c>
      <c r="B18" s="7" t="s">
        <v>69</v>
      </c>
      <c r="C18" s="1">
        <v>7</v>
      </c>
      <c r="D18" s="13"/>
      <c r="E18" s="12"/>
    </row>
    <row r="19" spans="1:5" x14ac:dyDescent="0.55000000000000004">
      <c r="A19" s="5">
        <v>18</v>
      </c>
      <c r="B19" s="7" t="s">
        <v>67</v>
      </c>
      <c r="C19" s="1">
        <v>8</v>
      </c>
      <c r="D19" s="12"/>
      <c r="E19" s="11"/>
    </row>
    <row r="20" spans="1:5" x14ac:dyDescent="0.55000000000000004">
      <c r="A20" s="6">
        <v>19</v>
      </c>
      <c r="B20" s="7" t="s">
        <v>95</v>
      </c>
      <c r="C20" s="1">
        <v>6</v>
      </c>
      <c r="D20" s="12"/>
      <c r="E20" s="14"/>
    </row>
    <row r="21" spans="1:5" x14ac:dyDescent="0.55000000000000004">
      <c r="A21" s="5">
        <v>20</v>
      </c>
      <c r="B21" s="7" t="s">
        <v>96</v>
      </c>
      <c r="C21" s="1">
        <v>6</v>
      </c>
      <c r="D21" s="13"/>
      <c r="E21" s="15"/>
    </row>
    <row r="22" spans="1:5" x14ac:dyDescent="0.55000000000000004">
      <c r="A22" s="6">
        <v>21</v>
      </c>
      <c r="B22" s="7" t="s">
        <v>97</v>
      </c>
      <c r="C22" s="1">
        <v>6</v>
      </c>
      <c r="D22" s="13"/>
      <c r="E22" s="13"/>
    </row>
    <row r="23" spans="1:5" x14ac:dyDescent="0.55000000000000004">
      <c r="A23" s="5">
        <v>22</v>
      </c>
      <c r="B23" s="7" t="s">
        <v>98</v>
      </c>
      <c r="C23" s="1">
        <v>6</v>
      </c>
      <c r="D23" s="9"/>
      <c r="E23" s="14"/>
    </row>
    <row r="24" spans="1:5" x14ac:dyDescent="0.55000000000000004">
      <c r="A24" s="6">
        <v>23</v>
      </c>
      <c r="B24" s="7" t="s">
        <v>99</v>
      </c>
      <c r="C24" s="1">
        <v>7</v>
      </c>
      <c r="D24" s="13"/>
      <c r="E24" s="13"/>
    </row>
    <row r="25" spans="1:5" x14ac:dyDescent="0.55000000000000004">
      <c r="A25" s="5">
        <v>24</v>
      </c>
      <c r="B25" s="7" t="s">
        <v>100</v>
      </c>
      <c r="C25" s="1">
        <v>9</v>
      </c>
      <c r="D25" s="12"/>
      <c r="E25" s="13"/>
    </row>
    <row r="26" spans="1:5" x14ac:dyDescent="0.55000000000000004">
      <c r="A26" s="6">
        <v>25</v>
      </c>
      <c r="B26" s="1" t="s">
        <v>101</v>
      </c>
      <c r="C26" s="1">
        <v>4</v>
      </c>
      <c r="D26" s="12"/>
      <c r="E26" s="12"/>
    </row>
    <row r="27" spans="1:5" x14ac:dyDescent="0.55000000000000004">
      <c r="A27" s="6">
        <v>26</v>
      </c>
      <c r="B27" s="7" t="s">
        <v>102</v>
      </c>
      <c r="C27" s="7">
        <v>6</v>
      </c>
      <c r="D27" s="13"/>
      <c r="E27" s="13"/>
    </row>
    <row r="28" spans="1:5" x14ac:dyDescent="0.55000000000000004">
      <c r="A28" s="5">
        <v>27</v>
      </c>
      <c r="B28" s="7" t="s">
        <v>103</v>
      </c>
      <c r="C28" s="7">
        <v>7</v>
      </c>
      <c r="D28" s="9"/>
      <c r="E28" s="13"/>
    </row>
    <row r="29" spans="1:5" x14ac:dyDescent="0.55000000000000004">
      <c r="A29" s="6">
        <v>28</v>
      </c>
      <c r="B29" s="7" t="s">
        <v>104</v>
      </c>
      <c r="C29" s="7">
        <v>4</v>
      </c>
      <c r="D29" s="13"/>
      <c r="E29" s="12"/>
    </row>
    <row r="30" spans="1:5" x14ac:dyDescent="0.55000000000000004">
      <c r="A30" s="6">
        <v>29</v>
      </c>
      <c r="B30" s="7" t="s">
        <v>105</v>
      </c>
      <c r="C30" s="7">
        <v>5</v>
      </c>
      <c r="D30" s="9"/>
      <c r="E30" s="11"/>
    </row>
    <row r="31" spans="1:5" x14ac:dyDescent="0.55000000000000004">
      <c r="A31" s="5">
        <v>30</v>
      </c>
      <c r="B31" s="7" t="s">
        <v>106</v>
      </c>
      <c r="C31" s="7">
        <v>5</v>
      </c>
      <c r="D31" s="13"/>
      <c r="E31" s="13"/>
    </row>
    <row r="32" spans="1:5" x14ac:dyDescent="0.55000000000000004">
      <c r="A32" s="6">
        <v>31</v>
      </c>
      <c r="B32" s="7" t="s">
        <v>107</v>
      </c>
      <c r="C32" s="7">
        <v>6</v>
      </c>
      <c r="D32" s="13"/>
      <c r="E32" s="12"/>
    </row>
    <row r="33" spans="1:5" x14ac:dyDescent="0.55000000000000004">
      <c r="A33" s="6">
        <v>32</v>
      </c>
      <c r="B33" s="7" t="s">
        <v>108</v>
      </c>
      <c r="C33" s="7">
        <v>6</v>
      </c>
      <c r="D33" s="12"/>
      <c r="E33" s="13"/>
    </row>
    <row r="34" spans="1:5" x14ac:dyDescent="0.55000000000000004">
      <c r="A34" s="5">
        <v>33</v>
      </c>
      <c r="B34" s="7" t="s">
        <v>109</v>
      </c>
      <c r="C34" s="7">
        <v>12</v>
      </c>
      <c r="D34" s="9"/>
      <c r="E34" s="12"/>
    </row>
    <row r="35" spans="1:5" x14ac:dyDescent="0.55000000000000004">
      <c r="C35">
        <f>SUM(C2:C34)</f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"/>
  <sheetViews>
    <sheetView workbookViewId="0">
      <selection activeCell="B1" sqref="B1"/>
    </sheetView>
  </sheetViews>
  <sheetFormatPr defaultRowHeight="14.4" x14ac:dyDescent="0.55000000000000004"/>
  <cols>
    <col min="2" max="2" width="43.5234375" customWidth="1"/>
    <col min="3" max="3" width="16" customWidth="1"/>
  </cols>
  <sheetData>
    <row r="1" spans="1:7" x14ac:dyDescent="0.55000000000000004">
      <c r="A1" s="2" t="s">
        <v>19</v>
      </c>
      <c r="B1" s="3" t="s">
        <v>20</v>
      </c>
      <c r="C1" s="4" t="s">
        <v>1</v>
      </c>
      <c r="D1" s="3" t="s">
        <v>21</v>
      </c>
      <c r="E1" s="8" t="s">
        <v>22</v>
      </c>
    </row>
    <row r="2" spans="1:7" x14ac:dyDescent="0.55000000000000004">
      <c r="A2" s="6">
        <v>1</v>
      </c>
      <c r="B2" s="7" t="s">
        <v>110</v>
      </c>
      <c r="C2" s="7">
        <v>67</v>
      </c>
      <c r="D2" s="13"/>
      <c r="E2" s="13"/>
    </row>
    <row r="3" spans="1:7" x14ac:dyDescent="0.55000000000000004">
      <c r="A3" s="6">
        <v>2</v>
      </c>
      <c r="B3" s="7" t="s">
        <v>111</v>
      </c>
      <c r="C3" s="7">
        <v>20</v>
      </c>
      <c r="D3" s="13"/>
      <c r="E3" s="13"/>
    </row>
    <row r="4" spans="1:7" x14ac:dyDescent="0.55000000000000004">
      <c r="A4" s="6">
        <v>3</v>
      </c>
      <c r="B4" s="7" t="s">
        <v>112</v>
      </c>
      <c r="C4" s="7">
        <f>159-87</f>
        <v>72</v>
      </c>
      <c r="D4" s="13"/>
      <c r="E4" s="11"/>
      <c r="G4" s="13"/>
    </row>
    <row r="5" spans="1:7" x14ac:dyDescent="0.55000000000000004">
      <c r="C5">
        <f>SUM(C2:C4)</f>
        <v>159</v>
      </c>
      <c r="G5" s="15"/>
    </row>
    <row r="6" spans="1:7" x14ac:dyDescent="0.55000000000000004">
      <c r="G6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5" sqref="B15"/>
    </sheetView>
  </sheetViews>
  <sheetFormatPr defaultRowHeight="14.4" x14ac:dyDescent="0.55000000000000004"/>
  <cols>
    <col min="2" max="2" width="47.41796875" bestFit="1" customWidth="1"/>
    <col min="3" max="3" width="14.20703125" bestFit="1" customWidth="1"/>
  </cols>
  <sheetData>
    <row r="1" spans="1:7" x14ac:dyDescent="0.55000000000000004">
      <c r="A1" s="2" t="s">
        <v>19</v>
      </c>
      <c r="B1" s="3" t="s">
        <v>20</v>
      </c>
      <c r="C1" s="4" t="s">
        <v>1</v>
      </c>
      <c r="D1" s="3" t="s">
        <v>21</v>
      </c>
      <c r="E1" s="8" t="s">
        <v>22</v>
      </c>
    </row>
    <row r="2" spans="1:7" x14ac:dyDescent="0.55000000000000004">
      <c r="A2" s="6">
        <v>1</v>
      </c>
      <c r="B2" s="7" t="s">
        <v>113</v>
      </c>
      <c r="C2" s="7">
        <v>15</v>
      </c>
      <c r="D2" s="13"/>
      <c r="E2" s="13"/>
    </row>
    <row r="3" spans="1:7" x14ac:dyDescent="0.55000000000000004">
      <c r="A3" s="6">
        <v>2</v>
      </c>
      <c r="B3" s="7" t="s">
        <v>114</v>
      </c>
      <c r="C3" s="7">
        <f>50-15</f>
        <v>35</v>
      </c>
      <c r="D3" s="13"/>
      <c r="E3" s="13"/>
    </row>
    <row r="4" spans="1:7" x14ac:dyDescent="0.55000000000000004">
      <c r="A4" s="6">
        <v>3</v>
      </c>
      <c r="B4" s="7" t="s">
        <v>115</v>
      </c>
      <c r="C4" s="7">
        <f>74-50</f>
        <v>24</v>
      </c>
      <c r="D4" s="13"/>
      <c r="E4" s="11"/>
      <c r="G4" s="13"/>
    </row>
    <row r="5" spans="1:7" x14ac:dyDescent="0.55000000000000004">
      <c r="A5" s="6">
        <v>4</v>
      </c>
      <c r="B5" s="7" t="s">
        <v>116</v>
      </c>
      <c r="C5" s="7">
        <f>104-74</f>
        <v>30</v>
      </c>
      <c r="D5" s="9"/>
      <c r="E5" s="13"/>
      <c r="G5" s="15"/>
    </row>
    <row r="6" spans="1:7" x14ac:dyDescent="0.55000000000000004">
      <c r="A6" s="6">
        <v>5</v>
      </c>
      <c r="B6" s="7" t="s">
        <v>117</v>
      </c>
      <c r="C6" s="7">
        <f>124-104</f>
        <v>20</v>
      </c>
      <c r="D6" s="13"/>
      <c r="E6" s="11"/>
      <c r="G6" s="14"/>
    </row>
    <row r="7" spans="1:7" x14ac:dyDescent="0.55000000000000004">
      <c r="A7" s="6">
        <v>6</v>
      </c>
      <c r="B7" s="7" t="s">
        <v>118</v>
      </c>
      <c r="C7" s="7">
        <f>166-126</f>
        <v>40</v>
      </c>
      <c r="D7" s="12"/>
      <c r="E7" s="10"/>
    </row>
    <row r="8" spans="1:7" x14ac:dyDescent="0.55000000000000004">
      <c r="A8" s="6">
        <v>7</v>
      </c>
      <c r="B8" s="7" t="s">
        <v>119</v>
      </c>
      <c r="C8" s="7">
        <f>207-166</f>
        <v>41</v>
      </c>
      <c r="D8" s="12"/>
      <c r="E8" s="13"/>
    </row>
    <row r="9" spans="1:7" x14ac:dyDescent="0.55000000000000004">
      <c r="A9" s="6">
        <v>8</v>
      </c>
      <c r="B9" s="7" t="s">
        <v>120</v>
      </c>
      <c r="C9" s="7">
        <f>277-207</f>
        <v>70</v>
      </c>
      <c r="D9" s="13"/>
      <c r="E9" s="13"/>
    </row>
    <row r="10" spans="1:7" x14ac:dyDescent="0.55000000000000004">
      <c r="A10" s="6">
        <v>9</v>
      </c>
      <c r="B10" s="7" t="s">
        <v>121</v>
      </c>
      <c r="C10" s="7">
        <f>306-277</f>
        <v>29</v>
      </c>
      <c r="D10" s="9"/>
      <c r="E10" s="12"/>
    </row>
    <row r="11" spans="1:7" x14ac:dyDescent="0.55000000000000004">
      <c r="A11" s="6">
        <v>10</v>
      </c>
      <c r="B11" s="7" t="s">
        <v>122</v>
      </c>
      <c r="C11" s="7">
        <f>327-306</f>
        <v>21</v>
      </c>
      <c r="D11" s="13"/>
      <c r="E11" s="11"/>
    </row>
    <row r="12" spans="1:7" x14ac:dyDescent="0.55000000000000004">
      <c r="A12" s="6">
        <v>11</v>
      </c>
      <c r="B12" s="7" t="s">
        <v>123</v>
      </c>
      <c r="C12" s="7">
        <f>342-327</f>
        <v>15</v>
      </c>
      <c r="D12" s="9"/>
      <c r="E12" s="13"/>
    </row>
    <row r="13" spans="1:7" x14ac:dyDescent="0.55000000000000004">
      <c r="A13" s="6">
        <v>12</v>
      </c>
      <c r="B13" s="7" t="s">
        <v>124</v>
      </c>
      <c r="C13" s="7">
        <f>358-342</f>
        <v>16</v>
      </c>
      <c r="D13" s="13"/>
      <c r="E13" s="12"/>
    </row>
    <row r="14" spans="1:7" x14ac:dyDescent="0.55000000000000004">
      <c r="A14" s="6">
        <v>13</v>
      </c>
      <c r="B14" s="7" t="s">
        <v>125</v>
      </c>
      <c r="C14" s="7">
        <f>377-358</f>
        <v>19</v>
      </c>
      <c r="D14" s="12"/>
      <c r="E14" s="13"/>
    </row>
    <row r="15" spans="1:7" x14ac:dyDescent="0.55000000000000004">
      <c r="A15" s="5">
        <v>14</v>
      </c>
      <c r="B15" s="1" t="s">
        <v>126</v>
      </c>
      <c r="C15" s="1">
        <f>399-377</f>
        <v>22</v>
      </c>
      <c r="D15" s="9"/>
      <c r="E15" s="12"/>
    </row>
    <row r="16" spans="1:7" x14ac:dyDescent="0.55000000000000004">
      <c r="A16" s="6">
        <v>15</v>
      </c>
      <c r="B16" s="7" t="s">
        <v>127</v>
      </c>
      <c r="C16" s="7">
        <f>421-399</f>
        <v>22</v>
      </c>
      <c r="D16" s="9"/>
      <c r="E16" s="13"/>
    </row>
    <row r="17" spans="1:5" x14ac:dyDescent="0.55000000000000004">
      <c r="A17" s="5">
        <v>16</v>
      </c>
      <c r="B17" s="7" t="s">
        <v>128</v>
      </c>
      <c r="C17" s="7">
        <f>465-421</f>
        <v>44</v>
      </c>
      <c r="D17" s="13"/>
      <c r="E17" s="12"/>
    </row>
    <row r="18" spans="1:5" x14ac:dyDescent="0.55000000000000004">
      <c r="A18" s="6">
        <v>17</v>
      </c>
      <c r="B18" s="7" t="s">
        <v>129</v>
      </c>
      <c r="C18" s="7">
        <f>486-465</f>
        <v>21</v>
      </c>
      <c r="D18" s="12"/>
      <c r="E18" s="13"/>
    </row>
    <row r="19" spans="1:5" x14ac:dyDescent="0.55000000000000004">
      <c r="A19" s="5">
        <v>18</v>
      </c>
      <c r="B19" s="7" t="s">
        <v>130</v>
      </c>
      <c r="C19" s="7">
        <f>509-486</f>
        <v>23</v>
      </c>
      <c r="D19" s="9"/>
      <c r="E19" s="13"/>
    </row>
    <row r="20" spans="1:5" x14ac:dyDescent="0.55000000000000004">
      <c r="A20" s="6">
        <v>19</v>
      </c>
      <c r="B20" s="7" t="s">
        <v>131</v>
      </c>
      <c r="C20" s="7">
        <f>516-509</f>
        <v>7</v>
      </c>
      <c r="D20" s="13"/>
      <c r="E20" s="12"/>
    </row>
    <row r="21" spans="1:5" x14ac:dyDescent="0.55000000000000004">
      <c r="A21" s="5">
        <v>20</v>
      </c>
      <c r="B21" s="7" t="s">
        <v>132</v>
      </c>
      <c r="C21" s="7">
        <f>548-522</f>
        <v>26</v>
      </c>
      <c r="D21" s="12"/>
      <c r="E21" s="13"/>
    </row>
    <row r="22" spans="1:5" x14ac:dyDescent="0.55000000000000004">
      <c r="A22" s="6">
        <v>21</v>
      </c>
      <c r="B22" s="7" t="s">
        <v>133</v>
      </c>
      <c r="C22" s="7">
        <f>561-548</f>
        <v>13</v>
      </c>
      <c r="D22" s="9"/>
      <c r="E22" s="12"/>
    </row>
    <row r="23" spans="1:5" x14ac:dyDescent="0.55000000000000004">
      <c r="C23">
        <f>SUM(C3:C22)</f>
        <v>538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4"/>
  <sheetViews>
    <sheetView workbookViewId="0">
      <selection activeCell="B6" sqref="B6"/>
    </sheetView>
  </sheetViews>
  <sheetFormatPr defaultRowHeight="14.4" x14ac:dyDescent="0.55000000000000004"/>
  <cols>
    <col min="2" max="2" width="30.734375" bestFit="1" customWidth="1"/>
    <col min="3" max="3" width="14.20703125" bestFit="1" customWidth="1"/>
  </cols>
  <sheetData>
    <row r="1" spans="1:7" x14ac:dyDescent="0.55000000000000004">
      <c r="A1" s="2" t="s">
        <v>19</v>
      </c>
      <c r="B1" s="3" t="s">
        <v>20</v>
      </c>
      <c r="C1" s="4" t="s">
        <v>1</v>
      </c>
      <c r="D1" s="3" t="s">
        <v>21</v>
      </c>
      <c r="E1" s="8" t="s">
        <v>22</v>
      </c>
    </row>
    <row r="2" spans="1:7" x14ac:dyDescent="0.55000000000000004">
      <c r="A2" s="6">
        <v>1</v>
      </c>
      <c r="B2" s="7" t="s">
        <v>134</v>
      </c>
      <c r="C2" s="7">
        <f>29-1</f>
        <v>28</v>
      </c>
      <c r="D2" s="13"/>
      <c r="E2" s="14"/>
    </row>
    <row r="3" spans="1:7" x14ac:dyDescent="0.55000000000000004">
      <c r="A3" s="6">
        <v>2</v>
      </c>
      <c r="B3" s="7" t="s">
        <v>135</v>
      </c>
      <c r="C3" s="7">
        <f>43-29</f>
        <v>14</v>
      </c>
      <c r="D3" s="13"/>
      <c r="E3" s="15"/>
    </row>
    <row r="4" spans="1:7" x14ac:dyDescent="0.55000000000000004">
      <c r="A4" s="6">
        <v>3</v>
      </c>
      <c r="B4" s="7" t="s">
        <v>136</v>
      </c>
      <c r="C4" s="7">
        <f>67-43</f>
        <v>24</v>
      </c>
      <c r="D4" s="13"/>
      <c r="E4" s="15"/>
      <c r="G4" s="13"/>
    </row>
    <row r="5" spans="1:7" x14ac:dyDescent="0.55000000000000004">
      <c r="A5" s="6">
        <v>4</v>
      </c>
      <c r="B5" s="7" t="s">
        <v>137</v>
      </c>
      <c r="C5" s="7">
        <f>92-67</f>
        <v>25</v>
      </c>
      <c r="D5" s="9"/>
      <c r="E5" s="13"/>
      <c r="G5" s="15"/>
    </row>
    <row r="6" spans="1:7" x14ac:dyDescent="0.55000000000000004">
      <c r="A6" s="6">
        <v>5</v>
      </c>
      <c r="B6" s="7" t="s">
        <v>138</v>
      </c>
      <c r="C6" s="7">
        <f>123-95</f>
        <v>28</v>
      </c>
      <c r="D6" s="13"/>
      <c r="E6" s="11"/>
      <c r="G6" s="14"/>
    </row>
    <row r="7" spans="1:7" x14ac:dyDescent="0.55000000000000004">
      <c r="A7" s="6">
        <v>6</v>
      </c>
      <c r="B7" s="7" t="s">
        <v>139</v>
      </c>
      <c r="C7" s="7">
        <f>145-123</f>
        <v>22</v>
      </c>
      <c r="D7" s="12"/>
      <c r="E7" s="10"/>
    </row>
    <row r="8" spans="1:7" x14ac:dyDescent="0.55000000000000004">
      <c r="A8" s="6">
        <v>7</v>
      </c>
      <c r="B8" s="7" t="s">
        <v>140</v>
      </c>
      <c r="C8" s="7">
        <f>169-147</f>
        <v>22</v>
      </c>
      <c r="D8" s="12"/>
      <c r="E8" s="13"/>
    </row>
    <row r="9" spans="1:7" x14ac:dyDescent="0.55000000000000004">
      <c r="A9" s="6">
        <v>8</v>
      </c>
      <c r="B9" s="7" t="s">
        <v>141</v>
      </c>
      <c r="C9" s="7">
        <f>186-169</f>
        <v>17</v>
      </c>
      <c r="D9" s="13"/>
      <c r="E9" s="13"/>
    </row>
    <row r="10" spans="1:7" x14ac:dyDescent="0.55000000000000004">
      <c r="A10" s="6">
        <v>9</v>
      </c>
      <c r="B10" s="7" t="s">
        <v>142</v>
      </c>
      <c r="C10" s="7">
        <f>213-189</f>
        <v>24</v>
      </c>
      <c r="D10" s="9"/>
      <c r="E10" s="12"/>
    </row>
    <row r="11" spans="1:7" x14ac:dyDescent="0.55000000000000004">
      <c r="A11" s="6">
        <v>10</v>
      </c>
      <c r="B11" s="7" t="s">
        <v>143</v>
      </c>
      <c r="C11" s="7">
        <f>229-213</f>
        <v>16</v>
      </c>
      <c r="D11" s="13"/>
      <c r="E11" s="11"/>
    </row>
    <row r="12" spans="1:7" x14ac:dyDescent="0.55000000000000004">
      <c r="A12" s="6">
        <v>11</v>
      </c>
      <c r="B12" s="7" t="s">
        <v>144</v>
      </c>
      <c r="C12" s="7">
        <f>251-229</f>
        <v>22</v>
      </c>
      <c r="D12" s="9"/>
      <c r="E12" s="13"/>
    </row>
    <row r="13" spans="1:7" x14ac:dyDescent="0.55000000000000004">
      <c r="A13" s="6">
        <v>12</v>
      </c>
      <c r="B13" s="7" t="s">
        <v>145</v>
      </c>
      <c r="C13" s="7">
        <f>283-251</f>
        <v>32</v>
      </c>
      <c r="D13" s="13"/>
      <c r="E13" s="12"/>
    </row>
    <row r="14" spans="1:7" x14ac:dyDescent="0.55000000000000004">
      <c r="C14">
        <f>SUM(C2:C13)</f>
        <v>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workbookViewId="0">
      <selection activeCell="B15" sqref="B15"/>
    </sheetView>
  </sheetViews>
  <sheetFormatPr defaultRowHeight="14.4" x14ac:dyDescent="0.55000000000000004"/>
  <cols>
    <col min="2" max="2" width="40.20703125" customWidth="1"/>
    <col min="3" max="3" width="14.20703125" bestFit="1" customWidth="1"/>
  </cols>
  <sheetData>
    <row r="1" spans="1:7" x14ac:dyDescent="0.55000000000000004">
      <c r="A1" s="2" t="s">
        <v>19</v>
      </c>
      <c r="B1" s="3" t="s">
        <v>20</v>
      </c>
      <c r="C1" s="4" t="s">
        <v>1</v>
      </c>
      <c r="D1" s="3" t="s">
        <v>21</v>
      </c>
      <c r="E1" s="8" t="s">
        <v>22</v>
      </c>
    </row>
    <row r="2" spans="1:7" x14ac:dyDescent="0.55000000000000004">
      <c r="A2" s="6">
        <v>1</v>
      </c>
      <c r="B2" s="7" t="s">
        <v>146</v>
      </c>
      <c r="C2" s="7">
        <f>31-7</f>
        <v>24</v>
      </c>
      <c r="D2" s="13"/>
      <c r="E2" s="15"/>
    </row>
    <row r="3" spans="1:7" x14ac:dyDescent="0.55000000000000004">
      <c r="A3" s="6">
        <v>2</v>
      </c>
      <c r="B3" s="7" t="s">
        <v>147</v>
      </c>
      <c r="C3" s="7">
        <f>43-31</f>
        <v>12</v>
      </c>
      <c r="D3" s="13"/>
      <c r="E3" s="13"/>
    </row>
    <row r="4" spans="1:7" x14ac:dyDescent="0.55000000000000004">
      <c r="A4" s="6">
        <v>3</v>
      </c>
      <c r="B4" s="7" t="s">
        <v>148</v>
      </c>
      <c r="C4" s="7">
        <f>57-43</f>
        <v>14</v>
      </c>
      <c r="D4" s="13"/>
      <c r="E4" s="11"/>
      <c r="G4" s="13"/>
    </row>
    <row r="5" spans="1:7" x14ac:dyDescent="0.55000000000000004">
      <c r="A5" s="6">
        <v>4</v>
      </c>
      <c r="B5" s="7" t="s">
        <v>149</v>
      </c>
      <c r="C5" s="7">
        <f>77-57</f>
        <v>20</v>
      </c>
      <c r="D5" s="9"/>
      <c r="E5" s="13"/>
      <c r="G5" s="15"/>
    </row>
    <row r="6" spans="1:7" x14ac:dyDescent="0.55000000000000004">
      <c r="A6" s="6">
        <v>5</v>
      </c>
      <c r="B6" s="7" t="s">
        <v>150</v>
      </c>
      <c r="C6" s="7">
        <f>85-77</f>
        <v>8</v>
      </c>
      <c r="D6" s="13"/>
      <c r="E6" s="11"/>
      <c r="G6" s="14"/>
    </row>
    <row r="7" spans="1:7" x14ac:dyDescent="0.55000000000000004">
      <c r="A7" s="6">
        <v>6</v>
      </c>
      <c r="B7" s="7" t="s">
        <v>151</v>
      </c>
      <c r="C7" s="7">
        <f>99-85</f>
        <v>14</v>
      </c>
      <c r="D7" s="12"/>
      <c r="E7" s="10"/>
    </row>
    <row r="8" spans="1:7" x14ac:dyDescent="0.55000000000000004">
      <c r="A8" s="6">
        <v>7</v>
      </c>
      <c r="B8" s="7" t="s">
        <v>152</v>
      </c>
      <c r="C8" s="7">
        <f>117-99</f>
        <v>18</v>
      </c>
      <c r="D8" s="12"/>
      <c r="E8" s="13"/>
    </row>
    <row r="9" spans="1:7" x14ac:dyDescent="0.55000000000000004">
      <c r="C9">
        <f>SUM(C2:C8)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General</vt:lpstr>
      <vt:lpstr>1</vt:lpstr>
      <vt:lpstr>2</vt:lpstr>
      <vt:lpstr>3</vt:lpstr>
      <vt:lpstr>3.5</vt:lpstr>
      <vt:lpstr>3.75</vt:lpstr>
      <vt:lpstr>4</vt:lpstr>
      <vt:lpstr>5</vt:lpstr>
      <vt:lpstr>6</vt:lpstr>
      <vt:lpstr>7</vt:lpstr>
      <vt:lpstr>8</vt:lpstr>
      <vt:lpstr>9</vt:lpstr>
      <vt:lpstr>10</vt:lpstr>
      <vt:lpstr>Popular 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Sorin Enachioiu</dc:creator>
  <cp:lastModifiedBy>Sorin E</cp:lastModifiedBy>
  <dcterms:created xsi:type="dcterms:W3CDTF">2015-06-05T18:17:20Z</dcterms:created>
  <dcterms:modified xsi:type="dcterms:W3CDTF">2023-04-05T15:23:48Z</dcterms:modified>
</cp:coreProperties>
</file>