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SOROLASSINA\OneDrive\Bureau\1.MPPEEP Dashboard\mppeep\app\templates\"/>
    </mc:Choice>
  </mc:AlternateContent>
  <xr:revisionPtr revIDLastSave="0" documentId="13_ncr:1_{FEBBD923-C514-4927-9841-E444F4A45F38}" xr6:coauthVersionLast="47" xr6:coauthVersionMax="47" xr10:uidLastSave="{00000000-0000-0000-0000-000000000000}"/>
  <bookViews>
    <workbookView xWindow="-98" yWindow="-98" windowWidth="21795" windowHeight="12975" xr2:uid="{4FDC7681-CBD9-4D92-9A1F-C608C9EDD347}"/>
  </bookViews>
  <sheets>
    <sheet name="Arbitrage Adm Centrale (2)" sheetId="1" r:id="rId1"/>
  </sheets>
  <definedNames>
    <definedName name="_xlnm._FilterDatabase" localSheetId="0" hidden="1">'Arbitrage Adm Centrale (2)'!$A$3:$I$250</definedName>
    <definedName name="Bµµµµµµµµµ40" localSheetId="0">#REF!</definedName>
    <definedName name="Bµµµµµµµµµ40">#REF!</definedName>
    <definedName name="_xlnm.Print_Titles" localSheetId="0">'Arbitrage Adm Centrale (2)'!$1:$1</definedName>
    <definedName name="_xlnm.Print_Area" localSheetId="0">'Arbitrage Adm Centrale (2)'!$A$1:$J$250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8" i="1" l="1"/>
  <c r="F248" i="1"/>
  <c r="I247" i="1"/>
  <c r="F247" i="1"/>
  <c r="I246" i="1"/>
  <c r="I245" i="1" s="1"/>
  <c r="I243" i="1" s="1"/>
  <c r="F246" i="1"/>
  <c r="H245" i="1"/>
  <c r="H243" i="1" s="1"/>
  <c r="G245" i="1"/>
  <c r="G243" i="1" s="1"/>
  <c r="F245" i="1"/>
  <c r="E245" i="1"/>
  <c r="E243" i="1" s="1"/>
  <c r="E249" i="1" s="1"/>
  <c r="D245" i="1"/>
  <c r="D243" i="1" s="1"/>
  <c r="D249" i="1" s="1"/>
  <c r="C245" i="1"/>
  <c r="C243" i="1" s="1"/>
  <c r="B245" i="1"/>
  <c r="F243" i="1"/>
  <c r="B243" i="1"/>
  <c r="I242" i="1"/>
  <c r="F242" i="1"/>
  <c r="I241" i="1"/>
  <c r="F241" i="1"/>
  <c r="F240" i="1"/>
  <c r="E240" i="1"/>
  <c r="D240" i="1"/>
  <c r="C240" i="1"/>
  <c r="B240" i="1"/>
  <c r="I238" i="1"/>
  <c r="F238" i="1"/>
  <c r="I237" i="1"/>
  <c r="F237" i="1"/>
  <c r="F236" i="1" s="1"/>
  <c r="E236" i="1"/>
  <c r="D236" i="1"/>
  <c r="C236" i="1"/>
  <c r="B236" i="1"/>
  <c r="I234" i="1"/>
  <c r="F234" i="1"/>
  <c r="I233" i="1"/>
  <c r="F233" i="1"/>
  <c r="I232" i="1"/>
  <c r="F232" i="1"/>
  <c r="I231" i="1"/>
  <c r="F231" i="1"/>
  <c r="I230" i="1"/>
  <c r="F230" i="1"/>
  <c r="F229" i="1" s="1"/>
  <c r="E229" i="1"/>
  <c r="D229" i="1"/>
  <c r="C229" i="1"/>
  <c r="B229" i="1"/>
  <c r="I227" i="1"/>
  <c r="F227" i="1"/>
  <c r="I226" i="1"/>
  <c r="F226" i="1"/>
  <c r="I225" i="1"/>
  <c r="F225" i="1"/>
  <c r="I224" i="1"/>
  <c r="F224" i="1"/>
  <c r="F223" i="1" s="1"/>
  <c r="E223" i="1"/>
  <c r="D223" i="1"/>
  <c r="C223" i="1"/>
  <c r="B223" i="1"/>
  <c r="I221" i="1"/>
  <c r="F221" i="1"/>
  <c r="F220" i="1"/>
  <c r="E220" i="1"/>
  <c r="D220" i="1"/>
  <c r="C220" i="1"/>
  <c r="B220" i="1"/>
  <c r="I218" i="1"/>
  <c r="F218" i="1"/>
  <c r="I217" i="1"/>
  <c r="F217" i="1"/>
  <c r="F216" i="1" s="1"/>
  <c r="E216" i="1"/>
  <c r="D216" i="1"/>
  <c r="C216" i="1"/>
  <c r="B216" i="1"/>
  <c r="I214" i="1"/>
  <c r="F214" i="1"/>
  <c r="I213" i="1"/>
  <c r="F213" i="1"/>
  <c r="F212" i="1"/>
  <c r="E212" i="1"/>
  <c r="D212" i="1"/>
  <c r="C212" i="1"/>
  <c r="B212" i="1"/>
  <c r="I210" i="1"/>
  <c r="F210" i="1"/>
  <c r="I209" i="1"/>
  <c r="F209" i="1"/>
  <c r="F208" i="1"/>
  <c r="E208" i="1"/>
  <c r="D208" i="1"/>
  <c r="C208" i="1"/>
  <c r="C194" i="1" s="1"/>
  <c r="B208" i="1"/>
  <c r="I206" i="1"/>
  <c r="F206" i="1"/>
  <c r="I205" i="1"/>
  <c r="F205" i="1"/>
  <c r="I204" i="1"/>
  <c r="F204" i="1"/>
  <c r="I203" i="1"/>
  <c r="F203" i="1"/>
  <c r="I202" i="1"/>
  <c r="F202" i="1"/>
  <c r="I201" i="1"/>
  <c r="F201" i="1"/>
  <c r="F200" i="1" s="1"/>
  <c r="E200" i="1"/>
  <c r="D200" i="1"/>
  <c r="D194" i="1" s="1"/>
  <c r="C200" i="1"/>
  <c r="B200" i="1"/>
  <c r="B194" i="1" s="1"/>
  <c r="I198" i="1"/>
  <c r="F198" i="1"/>
  <c r="I197" i="1"/>
  <c r="F197" i="1"/>
  <c r="F196" i="1"/>
  <c r="E196" i="1"/>
  <c r="E194" i="1" s="1"/>
  <c r="D196" i="1"/>
  <c r="C196" i="1"/>
  <c r="B196" i="1"/>
  <c r="I194" i="1"/>
  <c r="H194" i="1"/>
  <c r="G194" i="1"/>
  <c r="I191" i="1"/>
  <c r="F191" i="1"/>
  <c r="I190" i="1"/>
  <c r="F190" i="1"/>
  <c r="I189" i="1"/>
  <c r="F189" i="1"/>
  <c r="I188" i="1"/>
  <c r="F188" i="1"/>
  <c r="F187" i="1"/>
  <c r="E187" i="1"/>
  <c r="E172" i="1" s="1"/>
  <c r="D187" i="1"/>
  <c r="I187" i="1" s="1"/>
  <c r="C187" i="1"/>
  <c r="C172" i="1" s="1"/>
  <c r="B187" i="1"/>
  <c r="I186" i="1"/>
  <c r="I185" i="1"/>
  <c r="F185" i="1"/>
  <c r="I184" i="1"/>
  <c r="F184" i="1"/>
  <c r="F183" i="1"/>
  <c r="E183" i="1"/>
  <c r="D183" i="1"/>
  <c r="I183" i="1" s="1"/>
  <c r="C183" i="1"/>
  <c r="B183" i="1"/>
  <c r="I182" i="1"/>
  <c r="I181" i="1"/>
  <c r="F181" i="1"/>
  <c r="F179" i="1" s="1"/>
  <c r="I180" i="1"/>
  <c r="F180" i="1"/>
  <c r="E179" i="1"/>
  <c r="D179" i="1"/>
  <c r="D172" i="1" s="1"/>
  <c r="C179" i="1"/>
  <c r="B179" i="1"/>
  <c r="I178" i="1"/>
  <c r="I177" i="1"/>
  <c r="F177" i="1"/>
  <c r="I176" i="1"/>
  <c r="F176" i="1"/>
  <c r="I175" i="1"/>
  <c r="F175" i="1"/>
  <c r="I174" i="1"/>
  <c r="F174" i="1"/>
  <c r="F172" i="1" s="1"/>
  <c r="E174" i="1"/>
  <c r="D174" i="1"/>
  <c r="C174" i="1"/>
  <c r="B174" i="1"/>
  <c r="I173" i="1"/>
  <c r="H172" i="1"/>
  <c r="G172" i="1"/>
  <c r="B172" i="1"/>
  <c r="I171" i="1"/>
  <c r="F171" i="1"/>
  <c r="F169" i="1" s="1"/>
  <c r="I170" i="1"/>
  <c r="F170" i="1"/>
  <c r="E169" i="1"/>
  <c r="D169" i="1"/>
  <c r="I169" i="1" s="1"/>
  <c r="C169" i="1"/>
  <c r="B169" i="1"/>
  <c r="I168" i="1"/>
  <c r="I167" i="1"/>
  <c r="F167" i="1"/>
  <c r="I166" i="1"/>
  <c r="F166" i="1"/>
  <c r="F165" i="1"/>
  <c r="E165" i="1"/>
  <c r="D165" i="1"/>
  <c r="D156" i="1" s="1"/>
  <c r="C165" i="1"/>
  <c r="B165" i="1"/>
  <c r="I164" i="1"/>
  <c r="I163" i="1"/>
  <c r="F163" i="1"/>
  <c r="F162" i="1" s="1"/>
  <c r="E162" i="1"/>
  <c r="E156" i="1" s="1"/>
  <c r="D162" i="1"/>
  <c r="I162" i="1" s="1"/>
  <c r="C162" i="1"/>
  <c r="B162" i="1"/>
  <c r="I161" i="1"/>
  <c r="I160" i="1"/>
  <c r="F160" i="1"/>
  <c r="I159" i="1"/>
  <c r="F159" i="1"/>
  <c r="F158" i="1" s="1"/>
  <c r="E158" i="1"/>
  <c r="D158" i="1"/>
  <c r="I158" i="1" s="1"/>
  <c r="C158" i="1"/>
  <c r="B158" i="1"/>
  <c r="I157" i="1"/>
  <c r="H156" i="1"/>
  <c r="G156" i="1"/>
  <c r="C156" i="1"/>
  <c r="B156" i="1"/>
  <c r="I155" i="1"/>
  <c r="F155" i="1"/>
  <c r="I154" i="1"/>
  <c r="F154" i="1"/>
  <c r="I153" i="1"/>
  <c r="F153" i="1"/>
  <c r="F152" i="1" s="1"/>
  <c r="F150" i="1" s="1"/>
  <c r="E152" i="1"/>
  <c r="E150" i="1" s="1"/>
  <c r="D152" i="1"/>
  <c r="I152" i="1" s="1"/>
  <c r="I150" i="1" s="1"/>
  <c r="C152" i="1"/>
  <c r="C150" i="1" s="1"/>
  <c r="B152" i="1"/>
  <c r="B150" i="1" s="1"/>
  <c r="I151" i="1"/>
  <c r="H150" i="1"/>
  <c r="H192" i="1" s="1"/>
  <c r="H250" i="1" s="1"/>
  <c r="G150" i="1"/>
  <c r="G192" i="1" s="1"/>
  <c r="G250" i="1" s="1"/>
  <c r="I149" i="1"/>
  <c r="F149" i="1"/>
  <c r="I148" i="1"/>
  <c r="F148" i="1"/>
  <c r="F147" i="1" s="1"/>
  <c r="E147" i="1"/>
  <c r="D147" i="1"/>
  <c r="I147" i="1" s="1"/>
  <c r="C147" i="1"/>
  <c r="B147" i="1"/>
  <c r="I146" i="1"/>
  <c r="I145" i="1"/>
  <c r="F145" i="1"/>
  <c r="I144" i="1"/>
  <c r="F144" i="1"/>
  <c r="I143" i="1"/>
  <c r="F143" i="1"/>
  <c r="F142" i="1" s="1"/>
  <c r="E142" i="1"/>
  <c r="D142" i="1"/>
  <c r="I142" i="1" s="1"/>
  <c r="C142" i="1"/>
  <c r="B142" i="1"/>
  <c r="I141" i="1"/>
  <c r="I140" i="1"/>
  <c r="F140" i="1"/>
  <c r="I139" i="1"/>
  <c r="F139" i="1"/>
  <c r="I138" i="1"/>
  <c r="F138" i="1"/>
  <c r="I137" i="1"/>
  <c r="F137" i="1"/>
  <c r="I136" i="1"/>
  <c r="F136" i="1"/>
  <c r="I135" i="1"/>
  <c r="F135" i="1"/>
  <c r="I134" i="1"/>
  <c r="F134" i="1"/>
  <c r="E133" i="1"/>
  <c r="D133" i="1"/>
  <c r="I133" i="1" s="1"/>
  <c r="C133" i="1"/>
  <c r="B133" i="1"/>
  <c r="I132" i="1"/>
  <c r="I131" i="1"/>
  <c r="F131" i="1"/>
  <c r="I130" i="1"/>
  <c r="F130" i="1"/>
  <c r="F129" i="1" s="1"/>
  <c r="E129" i="1"/>
  <c r="D129" i="1"/>
  <c r="I129" i="1" s="1"/>
  <c r="C129" i="1"/>
  <c r="B129" i="1"/>
  <c r="I128" i="1"/>
  <c r="I127" i="1"/>
  <c r="F127" i="1"/>
  <c r="I126" i="1"/>
  <c r="F126" i="1"/>
  <c r="E126" i="1"/>
  <c r="D126" i="1"/>
  <c r="C126" i="1"/>
  <c r="B126" i="1"/>
  <c r="I125" i="1"/>
  <c r="I124" i="1"/>
  <c r="F124" i="1"/>
  <c r="I123" i="1"/>
  <c r="F123" i="1"/>
  <c r="I122" i="1"/>
  <c r="F122" i="1"/>
  <c r="I121" i="1"/>
  <c r="F121" i="1"/>
  <c r="I120" i="1"/>
  <c r="F120" i="1"/>
  <c r="I119" i="1"/>
  <c r="F119" i="1"/>
  <c r="I118" i="1"/>
  <c r="F118" i="1"/>
  <c r="I117" i="1"/>
  <c r="F117" i="1"/>
  <c r="I116" i="1"/>
  <c r="F116" i="1"/>
  <c r="I115" i="1"/>
  <c r="F115" i="1"/>
  <c r="I114" i="1"/>
  <c r="F114" i="1"/>
  <c r="F113" i="1" s="1"/>
  <c r="E113" i="1"/>
  <c r="D113" i="1"/>
  <c r="I113" i="1" s="1"/>
  <c r="C113" i="1"/>
  <c r="B113" i="1"/>
  <c r="I112" i="1"/>
  <c r="I111" i="1"/>
  <c r="F111" i="1"/>
  <c r="I110" i="1"/>
  <c r="F110" i="1"/>
  <c r="F109" i="1" s="1"/>
  <c r="E109" i="1"/>
  <c r="D109" i="1"/>
  <c r="I109" i="1" s="1"/>
  <c r="C109" i="1"/>
  <c r="B109" i="1"/>
  <c r="I108" i="1"/>
  <c r="I107" i="1"/>
  <c r="F107" i="1"/>
  <c r="I106" i="1"/>
  <c r="F106" i="1"/>
  <c r="E106" i="1"/>
  <c r="D106" i="1"/>
  <c r="C106" i="1"/>
  <c r="B106" i="1"/>
  <c r="I104" i="1"/>
  <c r="F104" i="1"/>
  <c r="I103" i="1"/>
  <c r="F103" i="1"/>
  <c r="I102" i="1"/>
  <c r="F102" i="1"/>
  <c r="I101" i="1"/>
  <c r="F101" i="1"/>
  <c r="F100" i="1"/>
  <c r="E100" i="1"/>
  <c r="D100" i="1"/>
  <c r="I100" i="1" s="1"/>
  <c r="C100" i="1"/>
  <c r="B100" i="1"/>
  <c r="I99" i="1"/>
  <c r="I98" i="1"/>
  <c r="F98" i="1"/>
  <c r="F96" i="1" s="1"/>
  <c r="I97" i="1"/>
  <c r="F97" i="1"/>
  <c r="I96" i="1"/>
  <c r="E96" i="1"/>
  <c r="D96" i="1"/>
  <c r="C96" i="1"/>
  <c r="B96" i="1"/>
  <c r="I95" i="1"/>
  <c r="I94" i="1"/>
  <c r="F94" i="1"/>
  <c r="I93" i="1"/>
  <c r="F93" i="1"/>
  <c r="I92" i="1"/>
  <c r="F92" i="1"/>
  <c r="I91" i="1"/>
  <c r="F91" i="1"/>
  <c r="I90" i="1"/>
  <c r="F90" i="1"/>
  <c r="F89" i="1" s="1"/>
  <c r="E89" i="1"/>
  <c r="D89" i="1"/>
  <c r="I89" i="1" s="1"/>
  <c r="C89" i="1"/>
  <c r="B89" i="1"/>
  <c r="I88" i="1"/>
  <c r="I87" i="1"/>
  <c r="I86" i="1"/>
  <c r="I85" i="1"/>
  <c r="I84" i="1"/>
  <c r="I83" i="1"/>
  <c r="I82" i="1"/>
  <c r="I81" i="1"/>
  <c r="I80" i="1"/>
  <c r="I79" i="1"/>
  <c r="I78" i="1"/>
  <c r="I77" i="1"/>
  <c r="I76" i="1"/>
  <c r="F75" i="1"/>
  <c r="E75" i="1"/>
  <c r="D75" i="1"/>
  <c r="I75" i="1" s="1"/>
  <c r="C75" i="1"/>
  <c r="B75" i="1"/>
  <c r="I73" i="1"/>
  <c r="I72" i="1"/>
  <c r="I71" i="1"/>
  <c r="I70" i="1"/>
  <c r="I69" i="1"/>
  <c r="I68" i="1"/>
  <c r="I67" i="1"/>
  <c r="F67" i="1"/>
  <c r="F66" i="1"/>
  <c r="E66" i="1"/>
  <c r="D66" i="1"/>
  <c r="I66" i="1" s="1"/>
  <c r="C66" i="1"/>
  <c r="B66" i="1"/>
  <c r="I65" i="1"/>
  <c r="I64" i="1"/>
  <c r="F64" i="1"/>
  <c r="I63" i="1"/>
  <c r="F63" i="1"/>
  <c r="I62" i="1"/>
  <c r="F62" i="1"/>
  <c r="I61" i="1"/>
  <c r="F61" i="1"/>
  <c r="I60" i="1"/>
  <c r="F60" i="1"/>
  <c r="I59" i="1"/>
  <c r="F59" i="1"/>
  <c r="I58" i="1"/>
  <c r="F58" i="1"/>
  <c r="I57" i="1"/>
  <c r="F57" i="1"/>
  <c r="E57" i="1"/>
  <c r="D57" i="1"/>
  <c r="C57" i="1"/>
  <c r="B57" i="1"/>
  <c r="I56" i="1"/>
  <c r="I55" i="1"/>
  <c r="F55" i="1"/>
  <c r="I54" i="1"/>
  <c r="F54" i="1"/>
  <c r="I53" i="1"/>
  <c r="F53" i="1"/>
  <c r="I52" i="1"/>
  <c r="F52" i="1"/>
  <c r="I51" i="1"/>
  <c r="F51" i="1"/>
  <c r="I50" i="1"/>
  <c r="F50" i="1"/>
  <c r="I49" i="1"/>
  <c r="F49" i="1"/>
  <c r="I48" i="1"/>
  <c r="F48" i="1"/>
  <c r="F46" i="1" s="1"/>
  <c r="I47" i="1"/>
  <c r="F47" i="1"/>
  <c r="I46" i="1"/>
  <c r="E46" i="1"/>
  <c r="D46" i="1"/>
  <c r="C46" i="1"/>
  <c r="B46" i="1"/>
  <c r="I45" i="1"/>
  <c r="I44" i="1"/>
  <c r="F44" i="1"/>
  <c r="I43" i="1"/>
  <c r="F43" i="1"/>
  <c r="I42" i="1"/>
  <c r="F42" i="1"/>
  <c r="I41" i="1"/>
  <c r="F41" i="1"/>
  <c r="I40" i="1"/>
  <c r="F40" i="1"/>
  <c r="F38" i="1" s="1"/>
  <c r="I39" i="1"/>
  <c r="F39" i="1"/>
  <c r="E38" i="1"/>
  <c r="D38" i="1"/>
  <c r="I38" i="1" s="1"/>
  <c r="C38" i="1"/>
  <c r="B38" i="1"/>
  <c r="I37" i="1"/>
  <c r="I36" i="1"/>
  <c r="F36" i="1"/>
  <c r="I35" i="1"/>
  <c r="F35" i="1"/>
  <c r="I34" i="1"/>
  <c r="F34" i="1"/>
  <c r="I33" i="1"/>
  <c r="F33" i="1"/>
  <c r="I32" i="1"/>
  <c r="F32" i="1"/>
  <c r="I31" i="1"/>
  <c r="F31" i="1"/>
  <c r="I30" i="1"/>
  <c r="F30" i="1"/>
  <c r="F24" i="1" s="1"/>
  <c r="I29" i="1"/>
  <c r="F29" i="1"/>
  <c r="I28" i="1"/>
  <c r="F28" i="1"/>
  <c r="I27" i="1"/>
  <c r="F27" i="1"/>
  <c r="I26" i="1"/>
  <c r="F26" i="1"/>
  <c r="I25" i="1"/>
  <c r="F25" i="1"/>
  <c r="E24" i="1"/>
  <c r="D24" i="1"/>
  <c r="I24" i="1" s="1"/>
  <c r="C24" i="1"/>
  <c r="B24" i="1"/>
  <c r="I22" i="1"/>
  <c r="F22" i="1"/>
  <c r="I21" i="1"/>
  <c r="F21" i="1"/>
  <c r="I20" i="1"/>
  <c r="F20" i="1"/>
  <c r="I19" i="1"/>
  <c r="F19" i="1"/>
  <c r="I18" i="1"/>
  <c r="I17" i="1" s="1"/>
  <c r="F18" i="1"/>
  <c r="H17" i="1"/>
  <c r="G17" i="1"/>
  <c r="F17" i="1"/>
  <c r="E17" i="1"/>
  <c r="D17" i="1"/>
  <c r="C17" i="1"/>
  <c r="B17" i="1"/>
  <c r="I16" i="1"/>
  <c r="I15" i="1"/>
  <c r="F15" i="1"/>
  <c r="I14" i="1"/>
  <c r="I13" i="1" s="1"/>
  <c r="F14" i="1"/>
  <c r="H13" i="1"/>
  <c r="G13" i="1"/>
  <c r="F13" i="1"/>
  <c r="E13" i="1"/>
  <c r="D13" i="1"/>
  <c r="C13" i="1"/>
  <c r="C3" i="1" s="1"/>
  <c r="B13" i="1"/>
  <c r="B3" i="1" s="1"/>
  <c r="I11" i="1"/>
  <c r="F11" i="1"/>
  <c r="I10" i="1"/>
  <c r="F10" i="1"/>
  <c r="I9" i="1"/>
  <c r="F9" i="1"/>
  <c r="I8" i="1"/>
  <c r="F8" i="1"/>
  <c r="I7" i="1"/>
  <c r="F7" i="1"/>
  <c r="I6" i="1"/>
  <c r="F6" i="1"/>
  <c r="H5" i="1"/>
  <c r="G5" i="1"/>
  <c r="E5" i="1"/>
  <c r="E3" i="1" s="1"/>
  <c r="D5" i="1"/>
  <c r="D3" i="1" s="1"/>
  <c r="C5" i="1"/>
  <c r="B5" i="1"/>
  <c r="I4" i="1"/>
  <c r="H3" i="1"/>
  <c r="G3" i="1"/>
  <c r="F194" i="1" l="1"/>
  <c r="B249" i="1"/>
  <c r="F3" i="1"/>
  <c r="I3" i="1"/>
  <c r="C249" i="1"/>
  <c r="D192" i="1"/>
  <c r="C192" i="1"/>
  <c r="D250" i="1"/>
  <c r="I249" i="1"/>
  <c r="F249" i="1"/>
  <c r="B192" i="1"/>
  <c r="I156" i="1"/>
  <c r="F156" i="1"/>
  <c r="E192" i="1"/>
  <c r="E250" i="1" s="1"/>
  <c r="D150" i="1"/>
  <c r="I179" i="1"/>
  <c r="I172" i="1" s="1"/>
  <c r="F5" i="1"/>
  <c r="I165" i="1"/>
  <c r="I5" i="1"/>
  <c r="F192" i="1" l="1"/>
  <c r="F250" i="1" s="1"/>
  <c r="I192" i="1"/>
  <c r="I250" i="1" s="1"/>
  <c r="C250" i="1"/>
  <c r="B250" i="1"/>
</calcChain>
</file>

<file path=xl/sharedStrings.xml><?xml version="1.0" encoding="utf-8"?>
<sst xmlns="http://schemas.openxmlformats.org/spreadsheetml/2006/main" count="269" uniqueCount="132">
  <si>
    <t>CODE ET LIBELLE</t>
  </si>
  <si>
    <t>BUDGET VOTE 2022
(A)</t>
  </si>
  <si>
    <t>BUDGET ACTUEL 2022
(B)</t>
  </si>
  <si>
    <t>ENVELOPPE 2023 
( C )</t>
  </si>
  <si>
    <t>COMPLEMENT SOLLICITE
(D)</t>
  </si>
  <si>
    <t>BUDGET SOUHAITE
( E = C + D )</t>
  </si>
  <si>
    <t>ENGAGEMENT DE L'ETAT 
( F )</t>
  </si>
  <si>
    <t>AUTRE COMPLEMENT 
( G )</t>
  </si>
  <si>
    <t>PROJET DE BUDGE 2023
( H = C + F + G )</t>
  </si>
  <si>
    <t>JUSTIFICATIFS</t>
  </si>
  <si>
    <t>BIENS ET SERVICES</t>
  </si>
  <si>
    <t>Action : 2208401 Pilotage, suivi et évaluation de l'administration douanière</t>
  </si>
  <si>
    <t>Service Bénéficiaire : DR BOUAKE</t>
  </si>
  <si>
    <t>Activité : 17011200103 Cordonner les activités de l'administration douanière à Bouaké</t>
  </si>
  <si>
    <t xml:space="preserve">601100 Achats de petits matériels, fournitures de bureau et documentation </t>
  </si>
  <si>
    <t>601200 Achats de carburants et lubrifiants</t>
  </si>
  <si>
    <t xml:space="preserve">601400 Achats de fournitures et consommables pour le matériel informatique </t>
  </si>
  <si>
    <t xml:space="preserve">614300 Entretien des installations électriques, climatiseurs, sanitaires et plomberies </t>
  </si>
  <si>
    <t>614500 Entretien et maintenance des centraux téléphoniques, téléphones, télécopieurs
 et matériel de télécommunication</t>
  </si>
  <si>
    <t xml:space="preserve">614790 Autre entretien et réparation des véhicules, pneumatiques </t>
  </si>
  <si>
    <t>Service Bénéficiaire : DIRECTION DES RESSOURCES HUMAINES DE LA DOUANE</t>
  </si>
  <si>
    <t>Activité : 22084010040 Gérer les ressources humaines de la Douane</t>
  </si>
  <si>
    <t>Service Bénéficiaire : CONAFIP/DGD</t>
  </si>
  <si>
    <t>Activité : 22084010052 Mettre en Oeuvre le Schéma Directeur de la Réforme des Finances Publiques (CONAFIP) / DGD</t>
  </si>
  <si>
    <t>213000 Conception de systèmes d'organisation - progiciels</t>
  </si>
  <si>
    <t>242100 Matériel informatique</t>
  </si>
  <si>
    <t>244900 Autres matériels et outillages techniques</t>
  </si>
  <si>
    <t xml:space="preserve">622110 Prestations extérieures </t>
  </si>
  <si>
    <t>Service Bénéficiaire : DR KORHOGO</t>
  </si>
  <si>
    <t>Activité : 25011200102 Cordonner les activités de l'administration douanière à KORHOGO</t>
  </si>
  <si>
    <t>601520 Achats de matières consommables</t>
  </si>
  <si>
    <t xml:space="preserve">614190 Autre entretien des locaux (y compris matériel et fournitures d'entretien) </t>
  </si>
  <si>
    <t xml:space="preserve">614400 Entretien et maintenance des mobiliers et matériels informatiques </t>
  </si>
  <si>
    <t>614500 Entretien et maintenance des centraux téléphoniques, téléphones, télécopieurs et 
matériel de télécommunication</t>
  </si>
  <si>
    <t xml:space="preserve">614600 Entretien et maintenance des mobiliers et matériels (sauf informatiques) </t>
  </si>
  <si>
    <t xml:space="preserve">618300 Abonnements et consommations Internet </t>
  </si>
  <si>
    <t xml:space="preserve">618400 Affranchissement du courrier et autres frais de correspondance </t>
  </si>
  <si>
    <t>Service Bénéficiaire : DR MAN</t>
  </si>
  <si>
    <t>Activité : 41011200093 Cordonner les activités de l'administration douanière à MAN</t>
  </si>
  <si>
    <t>Service Bénéficiaire : DR SAN-PEDRO</t>
  </si>
  <si>
    <t>Activité : 55011200068 Cordonner les activités de l'administration douanière à SAN PEDRO</t>
  </si>
  <si>
    <t>614500 Entretien et maintenance des centraux téléphoniques, téléphones, télécopieurs et matériel de télécommunication</t>
  </si>
  <si>
    <t>Service Bénéficiaire : DR ABENGOUROU</t>
  </si>
  <si>
    <t>Activité : 61011200086 Cordonner les activités de l'administration douanière à ABENGOUROU</t>
  </si>
  <si>
    <t>Service Bénéficiaire : DR ABOISSO</t>
  </si>
  <si>
    <t>Activité : 71011200114 Cordonner les activités de l¿administration douanière à ABOISSO</t>
  </si>
  <si>
    <t xml:space="preserve">601100A chats de petits matériels, fournitures de bureau et documentation </t>
  </si>
  <si>
    <t>614500 Entretien et maintenance des centraux téléphoniques, téléphones, télécopieurs 
et matériel de télécommunication</t>
  </si>
  <si>
    <t>Service Bénéficiaire : DR ODIENNE</t>
  </si>
  <si>
    <t xml:space="preserve"> Activité : Cordonner les activités de l'administration douanière à ODIENNE</t>
  </si>
  <si>
    <t xml:space="preserve">Service Bénéficiaire : DIRECTION GENERALE </t>
  </si>
  <si>
    <t>Activité : 78011201807 Coordonner les actions des services</t>
  </si>
  <si>
    <t xml:space="preserve">622990 Autres prestations de service  </t>
  </si>
  <si>
    <t xml:space="preserve">Dans le souci de mieux informer le grand public sur ses activités, la DGD produit chaque mois des capsules d’une émission appelée « Qu'avez-vous à déclarer ? ». En 2023 la DGD entend solliciter la RTI en vue de la diffusion de cette émission sur ces antennes en raison de 02 diffusions par mois soit 24 diffusions dans l’année. Un complément est sollicité pour prendre en charge cette dépense.
Nombre total de diffusion : 24
Cout d’une diffusion : 4 235 000
Besoins total : 101 640 000
Voir facture proforma RTI
</t>
  </si>
  <si>
    <t>Service Bénéficiaire : DIRECTION DE LA STATISTIQUE</t>
  </si>
  <si>
    <t>Activité : 78011201810 Élaborer et diffuser les statistiques douanières</t>
  </si>
  <si>
    <t>Service Bénéficiaire : INSPECTION GENERALE DES DOUANES</t>
  </si>
  <si>
    <t>Activité : 78011201811 Contrôler les services et structures sous tutelle de la Douane</t>
  </si>
  <si>
    <t>Activité : 78011201818 DGD / Gérer les Dépenses Ordinaires LPSI</t>
  </si>
  <si>
    <t>Service Bénéficiaire : DIRECTION DE LA REGLEMENTATION ET DU CONTENTIEUX</t>
  </si>
  <si>
    <t>Activité : 78011201976 Elaborer les projets de textes législatifs et réglementaire en matière douanière</t>
  </si>
  <si>
    <t>Activité : 78011202119 Prendre en charge les Dépenses Centralisées de la Douane</t>
  </si>
  <si>
    <t xml:space="preserve">601300 Achats de carburants et lubrifiants pour les avions, navires et autres véhicules spéciaux </t>
  </si>
  <si>
    <t xml:space="preserve">601700 Achats d'habillement (hors personnel) </t>
  </si>
  <si>
    <t xml:space="preserve">622500 Services extérieurs de gardiennage </t>
  </si>
  <si>
    <t xml:space="preserve">629200 Frais de réception, de fêtes et de cérémonies </t>
  </si>
  <si>
    <t>Un montant de 100 000 000 FCFA pour la prise en charge des dépenses d'entretien de 30 groupes électrogènes installés dans les différents services des douanes dont l'entretien et la maintenance étaient initialement assurés par les fournisseurs. Mais, les périodes de garantie étant arrivées à expiration, il revient désormais à la Douane de prendre la main. Il s'agit de:
- 03 DR (Man, Aboisso, San-Pedro),
- 10 Bureaux (Pogo, Takikro, Niablé, Noé, Ouangolo, Soko, Doropo, Bouna, Quai Fruitier, Bureau Abidjan Port),
- 03 Casernes (Noé, Soko, Pogo) ; 06 Sites scanners (Abidjan import, Abidjan export, Ouangolo, Takikro, Noé et San-Pedro),
- 08 autres services (Division Port, ex-SGBCI Vridi, Recette Principale, UMIR, Bureau 9, IGD-GIRA, Ecole des Douanes, Direction des Services Aéroportuaires). 
Le détail de la dépense se décompose comme suit : 
-03 Casernes (150kva) : 226.000 x3x12 =8 136 000F  
-10 Bureaux (250kva): 265.434x10x12 = 31.852.080 
-06 Sites scanners (150 kva): 226.000 x6 x12= 16.272.000 F     
-03 Direction Régionales (400kva): 375.051x3x12 =13.501.836F  
- 08 Autres services (300kva) : 314.980x8x12= 30.238.080F    
(Voir facture proforma)</t>
  </si>
  <si>
    <t xml:space="preserve">La diffusion de l’émission « Qu'avez-vous à déclarer ? » sur les antennes de la RTI, commande le respect de certaines exigences en matière de qualité d’images. Pour respecter ces normes, les équipements des services de communication de la DGD doivent être renforcés par l’acquisition de divers matériels de communication (micro, appareils photos, trépied professionnel pour e-image, woofer, etc.). 
Un complément de 29 795 000 FCFA est sollicité pour prendre en charge cette dépense.
</t>
  </si>
  <si>
    <t>Activité : 78011202120 Assurer l'encadrement militaire des agents des douanes</t>
  </si>
  <si>
    <t>Service Bénéficiaire : DIRECTION DE LA COMMUNICATION ET DE LA QUALITE</t>
  </si>
  <si>
    <t>Activité : 78011202121 Organiser la communication des activités de la Douane</t>
  </si>
  <si>
    <t>Service Bénéficiaire : DIRECTION DES MOYENS GENERAUX</t>
  </si>
  <si>
    <t>Activité : 78011202198 Appuyer les Régies Financières</t>
  </si>
  <si>
    <t>241100 Mobilier et matériel de bureau (autre qu'informatique)</t>
  </si>
  <si>
    <t>243200 Voitures de service ou de liaison</t>
  </si>
  <si>
    <t>243300 Véhicules à 2 roues et tricycles</t>
  </si>
  <si>
    <t>Service Bénéficiaire : DIRECTION DE LA FORMATION ET DE LA DOCUMENTATION</t>
  </si>
  <si>
    <t>Activité : 78011202227 Renforcer les capacités des agents des douanes</t>
  </si>
  <si>
    <t>Activité : 78011202286 Préparer et executer le budget de l'administration des douanes</t>
  </si>
  <si>
    <t>Action :  2208402 Gestion des ressources informatiques</t>
  </si>
  <si>
    <t>Service Bénéficiaire : DIRECTION DE L'INFORMATIQUE</t>
  </si>
  <si>
    <t>Activité : 78011201820 Gérer le Système de Dédouanement Automatique (SYDAM)</t>
  </si>
  <si>
    <t>Action : 2208403 Contrôle des opérations douanières et gestion des contentieux</t>
  </si>
  <si>
    <t>Service Bénéficiaire : DIRECTION DES ENQUETES DOUNIERES</t>
  </si>
  <si>
    <t>Activité : 78011201839 Contrôler a posteriori des opérations douanières</t>
  </si>
  <si>
    <t>Activité : 78011201981 Rembourser le Droit Unique de Sortie (DUS) - Direction Générale des Douane (DGD)</t>
  </si>
  <si>
    <t>651900 Autres annulations, reversements et restitutions</t>
  </si>
  <si>
    <t>Service Bénéficiaire : DIRECTION DE L'ANALYSE DU RISQUE, DU RENSEIGNEMENT ET DE LA VALEUR</t>
  </si>
  <si>
    <t>Activité : 78011202122 Concevoir et mettre en oeuvre de la politique de gestion du risque lié à la taxation</t>
  </si>
  <si>
    <t>Service Bénéficiaire : DIRECTION DES REGIMES ECONOMIQUES</t>
  </si>
  <si>
    <t>Activité : 78011202287 Suivre les marchandises entrées en régimes économiques</t>
  </si>
  <si>
    <t>Action : 2208404 Emission, recouvrement et comptabilisation des recettes douanières</t>
  </si>
  <si>
    <t>Service Bénéficiaire : DIRECTION DES SERVICES AEROPORTUAIRES</t>
  </si>
  <si>
    <t>Activité : 78011201822 Assurer le dédouanement des marchandise débarquées à l'aéroport</t>
  </si>
  <si>
    <t>Service Bénéficiaire : Recette Principale des Douanes</t>
  </si>
  <si>
    <t>Activité : 78011201895 Recouvrer les droits, taxes et redevances</t>
  </si>
  <si>
    <t>Service Bénéficiaire : DIRECTION DES SERVICES DOUNIERS DU PORT ET DES SERVICES SPECIAUX</t>
  </si>
  <si>
    <t>Activité : 78011202123 Assurer le dédouanement des marchandises débarquées au port d'Abidjan</t>
  </si>
  <si>
    <t>Service Bénéficiaire : LES RECETTES PRINCIPALES DES DOUANES</t>
  </si>
  <si>
    <t>Activité : 78011202240 Gérer le contentieux du recouvrement</t>
  </si>
  <si>
    <t>TOTAL BIENS ET SERVICES</t>
  </si>
  <si>
    <t>4 - INVESTISSEMENTS</t>
  </si>
  <si>
    <t>Activité : 78011201815 Réhabiliter les Bureaux des Douanes</t>
  </si>
  <si>
    <t>231000 Bâtiments administratifs à usage de bureau</t>
  </si>
  <si>
    <t>PRESENTATION DU PROJET
Objet : Réhabilitation et extension du bureau de douane de Pogo
Composantes : bâtiment administratif+logement
Coût total :  597 469 797FCFA dont                                             
    Part Bailleur :  0FCFA
    Part Etat :   597 469 797FCFA
Durée prévisionnelle : 03 ANS
Date dém. : 2017
PEC jusqu'en 2021 : 428 542 204 FCFA    
Budget actuelle 2022 : 35 502 204 FCFA
DEMANDE 2023 :  133 425 389 FCFA
Reste à financer :  0 FCFA</t>
  </si>
  <si>
    <t>Activité : 78011201816 Acquérir les Scanners/ Direction Générale des douanes</t>
  </si>
  <si>
    <t>233900 Autres bâtiments administratifs à usage technique</t>
  </si>
  <si>
    <t xml:space="preserve">PRESENTATION DU PROJET
Objet : acquisition et installation de scanners 
Composantes : scanners+ plateforme d'exploitation
Coût total :  26 659 111 958 FCFA dont                                             
    Part Bailleur :  0FCFA
    Part Etat :  26 659 111 958 FCFA
Durée prévisionnelle :
Date dém. :2015
PEC jusqu'en 2021 :  16 751 209 013 FCFA    
Budget actuelle 2022 : 6 328 542 945 FCFA
DEMANDE 2023 : 3 579 360 000 FCFA
Reste à financer :  FCFA
Le complément sollicité (838 998 474) vise à doter le bureau des douanes de Danané d'un scanner fixe ré-localisable 
Cout total du scanner : 1 997 000 000 
Montant alloué en enveloppe : 1 158 001 526
Complément sollicité 838 998 474
</t>
  </si>
  <si>
    <t>234900 Autres ouvrages</t>
  </si>
  <si>
    <t xml:space="preserve">Service Bénéficiaire : DMG </t>
  </si>
  <si>
    <t>Activité : 78011201817 Réhabiliter les Bureaux frontières Douanes</t>
  </si>
  <si>
    <t>PRESENTATION DU PROJET
Objet :Réhabilitation et extension de la DR Man 
Composantes : bâtiment administratif+Brigade mobile + batiment technique
Coût total : 808 687 200 FCFA dont                                             
    Part Bailleur : 0 FCFA
    Part Etat : 808 687 200 FCFA
Durée prévisionnelle :
Date dém. :
PEC jusqu'en 2021 :  575 209 343 FCFA    
Budget actuelle 2022 :  283 373 145 FCFA
DEMANDE 2023 :  FCFA
Reste à financer :  FCFA</t>
  </si>
  <si>
    <t>Activité : 78011201819 Construction Bureau Douanes</t>
  </si>
  <si>
    <t>PRESENTATION DU PROJET
Objet :Construction du siège de la Direction Générale des Douanes
Composantes : Bâtiment R+7 avec 3 sous-sols et une mezzanine,
Coût total : 19 276 237 114 FCFA dont                                             
    Part Bailleur :  0FCFA
    Part Etat :  19 276 237 114 FCFA
Durée prévisionnelle : 03 ans
Date dém. : 2021
PEC jusqu'en 2021 :  607 201 469 FCFA    
Budget actuelle 2022 : 2 000 000 000 FCFA
DEMANDE 2023 :  1 214 402 938 FCFA
Reste à financer : FCFA</t>
  </si>
  <si>
    <t>Activité : 78011201978 Acquérir et installer les Services Radio / Douanes</t>
  </si>
  <si>
    <t>PRESENTATION DU PROJET
Objet : acquerir et installer des radios 
Composantes :radios GSM 
Coût total :  995 900 000FCFA dont                                             
    Part Bailleur :  0FCFA
    Part Etat :  995 900 000 FCFA
Durée prévisionnelle :03 ANS
Date dém. : 2018
PEC jusqu'en 2021: 601 509 980 FCFA    
Budget actuelle 2022 :  50 000 000 FCFA
DEMANDE 2023 :  86 000 000 FCFA
Reste à financer :  258 390 020 FCFA</t>
  </si>
  <si>
    <t>Activité : 78011201979 Gérer les dépenses d'investissement LPSI/DGD</t>
  </si>
  <si>
    <t>659950 Dépenses sur projets non ventilées</t>
  </si>
  <si>
    <t>Service Bénéficiaire : DIRCETION GENERALE</t>
  </si>
  <si>
    <t>Activité : 78011201980 Créer une Base Navale en Douane</t>
  </si>
  <si>
    <t>PRESENTATION DU PROJET
Objet : créér une base navale 
Composantes : vedettes+batiments administratif+batiment technique+plateforme de navigation
Coût total : 2 642 000 000  FCFA dont                                             
    Part Bailleur : 0 FCFA
    Part Etat :  2 642 000 000 FCFA
Durée prévisionnelle :03 ans
Date dém. : 2020
PEC jusqu'en 2021 :  199 678 240 FCFA    
Budget actuelle 2022 :  370 000 000 FCFA
DEMANDE 2023 : 370 000 000  FCFA
Reste à financer :  1 702 321 760 FCFA</t>
  </si>
  <si>
    <t xml:space="preserve">614990 Autre entretien et maintenance </t>
  </si>
  <si>
    <t>Activité : 78011202374 Equiper la Direction Générale de Douanes / LPSI</t>
  </si>
  <si>
    <t>Activité : 78011202375 Renforcer les équipements de transmission des Douanes / LPSI</t>
  </si>
  <si>
    <t xml:space="preserve">618200 Abonnements et consommations de radiocommunication </t>
  </si>
  <si>
    <t>Activité : 78011202376 Réhabiliter les casernes et bureaux des Douanes / LPSI</t>
  </si>
  <si>
    <t>Action : 2208402 Gestion des ressources informatiques</t>
  </si>
  <si>
    <t>Service Bénéficiaire : DIRCETION DE L'INFORMATIQUE</t>
  </si>
  <si>
    <t>Activité : 78011201821 Acquérir des serveurs (Refonte système d'information des Douanes)</t>
  </si>
  <si>
    <t>PRESENTATION DU PROJET
Objet : Refonte du système d'information des Douanes
Composantes : mise à niveau du datacenter+acquisition et installation de serveurs
Coût total :  2 967 735 162  FCFA dont                                             
    Part Bailleur :  0FCFA
    Part Etat :  2 967 735 162  FCFA
Durée prévisionnelle :03 ans
Date dém. :2018
PEC jusqu'en 2021 :  819 592 824 FCFA    
Budget actuelle 2022 : 1 856 993 342 FCFA
DEMANDE 2023 :  291 148 996 FCFA
Reste à financer :  0 FCFA</t>
  </si>
  <si>
    <t>TOTAL INVESTISSEMENTS</t>
  </si>
  <si>
    <t>TOTAL DOUANES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</si>
</sst>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_-* #,##0\ _€_-;\-* #,##0\ _€_-;_-* &quot;-&quot;??\ _€_-;_-@_-"/>
  </numFmts>
  <fonts count="11" x14ac:knownFonts="1">
    <font>
      <sz val="11"/>
      <color theme="1"/>
      <name val="Calibri"/>
      <family val="2"/>
      <scheme val="minor"/>
    </font>
    <font>
      <sz val="11"/>
      <color theme="1"/>
      <name val="Calibri"/>
      <family val="2"/>
      <scheme val="minor"/>
    </font>
    <font>
      <b/>
      <sz val="8"/>
      <name val="Arial"/>
      <family val="2"/>
    </font>
    <font>
      <sz val="9"/>
      <name val="Arial"/>
      <family val="2"/>
    </font>
    <font>
      <b/>
      <sz val="9"/>
      <name val="Arial"/>
      <family val="2"/>
    </font>
    <font>
      <sz val="9"/>
      <color theme="1"/>
      <name val="Arial"/>
      <family val="2"/>
    </font>
    <font>
      <sz val="9"/>
      <color indexed="8"/>
      <name val="Arial"/>
      <family val="2"/>
    </font>
    <font>
      <sz val="9"/>
      <color rgb="FF000000"/>
      <name val="Arial"/>
      <family val="2"/>
    </font>
    <font>
      <sz val="8"/>
      <color theme="1"/>
      <name val="Arial"/>
      <family val="2"/>
    </font>
    <font>
      <sz val="9"/>
      <color rgb="FFFF0000"/>
      <name val="Arial"/>
      <family val="2"/>
    </font>
    <font>
      <b/>
      <sz val="9"/>
      <color theme="1"/>
      <name val="Arial"/>
      <family val="2"/>
    </font>
  </fonts>
  <fills count="9">
    <fill>
      <patternFill patternType="none"/>
    </fill>
    <fill>
      <patternFill patternType="gray125"/>
    </fill>
    <fill>
      <patternFill patternType="solid">
        <fgColor rgb="FFEF8D4B"/>
        <bgColor indexed="64"/>
      </patternFill>
    </fill>
    <fill>
      <patternFill patternType="solid">
        <fgColor rgb="FFFFFF00"/>
        <bgColor indexed="64"/>
      </patternFill>
    </fill>
    <fill>
      <patternFill patternType="solid">
        <fgColor theme="8" tint="0.39997558519241921"/>
        <bgColor indexed="64"/>
      </patternFill>
    </fill>
    <fill>
      <patternFill patternType="solid">
        <fgColor theme="0"/>
        <bgColor indexed="64"/>
      </patternFill>
    </fill>
    <fill>
      <patternFill patternType="solid">
        <fgColor theme="7"/>
        <bgColor indexed="64"/>
      </patternFill>
    </fill>
    <fill>
      <patternFill patternType="solid">
        <fgColor rgb="FF92D050"/>
        <bgColor indexed="64"/>
      </patternFill>
    </fill>
    <fill>
      <patternFill patternType="solid">
        <fgColor theme="7"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75">
    <xf numFmtId="0" fontId="0" fillId="0" borderId="0" xfId="0"/>
    <xf numFmtId="0" fontId="2" fillId="2" borderId="1" xfId="0" applyFont="1" applyFill="1" applyBorder="1" applyAlignment="1">
      <alignment vertical="center"/>
    </xf>
    <xf numFmtId="3" fontId="2" fillId="2" borderId="1" xfId="0" applyNumberFormat="1" applyFont="1" applyFill="1" applyBorder="1" applyAlignment="1">
      <alignment vertical="center" wrapText="1"/>
    </xf>
    <xf numFmtId="3" fontId="2" fillId="2" borderId="1" xfId="1" applyNumberFormat="1" applyFont="1" applyFill="1" applyBorder="1" applyAlignment="1" applyProtection="1">
      <alignment vertical="center" wrapText="1"/>
    </xf>
    <xf numFmtId="165" fontId="2" fillId="2" borderId="1" xfId="1" applyNumberFormat="1" applyFont="1" applyFill="1" applyBorder="1" applyAlignment="1" applyProtection="1">
      <alignment horizontal="center" vertical="center" wrapText="1"/>
    </xf>
    <xf numFmtId="165" fontId="2" fillId="2" borderId="1" xfId="1" applyNumberFormat="1" applyFont="1" applyFill="1" applyBorder="1" applyAlignment="1" applyProtection="1">
      <alignment vertical="center" wrapText="1"/>
    </xf>
    <xf numFmtId="0" fontId="3" fillId="0" borderId="0" xfId="0" applyFont="1" applyAlignment="1">
      <alignment horizontal="center" vertical="center"/>
    </xf>
    <xf numFmtId="3" fontId="4" fillId="4" borderId="0" xfId="0" applyNumberFormat="1" applyFont="1" applyFill="1" applyAlignment="1">
      <alignment horizontal="left" vertical="center" wrapText="1"/>
    </xf>
    <xf numFmtId="3" fontId="4" fillId="4" borderId="1" xfId="0" applyNumberFormat="1" applyFont="1" applyFill="1" applyBorder="1" applyAlignment="1">
      <alignment horizontal="center" vertical="center"/>
    </xf>
    <xf numFmtId="3" fontId="4" fillId="5" borderId="1" xfId="0" applyNumberFormat="1" applyFont="1" applyFill="1" applyBorder="1" applyAlignment="1">
      <alignment horizontal="center" vertical="center"/>
    </xf>
    <xf numFmtId="0" fontId="5" fillId="0" borderId="0" xfId="0" applyFont="1"/>
    <xf numFmtId="3" fontId="4" fillId="6" borderId="1" xfId="0" applyNumberFormat="1" applyFont="1" applyFill="1" applyBorder="1" applyAlignment="1">
      <alignment horizontal="left" vertical="center" wrapText="1"/>
    </xf>
    <xf numFmtId="3" fontId="4" fillId="6" borderId="1" xfId="0" applyNumberFormat="1" applyFont="1" applyFill="1" applyBorder="1" applyAlignment="1">
      <alignment horizontal="center" vertical="center"/>
    </xf>
    <xf numFmtId="0" fontId="4" fillId="0" borderId="0" xfId="0" applyFont="1" applyAlignment="1">
      <alignment vertical="center"/>
    </xf>
    <xf numFmtId="3" fontId="4" fillId="7" borderId="1" xfId="0" applyNumberFormat="1" applyFont="1" applyFill="1" applyBorder="1" applyAlignment="1">
      <alignment horizontal="left" vertical="center" wrapText="1"/>
    </xf>
    <xf numFmtId="3" fontId="4" fillId="7" borderId="1" xfId="0" applyNumberFormat="1" applyFont="1" applyFill="1" applyBorder="1" applyAlignment="1">
      <alignment horizontal="center" vertical="center"/>
    </xf>
    <xf numFmtId="3" fontId="4" fillId="7" borderId="1" xfId="0" applyNumberFormat="1" applyFont="1" applyFill="1" applyBorder="1" applyAlignment="1">
      <alignment horizontal="center" vertical="center" wrapText="1"/>
    </xf>
    <xf numFmtId="3" fontId="4" fillId="5" borderId="1" xfId="0" applyNumberFormat="1" applyFont="1" applyFill="1" applyBorder="1" applyAlignment="1">
      <alignment horizontal="left" vertical="center" wrapText="1"/>
    </xf>
    <xf numFmtId="3" fontId="5" fillId="0" borderId="1" xfId="0" applyNumberFormat="1" applyFont="1" applyBorder="1" applyAlignment="1">
      <alignment horizontal="left" vertical="center" wrapText="1"/>
    </xf>
    <xf numFmtId="3" fontId="5" fillId="0" borderId="1" xfId="0" applyNumberFormat="1" applyFont="1" applyBorder="1" applyAlignment="1">
      <alignment horizontal="center" vertical="center"/>
    </xf>
    <xf numFmtId="3" fontId="5" fillId="8" borderId="1" xfId="0" applyNumberFormat="1" applyFont="1" applyFill="1" applyBorder="1" applyAlignment="1">
      <alignment horizontal="center" vertical="center"/>
    </xf>
    <xf numFmtId="3" fontId="5" fillId="5" borderId="1" xfId="0" applyNumberFormat="1" applyFont="1" applyFill="1" applyBorder="1" applyAlignment="1">
      <alignment horizontal="center" vertical="center"/>
    </xf>
    <xf numFmtId="0" fontId="5" fillId="0" borderId="0" xfId="0" applyFont="1" applyAlignment="1">
      <alignment vertical="center"/>
    </xf>
    <xf numFmtId="3" fontId="4" fillId="6" borderId="1" xfId="0" applyNumberFormat="1" applyFont="1" applyFill="1" applyBorder="1" applyAlignment="1">
      <alignment horizontal="center" vertical="center" wrapText="1"/>
    </xf>
    <xf numFmtId="3" fontId="5" fillId="0" borderId="1" xfId="0" applyNumberFormat="1" applyFont="1" applyBorder="1" applyAlignment="1">
      <alignment vertical="center" wrapText="1"/>
    </xf>
    <xf numFmtId="3" fontId="3" fillId="5" borderId="1" xfId="0" applyNumberFormat="1" applyFont="1" applyFill="1" applyBorder="1" applyAlignment="1">
      <alignment horizontal="left" vertical="center" wrapText="1"/>
    </xf>
    <xf numFmtId="3" fontId="5" fillId="0" borderId="1" xfId="0" applyNumberFormat="1" applyFont="1" applyBorder="1" applyAlignment="1">
      <alignment horizontal="center" vertical="center" wrapText="1"/>
    </xf>
    <xf numFmtId="3" fontId="5" fillId="5" borderId="1" xfId="0" applyNumberFormat="1" applyFont="1" applyFill="1" applyBorder="1" applyAlignment="1">
      <alignment vertical="center" wrapText="1"/>
    </xf>
    <xf numFmtId="3" fontId="6" fillId="5" borderId="1" xfId="0" applyNumberFormat="1" applyFont="1" applyFill="1" applyBorder="1" applyAlignment="1">
      <alignment vertical="center" wrapText="1"/>
    </xf>
    <xf numFmtId="3" fontId="7" fillId="5" borderId="1" xfId="0" applyNumberFormat="1" applyFont="1" applyFill="1" applyBorder="1" applyAlignment="1">
      <alignment vertical="center" wrapText="1"/>
    </xf>
    <xf numFmtId="3" fontId="7" fillId="5" borderId="4" xfId="0" applyNumberFormat="1" applyFont="1" applyFill="1" applyBorder="1" applyAlignment="1">
      <alignment vertical="center" wrapText="1"/>
    </xf>
    <xf numFmtId="3" fontId="7" fillId="5" borderId="5" xfId="0" applyNumberFormat="1" applyFont="1" applyFill="1" applyBorder="1" applyAlignment="1">
      <alignment vertical="center" wrapText="1"/>
    </xf>
    <xf numFmtId="3" fontId="6" fillId="5" borderId="6" xfId="0" applyNumberFormat="1" applyFont="1" applyFill="1" applyBorder="1" applyAlignment="1">
      <alignment vertical="center" wrapText="1"/>
    </xf>
    <xf numFmtId="3" fontId="3" fillId="0" borderId="1" xfId="0" applyNumberFormat="1" applyFont="1" applyBorder="1" applyAlignment="1">
      <alignment horizontal="center" vertical="center"/>
    </xf>
    <xf numFmtId="3" fontId="3" fillId="8" borderId="1" xfId="0" applyNumberFormat="1" applyFont="1" applyFill="1" applyBorder="1" applyAlignment="1">
      <alignment horizontal="center" vertical="center"/>
    </xf>
    <xf numFmtId="0" fontId="3" fillId="0" borderId="1" xfId="0" applyFont="1" applyBorder="1" applyAlignment="1">
      <alignment horizontal="left" vertical="center" wrapText="1"/>
    </xf>
    <xf numFmtId="0" fontId="8" fillId="0" borderId="1" xfId="0" applyFont="1" applyBorder="1" applyAlignment="1">
      <alignment horizontal="left" vertical="top" wrapText="1"/>
    </xf>
    <xf numFmtId="3" fontId="9" fillId="0" borderId="1" xfId="0" applyNumberFormat="1" applyFont="1" applyBorder="1" applyAlignment="1">
      <alignment vertical="center" wrapText="1"/>
    </xf>
    <xf numFmtId="3" fontId="9" fillId="0" borderId="1" xfId="0" applyNumberFormat="1" applyFont="1" applyBorder="1" applyAlignment="1">
      <alignment horizontal="center" vertical="center"/>
    </xf>
    <xf numFmtId="3" fontId="9" fillId="8" borderId="1" xfId="0" applyNumberFormat="1" applyFont="1" applyFill="1" applyBorder="1" applyAlignment="1">
      <alignment horizontal="center" vertical="center"/>
    </xf>
    <xf numFmtId="0" fontId="9" fillId="0" borderId="6" xfId="0" applyFont="1" applyBorder="1" applyAlignment="1">
      <alignment horizontal="left" vertical="center" wrapText="1"/>
    </xf>
    <xf numFmtId="0" fontId="9" fillId="0" borderId="0" xfId="0" applyFont="1" applyAlignment="1">
      <alignment vertical="center"/>
    </xf>
    <xf numFmtId="3" fontId="4" fillId="5" borderId="6" xfId="0" applyNumberFormat="1" applyFont="1" applyFill="1" applyBorder="1" applyAlignment="1">
      <alignment horizontal="left" vertical="center" wrapText="1"/>
    </xf>
    <xf numFmtId="3" fontId="4" fillId="4" borderId="1" xfId="0" applyNumberFormat="1" applyFont="1" applyFill="1" applyBorder="1" applyAlignment="1">
      <alignment horizontal="left" vertical="center" wrapText="1"/>
    </xf>
    <xf numFmtId="3" fontId="4" fillId="4" borderId="1" xfId="0" applyNumberFormat="1" applyFont="1" applyFill="1" applyBorder="1" applyAlignment="1">
      <alignment horizontal="center" vertical="center" wrapText="1"/>
    </xf>
    <xf numFmtId="0" fontId="5" fillId="0" borderId="1" xfId="0" applyFont="1" applyBorder="1" applyAlignment="1">
      <alignment vertical="center" wrapText="1"/>
    </xf>
    <xf numFmtId="0" fontId="5" fillId="0" borderId="4" xfId="0" applyFont="1" applyBorder="1" applyAlignment="1">
      <alignment vertical="center" wrapText="1"/>
    </xf>
    <xf numFmtId="0" fontId="5" fillId="0" borderId="5" xfId="0" applyFont="1" applyBorder="1" applyAlignment="1">
      <alignment vertical="center" wrapText="1"/>
    </xf>
    <xf numFmtId="3" fontId="4" fillId="2" borderId="1" xfId="0" applyNumberFormat="1" applyFont="1" applyFill="1" applyBorder="1" applyAlignment="1">
      <alignment horizontal="center" vertical="center" wrapText="1"/>
    </xf>
    <xf numFmtId="3" fontId="4" fillId="2" borderId="1" xfId="0" applyNumberFormat="1" applyFont="1" applyFill="1" applyBorder="1" applyAlignment="1">
      <alignment horizontal="left" vertical="center" wrapText="1"/>
    </xf>
    <xf numFmtId="3" fontId="4" fillId="4" borderId="8" xfId="0" applyNumberFormat="1" applyFont="1" applyFill="1" applyBorder="1" applyAlignment="1">
      <alignment horizontal="left" vertical="center" wrapText="1"/>
    </xf>
    <xf numFmtId="3" fontId="4" fillId="4" borderId="8" xfId="0" applyNumberFormat="1" applyFont="1" applyFill="1" applyBorder="1" applyAlignment="1">
      <alignment horizontal="center" vertical="center" wrapText="1"/>
    </xf>
    <xf numFmtId="3" fontId="4" fillId="4" borderId="9" xfId="0" applyNumberFormat="1" applyFont="1" applyFill="1" applyBorder="1" applyAlignment="1">
      <alignment horizontal="center" vertical="center" wrapText="1"/>
    </xf>
    <xf numFmtId="3" fontId="4" fillId="5" borderId="1" xfId="0" applyNumberFormat="1" applyFont="1" applyFill="1" applyBorder="1" applyAlignment="1">
      <alignment vertical="center" wrapText="1"/>
    </xf>
    <xf numFmtId="3" fontId="4" fillId="6" borderId="6" xfId="0" applyNumberFormat="1" applyFont="1" applyFill="1" applyBorder="1" applyAlignment="1">
      <alignment horizontal="left" vertical="center" wrapText="1"/>
    </xf>
    <xf numFmtId="0" fontId="3" fillId="0" borderId="1" xfId="0" applyFont="1" applyBorder="1" applyAlignment="1">
      <alignment vertical="center" wrapText="1"/>
    </xf>
    <xf numFmtId="3" fontId="4" fillId="6" borderId="5" xfId="0" applyNumberFormat="1" applyFont="1" applyFill="1" applyBorder="1" applyAlignment="1">
      <alignment horizontal="left" vertical="center" wrapText="1"/>
    </xf>
    <xf numFmtId="3" fontId="4" fillId="2" borderId="6" xfId="0" applyNumberFormat="1" applyFont="1" applyFill="1" applyBorder="1" applyAlignment="1">
      <alignment horizontal="center" vertical="center" wrapText="1"/>
    </xf>
    <xf numFmtId="0" fontId="5" fillId="0" borderId="1" xfId="0" applyFont="1" applyBorder="1"/>
    <xf numFmtId="0" fontId="10" fillId="3" borderId="1" xfId="0" applyFont="1" applyFill="1" applyBorder="1" applyAlignment="1">
      <alignment horizontal="center" vertical="center"/>
    </xf>
    <xf numFmtId="0" fontId="10" fillId="3" borderId="1" xfId="0" applyFont="1" applyFill="1" applyBorder="1" applyAlignment="1">
      <alignment vertical="center"/>
    </xf>
    <xf numFmtId="0" fontId="5" fillId="0" borderId="0" xfId="0" applyFont="1" applyAlignment="1">
      <alignment vertical="center" wrapText="1"/>
    </xf>
    <xf numFmtId="0" fontId="5" fillId="0" borderId="0" xfId="0" applyFont="1" applyAlignment="1">
      <alignment horizontal="center" vertical="center"/>
    </xf>
    <xf numFmtId="3" fontId="5" fillId="0" borderId="0" xfId="0" applyNumberFormat="1" applyFont="1" applyAlignment="1">
      <alignment horizontal="center" vertical="center"/>
    </xf>
    <xf numFmtId="0" fontId="3" fillId="0" borderId="0" xfId="0" applyFont="1" applyAlignment="1">
      <alignmen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5" xfId="0" applyFont="1" applyBorder="1" applyAlignment="1">
      <alignment horizontal="left" vertical="center"/>
    </xf>
    <xf numFmtId="3" fontId="4" fillId="5" borderId="4" xfId="0" applyNumberFormat="1" applyFont="1" applyFill="1" applyBorder="1" applyAlignment="1">
      <alignment horizontal="left" vertical="center" wrapText="1"/>
    </xf>
    <xf numFmtId="3" fontId="4" fillId="5" borderId="5" xfId="0" applyNumberFormat="1" applyFont="1" applyFill="1" applyBorder="1" applyAlignment="1">
      <alignment horizontal="left" vertical="center" wrapText="1"/>
    </xf>
    <xf numFmtId="3" fontId="10" fillId="3" borderId="7" xfId="0" applyNumberFormat="1" applyFont="1" applyFill="1" applyBorder="1" applyAlignment="1">
      <alignment vertical="center"/>
    </xf>
    <xf numFmtId="3" fontId="10" fillId="3" borderId="8" xfId="0" applyNumberFormat="1" applyFont="1" applyFill="1" applyBorder="1" applyAlignment="1">
      <alignment vertical="center"/>
    </xf>
    <xf numFmtId="3" fontId="10" fillId="3" borderId="9" xfId="0" applyNumberFormat="1" applyFont="1" applyFill="1" applyBorder="1" applyAlignment="1">
      <alignment vertical="center"/>
    </xf>
    <xf numFmtId="3" fontId="4" fillId="3" borderId="2" xfId="0" applyNumberFormat="1" applyFont="1" applyFill="1" applyBorder="1" applyAlignment="1">
      <alignment vertical="center" wrapText="1"/>
    </xf>
    <xf numFmtId="3" fontId="4" fillId="3" borderId="3" xfId="0" applyNumberFormat="1" applyFont="1" applyFill="1" applyBorder="1" applyAlignment="1">
      <alignment vertical="center" wrapText="1"/>
    </xf>
  </cellXfs>
  <cellStyles count="2">
    <cellStyle name="Milliers 2" xfId="1" xr:uid="{1AA85B72-EF82-40CE-A599-300CB14B5CC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4F392-4401-400F-BFB0-6964E3C0AB8E}">
  <sheetPr>
    <tabColor theme="9"/>
  </sheetPr>
  <dimension ref="A1:J251"/>
  <sheetViews>
    <sheetView tabSelected="1" view="pageBreakPreview" zoomScale="120" zoomScaleNormal="120" zoomScaleSheetLayoutView="120" zoomScalePageLayoutView="50" workbookViewId="0">
      <selection activeCell="C5" sqref="C5"/>
    </sheetView>
  </sheetViews>
  <sheetFormatPr baseColWidth="10" defaultColWidth="9.1328125" defaultRowHeight="11.65" x14ac:dyDescent="0.35"/>
  <cols>
    <col min="1" max="1" width="47" style="61" customWidth="1"/>
    <col min="2" max="2" width="13.265625" style="62" customWidth="1"/>
    <col min="3" max="3" width="13.86328125" style="63" customWidth="1"/>
    <col min="4" max="5" width="12.73046875" style="63" customWidth="1"/>
    <col min="6" max="6" width="13.3984375" style="63" customWidth="1"/>
    <col min="7" max="8" width="15.73046875" style="63" customWidth="1"/>
    <col min="9" max="9" width="12.73046875" style="63" customWidth="1"/>
    <col min="10" max="10" width="44" style="64" customWidth="1"/>
    <col min="11" max="16384" width="9.1328125" style="10"/>
  </cols>
  <sheetData>
    <row r="1" spans="1:10" s="6" customFormat="1" ht="27.75" customHeight="1" x14ac:dyDescent="0.45">
      <c r="A1" s="1" t="s">
        <v>0</v>
      </c>
      <c r="B1" s="2" t="s">
        <v>1</v>
      </c>
      <c r="C1" s="2" t="s">
        <v>2</v>
      </c>
      <c r="D1" s="2" t="s">
        <v>3</v>
      </c>
      <c r="E1" s="2" t="s">
        <v>4</v>
      </c>
      <c r="F1" s="3" t="s">
        <v>5</v>
      </c>
      <c r="G1" s="4" t="s">
        <v>6</v>
      </c>
      <c r="H1" s="4" t="s">
        <v>7</v>
      </c>
      <c r="I1" s="5" t="s">
        <v>8</v>
      </c>
      <c r="J1" s="2" t="s">
        <v>9</v>
      </c>
    </row>
    <row r="2" spans="1:10" s="6" customFormat="1" x14ac:dyDescent="0.45">
      <c r="A2" s="73" t="s">
        <v>10</v>
      </c>
      <c r="B2" s="73"/>
      <c r="C2" s="73"/>
      <c r="D2" s="73"/>
      <c r="E2" s="73"/>
      <c r="F2" s="73"/>
      <c r="G2" s="73"/>
      <c r="H2" s="73"/>
      <c r="I2" s="73"/>
      <c r="J2" s="74"/>
    </row>
    <row r="3" spans="1:10" ht="23.25" x14ac:dyDescent="0.35">
      <c r="A3" s="7" t="s">
        <v>11</v>
      </c>
      <c r="B3" s="8">
        <f>B5+B13+B17+B24+B38+B46+B57+B66+B75+B89+B96+B100+B106+B109+B113+B126+B129+B133+B142+B147</f>
        <v>3916388094</v>
      </c>
      <c r="C3" s="8">
        <f>C5+C13+C17+C24+C38+C46+C57+C66+C75+C89+C96+C100+C106+C109+C113+C126+C129+C133+C142+C147</f>
        <v>4026388094</v>
      </c>
      <c r="D3" s="8">
        <f>D5+D13+D17+D24+D38+D46+D57+D66+D75+D89+D96+D100+D106+D109+D113+D126+D129+D133+D142+D147</f>
        <v>3804998085</v>
      </c>
      <c r="E3" s="8">
        <f>E5+E13+E17+E24+E38+E46+E57+E66+E75+E89+E96+E100+E106+E109+E113+E126+E129+E133+E142+E147</f>
        <v>231435000</v>
      </c>
      <c r="F3" s="8">
        <f>D3+E3</f>
        <v>4036433085</v>
      </c>
      <c r="G3" s="8">
        <f>G4+G22</f>
        <v>0</v>
      </c>
      <c r="H3" s="8">
        <f>H4+H22</f>
        <v>0</v>
      </c>
      <c r="I3" s="8">
        <f t="shared" ref="I3:I11" si="0">D3+G3+H3</f>
        <v>3804998085</v>
      </c>
      <c r="J3" s="9"/>
    </row>
    <row r="4" spans="1:10" s="13" customFormat="1" x14ac:dyDescent="0.45">
      <c r="A4" s="11" t="s">
        <v>12</v>
      </c>
      <c r="B4" s="12"/>
      <c r="C4" s="12"/>
      <c r="D4" s="12"/>
      <c r="E4" s="12"/>
      <c r="F4" s="12"/>
      <c r="G4" s="12"/>
      <c r="H4" s="12"/>
      <c r="I4" s="12">
        <f t="shared" si="0"/>
        <v>0</v>
      </c>
      <c r="J4" s="9"/>
    </row>
    <row r="5" spans="1:10" s="13" customFormat="1" ht="23.25" x14ac:dyDescent="0.45">
      <c r="A5" s="14" t="s">
        <v>13</v>
      </c>
      <c r="B5" s="15">
        <f>SUM(B6:B11)</f>
        <v>54923526</v>
      </c>
      <c r="C5" s="15">
        <f>SUM(C6:C11)</f>
        <v>54923526</v>
      </c>
      <c r="D5" s="15">
        <f>SUM(D6:D11)</f>
        <v>54923526</v>
      </c>
      <c r="E5" s="15">
        <f>SUM(E6:E11)</f>
        <v>0</v>
      </c>
      <c r="F5" s="15">
        <f t="shared" ref="F5:F11" si="1">D5+E5</f>
        <v>54923526</v>
      </c>
      <c r="G5" s="15">
        <f>SUM(G6:G21)</f>
        <v>0</v>
      </c>
      <c r="H5" s="15">
        <f>SUM(H6:H21)</f>
        <v>0</v>
      </c>
      <c r="I5" s="16">
        <f t="shared" si="0"/>
        <v>54923526</v>
      </c>
      <c r="J5" s="17"/>
    </row>
    <row r="6" spans="1:10" s="13" customFormat="1" ht="23.25" x14ac:dyDescent="0.45">
      <c r="A6" s="18" t="s">
        <v>14</v>
      </c>
      <c r="B6" s="19">
        <v>15942905</v>
      </c>
      <c r="C6" s="19">
        <v>15942905</v>
      </c>
      <c r="D6" s="20">
        <v>15942905</v>
      </c>
      <c r="E6" s="19">
        <v>0</v>
      </c>
      <c r="F6" s="20">
        <f t="shared" si="1"/>
        <v>15942905</v>
      </c>
      <c r="G6" s="19"/>
      <c r="H6" s="19"/>
      <c r="I6" s="20">
        <f t="shared" si="0"/>
        <v>15942905</v>
      </c>
      <c r="J6" s="21"/>
    </row>
    <row r="7" spans="1:10" s="22" customFormat="1" x14ac:dyDescent="0.45">
      <c r="A7" s="18" t="s">
        <v>15</v>
      </c>
      <c r="B7" s="19">
        <v>8000000</v>
      </c>
      <c r="C7" s="19">
        <v>8000000</v>
      </c>
      <c r="D7" s="20">
        <v>8000000</v>
      </c>
      <c r="E7" s="19">
        <v>0</v>
      </c>
      <c r="F7" s="20">
        <f t="shared" si="1"/>
        <v>8000000</v>
      </c>
      <c r="G7" s="19"/>
      <c r="H7" s="19"/>
      <c r="I7" s="20">
        <f t="shared" si="0"/>
        <v>8000000</v>
      </c>
      <c r="J7" s="21"/>
    </row>
    <row r="8" spans="1:10" s="22" customFormat="1" ht="23.25" x14ac:dyDescent="0.45">
      <c r="A8" s="18" t="s">
        <v>16</v>
      </c>
      <c r="B8" s="19">
        <v>18980621</v>
      </c>
      <c r="C8" s="19">
        <v>18980621</v>
      </c>
      <c r="D8" s="20">
        <v>18980621</v>
      </c>
      <c r="E8" s="19">
        <v>0</v>
      </c>
      <c r="F8" s="20">
        <f t="shared" si="1"/>
        <v>18980621</v>
      </c>
      <c r="G8" s="19"/>
      <c r="H8" s="19"/>
      <c r="I8" s="20">
        <f t="shared" si="0"/>
        <v>18980621</v>
      </c>
      <c r="J8" s="21"/>
    </row>
    <row r="9" spans="1:10" s="22" customFormat="1" ht="23.25" x14ac:dyDescent="0.45">
      <c r="A9" s="18" t="s">
        <v>17</v>
      </c>
      <c r="B9" s="19">
        <v>7500000</v>
      </c>
      <c r="C9" s="19">
        <v>7500000</v>
      </c>
      <c r="D9" s="20">
        <v>7500000</v>
      </c>
      <c r="E9" s="19">
        <v>0</v>
      </c>
      <c r="F9" s="20">
        <f t="shared" si="1"/>
        <v>7500000</v>
      </c>
      <c r="G9" s="19"/>
      <c r="H9" s="19"/>
      <c r="I9" s="20">
        <f t="shared" si="0"/>
        <v>7500000</v>
      </c>
      <c r="J9" s="21"/>
    </row>
    <row r="10" spans="1:10" s="22" customFormat="1" ht="34.9" x14ac:dyDescent="0.45">
      <c r="A10" s="18" t="s">
        <v>18</v>
      </c>
      <c r="B10" s="19">
        <v>1500000</v>
      </c>
      <c r="C10" s="19">
        <v>1500000</v>
      </c>
      <c r="D10" s="20">
        <v>1500000</v>
      </c>
      <c r="E10" s="19">
        <v>0</v>
      </c>
      <c r="F10" s="20">
        <f t="shared" si="1"/>
        <v>1500000</v>
      </c>
      <c r="G10" s="19"/>
      <c r="H10" s="19"/>
      <c r="I10" s="20">
        <f t="shared" si="0"/>
        <v>1500000</v>
      </c>
      <c r="J10" s="21"/>
    </row>
    <row r="11" spans="1:10" s="22" customFormat="1" ht="23.25" x14ac:dyDescent="0.45">
      <c r="A11" s="18" t="s">
        <v>19</v>
      </c>
      <c r="B11" s="19">
        <v>3000000</v>
      </c>
      <c r="C11" s="19">
        <v>3000000</v>
      </c>
      <c r="D11" s="20">
        <v>3000000</v>
      </c>
      <c r="E11" s="19">
        <v>0</v>
      </c>
      <c r="F11" s="20">
        <f t="shared" si="1"/>
        <v>3000000</v>
      </c>
      <c r="G11" s="19"/>
      <c r="H11" s="19"/>
      <c r="I11" s="20">
        <f t="shared" si="0"/>
        <v>3000000</v>
      </c>
      <c r="J11" s="21"/>
    </row>
    <row r="12" spans="1:10" s="22" customFormat="1" ht="23.25" x14ac:dyDescent="0.45">
      <c r="A12" s="11" t="s">
        <v>20</v>
      </c>
      <c r="B12" s="23"/>
      <c r="C12" s="23"/>
      <c r="D12" s="23"/>
      <c r="E12" s="23"/>
      <c r="F12" s="23"/>
      <c r="G12" s="23"/>
      <c r="H12" s="23"/>
      <c r="I12" s="23"/>
      <c r="J12" s="17"/>
    </row>
    <row r="13" spans="1:10" s="22" customFormat="1" ht="23.25" x14ac:dyDescent="0.45">
      <c r="A13" s="14" t="s">
        <v>21</v>
      </c>
      <c r="B13" s="15">
        <f t="shared" ref="B13:I13" si="2">SUM(B14:B15)</f>
        <v>25176466</v>
      </c>
      <c r="C13" s="15">
        <f t="shared" si="2"/>
        <v>25176466</v>
      </c>
      <c r="D13" s="15">
        <f t="shared" si="2"/>
        <v>25176466</v>
      </c>
      <c r="E13" s="15">
        <f t="shared" si="2"/>
        <v>0</v>
      </c>
      <c r="F13" s="15">
        <f t="shared" si="2"/>
        <v>25176466</v>
      </c>
      <c r="G13" s="15">
        <f t="shared" si="2"/>
        <v>0</v>
      </c>
      <c r="H13" s="15">
        <f t="shared" si="2"/>
        <v>0</v>
      </c>
      <c r="I13" s="15">
        <f t="shared" si="2"/>
        <v>25176466</v>
      </c>
      <c r="J13" s="17"/>
    </row>
    <row r="14" spans="1:10" s="22" customFormat="1" ht="23.25" x14ac:dyDescent="0.45">
      <c r="A14" s="24" t="s">
        <v>14</v>
      </c>
      <c r="B14" s="19">
        <v>10088232</v>
      </c>
      <c r="C14" s="19">
        <v>10088232</v>
      </c>
      <c r="D14" s="20">
        <v>10088232</v>
      </c>
      <c r="E14" s="19">
        <v>0</v>
      </c>
      <c r="F14" s="20">
        <f>D14+E14</f>
        <v>10088232</v>
      </c>
      <c r="G14" s="19"/>
      <c r="H14" s="19"/>
      <c r="I14" s="20">
        <f>D14+G14+H14</f>
        <v>10088232</v>
      </c>
      <c r="J14" s="21"/>
    </row>
    <row r="15" spans="1:10" s="22" customFormat="1" ht="23.25" x14ac:dyDescent="0.45">
      <c r="A15" s="24" t="s">
        <v>16</v>
      </c>
      <c r="B15" s="19">
        <v>15088234</v>
      </c>
      <c r="C15" s="19">
        <v>15088234</v>
      </c>
      <c r="D15" s="20">
        <v>15088234</v>
      </c>
      <c r="E15" s="19">
        <v>0</v>
      </c>
      <c r="F15" s="20">
        <f>D15+E15</f>
        <v>15088234</v>
      </c>
      <c r="G15" s="19"/>
      <c r="H15" s="19"/>
      <c r="I15" s="20">
        <f>D15+G15+H15</f>
        <v>15088234</v>
      </c>
      <c r="J15" s="21"/>
    </row>
    <row r="16" spans="1:10" s="22" customFormat="1" x14ac:dyDescent="0.45">
      <c r="A16" s="11" t="s">
        <v>22</v>
      </c>
      <c r="B16" s="23"/>
      <c r="C16" s="23"/>
      <c r="D16" s="23"/>
      <c r="E16" s="23"/>
      <c r="F16" s="23"/>
      <c r="G16" s="23"/>
      <c r="H16" s="23"/>
      <c r="I16" s="23">
        <f>D16+G16+H16</f>
        <v>0</v>
      </c>
      <c r="J16" s="17"/>
    </row>
    <row r="17" spans="1:10" s="22" customFormat="1" ht="23.25" x14ac:dyDescent="0.45">
      <c r="A17" s="14" t="s">
        <v>23</v>
      </c>
      <c r="B17" s="15">
        <f t="shared" ref="B17:I17" si="3">SUM(B18:B22)</f>
        <v>0</v>
      </c>
      <c r="C17" s="15">
        <f t="shared" si="3"/>
        <v>110000000</v>
      </c>
      <c r="D17" s="15">
        <f t="shared" si="3"/>
        <v>0</v>
      </c>
      <c r="E17" s="15">
        <f t="shared" si="3"/>
        <v>0</v>
      </c>
      <c r="F17" s="15">
        <f t="shared" si="3"/>
        <v>0</v>
      </c>
      <c r="G17" s="15">
        <f t="shared" si="3"/>
        <v>0</v>
      </c>
      <c r="H17" s="15">
        <f t="shared" si="3"/>
        <v>0</v>
      </c>
      <c r="I17" s="15">
        <f t="shared" si="3"/>
        <v>0</v>
      </c>
      <c r="J17" s="17"/>
    </row>
    <row r="18" spans="1:10" s="22" customFormat="1" x14ac:dyDescent="0.45">
      <c r="A18" s="24" t="s">
        <v>24</v>
      </c>
      <c r="B18" s="19">
        <v>0</v>
      </c>
      <c r="C18" s="19">
        <v>19550000</v>
      </c>
      <c r="D18" s="20">
        <v>0</v>
      </c>
      <c r="E18" s="19">
        <v>0</v>
      </c>
      <c r="F18" s="20">
        <f>D18+E18</f>
        <v>0</v>
      </c>
      <c r="G18" s="19"/>
      <c r="H18" s="19"/>
      <c r="I18" s="20">
        <f>D18+G18+H18</f>
        <v>0</v>
      </c>
      <c r="J18" s="21"/>
    </row>
    <row r="19" spans="1:10" s="22" customFormat="1" x14ac:dyDescent="0.45">
      <c r="A19" s="24" t="s">
        <v>25</v>
      </c>
      <c r="B19" s="19">
        <v>0</v>
      </c>
      <c r="C19" s="19">
        <v>22450000</v>
      </c>
      <c r="D19" s="20">
        <v>0</v>
      </c>
      <c r="E19" s="19">
        <v>0</v>
      </c>
      <c r="F19" s="20">
        <f>D19+E19</f>
        <v>0</v>
      </c>
      <c r="G19" s="19"/>
      <c r="H19" s="19"/>
      <c r="I19" s="20">
        <f>D19+G19+H19</f>
        <v>0</v>
      </c>
      <c r="J19" s="21"/>
    </row>
    <row r="20" spans="1:10" s="22" customFormat="1" x14ac:dyDescent="0.45">
      <c r="A20" s="24" t="s">
        <v>26</v>
      </c>
      <c r="B20" s="19">
        <v>0</v>
      </c>
      <c r="C20" s="19">
        <v>11000000</v>
      </c>
      <c r="D20" s="20">
        <v>0</v>
      </c>
      <c r="E20" s="19">
        <v>0</v>
      </c>
      <c r="F20" s="20">
        <f>D20+E20</f>
        <v>0</v>
      </c>
      <c r="G20" s="19"/>
      <c r="H20" s="19"/>
      <c r="I20" s="20">
        <f>D20+G20+H20</f>
        <v>0</v>
      </c>
      <c r="J20" s="21"/>
    </row>
    <row r="21" spans="1:10" s="22" customFormat="1" ht="23.25" x14ac:dyDescent="0.45">
      <c r="A21" s="24" t="s">
        <v>14</v>
      </c>
      <c r="B21" s="19">
        <v>0</v>
      </c>
      <c r="C21" s="19">
        <v>7000000</v>
      </c>
      <c r="D21" s="20">
        <v>0</v>
      </c>
      <c r="E21" s="19">
        <v>0</v>
      </c>
      <c r="F21" s="20">
        <f>D21+E21</f>
        <v>0</v>
      </c>
      <c r="G21" s="19"/>
      <c r="H21" s="19"/>
      <c r="I21" s="20">
        <f>D21+G21+H21</f>
        <v>0</v>
      </c>
      <c r="J21" s="21"/>
    </row>
    <row r="22" spans="1:10" s="22" customFormat="1" x14ac:dyDescent="0.45">
      <c r="A22" s="24" t="s">
        <v>27</v>
      </c>
      <c r="B22" s="19">
        <v>0</v>
      </c>
      <c r="C22" s="19">
        <v>50000000</v>
      </c>
      <c r="D22" s="20">
        <v>0</v>
      </c>
      <c r="E22" s="19">
        <v>0</v>
      </c>
      <c r="F22" s="20">
        <f>D22+E22</f>
        <v>0</v>
      </c>
      <c r="G22" s="19"/>
      <c r="H22" s="19"/>
      <c r="I22" s="20">
        <f>D22+G22+H22</f>
        <v>0</v>
      </c>
      <c r="J22" s="21"/>
    </row>
    <row r="23" spans="1:10" s="13" customFormat="1" x14ac:dyDescent="0.45">
      <c r="A23" s="11" t="s">
        <v>28</v>
      </c>
      <c r="B23" s="23"/>
      <c r="C23" s="23"/>
      <c r="D23" s="23"/>
      <c r="E23" s="23"/>
      <c r="F23" s="23"/>
      <c r="G23" s="23"/>
      <c r="H23" s="23"/>
      <c r="I23" s="23"/>
      <c r="J23" s="17"/>
    </row>
    <row r="24" spans="1:10" s="13" customFormat="1" ht="23.25" x14ac:dyDescent="0.45">
      <c r="A24" s="14" t="s">
        <v>29</v>
      </c>
      <c r="B24" s="15">
        <f>SUM(B25:B36)</f>
        <v>62273073</v>
      </c>
      <c r="C24" s="15">
        <f>SUM(C25:C36)</f>
        <v>62273073</v>
      </c>
      <c r="D24" s="15">
        <f>SUM(D25:D36)</f>
        <v>62273073</v>
      </c>
      <c r="E24" s="15">
        <f>SUM(E25:E36)</f>
        <v>0</v>
      </c>
      <c r="F24" s="15">
        <f>SUM(F25:F36)</f>
        <v>62273073</v>
      </c>
      <c r="G24" s="16"/>
      <c r="H24" s="16"/>
      <c r="I24" s="16">
        <f t="shared" ref="I24:I73" si="4">D24+G24+H24</f>
        <v>62273073</v>
      </c>
      <c r="J24" s="17"/>
    </row>
    <row r="25" spans="1:10" s="22" customFormat="1" ht="23.25" x14ac:dyDescent="0.45">
      <c r="A25" s="24" t="s">
        <v>14</v>
      </c>
      <c r="B25" s="19">
        <v>16115915</v>
      </c>
      <c r="C25" s="19">
        <v>16115915</v>
      </c>
      <c r="D25" s="20">
        <v>16115915</v>
      </c>
      <c r="E25" s="19">
        <v>0</v>
      </c>
      <c r="F25" s="20">
        <f t="shared" ref="F25:F36" si="5">D25+E25</f>
        <v>16115915</v>
      </c>
      <c r="G25" s="19"/>
      <c r="H25" s="19"/>
      <c r="I25" s="20">
        <f t="shared" si="4"/>
        <v>16115915</v>
      </c>
      <c r="J25" s="21"/>
    </row>
    <row r="26" spans="1:10" s="22" customFormat="1" x14ac:dyDescent="0.45">
      <c r="A26" s="24" t="s">
        <v>15</v>
      </c>
      <c r="B26" s="19">
        <v>10000000</v>
      </c>
      <c r="C26" s="19">
        <v>10000000</v>
      </c>
      <c r="D26" s="20">
        <v>10000000</v>
      </c>
      <c r="E26" s="19">
        <v>0</v>
      </c>
      <c r="F26" s="20">
        <f t="shared" si="5"/>
        <v>10000000</v>
      </c>
      <c r="G26" s="19"/>
      <c r="H26" s="19"/>
      <c r="I26" s="20">
        <f t="shared" si="4"/>
        <v>10000000</v>
      </c>
      <c r="J26" s="21"/>
    </row>
    <row r="27" spans="1:10" s="22" customFormat="1" ht="23.25" x14ac:dyDescent="0.45">
      <c r="A27" s="24" t="s">
        <v>16</v>
      </c>
      <c r="B27" s="19">
        <v>18744139</v>
      </c>
      <c r="C27" s="19">
        <v>18744139</v>
      </c>
      <c r="D27" s="20">
        <v>18744139</v>
      </c>
      <c r="E27" s="19">
        <v>0</v>
      </c>
      <c r="F27" s="20">
        <f t="shared" si="5"/>
        <v>18744139</v>
      </c>
      <c r="G27" s="19"/>
      <c r="H27" s="19"/>
      <c r="I27" s="20">
        <f t="shared" si="4"/>
        <v>18744139</v>
      </c>
      <c r="J27" s="21"/>
    </row>
    <row r="28" spans="1:10" s="22" customFormat="1" x14ac:dyDescent="0.45">
      <c r="A28" s="24" t="s">
        <v>30</v>
      </c>
      <c r="B28" s="19">
        <v>565052</v>
      </c>
      <c r="C28" s="19">
        <v>565052</v>
      </c>
      <c r="D28" s="20">
        <v>565052</v>
      </c>
      <c r="E28" s="19">
        <v>0</v>
      </c>
      <c r="F28" s="20">
        <f t="shared" si="5"/>
        <v>565052</v>
      </c>
      <c r="G28" s="19"/>
      <c r="H28" s="19"/>
      <c r="I28" s="20">
        <f t="shared" si="4"/>
        <v>565052</v>
      </c>
      <c r="J28" s="21"/>
    </row>
    <row r="29" spans="1:10" s="22" customFormat="1" ht="23.25" x14ac:dyDescent="0.45">
      <c r="A29" s="24" t="s">
        <v>31</v>
      </c>
      <c r="B29" s="19">
        <v>1165052</v>
      </c>
      <c r="C29" s="19">
        <v>1165052</v>
      </c>
      <c r="D29" s="20">
        <v>1165052</v>
      </c>
      <c r="E29" s="19">
        <v>0</v>
      </c>
      <c r="F29" s="20">
        <f t="shared" si="5"/>
        <v>1165052</v>
      </c>
      <c r="G29" s="19"/>
      <c r="H29" s="19"/>
      <c r="I29" s="20">
        <f t="shared" si="4"/>
        <v>1165052</v>
      </c>
      <c r="J29" s="21"/>
    </row>
    <row r="30" spans="1:10" s="22" customFormat="1" ht="23.25" x14ac:dyDescent="0.45">
      <c r="A30" s="24" t="s">
        <v>17</v>
      </c>
      <c r="B30" s="19">
        <v>7500000</v>
      </c>
      <c r="C30" s="19">
        <v>7500000</v>
      </c>
      <c r="D30" s="20">
        <v>7500000</v>
      </c>
      <c r="E30" s="19">
        <v>0</v>
      </c>
      <c r="F30" s="20">
        <f t="shared" si="5"/>
        <v>7500000</v>
      </c>
      <c r="G30" s="19"/>
      <c r="H30" s="19"/>
      <c r="I30" s="20">
        <f t="shared" si="4"/>
        <v>7500000</v>
      </c>
      <c r="J30" s="21"/>
    </row>
    <row r="31" spans="1:10" s="22" customFormat="1" ht="23.25" x14ac:dyDescent="0.45">
      <c r="A31" s="24" t="s">
        <v>32</v>
      </c>
      <c r="B31" s="19">
        <v>865052</v>
      </c>
      <c r="C31" s="19">
        <v>865052</v>
      </c>
      <c r="D31" s="20">
        <v>865052</v>
      </c>
      <c r="E31" s="19">
        <v>0</v>
      </c>
      <c r="F31" s="20">
        <f t="shared" si="5"/>
        <v>865052</v>
      </c>
      <c r="G31" s="19"/>
      <c r="H31" s="19"/>
      <c r="I31" s="20">
        <f t="shared" si="4"/>
        <v>865052</v>
      </c>
      <c r="J31" s="21"/>
    </row>
    <row r="32" spans="1:10" s="22" customFormat="1" ht="34.9" x14ac:dyDescent="0.45">
      <c r="A32" s="24" t="s">
        <v>33</v>
      </c>
      <c r="B32" s="19">
        <v>1500000</v>
      </c>
      <c r="C32" s="19">
        <v>1500000</v>
      </c>
      <c r="D32" s="20">
        <v>1500000</v>
      </c>
      <c r="E32" s="19">
        <v>0</v>
      </c>
      <c r="F32" s="20">
        <f t="shared" si="5"/>
        <v>1500000</v>
      </c>
      <c r="G32" s="19"/>
      <c r="H32" s="19"/>
      <c r="I32" s="20">
        <f t="shared" si="4"/>
        <v>1500000</v>
      </c>
      <c r="J32" s="21"/>
    </row>
    <row r="33" spans="1:10" s="22" customFormat="1" ht="23.25" x14ac:dyDescent="0.45">
      <c r="A33" s="24" t="s">
        <v>34</v>
      </c>
      <c r="B33" s="19">
        <v>565052</v>
      </c>
      <c r="C33" s="19">
        <v>565052</v>
      </c>
      <c r="D33" s="20">
        <v>565052</v>
      </c>
      <c r="E33" s="19">
        <v>0</v>
      </c>
      <c r="F33" s="20">
        <f t="shared" si="5"/>
        <v>565052</v>
      </c>
      <c r="G33" s="19"/>
      <c r="H33" s="19"/>
      <c r="I33" s="20">
        <f t="shared" si="4"/>
        <v>565052</v>
      </c>
      <c r="J33" s="21"/>
    </row>
    <row r="34" spans="1:10" s="22" customFormat="1" ht="23.25" x14ac:dyDescent="0.45">
      <c r="A34" s="24" t="s">
        <v>19</v>
      </c>
      <c r="B34" s="19">
        <v>5000000</v>
      </c>
      <c r="C34" s="19">
        <v>5000000</v>
      </c>
      <c r="D34" s="20">
        <v>5000000</v>
      </c>
      <c r="E34" s="19">
        <v>0</v>
      </c>
      <c r="F34" s="20">
        <f t="shared" si="5"/>
        <v>5000000</v>
      </c>
      <c r="G34" s="19"/>
      <c r="H34" s="19"/>
      <c r="I34" s="20">
        <f t="shared" si="4"/>
        <v>5000000</v>
      </c>
      <c r="J34" s="21"/>
    </row>
    <row r="35" spans="1:10" s="22" customFormat="1" x14ac:dyDescent="0.45">
      <c r="A35" s="24" t="s">
        <v>35</v>
      </c>
      <c r="B35" s="19">
        <v>216695</v>
      </c>
      <c r="C35" s="19">
        <v>216695</v>
      </c>
      <c r="D35" s="20">
        <v>216695</v>
      </c>
      <c r="E35" s="19">
        <v>0</v>
      </c>
      <c r="F35" s="20">
        <f t="shared" si="5"/>
        <v>216695</v>
      </c>
      <c r="G35" s="19"/>
      <c r="H35" s="19"/>
      <c r="I35" s="20">
        <f t="shared" si="4"/>
        <v>216695</v>
      </c>
      <c r="J35" s="21"/>
    </row>
    <row r="36" spans="1:10" s="22" customFormat="1" ht="23.25" x14ac:dyDescent="0.45">
      <c r="A36" s="24" t="s">
        <v>36</v>
      </c>
      <c r="B36" s="19">
        <v>36116</v>
      </c>
      <c r="C36" s="19">
        <v>36116</v>
      </c>
      <c r="D36" s="20">
        <v>36116</v>
      </c>
      <c r="E36" s="19">
        <v>0</v>
      </c>
      <c r="F36" s="20">
        <f t="shared" si="5"/>
        <v>36116</v>
      </c>
      <c r="G36" s="19"/>
      <c r="H36" s="19"/>
      <c r="I36" s="20">
        <f t="shared" si="4"/>
        <v>36116</v>
      </c>
      <c r="J36" s="21"/>
    </row>
    <row r="37" spans="1:10" s="22" customFormat="1" x14ac:dyDescent="0.45">
      <c r="A37" s="11" t="s">
        <v>37</v>
      </c>
      <c r="B37" s="23"/>
      <c r="C37" s="23"/>
      <c r="D37" s="23"/>
      <c r="E37" s="23"/>
      <c r="F37" s="23"/>
      <c r="G37" s="23"/>
      <c r="H37" s="23"/>
      <c r="I37" s="23">
        <f t="shared" si="4"/>
        <v>0</v>
      </c>
      <c r="J37" s="17"/>
    </row>
    <row r="38" spans="1:10" s="22" customFormat="1" ht="23.25" x14ac:dyDescent="0.45">
      <c r="A38" s="14" t="s">
        <v>38</v>
      </c>
      <c r="B38" s="15">
        <f>SUM(B39:B44)</f>
        <v>58269699</v>
      </c>
      <c r="C38" s="15">
        <f>SUM(C39:C44)</f>
        <v>58269699</v>
      </c>
      <c r="D38" s="15">
        <f>SUM(D39:D44)</f>
        <v>58269699</v>
      </c>
      <c r="E38" s="15">
        <f>SUM(E39:E44)</f>
        <v>0</v>
      </c>
      <c r="F38" s="15">
        <f>SUM(F39:F44)</f>
        <v>58269699</v>
      </c>
      <c r="G38" s="16"/>
      <c r="H38" s="16"/>
      <c r="I38" s="16">
        <f t="shared" si="4"/>
        <v>58269699</v>
      </c>
      <c r="J38" s="17"/>
    </row>
    <row r="39" spans="1:10" s="22" customFormat="1" ht="23.25" x14ac:dyDescent="0.45">
      <c r="A39" s="24" t="s">
        <v>14</v>
      </c>
      <c r="B39" s="19">
        <v>15456227</v>
      </c>
      <c r="C39" s="19">
        <v>15456227</v>
      </c>
      <c r="D39" s="20">
        <v>15456227</v>
      </c>
      <c r="E39" s="19">
        <v>0</v>
      </c>
      <c r="F39" s="20">
        <f t="shared" ref="F39:F44" si="6">D39+E39</f>
        <v>15456227</v>
      </c>
      <c r="G39" s="19"/>
      <c r="H39" s="19"/>
      <c r="I39" s="20">
        <f t="shared" si="4"/>
        <v>15456227</v>
      </c>
      <c r="J39" s="21"/>
    </row>
    <row r="40" spans="1:10" s="22" customFormat="1" x14ac:dyDescent="0.45">
      <c r="A40" s="24" t="s">
        <v>15</v>
      </c>
      <c r="B40" s="19">
        <v>10000000</v>
      </c>
      <c r="C40" s="19">
        <v>10000000</v>
      </c>
      <c r="D40" s="20">
        <v>10000000</v>
      </c>
      <c r="E40" s="19">
        <v>0</v>
      </c>
      <c r="F40" s="20">
        <f t="shared" si="6"/>
        <v>10000000</v>
      </c>
      <c r="G40" s="19"/>
      <c r="H40" s="19"/>
      <c r="I40" s="20">
        <f t="shared" si="4"/>
        <v>10000000</v>
      </c>
      <c r="J40" s="21"/>
    </row>
    <row r="41" spans="1:10" s="22" customFormat="1" ht="23.25" x14ac:dyDescent="0.45">
      <c r="A41" s="24" t="s">
        <v>16</v>
      </c>
      <c r="B41" s="19">
        <v>18813472</v>
      </c>
      <c r="C41" s="19">
        <v>18813472</v>
      </c>
      <c r="D41" s="20">
        <v>18813472</v>
      </c>
      <c r="E41" s="19">
        <v>0</v>
      </c>
      <c r="F41" s="20">
        <f t="shared" si="6"/>
        <v>18813472</v>
      </c>
      <c r="G41" s="19"/>
      <c r="H41" s="19"/>
      <c r="I41" s="20">
        <f t="shared" si="4"/>
        <v>18813472</v>
      </c>
      <c r="J41" s="21"/>
    </row>
    <row r="42" spans="1:10" s="22" customFormat="1" ht="23.25" x14ac:dyDescent="0.45">
      <c r="A42" s="24" t="s">
        <v>17</v>
      </c>
      <c r="B42" s="19">
        <v>7500000</v>
      </c>
      <c r="C42" s="19">
        <v>7500000</v>
      </c>
      <c r="D42" s="20">
        <v>7500000</v>
      </c>
      <c r="E42" s="19">
        <v>0</v>
      </c>
      <c r="F42" s="20">
        <f t="shared" si="6"/>
        <v>7500000</v>
      </c>
      <c r="G42" s="19"/>
      <c r="H42" s="19"/>
      <c r="I42" s="20">
        <f t="shared" si="4"/>
        <v>7500000</v>
      </c>
      <c r="J42" s="21"/>
    </row>
    <row r="43" spans="1:10" s="22" customFormat="1" ht="34.9" x14ac:dyDescent="0.45">
      <c r="A43" s="24" t="s">
        <v>33</v>
      </c>
      <c r="B43" s="19">
        <v>1500000</v>
      </c>
      <c r="C43" s="19">
        <v>1500000</v>
      </c>
      <c r="D43" s="20">
        <v>1500000</v>
      </c>
      <c r="E43" s="19">
        <v>0</v>
      </c>
      <c r="F43" s="20">
        <f t="shared" si="6"/>
        <v>1500000</v>
      </c>
      <c r="G43" s="19"/>
      <c r="H43" s="19"/>
      <c r="I43" s="20">
        <f t="shared" si="4"/>
        <v>1500000</v>
      </c>
      <c r="J43" s="21"/>
    </row>
    <row r="44" spans="1:10" s="22" customFormat="1" ht="23.25" x14ac:dyDescent="0.45">
      <c r="A44" s="24" t="s">
        <v>19</v>
      </c>
      <c r="B44" s="19">
        <v>5000000</v>
      </c>
      <c r="C44" s="19">
        <v>5000000</v>
      </c>
      <c r="D44" s="20">
        <v>5000000</v>
      </c>
      <c r="E44" s="19">
        <v>0</v>
      </c>
      <c r="F44" s="20">
        <f t="shared" si="6"/>
        <v>5000000</v>
      </c>
      <c r="G44" s="19"/>
      <c r="H44" s="19"/>
      <c r="I44" s="20">
        <f t="shared" si="4"/>
        <v>5000000</v>
      </c>
      <c r="J44" s="21"/>
    </row>
    <row r="45" spans="1:10" s="22" customFormat="1" x14ac:dyDescent="0.45">
      <c r="A45" s="11" t="s">
        <v>39</v>
      </c>
      <c r="B45" s="23"/>
      <c r="C45" s="23"/>
      <c r="D45" s="23"/>
      <c r="E45" s="23"/>
      <c r="F45" s="23"/>
      <c r="G45" s="23"/>
      <c r="H45" s="23"/>
      <c r="I45" s="23">
        <f t="shared" si="4"/>
        <v>0</v>
      </c>
      <c r="J45" s="17"/>
    </row>
    <row r="46" spans="1:10" s="22" customFormat="1" ht="23.25" x14ac:dyDescent="0.45">
      <c r="A46" s="14" t="s">
        <v>40</v>
      </c>
      <c r="B46" s="15">
        <f>SUM(B47:B55)</f>
        <v>73976506</v>
      </c>
      <c r="C46" s="15">
        <f>SUM(C47:C55)</f>
        <v>73976506</v>
      </c>
      <c r="D46" s="15">
        <f>SUM(D47:D55)</f>
        <v>73976506</v>
      </c>
      <c r="E46" s="15">
        <f>SUM(E47:E55)</f>
        <v>0</v>
      </c>
      <c r="F46" s="15">
        <f>SUM(F47:F55)</f>
        <v>73976506</v>
      </c>
      <c r="G46" s="16"/>
      <c r="H46" s="16"/>
      <c r="I46" s="16">
        <f t="shared" si="4"/>
        <v>73976506</v>
      </c>
      <c r="J46" s="17"/>
    </row>
    <row r="47" spans="1:10" s="22" customFormat="1" ht="23.25" x14ac:dyDescent="0.45">
      <c r="A47" s="24" t="s">
        <v>14</v>
      </c>
      <c r="B47" s="19">
        <v>16621279</v>
      </c>
      <c r="C47" s="19">
        <v>16621279</v>
      </c>
      <c r="D47" s="20">
        <v>16621279</v>
      </c>
      <c r="E47" s="19">
        <v>0</v>
      </c>
      <c r="F47" s="20">
        <f t="shared" ref="F47:F55" si="7">D47+E47</f>
        <v>16621279</v>
      </c>
      <c r="G47" s="19"/>
      <c r="H47" s="19"/>
      <c r="I47" s="20">
        <f t="shared" si="4"/>
        <v>16621279</v>
      </c>
      <c r="J47" s="21"/>
    </row>
    <row r="48" spans="1:10" s="22" customFormat="1" x14ac:dyDescent="0.45">
      <c r="A48" s="24" t="s">
        <v>15</v>
      </c>
      <c r="B48" s="19">
        <v>10000000</v>
      </c>
      <c r="C48" s="19">
        <v>10000000</v>
      </c>
      <c r="D48" s="20">
        <v>10000000</v>
      </c>
      <c r="E48" s="19">
        <v>0</v>
      </c>
      <c r="F48" s="20">
        <f t="shared" si="7"/>
        <v>10000000</v>
      </c>
      <c r="G48" s="19"/>
      <c r="H48" s="19"/>
      <c r="I48" s="20">
        <f t="shared" si="4"/>
        <v>10000000</v>
      </c>
      <c r="J48" s="21"/>
    </row>
    <row r="49" spans="1:10" s="22" customFormat="1" ht="23.25" x14ac:dyDescent="0.45">
      <c r="A49" s="24" t="s">
        <v>16</v>
      </c>
      <c r="B49" s="19">
        <v>19489747</v>
      </c>
      <c r="C49" s="19">
        <v>19489747</v>
      </c>
      <c r="D49" s="20">
        <v>19489747</v>
      </c>
      <c r="E49" s="19">
        <v>0</v>
      </c>
      <c r="F49" s="20">
        <f t="shared" si="7"/>
        <v>19489747</v>
      </c>
      <c r="G49" s="19"/>
      <c r="H49" s="19"/>
      <c r="I49" s="20">
        <f t="shared" si="4"/>
        <v>19489747</v>
      </c>
      <c r="J49" s="21"/>
    </row>
    <row r="50" spans="1:10" s="22" customFormat="1" ht="23.25" x14ac:dyDescent="0.45">
      <c r="A50" s="24" t="s">
        <v>31</v>
      </c>
      <c r="B50" s="19">
        <v>6419982</v>
      </c>
      <c r="C50" s="19">
        <v>6419982</v>
      </c>
      <c r="D50" s="20">
        <v>6419982</v>
      </c>
      <c r="E50" s="19">
        <v>0</v>
      </c>
      <c r="F50" s="20">
        <f t="shared" si="7"/>
        <v>6419982</v>
      </c>
      <c r="G50" s="19"/>
      <c r="H50" s="19"/>
      <c r="I50" s="20">
        <f t="shared" si="4"/>
        <v>6419982</v>
      </c>
      <c r="J50" s="21"/>
    </row>
    <row r="51" spans="1:10" s="22" customFormat="1" ht="23.25" x14ac:dyDescent="0.45">
      <c r="A51" s="24" t="s">
        <v>17</v>
      </c>
      <c r="B51" s="19">
        <v>7500000</v>
      </c>
      <c r="C51" s="19">
        <v>7500000</v>
      </c>
      <c r="D51" s="20">
        <v>7500000</v>
      </c>
      <c r="E51" s="19">
        <v>0</v>
      </c>
      <c r="F51" s="20">
        <f t="shared" si="7"/>
        <v>7500000</v>
      </c>
      <c r="G51" s="19"/>
      <c r="H51" s="19"/>
      <c r="I51" s="20">
        <f t="shared" si="4"/>
        <v>7500000</v>
      </c>
      <c r="J51" s="21"/>
    </row>
    <row r="52" spans="1:10" s="22" customFormat="1" ht="23.25" x14ac:dyDescent="0.45">
      <c r="A52" s="24" t="s">
        <v>32</v>
      </c>
      <c r="B52" s="19">
        <v>1643598</v>
      </c>
      <c r="C52" s="19">
        <v>1643598</v>
      </c>
      <c r="D52" s="20">
        <v>1643598</v>
      </c>
      <c r="E52" s="19">
        <v>0</v>
      </c>
      <c r="F52" s="20">
        <f t="shared" si="7"/>
        <v>1643598</v>
      </c>
      <c r="G52" s="19"/>
      <c r="H52" s="19"/>
      <c r="I52" s="20">
        <f t="shared" si="4"/>
        <v>1643598</v>
      </c>
      <c r="J52" s="21"/>
    </row>
    <row r="53" spans="1:10" s="22" customFormat="1" ht="23.25" x14ac:dyDescent="0.45">
      <c r="A53" s="24" t="s">
        <v>41</v>
      </c>
      <c r="B53" s="19">
        <v>1500000</v>
      </c>
      <c r="C53" s="19">
        <v>1500000</v>
      </c>
      <c r="D53" s="20">
        <v>1500000</v>
      </c>
      <c r="E53" s="19">
        <v>0</v>
      </c>
      <c r="F53" s="20">
        <f t="shared" si="7"/>
        <v>1500000</v>
      </c>
      <c r="G53" s="19"/>
      <c r="H53" s="19"/>
      <c r="I53" s="20">
        <f t="shared" si="4"/>
        <v>1500000</v>
      </c>
      <c r="J53" s="21"/>
    </row>
    <row r="54" spans="1:10" s="22" customFormat="1" ht="23.25" x14ac:dyDescent="0.45">
      <c r="A54" s="24" t="s">
        <v>34</v>
      </c>
      <c r="B54" s="19">
        <v>1746539</v>
      </c>
      <c r="C54" s="19">
        <v>1746539</v>
      </c>
      <c r="D54" s="20">
        <v>1746539</v>
      </c>
      <c r="E54" s="19">
        <v>0</v>
      </c>
      <c r="F54" s="20">
        <f t="shared" si="7"/>
        <v>1746539</v>
      </c>
      <c r="G54" s="19"/>
      <c r="H54" s="19"/>
      <c r="I54" s="20">
        <f t="shared" si="4"/>
        <v>1746539</v>
      </c>
      <c r="J54" s="21"/>
    </row>
    <row r="55" spans="1:10" s="22" customFormat="1" ht="23.25" x14ac:dyDescent="0.45">
      <c r="A55" s="24" t="s">
        <v>19</v>
      </c>
      <c r="B55" s="19">
        <v>9055361</v>
      </c>
      <c r="C55" s="19">
        <v>9055361</v>
      </c>
      <c r="D55" s="20">
        <v>9055361</v>
      </c>
      <c r="E55" s="19">
        <v>0</v>
      </c>
      <c r="F55" s="20">
        <f t="shared" si="7"/>
        <v>9055361</v>
      </c>
      <c r="G55" s="19"/>
      <c r="H55" s="19"/>
      <c r="I55" s="20">
        <f t="shared" si="4"/>
        <v>9055361</v>
      </c>
      <c r="J55" s="21"/>
    </row>
    <row r="56" spans="1:10" s="22" customFormat="1" x14ac:dyDescent="0.45">
      <c r="A56" s="11" t="s">
        <v>42</v>
      </c>
      <c r="B56" s="23"/>
      <c r="C56" s="23"/>
      <c r="D56" s="23"/>
      <c r="E56" s="23"/>
      <c r="F56" s="23"/>
      <c r="G56" s="23"/>
      <c r="H56" s="23"/>
      <c r="I56" s="23">
        <f t="shared" si="4"/>
        <v>0</v>
      </c>
      <c r="J56" s="17"/>
    </row>
    <row r="57" spans="1:10" s="22" customFormat="1" ht="23.25" x14ac:dyDescent="0.45">
      <c r="A57" s="14" t="s">
        <v>43</v>
      </c>
      <c r="B57" s="15">
        <f>SUM(B58:B64)</f>
        <v>60801898</v>
      </c>
      <c r="C57" s="15">
        <f>SUM(C58:C64)</f>
        <v>60801898</v>
      </c>
      <c r="D57" s="15">
        <f>SUM(D58:D64)</f>
        <v>60801898</v>
      </c>
      <c r="E57" s="15">
        <f>SUM(E58:E64)</f>
        <v>0</v>
      </c>
      <c r="F57" s="15">
        <f>SUM(F58:F64)</f>
        <v>60801898</v>
      </c>
      <c r="G57" s="16"/>
      <c r="H57" s="16"/>
      <c r="I57" s="16">
        <f t="shared" si="4"/>
        <v>60801898</v>
      </c>
      <c r="J57" s="17"/>
    </row>
    <row r="58" spans="1:10" s="22" customFormat="1" ht="23.25" x14ac:dyDescent="0.45">
      <c r="A58" s="25" t="s">
        <v>14</v>
      </c>
      <c r="B58" s="19">
        <v>16839098</v>
      </c>
      <c r="C58" s="19">
        <v>16839098</v>
      </c>
      <c r="D58" s="20">
        <v>16839098</v>
      </c>
      <c r="E58" s="19">
        <v>0</v>
      </c>
      <c r="F58" s="20">
        <f t="shared" ref="F58:F64" si="8">D58+E58</f>
        <v>16839098</v>
      </c>
      <c r="G58" s="26"/>
      <c r="H58" s="26"/>
      <c r="I58" s="20">
        <f t="shared" si="4"/>
        <v>16839098</v>
      </c>
      <c r="J58" s="27"/>
    </row>
    <row r="59" spans="1:10" s="22" customFormat="1" x14ac:dyDescent="0.45">
      <c r="A59" s="25" t="s">
        <v>15</v>
      </c>
      <c r="B59" s="19">
        <v>10000000</v>
      </c>
      <c r="C59" s="19">
        <v>10000000</v>
      </c>
      <c r="D59" s="20">
        <v>10000000</v>
      </c>
      <c r="E59" s="19">
        <v>0</v>
      </c>
      <c r="F59" s="20">
        <f t="shared" si="8"/>
        <v>10000000</v>
      </c>
      <c r="G59" s="26"/>
      <c r="H59" s="26"/>
      <c r="I59" s="20">
        <f t="shared" si="4"/>
        <v>10000000</v>
      </c>
      <c r="J59" s="27"/>
    </row>
    <row r="60" spans="1:10" s="22" customFormat="1" ht="23.25" x14ac:dyDescent="0.45">
      <c r="A60" s="25" t="s">
        <v>16</v>
      </c>
      <c r="B60" s="19">
        <v>18749998</v>
      </c>
      <c r="C60" s="19">
        <v>18749998</v>
      </c>
      <c r="D60" s="20">
        <v>18749998</v>
      </c>
      <c r="E60" s="19">
        <v>0</v>
      </c>
      <c r="F60" s="20">
        <f t="shared" si="8"/>
        <v>18749998</v>
      </c>
      <c r="G60" s="26"/>
      <c r="H60" s="26"/>
      <c r="I60" s="20">
        <f t="shared" si="4"/>
        <v>18749998</v>
      </c>
      <c r="J60" s="27"/>
    </row>
    <row r="61" spans="1:10" s="22" customFormat="1" ht="23.25" x14ac:dyDescent="0.45">
      <c r="A61" s="25" t="s">
        <v>31</v>
      </c>
      <c r="B61" s="19">
        <v>1212802</v>
      </c>
      <c r="C61" s="19">
        <v>1212802</v>
      </c>
      <c r="D61" s="20">
        <v>1212802</v>
      </c>
      <c r="E61" s="19">
        <v>0</v>
      </c>
      <c r="F61" s="20">
        <f t="shared" si="8"/>
        <v>1212802</v>
      </c>
      <c r="G61" s="26"/>
      <c r="H61" s="26"/>
      <c r="I61" s="20">
        <f t="shared" si="4"/>
        <v>1212802</v>
      </c>
      <c r="J61" s="27"/>
    </row>
    <row r="62" spans="1:10" s="22" customFormat="1" ht="23.25" x14ac:dyDescent="0.45">
      <c r="A62" s="25" t="s">
        <v>17</v>
      </c>
      <c r="B62" s="19">
        <v>7500000</v>
      </c>
      <c r="C62" s="19">
        <v>7500000</v>
      </c>
      <c r="D62" s="20">
        <v>7500000</v>
      </c>
      <c r="E62" s="19">
        <v>0</v>
      </c>
      <c r="F62" s="20">
        <f t="shared" si="8"/>
        <v>7500000</v>
      </c>
      <c r="G62" s="26"/>
      <c r="H62" s="26"/>
      <c r="I62" s="20">
        <f t="shared" si="4"/>
        <v>7500000</v>
      </c>
      <c r="J62" s="27"/>
    </row>
    <row r="63" spans="1:10" s="13" customFormat="1" ht="23.25" x14ac:dyDescent="0.45">
      <c r="A63" s="25" t="s">
        <v>41</v>
      </c>
      <c r="B63" s="19">
        <v>1500000</v>
      </c>
      <c r="C63" s="19">
        <v>1500000</v>
      </c>
      <c r="D63" s="20">
        <v>1500000</v>
      </c>
      <c r="E63" s="19">
        <v>0</v>
      </c>
      <c r="F63" s="20">
        <f t="shared" si="8"/>
        <v>1500000</v>
      </c>
      <c r="G63" s="26"/>
      <c r="H63" s="26"/>
      <c r="I63" s="20">
        <f t="shared" si="4"/>
        <v>1500000</v>
      </c>
      <c r="J63" s="27"/>
    </row>
    <row r="64" spans="1:10" s="22" customFormat="1" ht="23.25" x14ac:dyDescent="0.45">
      <c r="A64" s="25" t="s">
        <v>19</v>
      </c>
      <c r="B64" s="19">
        <v>5000000</v>
      </c>
      <c r="C64" s="19">
        <v>5000000</v>
      </c>
      <c r="D64" s="20">
        <v>5000000</v>
      </c>
      <c r="E64" s="19">
        <v>0</v>
      </c>
      <c r="F64" s="20">
        <f t="shared" si="8"/>
        <v>5000000</v>
      </c>
      <c r="G64" s="26"/>
      <c r="H64" s="26"/>
      <c r="I64" s="20">
        <f t="shared" si="4"/>
        <v>5000000</v>
      </c>
      <c r="J64" s="27"/>
    </row>
    <row r="65" spans="1:10" s="13" customFormat="1" x14ac:dyDescent="0.45">
      <c r="A65" s="11" t="s">
        <v>44</v>
      </c>
      <c r="B65" s="23"/>
      <c r="C65" s="23"/>
      <c r="D65" s="23"/>
      <c r="E65" s="23"/>
      <c r="F65" s="23"/>
      <c r="G65" s="23"/>
      <c r="H65" s="23"/>
      <c r="I65" s="23">
        <f t="shared" si="4"/>
        <v>0</v>
      </c>
      <c r="J65" s="17"/>
    </row>
    <row r="66" spans="1:10" s="13" customFormat="1" ht="23.25" x14ac:dyDescent="0.45">
      <c r="A66" s="14" t="s">
        <v>45</v>
      </c>
      <c r="B66" s="15">
        <f>SUM(B67:B73)</f>
        <v>60682861</v>
      </c>
      <c r="C66" s="15">
        <f>SUM(C67:C73)</f>
        <v>60682861</v>
      </c>
      <c r="D66" s="15">
        <f>SUM(D67:D73)</f>
        <v>60682861</v>
      </c>
      <c r="E66" s="15">
        <f>SUM(E67:E73)</f>
        <v>0</v>
      </c>
      <c r="F66" s="15">
        <f>SUM(F67:F73)</f>
        <v>15887950</v>
      </c>
      <c r="G66" s="16"/>
      <c r="H66" s="16"/>
      <c r="I66" s="16">
        <f t="shared" si="4"/>
        <v>60682861</v>
      </c>
      <c r="J66" s="17"/>
    </row>
    <row r="67" spans="1:10" s="13" customFormat="1" ht="23.25" x14ac:dyDescent="0.45">
      <c r="A67" s="25" t="s">
        <v>46</v>
      </c>
      <c r="B67" s="19">
        <v>15887950</v>
      </c>
      <c r="C67" s="19">
        <v>15887950</v>
      </c>
      <c r="D67" s="20">
        <v>15887950</v>
      </c>
      <c r="E67" s="19">
        <v>0</v>
      </c>
      <c r="F67" s="20">
        <f>D67+E67</f>
        <v>15887950</v>
      </c>
      <c r="G67" s="19"/>
      <c r="H67" s="19"/>
      <c r="I67" s="20">
        <f t="shared" si="4"/>
        <v>15887950</v>
      </c>
      <c r="J67" s="28"/>
    </row>
    <row r="68" spans="1:10" s="22" customFormat="1" x14ac:dyDescent="0.45">
      <c r="A68" s="25" t="s">
        <v>15</v>
      </c>
      <c r="B68" s="19">
        <v>10000000</v>
      </c>
      <c r="C68" s="19">
        <v>10000000</v>
      </c>
      <c r="D68" s="20">
        <v>10000000</v>
      </c>
      <c r="E68" s="19">
        <v>0</v>
      </c>
      <c r="F68" s="20"/>
      <c r="G68" s="19"/>
      <c r="H68" s="19"/>
      <c r="I68" s="20">
        <f t="shared" si="4"/>
        <v>10000000</v>
      </c>
      <c r="J68" s="28"/>
    </row>
    <row r="69" spans="1:10" s="22" customFormat="1" ht="23.25" x14ac:dyDescent="0.45">
      <c r="A69" s="25" t="s">
        <v>16</v>
      </c>
      <c r="B69" s="19">
        <v>19700257</v>
      </c>
      <c r="C69" s="19">
        <v>19700257</v>
      </c>
      <c r="D69" s="20">
        <v>19700257</v>
      </c>
      <c r="E69" s="19">
        <v>0</v>
      </c>
      <c r="F69" s="20"/>
      <c r="G69" s="19"/>
      <c r="H69" s="19"/>
      <c r="I69" s="20">
        <f t="shared" si="4"/>
        <v>19700257</v>
      </c>
      <c r="J69" s="28"/>
    </row>
    <row r="70" spans="1:10" s="22" customFormat="1" ht="23.25" x14ac:dyDescent="0.45">
      <c r="A70" s="25" t="s">
        <v>31</v>
      </c>
      <c r="B70" s="19">
        <v>1094654</v>
      </c>
      <c r="C70" s="19">
        <v>1094654</v>
      </c>
      <c r="D70" s="20">
        <v>1094654</v>
      </c>
      <c r="E70" s="19">
        <v>0</v>
      </c>
      <c r="F70" s="20"/>
      <c r="G70" s="19"/>
      <c r="H70" s="19"/>
      <c r="I70" s="20">
        <f t="shared" si="4"/>
        <v>1094654</v>
      </c>
      <c r="J70" s="28"/>
    </row>
    <row r="71" spans="1:10" s="22" customFormat="1" ht="23.25" x14ac:dyDescent="0.45">
      <c r="A71" s="25" t="s">
        <v>17</v>
      </c>
      <c r="B71" s="19">
        <v>7500000</v>
      </c>
      <c r="C71" s="19">
        <v>7500000</v>
      </c>
      <c r="D71" s="20">
        <v>7500000</v>
      </c>
      <c r="E71" s="19">
        <v>0</v>
      </c>
      <c r="F71" s="20"/>
      <c r="G71" s="19"/>
      <c r="H71" s="19"/>
      <c r="I71" s="20">
        <f t="shared" si="4"/>
        <v>7500000</v>
      </c>
      <c r="J71" s="28"/>
    </row>
    <row r="72" spans="1:10" s="22" customFormat="1" ht="34.9" x14ac:dyDescent="0.45">
      <c r="A72" s="25" t="s">
        <v>47</v>
      </c>
      <c r="B72" s="19">
        <v>1500000</v>
      </c>
      <c r="C72" s="19">
        <v>1500000</v>
      </c>
      <c r="D72" s="20">
        <v>1500000</v>
      </c>
      <c r="E72" s="19">
        <v>0</v>
      </c>
      <c r="F72" s="20"/>
      <c r="G72" s="19"/>
      <c r="H72" s="19"/>
      <c r="I72" s="20">
        <f t="shared" si="4"/>
        <v>1500000</v>
      </c>
      <c r="J72" s="28"/>
    </row>
    <row r="73" spans="1:10" s="22" customFormat="1" ht="23.25" x14ac:dyDescent="0.45">
      <c r="A73" s="25" t="s">
        <v>19</v>
      </c>
      <c r="B73" s="19">
        <v>5000000</v>
      </c>
      <c r="C73" s="19">
        <v>5000000</v>
      </c>
      <c r="D73" s="20">
        <v>5000000</v>
      </c>
      <c r="E73" s="19">
        <v>0</v>
      </c>
      <c r="F73" s="20"/>
      <c r="G73" s="19"/>
      <c r="H73" s="19"/>
      <c r="I73" s="20">
        <f t="shared" si="4"/>
        <v>5000000</v>
      </c>
      <c r="J73" s="28"/>
    </row>
    <row r="74" spans="1:10" s="22" customFormat="1" x14ac:dyDescent="0.45">
      <c r="A74" s="11" t="s">
        <v>48</v>
      </c>
      <c r="B74" s="23"/>
      <c r="C74" s="23"/>
      <c r="D74" s="23"/>
      <c r="E74" s="23"/>
      <c r="F74" s="23"/>
      <c r="G74" s="23"/>
      <c r="H74" s="23"/>
      <c r="I74" s="23"/>
      <c r="J74" s="17"/>
    </row>
    <row r="75" spans="1:10" s="22" customFormat="1" ht="23.25" x14ac:dyDescent="0.45">
      <c r="A75" s="14" t="s">
        <v>49</v>
      </c>
      <c r="B75" s="15">
        <f>SUM(B76:B87)</f>
        <v>0</v>
      </c>
      <c r="C75" s="15">
        <f>SUM(C76:C87)</f>
        <v>0</v>
      </c>
      <c r="D75" s="15">
        <f>SUM(D76:D87)</f>
        <v>62273073</v>
      </c>
      <c r="E75" s="15">
        <f>SUM(E76:E87)</f>
        <v>0</v>
      </c>
      <c r="F75" s="15">
        <f>SUM(F76:F87)</f>
        <v>0</v>
      </c>
      <c r="G75" s="16"/>
      <c r="H75" s="16"/>
      <c r="I75" s="16">
        <f t="shared" ref="I75:I104" si="9">D75+G75+H75</f>
        <v>62273073</v>
      </c>
      <c r="J75" s="17"/>
    </row>
    <row r="76" spans="1:10" s="22" customFormat="1" ht="23.25" x14ac:dyDescent="0.45">
      <c r="A76" s="25" t="s">
        <v>14</v>
      </c>
      <c r="B76" s="19">
        <v>0</v>
      </c>
      <c r="C76" s="19"/>
      <c r="D76" s="20">
        <v>16115915</v>
      </c>
      <c r="E76" s="19">
        <v>0</v>
      </c>
      <c r="F76" s="20"/>
      <c r="G76" s="19"/>
      <c r="H76" s="19"/>
      <c r="I76" s="20">
        <f t="shared" si="9"/>
        <v>16115915</v>
      </c>
      <c r="J76" s="29"/>
    </row>
    <row r="77" spans="1:10" s="22" customFormat="1" x14ac:dyDescent="0.45">
      <c r="A77" s="25" t="s">
        <v>15</v>
      </c>
      <c r="B77" s="19">
        <v>0</v>
      </c>
      <c r="C77" s="19"/>
      <c r="D77" s="20">
        <v>10000000</v>
      </c>
      <c r="E77" s="19">
        <v>0</v>
      </c>
      <c r="F77" s="20"/>
      <c r="G77" s="19"/>
      <c r="H77" s="19"/>
      <c r="I77" s="20">
        <f t="shared" si="9"/>
        <v>10000000</v>
      </c>
      <c r="J77" s="30"/>
    </row>
    <row r="78" spans="1:10" s="22" customFormat="1" ht="23.25" x14ac:dyDescent="0.45">
      <c r="A78" s="25" t="s">
        <v>16</v>
      </c>
      <c r="B78" s="19">
        <v>0</v>
      </c>
      <c r="C78" s="19"/>
      <c r="D78" s="20">
        <v>18744139</v>
      </c>
      <c r="E78" s="19">
        <v>0</v>
      </c>
      <c r="F78" s="20"/>
      <c r="G78" s="19"/>
      <c r="H78" s="19"/>
      <c r="I78" s="20">
        <f t="shared" si="9"/>
        <v>18744139</v>
      </c>
      <c r="J78" s="31"/>
    </row>
    <row r="79" spans="1:10" s="22" customFormat="1" x14ac:dyDescent="0.45">
      <c r="A79" s="25" t="s">
        <v>30</v>
      </c>
      <c r="B79" s="19">
        <v>0</v>
      </c>
      <c r="C79" s="19"/>
      <c r="D79" s="20">
        <v>565052</v>
      </c>
      <c r="E79" s="19">
        <v>0</v>
      </c>
      <c r="F79" s="20"/>
      <c r="G79" s="19"/>
      <c r="H79" s="19"/>
      <c r="I79" s="20">
        <f t="shared" si="9"/>
        <v>565052</v>
      </c>
      <c r="J79" s="31"/>
    </row>
    <row r="80" spans="1:10" s="22" customFormat="1" ht="23.25" x14ac:dyDescent="0.45">
      <c r="A80" s="25" t="s">
        <v>31</v>
      </c>
      <c r="B80" s="19">
        <v>0</v>
      </c>
      <c r="C80" s="19"/>
      <c r="D80" s="20">
        <v>1165052</v>
      </c>
      <c r="E80" s="19">
        <v>0</v>
      </c>
      <c r="F80" s="20"/>
      <c r="G80" s="19"/>
      <c r="H80" s="19"/>
      <c r="I80" s="20">
        <f t="shared" si="9"/>
        <v>1165052</v>
      </c>
      <c r="J80" s="31"/>
    </row>
    <row r="81" spans="1:10" s="22" customFormat="1" ht="23.25" x14ac:dyDescent="0.45">
      <c r="A81" s="25" t="s">
        <v>17</v>
      </c>
      <c r="B81" s="19">
        <v>0</v>
      </c>
      <c r="C81" s="19"/>
      <c r="D81" s="20">
        <v>7500000</v>
      </c>
      <c r="E81" s="19">
        <v>0</v>
      </c>
      <c r="F81" s="20"/>
      <c r="G81" s="19"/>
      <c r="H81" s="19"/>
      <c r="I81" s="20">
        <f t="shared" si="9"/>
        <v>7500000</v>
      </c>
      <c r="J81" s="31"/>
    </row>
    <row r="82" spans="1:10" s="22" customFormat="1" ht="23.25" x14ac:dyDescent="0.45">
      <c r="A82" s="25" t="s">
        <v>32</v>
      </c>
      <c r="B82" s="19">
        <v>0</v>
      </c>
      <c r="C82" s="19"/>
      <c r="D82" s="20">
        <v>865052</v>
      </c>
      <c r="E82" s="19">
        <v>0</v>
      </c>
      <c r="F82" s="20"/>
      <c r="G82" s="19"/>
      <c r="H82" s="19"/>
      <c r="I82" s="20">
        <f t="shared" si="9"/>
        <v>865052</v>
      </c>
      <c r="J82" s="31"/>
    </row>
    <row r="83" spans="1:10" s="22" customFormat="1" ht="34.9" x14ac:dyDescent="0.45">
      <c r="A83" s="25" t="s">
        <v>33</v>
      </c>
      <c r="B83" s="19">
        <v>0</v>
      </c>
      <c r="C83" s="19"/>
      <c r="D83" s="20">
        <v>1500000</v>
      </c>
      <c r="E83" s="19">
        <v>0</v>
      </c>
      <c r="F83" s="20"/>
      <c r="G83" s="19"/>
      <c r="H83" s="19"/>
      <c r="I83" s="20">
        <f t="shared" si="9"/>
        <v>1500000</v>
      </c>
      <c r="J83" s="31"/>
    </row>
    <row r="84" spans="1:10" s="22" customFormat="1" ht="23.25" x14ac:dyDescent="0.45">
      <c r="A84" s="25" t="s">
        <v>34</v>
      </c>
      <c r="B84" s="19">
        <v>0</v>
      </c>
      <c r="C84" s="19"/>
      <c r="D84" s="20">
        <v>565052</v>
      </c>
      <c r="E84" s="19">
        <v>0</v>
      </c>
      <c r="F84" s="20"/>
      <c r="G84" s="19"/>
      <c r="H84" s="19"/>
      <c r="I84" s="20">
        <f t="shared" si="9"/>
        <v>565052</v>
      </c>
      <c r="J84" s="31"/>
    </row>
    <row r="85" spans="1:10" s="22" customFormat="1" ht="23.25" x14ac:dyDescent="0.45">
      <c r="A85" s="25" t="s">
        <v>19</v>
      </c>
      <c r="B85" s="19">
        <v>0</v>
      </c>
      <c r="C85" s="19"/>
      <c r="D85" s="20">
        <v>5000000</v>
      </c>
      <c r="E85" s="19">
        <v>0</v>
      </c>
      <c r="F85" s="20"/>
      <c r="G85" s="19"/>
      <c r="H85" s="19"/>
      <c r="I85" s="20">
        <f t="shared" si="9"/>
        <v>5000000</v>
      </c>
      <c r="J85" s="31"/>
    </row>
    <row r="86" spans="1:10" s="22" customFormat="1" x14ac:dyDescent="0.45">
      <c r="A86" s="25" t="s">
        <v>35</v>
      </c>
      <c r="B86" s="19">
        <v>0</v>
      </c>
      <c r="C86" s="19"/>
      <c r="D86" s="20">
        <v>216695</v>
      </c>
      <c r="E86" s="19">
        <v>0</v>
      </c>
      <c r="F86" s="20"/>
      <c r="G86" s="19"/>
      <c r="H86" s="19"/>
      <c r="I86" s="20">
        <f t="shared" si="9"/>
        <v>216695</v>
      </c>
      <c r="J86" s="31"/>
    </row>
    <row r="87" spans="1:10" s="22" customFormat="1" ht="23.25" x14ac:dyDescent="0.45">
      <c r="A87" s="25" t="s">
        <v>36</v>
      </c>
      <c r="B87" s="19">
        <v>0</v>
      </c>
      <c r="C87" s="19"/>
      <c r="D87" s="20">
        <v>36116</v>
      </c>
      <c r="E87" s="19">
        <v>0</v>
      </c>
      <c r="F87" s="20"/>
      <c r="G87" s="19"/>
      <c r="H87" s="19"/>
      <c r="I87" s="20">
        <f t="shared" si="9"/>
        <v>36116</v>
      </c>
      <c r="J87" s="31"/>
    </row>
    <row r="88" spans="1:10" s="22" customFormat="1" x14ac:dyDescent="0.45">
      <c r="A88" s="11" t="s">
        <v>50</v>
      </c>
      <c r="B88" s="23"/>
      <c r="C88" s="23"/>
      <c r="D88" s="23"/>
      <c r="E88" s="23"/>
      <c r="F88" s="23"/>
      <c r="G88" s="23"/>
      <c r="H88" s="23"/>
      <c r="I88" s="23">
        <f t="shared" si="9"/>
        <v>0</v>
      </c>
      <c r="J88" s="32"/>
    </row>
    <row r="89" spans="1:10" s="22" customFormat="1" x14ac:dyDescent="0.45">
      <c r="A89" s="14" t="s">
        <v>51</v>
      </c>
      <c r="B89" s="15">
        <f>SUM(B90:B94)</f>
        <v>158164462</v>
      </c>
      <c r="C89" s="15">
        <f>SUM(C90:C94)</f>
        <v>158164462</v>
      </c>
      <c r="D89" s="15">
        <f>SUM(D90:D94)</f>
        <v>174164462</v>
      </c>
      <c r="E89" s="15">
        <f>SUM(E90:E94)</f>
        <v>101640000</v>
      </c>
      <c r="F89" s="15">
        <f>SUM(F90:F94)</f>
        <v>275804462</v>
      </c>
      <c r="G89" s="16"/>
      <c r="H89" s="16"/>
      <c r="I89" s="16">
        <f t="shared" si="9"/>
        <v>174164462</v>
      </c>
      <c r="J89" s="17"/>
    </row>
    <row r="90" spans="1:10" s="22" customFormat="1" ht="23.25" x14ac:dyDescent="0.45">
      <c r="A90" s="24" t="s">
        <v>14</v>
      </c>
      <c r="B90" s="19">
        <v>38933767</v>
      </c>
      <c r="C90" s="19">
        <v>38933767</v>
      </c>
      <c r="D90" s="20">
        <v>49933767</v>
      </c>
      <c r="E90" s="19">
        <v>0</v>
      </c>
      <c r="F90" s="20">
        <f>D90+E90</f>
        <v>49933767</v>
      </c>
      <c r="G90" s="19"/>
      <c r="H90" s="19"/>
      <c r="I90" s="20">
        <f t="shared" si="9"/>
        <v>49933767</v>
      </c>
      <c r="J90" s="17"/>
    </row>
    <row r="91" spans="1:10" s="22" customFormat="1" x14ac:dyDescent="0.45">
      <c r="A91" s="24" t="s">
        <v>15</v>
      </c>
      <c r="B91" s="19">
        <v>63788240</v>
      </c>
      <c r="C91" s="19">
        <v>63788240</v>
      </c>
      <c r="D91" s="20">
        <v>63788240</v>
      </c>
      <c r="E91" s="19">
        <v>0</v>
      </c>
      <c r="F91" s="20">
        <f>D91+E91</f>
        <v>63788240</v>
      </c>
      <c r="G91" s="19"/>
      <c r="H91" s="19"/>
      <c r="I91" s="20">
        <f t="shared" si="9"/>
        <v>63788240</v>
      </c>
      <c r="J91" s="17"/>
    </row>
    <row r="92" spans="1:10" s="22" customFormat="1" ht="23.25" x14ac:dyDescent="0.45">
      <c r="A92" s="24" t="s">
        <v>16</v>
      </c>
      <c r="B92" s="19">
        <v>44204427</v>
      </c>
      <c r="C92" s="19">
        <v>44204427</v>
      </c>
      <c r="D92" s="20">
        <v>49204427</v>
      </c>
      <c r="E92" s="19">
        <v>0</v>
      </c>
      <c r="F92" s="20">
        <f>D92+E92</f>
        <v>49204427</v>
      </c>
      <c r="G92" s="19"/>
      <c r="H92" s="19"/>
      <c r="I92" s="20">
        <f t="shared" si="9"/>
        <v>49204427</v>
      </c>
      <c r="J92" s="17"/>
    </row>
    <row r="93" spans="1:10" s="22" customFormat="1" ht="23.25" x14ac:dyDescent="0.45">
      <c r="A93" s="24" t="s">
        <v>19</v>
      </c>
      <c r="B93" s="19">
        <v>11238028</v>
      </c>
      <c r="C93" s="19">
        <v>11238028</v>
      </c>
      <c r="D93" s="20">
        <v>11238028</v>
      </c>
      <c r="E93" s="19">
        <v>0</v>
      </c>
      <c r="F93" s="20">
        <f>D93+E93</f>
        <v>11238028</v>
      </c>
      <c r="G93" s="19"/>
      <c r="H93" s="19"/>
      <c r="I93" s="20">
        <f t="shared" si="9"/>
        <v>11238028</v>
      </c>
      <c r="J93" s="17"/>
    </row>
    <row r="94" spans="1:10" s="22" customFormat="1" ht="162.75" x14ac:dyDescent="0.45">
      <c r="A94" s="24" t="s">
        <v>52</v>
      </c>
      <c r="B94" s="33">
        <v>0</v>
      </c>
      <c r="C94" s="33">
        <v>0</v>
      </c>
      <c r="D94" s="34">
        <v>0</v>
      </c>
      <c r="E94" s="33">
        <v>101640000</v>
      </c>
      <c r="F94" s="34">
        <f>D94+E94</f>
        <v>101640000</v>
      </c>
      <c r="G94" s="33"/>
      <c r="H94" s="33"/>
      <c r="I94" s="34">
        <f t="shared" si="9"/>
        <v>0</v>
      </c>
      <c r="J94" s="35" t="s">
        <v>53</v>
      </c>
    </row>
    <row r="95" spans="1:10" s="22" customFormat="1" x14ac:dyDescent="0.45">
      <c r="A95" s="11" t="s">
        <v>54</v>
      </c>
      <c r="B95" s="23"/>
      <c r="C95" s="23"/>
      <c r="D95" s="23"/>
      <c r="E95" s="23"/>
      <c r="F95" s="23"/>
      <c r="G95" s="23"/>
      <c r="H95" s="23"/>
      <c r="I95" s="23">
        <f t="shared" si="9"/>
        <v>0</v>
      </c>
      <c r="J95" s="17"/>
    </row>
    <row r="96" spans="1:10" s="22" customFormat="1" ht="23.25" x14ac:dyDescent="0.45">
      <c r="A96" s="14" t="s">
        <v>55</v>
      </c>
      <c r="B96" s="15">
        <f>SUM(B97:B98)</f>
        <v>25435980</v>
      </c>
      <c r="C96" s="15">
        <f>SUM(C97:C98)</f>
        <v>25435980</v>
      </c>
      <c r="D96" s="15">
        <f>SUM(D97:D98)</f>
        <v>25435980</v>
      </c>
      <c r="E96" s="15">
        <f>SUM(E97:E98)</f>
        <v>0</v>
      </c>
      <c r="F96" s="15">
        <f>SUM(F97:F98)</f>
        <v>25435980</v>
      </c>
      <c r="G96" s="16"/>
      <c r="H96" s="16"/>
      <c r="I96" s="16">
        <f t="shared" si="9"/>
        <v>25435980</v>
      </c>
      <c r="J96" s="17"/>
    </row>
    <row r="97" spans="1:10" s="22" customFormat="1" ht="23.25" x14ac:dyDescent="0.45">
      <c r="A97" s="24" t="s">
        <v>14</v>
      </c>
      <c r="B97" s="19">
        <v>10217990</v>
      </c>
      <c r="C97" s="19">
        <v>10217990</v>
      </c>
      <c r="D97" s="20">
        <v>10217990</v>
      </c>
      <c r="E97" s="19">
        <v>0</v>
      </c>
      <c r="F97" s="20">
        <f>D97+E97</f>
        <v>10217990</v>
      </c>
      <c r="G97" s="19"/>
      <c r="H97" s="19"/>
      <c r="I97" s="20">
        <f t="shared" si="9"/>
        <v>10217990</v>
      </c>
      <c r="J97" s="17"/>
    </row>
    <row r="98" spans="1:10" s="22" customFormat="1" ht="23.25" x14ac:dyDescent="0.45">
      <c r="A98" s="24" t="s">
        <v>16</v>
      </c>
      <c r="B98" s="19">
        <v>15217990</v>
      </c>
      <c r="C98" s="19">
        <v>15217990</v>
      </c>
      <c r="D98" s="20">
        <v>15217990</v>
      </c>
      <c r="E98" s="19">
        <v>0</v>
      </c>
      <c r="F98" s="20">
        <f>D98+E98</f>
        <v>15217990</v>
      </c>
      <c r="G98" s="19"/>
      <c r="H98" s="19"/>
      <c r="I98" s="20">
        <f t="shared" si="9"/>
        <v>15217990</v>
      </c>
      <c r="J98" s="17"/>
    </row>
    <row r="99" spans="1:10" s="22" customFormat="1" ht="23.25" x14ac:dyDescent="0.45">
      <c r="A99" s="11" t="s">
        <v>56</v>
      </c>
      <c r="B99" s="23"/>
      <c r="C99" s="23"/>
      <c r="D99" s="23"/>
      <c r="E99" s="23"/>
      <c r="F99" s="23"/>
      <c r="G99" s="23"/>
      <c r="H99" s="23"/>
      <c r="I99" s="23">
        <f t="shared" si="9"/>
        <v>0</v>
      </c>
      <c r="J99" s="17"/>
    </row>
    <row r="100" spans="1:10" s="22" customFormat="1" ht="23.25" x14ac:dyDescent="0.45">
      <c r="A100" s="14" t="s">
        <v>57</v>
      </c>
      <c r="B100" s="15">
        <f>SUM(B101:B104)</f>
        <v>32830443</v>
      </c>
      <c r="C100" s="15">
        <f>SUM(C101:C104)</f>
        <v>32830443</v>
      </c>
      <c r="D100" s="15">
        <f>SUM(D101:D104)</f>
        <v>32830443</v>
      </c>
      <c r="E100" s="15">
        <f>SUM(E101:E104)</f>
        <v>0</v>
      </c>
      <c r="F100" s="15">
        <f>SUM(F101:F104)</f>
        <v>32830443</v>
      </c>
      <c r="G100" s="16"/>
      <c r="H100" s="16"/>
      <c r="I100" s="16">
        <f t="shared" si="9"/>
        <v>32830443</v>
      </c>
      <c r="J100" s="17"/>
    </row>
    <row r="101" spans="1:10" s="22" customFormat="1" ht="23.25" x14ac:dyDescent="0.45">
      <c r="A101" s="24" t="s">
        <v>14</v>
      </c>
      <c r="B101" s="19">
        <v>10622835</v>
      </c>
      <c r="C101" s="19">
        <v>10622835</v>
      </c>
      <c r="D101" s="20">
        <v>10622835</v>
      </c>
      <c r="E101" s="19">
        <v>0</v>
      </c>
      <c r="F101" s="20">
        <f>D101+E101</f>
        <v>10622835</v>
      </c>
      <c r="G101" s="19"/>
      <c r="H101" s="19"/>
      <c r="I101" s="20">
        <f t="shared" si="9"/>
        <v>10622835</v>
      </c>
      <c r="J101" s="28"/>
    </row>
    <row r="102" spans="1:10" s="22" customFormat="1" x14ac:dyDescent="0.45">
      <c r="A102" s="24" t="s">
        <v>15</v>
      </c>
      <c r="B102" s="19">
        <v>8027680</v>
      </c>
      <c r="C102" s="19">
        <v>8027680</v>
      </c>
      <c r="D102" s="20">
        <v>8027680</v>
      </c>
      <c r="E102" s="19">
        <v>0</v>
      </c>
      <c r="F102" s="20">
        <f>D102+E102</f>
        <v>8027680</v>
      </c>
      <c r="G102" s="19"/>
      <c r="H102" s="19"/>
      <c r="I102" s="20">
        <f t="shared" si="9"/>
        <v>8027680</v>
      </c>
      <c r="J102" s="28"/>
    </row>
    <row r="103" spans="1:10" s="22" customFormat="1" ht="23.25" x14ac:dyDescent="0.45">
      <c r="A103" s="24" t="s">
        <v>16</v>
      </c>
      <c r="B103" s="19">
        <v>12190309</v>
      </c>
      <c r="C103" s="19">
        <v>12190309</v>
      </c>
      <c r="D103" s="20">
        <v>12190309</v>
      </c>
      <c r="E103" s="19">
        <v>0</v>
      </c>
      <c r="F103" s="20">
        <f>D103+E103</f>
        <v>12190309</v>
      </c>
      <c r="G103" s="19"/>
      <c r="H103" s="19"/>
      <c r="I103" s="20">
        <f t="shared" si="9"/>
        <v>12190309</v>
      </c>
      <c r="J103" s="28"/>
    </row>
    <row r="104" spans="1:10" s="22" customFormat="1" ht="23.25" x14ac:dyDescent="0.45">
      <c r="A104" s="24" t="s">
        <v>19</v>
      </c>
      <c r="B104" s="19">
        <v>1989619</v>
      </c>
      <c r="C104" s="19">
        <v>1989619</v>
      </c>
      <c r="D104" s="20">
        <v>1989619</v>
      </c>
      <c r="E104" s="19">
        <v>0</v>
      </c>
      <c r="F104" s="20">
        <f>D104+E104</f>
        <v>1989619</v>
      </c>
      <c r="G104" s="19"/>
      <c r="H104" s="19"/>
      <c r="I104" s="20">
        <f t="shared" si="9"/>
        <v>1989619</v>
      </c>
      <c r="J104" s="28"/>
    </row>
    <row r="105" spans="1:10" s="22" customFormat="1" x14ac:dyDescent="0.45">
      <c r="A105" s="11" t="s">
        <v>50</v>
      </c>
      <c r="B105" s="23"/>
      <c r="C105" s="23"/>
      <c r="D105" s="23"/>
      <c r="E105" s="23"/>
      <c r="F105" s="23"/>
      <c r="G105" s="23"/>
      <c r="H105" s="23"/>
      <c r="I105" s="23"/>
      <c r="J105" s="17"/>
    </row>
    <row r="106" spans="1:10" s="22" customFormat="1" ht="23.25" x14ac:dyDescent="0.45">
      <c r="A106" s="14" t="s">
        <v>58</v>
      </c>
      <c r="B106" s="15">
        <f>SUM(B107)</f>
        <v>150000000</v>
      </c>
      <c r="C106" s="15">
        <f>SUM(C107)</f>
        <v>150000000</v>
      </c>
      <c r="D106" s="15">
        <f>SUM(D107)</f>
        <v>0</v>
      </c>
      <c r="E106" s="15">
        <f>SUM(E107)</f>
        <v>0</v>
      </c>
      <c r="F106" s="15">
        <f>SUM(F107)</f>
        <v>0</v>
      </c>
      <c r="G106" s="16"/>
      <c r="H106" s="16"/>
      <c r="I106" s="16">
        <f t="shared" ref="I106:I149" si="10">D106+G106+H106</f>
        <v>0</v>
      </c>
      <c r="J106" s="17"/>
    </row>
    <row r="107" spans="1:10" s="22" customFormat="1" x14ac:dyDescent="0.45">
      <c r="A107" s="24" t="s">
        <v>27</v>
      </c>
      <c r="B107" s="19">
        <v>150000000</v>
      </c>
      <c r="C107" s="19">
        <v>150000000</v>
      </c>
      <c r="D107" s="20">
        <v>0</v>
      </c>
      <c r="E107" s="19">
        <v>0</v>
      </c>
      <c r="F107" s="20">
        <f>D107+E107</f>
        <v>0</v>
      </c>
      <c r="G107" s="19"/>
      <c r="H107" s="19"/>
      <c r="I107" s="20">
        <f t="shared" si="10"/>
        <v>0</v>
      </c>
      <c r="J107" s="28"/>
    </row>
    <row r="108" spans="1:10" s="22" customFormat="1" ht="23.25" x14ac:dyDescent="0.45">
      <c r="A108" s="11" t="s">
        <v>59</v>
      </c>
      <c r="B108" s="23"/>
      <c r="C108" s="23"/>
      <c r="D108" s="23"/>
      <c r="E108" s="23"/>
      <c r="F108" s="23"/>
      <c r="G108" s="23"/>
      <c r="H108" s="23"/>
      <c r="I108" s="23">
        <f t="shared" si="10"/>
        <v>0</v>
      </c>
      <c r="J108" s="28"/>
    </row>
    <row r="109" spans="1:10" s="22" customFormat="1" ht="23.25" x14ac:dyDescent="0.45">
      <c r="A109" s="14" t="s">
        <v>60</v>
      </c>
      <c r="B109" s="15">
        <f>SUM(B110:B111)</f>
        <v>33435980</v>
      </c>
      <c r="C109" s="15">
        <f>SUM(C110:C111)</f>
        <v>33435980</v>
      </c>
      <c r="D109" s="15">
        <f>SUM(D110:D111)</f>
        <v>33435980</v>
      </c>
      <c r="E109" s="15">
        <f>SUM(E110:E111)</f>
        <v>0</v>
      </c>
      <c r="F109" s="15">
        <f>SUM(F110:F111)</f>
        <v>33435980</v>
      </c>
      <c r="G109" s="16"/>
      <c r="H109" s="16"/>
      <c r="I109" s="16">
        <f t="shared" si="10"/>
        <v>33435980</v>
      </c>
      <c r="J109" s="17"/>
    </row>
    <row r="110" spans="1:10" s="22" customFormat="1" ht="23.25" x14ac:dyDescent="0.45">
      <c r="A110" s="24" t="s">
        <v>14</v>
      </c>
      <c r="B110" s="19">
        <v>15217990</v>
      </c>
      <c r="C110" s="19">
        <v>15217990</v>
      </c>
      <c r="D110" s="20">
        <v>15217990</v>
      </c>
      <c r="E110" s="19">
        <v>0</v>
      </c>
      <c r="F110" s="20">
        <f>D110+E110</f>
        <v>15217990</v>
      </c>
      <c r="G110" s="19"/>
      <c r="H110" s="19"/>
      <c r="I110" s="20">
        <f t="shared" si="10"/>
        <v>15217990</v>
      </c>
      <c r="J110" s="17"/>
    </row>
    <row r="111" spans="1:10" s="22" customFormat="1" ht="23.25" x14ac:dyDescent="0.45">
      <c r="A111" s="24" t="s">
        <v>16</v>
      </c>
      <c r="B111" s="19">
        <v>18217990</v>
      </c>
      <c r="C111" s="19">
        <v>18217990</v>
      </c>
      <c r="D111" s="20">
        <v>18217990</v>
      </c>
      <c r="E111" s="19">
        <v>0</v>
      </c>
      <c r="F111" s="20">
        <f>D111+E111</f>
        <v>18217990</v>
      </c>
      <c r="G111" s="19"/>
      <c r="H111" s="19"/>
      <c r="I111" s="20">
        <f t="shared" si="10"/>
        <v>18217990</v>
      </c>
      <c r="J111" s="17"/>
    </row>
    <row r="112" spans="1:10" s="22" customFormat="1" x14ac:dyDescent="0.45">
      <c r="A112" s="11" t="s">
        <v>50</v>
      </c>
      <c r="B112" s="23"/>
      <c r="C112" s="23"/>
      <c r="D112" s="23"/>
      <c r="E112" s="23"/>
      <c r="F112" s="23"/>
      <c r="G112" s="23"/>
      <c r="H112" s="23"/>
      <c r="I112" s="23">
        <f t="shared" si="10"/>
        <v>0</v>
      </c>
      <c r="J112" s="17"/>
    </row>
    <row r="113" spans="1:10" s="22" customFormat="1" ht="23.25" x14ac:dyDescent="0.45">
      <c r="A113" s="14" t="s">
        <v>61</v>
      </c>
      <c r="B113" s="15">
        <f>SUM(B114:B124)</f>
        <v>2223862599</v>
      </c>
      <c r="C113" s="15">
        <f>SUM(C114:C124)</f>
        <v>2223862599</v>
      </c>
      <c r="D113" s="15">
        <f>SUM(D114:D124)</f>
        <v>2220599517</v>
      </c>
      <c r="E113" s="15">
        <f>SUM(E114:E124)</f>
        <v>129795000</v>
      </c>
      <c r="F113" s="15">
        <f>SUM(F114:F124)</f>
        <v>2350394517</v>
      </c>
      <c r="G113" s="16"/>
      <c r="H113" s="16"/>
      <c r="I113" s="16">
        <f t="shared" si="10"/>
        <v>2220599517</v>
      </c>
      <c r="J113" s="17"/>
    </row>
    <row r="114" spans="1:10" s="22" customFormat="1" x14ac:dyDescent="0.45">
      <c r="A114" s="24" t="s">
        <v>15</v>
      </c>
      <c r="B114" s="19">
        <v>770000000</v>
      </c>
      <c r="C114" s="19">
        <v>770000000</v>
      </c>
      <c r="D114" s="20">
        <v>770000000</v>
      </c>
      <c r="E114" s="19">
        <v>0</v>
      </c>
      <c r="F114" s="20">
        <f t="shared" ref="F114:F124" si="11">D114+E114</f>
        <v>770000000</v>
      </c>
      <c r="G114" s="19"/>
      <c r="H114" s="19"/>
      <c r="I114" s="20">
        <f t="shared" si="10"/>
        <v>770000000</v>
      </c>
      <c r="J114" s="17"/>
    </row>
    <row r="115" spans="1:10" s="22" customFormat="1" ht="23.25" x14ac:dyDescent="0.45">
      <c r="A115" s="24" t="s">
        <v>62</v>
      </c>
      <c r="B115" s="19">
        <v>594005177</v>
      </c>
      <c r="C115" s="19">
        <v>594005177</v>
      </c>
      <c r="D115" s="20">
        <v>594005177</v>
      </c>
      <c r="E115" s="19">
        <v>0</v>
      </c>
      <c r="F115" s="20">
        <f t="shared" si="11"/>
        <v>594005177</v>
      </c>
      <c r="G115" s="19"/>
      <c r="H115" s="19"/>
      <c r="I115" s="20">
        <f t="shared" si="10"/>
        <v>594005177</v>
      </c>
      <c r="J115" s="17"/>
    </row>
    <row r="116" spans="1:10" s="22" customFormat="1" x14ac:dyDescent="0.45">
      <c r="A116" s="24" t="s">
        <v>63</v>
      </c>
      <c r="B116" s="19">
        <v>55000000</v>
      </c>
      <c r="C116" s="19">
        <v>55000000</v>
      </c>
      <c r="D116" s="20">
        <v>55000000</v>
      </c>
      <c r="E116" s="19">
        <v>0</v>
      </c>
      <c r="F116" s="20">
        <f t="shared" si="11"/>
        <v>55000000</v>
      </c>
      <c r="G116" s="19"/>
      <c r="H116" s="19"/>
      <c r="I116" s="20">
        <f t="shared" si="10"/>
        <v>55000000</v>
      </c>
      <c r="J116" s="17"/>
    </row>
    <row r="117" spans="1:10" s="22" customFormat="1" ht="23.25" x14ac:dyDescent="0.45">
      <c r="A117" s="24" t="s">
        <v>31</v>
      </c>
      <c r="B117" s="19">
        <v>246000000</v>
      </c>
      <c r="C117" s="19">
        <v>246000000</v>
      </c>
      <c r="D117" s="20">
        <v>246000000</v>
      </c>
      <c r="E117" s="19">
        <v>0</v>
      </c>
      <c r="F117" s="20">
        <f t="shared" si="11"/>
        <v>246000000</v>
      </c>
      <c r="G117" s="19"/>
      <c r="H117" s="19"/>
      <c r="I117" s="20">
        <f t="shared" si="10"/>
        <v>246000000</v>
      </c>
      <c r="J117" s="17"/>
    </row>
    <row r="118" spans="1:10" s="22" customFormat="1" ht="23.25" x14ac:dyDescent="0.45">
      <c r="A118" s="24" t="s">
        <v>17</v>
      </c>
      <c r="B118" s="19">
        <v>42252576</v>
      </c>
      <c r="C118" s="19">
        <v>42252576</v>
      </c>
      <c r="D118" s="20">
        <v>42252576</v>
      </c>
      <c r="E118" s="19">
        <v>0</v>
      </c>
      <c r="F118" s="20">
        <f t="shared" si="11"/>
        <v>42252576</v>
      </c>
      <c r="G118" s="19"/>
      <c r="H118" s="19"/>
      <c r="I118" s="20">
        <f t="shared" si="10"/>
        <v>42252576</v>
      </c>
      <c r="J118" s="17"/>
    </row>
    <row r="119" spans="1:10" s="22" customFormat="1" ht="23.25" x14ac:dyDescent="0.45">
      <c r="A119" s="24" t="s">
        <v>41</v>
      </c>
      <c r="B119" s="19">
        <v>70404846</v>
      </c>
      <c r="C119" s="19">
        <v>70404846</v>
      </c>
      <c r="D119" s="20">
        <v>70404846</v>
      </c>
      <c r="E119" s="19">
        <v>0</v>
      </c>
      <c r="F119" s="20">
        <f t="shared" si="11"/>
        <v>70404846</v>
      </c>
      <c r="G119" s="19"/>
      <c r="H119" s="19"/>
      <c r="I119" s="20">
        <f t="shared" si="10"/>
        <v>70404846</v>
      </c>
      <c r="J119" s="17"/>
    </row>
    <row r="120" spans="1:10" s="22" customFormat="1" ht="23.25" x14ac:dyDescent="0.45">
      <c r="A120" s="24" t="s">
        <v>19</v>
      </c>
      <c r="B120" s="19">
        <v>225000000</v>
      </c>
      <c r="C120" s="19">
        <v>225000000</v>
      </c>
      <c r="D120" s="20">
        <v>224736918</v>
      </c>
      <c r="E120" s="19">
        <v>0</v>
      </c>
      <c r="F120" s="20">
        <f t="shared" si="11"/>
        <v>224736918</v>
      </c>
      <c r="G120" s="19"/>
      <c r="H120" s="19"/>
      <c r="I120" s="20">
        <f t="shared" si="10"/>
        <v>224736918</v>
      </c>
      <c r="J120" s="17"/>
    </row>
    <row r="121" spans="1:10" s="22" customFormat="1" x14ac:dyDescent="0.45">
      <c r="A121" s="24" t="s">
        <v>64</v>
      </c>
      <c r="B121" s="19">
        <v>170000000</v>
      </c>
      <c r="C121" s="19">
        <v>170000000</v>
      </c>
      <c r="D121" s="20">
        <v>170000000</v>
      </c>
      <c r="E121" s="19">
        <v>0</v>
      </c>
      <c r="F121" s="20">
        <f t="shared" si="11"/>
        <v>170000000</v>
      </c>
      <c r="G121" s="19"/>
      <c r="H121" s="19"/>
      <c r="I121" s="20">
        <f t="shared" si="10"/>
        <v>170000000</v>
      </c>
      <c r="J121" s="17"/>
    </row>
    <row r="122" spans="1:10" s="22" customFormat="1" x14ac:dyDescent="0.45">
      <c r="A122" s="24" t="s">
        <v>65</v>
      </c>
      <c r="B122" s="19">
        <v>51200000</v>
      </c>
      <c r="C122" s="19">
        <v>51200000</v>
      </c>
      <c r="D122" s="20">
        <v>48200000</v>
      </c>
      <c r="E122" s="19">
        <v>0</v>
      </c>
      <c r="F122" s="20">
        <f t="shared" si="11"/>
        <v>48200000</v>
      </c>
      <c r="G122" s="19"/>
      <c r="H122" s="19"/>
      <c r="I122" s="20">
        <f t="shared" si="10"/>
        <v>48200000</v>
      </c>
      <c r="J122" s="17"/>
    </row>
    <row r="123" spans="1:10" s="22" customFormat="1" ht="373.5" customHeight="1" x14ac:dyDescent="0.45">
      <c r="A123" s="24" t="s">
        <v>52</v>
      </c>
      <c r="B123" s="19">
        <v>0</v>
      </c>
      <c r="C123" s="19">
        <v>0</v>
      </c>
      <c r="D123" s="20">
        <v>0</v>
      </c>
      <c r="E123" s="19">
        <v>100000000</v>
      </c>
      <c r="F123" s="20">
        <f t="shared" si="11"/>
        <v>100000000</v>
      </c>
      <c r="G123" s="19"/>
      <c r="H123" s="19"/>
      <c r="I123" s="20">
        <f t="shared" si="10"/>
        <v>0</v>
      </c>
      <c r="J123" s="36" t="s">
        <v>66</v>
      </c>
    </row>
    <row r="124" spans="1:10" s="41" customFormat="1" ht="139.5" x14ac:dyDescent="0.45">
      <c r="A124" s="37" t="s">
        <v>26</v>
      </c>
      <c r="B124" s="38">
        <v>0</v>
      </c>
      <c r="C124" s="38">
        <v>0</v>
      </c>
      <c r="D124" s="39">
        <v>0</v>
      </c>
      <c r="E124" s="38">
        <v>29795000</v>
      </c>
      <c r="F124" s="39">
        <f t="shared" si="11"/>
        <v>29795000</v>
      </c>
      <c r="G124" s="38"/>
      <c r="H124" s="38"/>
      <c r="I124" s="39">
        <f t="shared" si="10"/>
        <v>0</v>
      </c>
      <c r="J124" s="40" t="s">
        <v>67</v>
      </c>
    </row>
    <row r="125" spans="1:10" s="22" customFormat="1" x14ac:dyDescent="0.45">
      <c r="A125" s="11" t="s">
        <v>50</v>
      </c>
      <c r="B125" s="23"/>
      <c r="C125" s="23"/>
      <c r="D125" s="23"/>
      <c r="E125" s="23"/>
      <c r="F125" s="23"/>
      <c r="G125" s="23"/>
      <c r="H125" s="23"/>
      <c r="I125" s="23">
        <f t="shared" si="10"/>
        <v>0</v>
      </c>
      <c r="J125" s="42"/>
    </row>
    <row r="126" spans="1:10" s="22" customFormat="1" ht="23.25" x14ac:dyDescent="0.45">
      <c r="A126" s="14" t="s">
        <v>68</v>
      </c>
      <c r="B126" s="15">
        <f>SUM(B127)</f>
        <v>42169384</v>
      </c>
      <c r="C126" s="15">
        <f>SUM(C127)</f>
        <v>42169384</v>
      </c>
      <c r="D126" s="15">
        <f>SUM(D127)</f>
        <v>42169384</v>
      </c>
      <c r="E126" s="15">
        <f>SUM(E127)</f>
        <v>0</v>
      </c>
      <c r="F126" s="15">
        <f>SUM(F127)</f>
        <v>42169384</v>
      </c>
      <c r="G126" s="16"/>
      <c r="H126" s="16"/>
      <c r="I126" s="16">
        <f t="shared" si="10"/>
        <v>42169384</v>
      </c>
      <c r="J126" s="17"/>
    </row>
    <row r="127" spans="1:10" s="22" customFormat="1" x14ac:dyDescent="0.45">
      <c r="A127" s="24" t="s">
        <v>27</v>
      </c>
      <c r="B127" s="19">
        <v>42169384</v>
      </c>
      <c r="C127" s="19">
        <v>42169384</v>
      </c>
      <c r="D127" s="20">
        <v>42169384</v>
      </c>
      <c r="E127" s="19">
        <v>0</v>
      </c>
      <c r="F127" s="20">
        <f>D127+E127</f>
        <v>42169384</v>
      </c>
      <c r="G127" s="19"/>
      <c r="H127" s="19"/>
      <c r="I127" s="20">
        <f t="shared" si="10"/>
        <v>42169384</v>
      </c>
      <c r="J127" s="17"/>
    </row>
    <row r="128" spans="1:10" s="22" customFormat="1" ht="23.25" x14ac:dyDescent="0.45">
      <c r="A128" s="11" t="s">
        <v>69</v>
      </c>
      <c r="B128" s="23"/>
      <c r="C128" s="23"/>
      <c r="D128" s="23"/>
      <c r="E128" s="23"/>
      <c r="F128" s="23"/>
      <c r="G128" s="23"/>
      <c r="H128" s="23"/>
      <c r="I128" s="23">
        <f t="shared" si="10"/>
        <v>0</v>
      </c>
      <c r="J128" s="17"/>
    </row>
    <row r="129" spans="1:10" s="22" customFormat="1" ht="23.25" x14ac:dyDescent="0.45">
      <c r="A129" s="14" t="s">
        <v>70</v>
      </c>
      <c r="B129" s="15">
        <f>SUM(B130:B131)</f>
        <v>25262968</v>
      </c>
      <c r="C129" s="15">
        <f>SUM(C130:C131)</f>
        <v>25262968</v>
      </c>
      <c r="D129" s="15">
        <f>SUM(D130:D131)</f>
        <v>25262968</v>
      </c>
      <c r="E129" s="15">
        <f>SUM(E130:E131)</f>
        <v>0</v>
      </c>
      <c r="F129" s="15">
        <f>SUM(F130:F131)</f>
        <v>25262968</v>
      </c>
      <c r="G129" s="16"/>
      <c r="H129" s="16"/>
      <c r="I129" s="16">
        <f t="shared" si="10"/>
        <v>25262968</v>
      </c>
      <c r="J129" s="17"/>
    </row>
    <row r="130" spans="1:10" s="22" customFormat="1" ht="23.25" x14ac:dyDescent="0.45">
      <c r="A130" s="24" t="s">
        <v>14</v>
      </c>
      <c r="B130" s="19">
        <v>10131484</v>
      </c>
      <c r="C130" s="19">
        <v>10131484</v>
      </c>
      <c r="D130" s="20">
        <v>10131484</v>
      </c>
      <c r="E130" s="19">
        <v>0</v>
      </c>
      <c r="F130" s="20">
        <f>D130+E130</f>
        <v>10131484</v>
      </c>
      <c r="G130" s="19"/>
      <c r="H130" s="19"/>
      <c r="I130" s="20">
        <f t="shared" si="10"/>
        <v>10131484</v>
      </c>
      <c r="J130" s="17"/>
    </row>
    <row r="131" spans="1:10" s="22" customFormat="1" ht="23.25" x14ac:dyDescent="0.45">
      <c r="A131" s="24" t="s">
        <v>16</v>
      </c>
      <c r="B131" s="19">
        <v>15131484</v>
      </c>
      <c r="C131" s="19">
        <v>15131484</v>
      </c>
      <c r="D131" s="20">
        <v>15131484</v>
      </c>
      <c r="E131" s="19">
        <v>0</v>
      </c>
      <c r="F131" s="20">
        <f>D131+E131</f>
        <v>15131484</v>
      </c>
      <c r="G131" s="19"/>
      <c r="H131" s="19"/>
      <c r="I131" s="20">
        <f t="shared" si="10"/>
        <v>15131484</v>
      </c>
      <c r="J131" s="17"/>
    </row>
    <row r="132" spans="1:10" s="22" customFormat="1" x14ac:dyDescent="0.45">
      <c r="A132" s="11" t="s">
        <v>71</v>
      </c>
      <c r="B132" s="23"/>
      <c r="C132" s="23"/>
      <c r="D132" s="23"/>
      <c r="E132" s="23"/>
      <c r="F132" s="23"/>
      <c r="G132" s="23"/>
      <c r="H132" s="23"/>
      <c r="I132" s="23">
        <f t="shared" si="10"/>
        <v>0</v>
      </c>
      <c r="J132" s="17"/>
    </row>
    <row r="133" spans="1:10" s="22" customFormat="1" x14ac:dyDescent="0.45">
      <c r="A133" s="14" t="s">
        <v>72</v>
      </c>
      <c r="B133" s="15">
        <f>SUM(B134:B140)</f>
        <v>565353677</v>
      </c>
      <c r="C133" s="15">
        <f>SUM(C134:C140)</f>
        <v>565353677</v>
      </c>
      <c r="D133" s="15">
        <f>SUM(D134:D140)</f>
        <v>527353677</v>
      </c>
      <c r="E133" s="15">
        <f>SUM(E134:E140)</f>
        <v>0</v>
      </c>
      <c r="F133" s="16"/>
      <c r="G133" s="16"/>
      <c r="H133" s="16"/>
      <c r="I133" s="16">
        <f t="shared" si="10"/>
        <v>527353677</v>
      </c>
      <c r="J133" s="17"/>
    </row>
    <row r="134" spans="1:10" s="22" customFormat="1" x14ac:dyDescent="0.45">
      <c r="A134" s="24" t="s">
        <v>73</v>
      </c>
      <c r="B134" s="19">
        <v>58376014</v>
      </c>
      <c r="C134" s="19">
        <v>58376014</v>
      </c>
      <c r="D134" s="20">
        <v>49376014</v>
      </c>
      <c r="E134" s="19">
        <v>0</v>
      </c>
      <c r="F134" s="20">
        <f t="shared" ref="F134:F140" si="12">D134+E134</f>
        <v>49376014</v>
      </c>
      <c r="G134" s="19"/>
      <c r="H134" s="19"/>
      <c r="I134" s="20">
        <f t="shared" si="10"/>
        <v>49376014</v>
      </c>
      <c r="J134" s="17"/>
    </row>
    <row r="135" spans="1:10" s="22" customFormat="1" x14ac:dyDescent="0.45">
      <c r="A135" s="24" t="s">
        <v>25</v>
      </c>
      <c r="B135" s="19">
        <v>59188007</v>
      </c>
      <c r="C135" s="19">
        <v>59188007</v>
      </c>
      <c r="D135" s="20">
        <v>49188007</v>
      </c>
      <c r="E135" s="19">
        <v>0</v>
      </c>
      <c r="F135" s="20">
        <f t="shared" si="12"/>
        <v>49188007</v>
      </c>
      <c r="G135" s="19"/>
      <c r="H135" s="19"/>
      <c r="I135" s="20">
        <f t="shared" si="10"/>
        <v>49188007</v>
      </c>
      <c r="J135" s="17"/>
    </row>
    <row r="136" spans="1:10" s="22" customFormat="1" x14ac:dyDescent="0.45">
      <c r="A136" s="24" t="s">
        <v>74</v>
      </c>
      <c r="B136" s="19">
        <v>120000000</v>
      </c>
      <c r="C136" s="19">
        <v>120000000</v>
      </c>
      <c r="D136" s="20">
        <v>120000000</v>
      </c>
      <c r="E136" s="19">
        <v>0</v>
      </c>
      <c r="F136" s="20">
        <f t="shared" si="12"/>
        <v>120000000</v>
      </c>
      <c r="G136" s="19"/>
      <c r="H136" s="19"/>
      <c r="I136" s="20">
        <f t="shared" si="10"/>
        <v>120000000</v>
      </c>
      <c r="J136" s="17"/>
    </row>
    <row r="137" spans="1:10" s="22" customFormat="1" x14ac:dyDescent="0.45">
      <c r="A137" s="24" t="s">
        <v>75</v>
      </c>
      <c r="B137" s="19">
        <v>76000000</v>
      </c>
      <c r="C137" s="19">
        <v>76000000</v>
      </c>
      <c r="D137" s="20">
        <v>57000000</v>
      </c>
      <c r="E137" s="19">
        <v>0</v>
      </c>
      <c r="F137" s="20">
        <f t="shared" si="12"/>
        <v>57000000</v>
      </c>
      <c r="G137" s="19"/>
      <c r="H137" s="19"/>
      <c r="I137" s="20">
        <f t="shared" si="10"/>
        <v>57000000</v>
      </c>
      <c r="J137" s="17"/>
    </row>
    <row r="138" spans="1:10" s="22" customFormat="1" x14ac:dyDescent="0.45">
      <c r="A138" s="24" t="s">
        <v>26</v>
      </c>
      <c r="B138" s="19">
        <v>1150000</v>
      </c>
      <c r="C138" s="19">
        <v>1150000</v>
      </c>
      <c r="D138" s="20">
        <v>1150000</v>
      </c>
      <c r="E138" s="19">
        <v>0</v>
      </c>
      <c r="F138" s="20">
        <f t="shared" si="12"/>
        <v>1150000</v>
      </c>
      <c r="G138" s="19"/>
      <c r="H138" s="19"/>
      <c r="I138" s="20">
        <f t="shared" si="10"/>
        <v>1150000</v>
      </c>
      <c r="J138" s="17"/>
    </row>
    <row r="139" spans="1:10" s="22" customFormat="1" x14ac:dyDescent="0.45">
      <c r="A139" s="24" t="s">
        <v>63</v>
      </c>
      <c r="B139" s="19">
        <v>248945471</v>
      </c>
      <c r="C139" s="19">
        <v>248945471</v>
      </c>
      <c r="D139" s="20">
        <v>248945471</v>
      </c>
      <c r="E139" s="19">
        <v>0</v>
      </c>
      <c r="F139" s="20">
        <f t="shared" si="12"/>
        <v>248945471</v>
      </c>
      <c r="G139" s="19"/>
      <c r="H139" s="19"/>
      <c r="I139" s="20">
        <f t="shared" si="10"/>
        <v>248945471</v>
      </c>
      <c r="J139" s="17"/>
    </row>
    <row r="140" spans="1:10" s="22" customFormat="1" ht="23.25" x14ac:dyDescent="0.45">
      <c r="A140" s="24" t="s">
        <v>19</v>
      </c>
      <c r="B140" s="19">
        <v>1694185</v>
      </c>
      <c r="C140" s="19">
        <v>1694185</v>
      </c>
      <c r="D140" s="20">
        <v>1694185</v>
      </c>
      <c r="E140" s="19">
        <v>0</v>
      </c>
      <c r="F140" s="20">
        <f t="shared" si="12"/>
        <v>1694185</v>
      </c>
      <c r="G140" s="19"/>
      <c r="H140" s="19"/>
      <c r="I140" s="20">
        <f t="shared" si="10"/>
        <v>1694185</v>
      </c>
      <c r="J140" s="17"/>
    </row>
    <row r="141" spans="1:10" s="22" customFormat="1" ht="23.25" x14ac:dyDescent="0.45">
      <c r="A141" s="11" t="s">
        <v>76</v>
      </c>
      <c r="B141" s="23"/>
      <c r="C141" s="23"/>
      <c r="D141" s="23"/>
      <c r="E141" s="23"/>
      <c r="F141" s="23"/>
      <c r="G141" s="23"/>
      <c r="H141" s="23"/>
      <c r="I141" s="23">
        <f t="shared" si="10"/>
        <v>0</v>
      </c>
      <c r="J141" s="17"/>
    </row>
    <row r="142" spans="1:10" s="22" customFormat="1" ht="23.25" x14ac:dyDescent="0.45">
      <c r="A142" s="14" t="s">
        <v>77</v>
      </c>
      <c r="B142" s="15">
        <f>SUM(B143:B145)</f>
        <v>205937438</v>
      </c>
      <c r="C142" s="15">
        <f>SUM(C143:C145)</f>
        <v>205937438</v>
      </c>
      <c r="D142" s="15">
        <f>SUM(D143:D145)</f>
        <v>205937438</v>
      </c>
      <c r="E142" s="15">
        <f>SUM(E143:E145)</f>
        <v>0</v>
      </c>
      <c r="F142" s="15">
        <f>SUM(F143:F145)</f>
        <v>205937438</v>
      </c>
      <c r="G142" s="16"/>
      <c r="H142" s="16"/>
      <c r="I142" s="16">
        <f t="shared" si="10"/>
        <v>205937438</v>
      </c>
      <c r="J142" s="17"/>
    </row>
    <row r="143" spans="1:10" s="22" customFormat="1" ht="23.25" x14ac:dyDescent="0.45">
      <c r="A143" s="24" t="s">
        <v>14</v>
      </c>
      <c r="B143" s="19">
        <v>10190309</v>
      </c>
      <c r="C143" s="19">
        <v>10190309</v>
      </c>
      <c r="D143" s="20">
        <v>10190309</v>
      </c>
      <c r="E143" s="19">
        <v>0</v>
      </c>
      <c r="F143" s="20">
        <f>D143+E143</f>
        <v>10190309</v>
      </c>
      <c r="G143" s="19"/>
      <c r="H143" s="19"/>
      <c r="I143" s="20">
        <f t="shared" si="10"/>
        <v>10190309</v>
      </c>
      <c r="J143" s="17"/>
    </row>
    <row r="144" spans="1:10" s="22" customFormat="1" ht="23.25" x14ac:dyDescent="0.45">
      <c r="A144" s="24" t="s">
        <v>16</v>
      </c>
      <c r="B144" s="19">
        <v>10190309</v>
      </c>
      <c r="C144" s="19">
        <v>10190309</v>
      </c>
      <c r="D144" s="20">
        <v>10190309</v>
      </c>
      <c r="E144" s="19">
        <v>0</v>
      </c>
      <c r="F144" s="20">
        <f>D144+E144</f>
        <v>10190309</v>
      </c>
      <c r="G144" s="19"/>
      <c r="H144" s="19"/>
      <c r="I144" s="20">
        <f t="shared" si="10"/>
        <v>10190309</v>
      </c>
      <c r="J144" s="17"/>
    </row>
    <row r="145" spans="1:10" s="22" customFormat="1" x14ac:dyDescent="0.45">
      <c r="A145" s="24" t="s">
        <v>27</v>
      </c>
      <c r="B145" s="19">
        <v>185556820</v>
      </c>
      <c r="C145" s="19">
        <v>185556820</v>
      </c>
      <c r="D145" s="20">
        <v>185556820</v>
      </c>
      <c r="E145" s="19">
        <v>0</v>
      </c>
      <c r="F145" s="20">
        <f>D145+E145</f>
        <v>185556820</v>
      </c>
      <c r="G145" s="19"/>
      <c r="H145" s="19"/>
      <c r="I145" s="20">
        <f t="shared" si="10"/>
        <v>185556820</v>
      </c>
      <c r="J145" s="17"/>
    </row>
    <row r="146" spans="1:10" s="22" customFormat="1" x14ac:dyDescent="0.45">
      <c r="A146" s="11" t="s">
        <v>71</v>
      </c>
      <c r="B146" s="23"/>
      <c r="C146" s="23"/>
      <c r="D146" s="23"/>
      <c r="E146" s="23"/>
      <c r="F146" s="23"/>
      <c r="G146" s="23"/>
      <c r="H146" s="23"/>
      <c r="I146" s="23">
        <f t="shared" si="10"/>
        <v>0</v>
      </c>
      <c r="J146" s="17"/>
    </row>
    <row r="147" spans="1:10" s="22" customFormat="1" ht="23.25" x14ac:dyDescent="0.45">
      <c r="A147" s="14" t="s">
        <v>78</v>
      </c>
      <c r="B147" s="15">
        <f>SUM(B148:B149)</f>
        <v>57831134</v>
      </c>
      <c r="C147" s="15">
        <f>SUM(C148:C149)</f>
        <v>57831134</v>
      </c>
      <c r="D147" s="15">
        <f>SUM(D148:D149)</f>
        <v>59431134</v>
      </c>
      <c r="E147" s="15">
        <f>SUM(E148:E149)</f>
        <v>0</v>
      </c>
      <c r="F147" s="15">
        <f>SUM(F148:F149)</f>
        <v>59431134</v>
      </c>
      <c r="G147" s="16"/>
      <c r="H147" s="16"/>
      <c r="I147" s="16">
        <f t="shared" si="10"/>
        <v>59431134</v>
      </c>
      <c r="J147" s="17"/>
    </row>
    <row r="148" spans="1:10" s="22" customFormat="1" ht="23.25" x14ac:dyDescent="0.45">
      <c r="A148" s="24" t="s">
        <v>14</v>
      </c>
      <c r="B148" s="19">
        <v>28613144</v>
      </c>
      <c r="C148" s="19">
        <v>28613144</v>
      </c>
      <c r="D148" s="20">
        <v>29913144</v>
      </c>
      <c r="E148" s="19">
        <v>0</v>
      </c>
      <c r="F148" s="20">
        <f>D148+E148</f>
        <v>29913144</v>
      </c>
      <c r="G148" s="19"/>
      <c r="H148" s="19"/>
      <c r="I148" s="20">
        <f t="shared" si="10"/>
        <v>29913144</v>
      </c>
      <c r="J148" s="17"/>
    </row>
    <row r="149" spans="1:10" s="22" customFormat="1" ht="23.25" x14ac:dyDescent="0.45">
      <c r="A149" s="24" t="s">
        <v>16</v>
      </c>
      <c r="B149" s="19">
        <v>29217990</v>
      </c>
      <c r="C149" s="19">
        <v>29217990</v>
      </c>
      <c r="D149" s="20">
        <v>29517990</v>
      </c>
      <c r="E149" s="19">
        <v>0</v>
      </c>
      <c r="F149" s="20">
        <f>D149+E149</f>
        <v>29517990</v>
      </c>
      <c r="G149" s="19"/>
      <c r="H149" s="19"/>
      <c r="I149" s="20">
        <f t="shared" si="10"/>
        <v>29517990</v>
      </c>
      <c r="J149" s="17"/>
    </row>
    <row r="150" spans="1:10" s="22" customFormat="1" x14ac:dyDescent="0.45">
      <c r="A150" s="43" t="s">
        <v>79</v>
      </c>
      <c r="B150" s="44">
        <f t="shared" ref="B150:I150" si="13">B152</f>
        <v>27703711</v>
      </c>
      <c r="C150" s="44">
        <f t="shared" si="13"/>
        <v>27703711</v>
      </c>
      <c r="D150" s="44">
        <f t="shared" si="13"/>
        <v>41555567</v>
      </c>
      <c r="E150" s="44">
        <f t="shared" si="13"/>
        <v>0</v>
      </c>
      <c r="F150" s="44">
        <f t="shared" si="13"/>
        <v>41555567</v>
      </c>
      <c r="G150" s="44">
        <f t="shared" si="13"/>
        <v>0</v>
      </c>
      <c r="H150" s="44">
        <f t="shared" si="13"/>
        <v>0</v>
      </c>
      <c r="I150" s="44">
        <f t="shared" si="13"/>
        <v>41555567</v>
      </c>
      <c r="J150" s="17"/>
    </row>
    <row r="151" spans="1:10" s="22" customFormat="1" x14ac:dyDescent="0.45">
      <c r="A151" s="11" t="s">
        <v>80</v>
      </c>
      <c r="B151" s="23"/>
      <c r="C151" s="23"/>
      <c r="D151" s="23"/>
      <c r="E151" s="23"/>
      <c r="F151" s="23"/>
      <c r="G151" s="23"/>
      <c r="H151" s="23"/>
      <c r="I151" s="23">
        <f>D151+G151+H151</f>
        <v>0</v>
      </c>
      <c r="J151" s="17"/>
    </row>
    <row r="152" spans="1:10" s="22" customFormat="1" ht="23.25" x14ac:dyDescent="0.45">
      <c r="A152" s="14" t="s">
        <v>81</v>
      </c>
      <c r="B152" s="15">
        <f>SUM(B153:B155)</f>
        <v>27703711</v>
      </c>
      <c r="C152" s="15">
        <f>SUM(C153:C155)</f>
        <v>27703711</v>
      </c>
      <c r="D152" s="15">
        <f>SUM(D153:D155)</f>
        <v>41555567</v>
      </c>
      <c r="E152" s="15">
        <f>SUM(E153:E155)</f>
        <v>0</v>
      </c>
      <c r="F152" s="15">
        <f>SUM(F153:F155)</f>
        <v>41555567</v>
      </c>
      <c r="G152" s="16"/>
      <c r="H152" s="16"/>
      <c r="I152" s="16">
        <f>D152+G152+H152</f>
        <v>41555567</v>
      </c>
      <c r="J152" s="17"/>
    </row>
    <row r="153" spans="1:10" s="22" customFormat="1" ht="23.25" x14ac:dyDescent="0.45">
      <c r="A153" s="25" t="s">
        <v>14</v>
      </c>
      <c r="B153" s="19">
        <v>10329928</v>
      </c>
      <c r="C153" s="19">
        <v>10329928</v>
      </c>
      <c r="D153" s="20">
        <v>15494892</v>
      </c>
      <c r="E153" s="19">
        <v>0</v>
      </c>
      <c r="F153" s="20">
        <f>D153+E153</f>
        <v>15494892</v>
      </c>
      <c r="G153" s="19"/>
      <c r="H153" s="19"/>
      <c r="I153" s="20">
        <f>D153+G153+H153</f>
        <v>15494892</v>
      </c>
      <c r="J153" s="45"/>
    </row>
    <row r="154" spans="1:10" s="22" customFormat="1" ht="23.25" x14ac:dyDescent="0.45">
      <c r="A154" s="25" t="s">
        <v>16</v>
      </c>
      <c r="B154" s="19">
        <v>15245670</v>
      </c>
      <c r="C154" s="19">
        <v>15245670</v>
      </c>
      <c r="D154" s="20">
        <v>22868505</v>
      </c>
      <c r="E154" s="19">
        <v>0</v>
      </c>
      <c r="F154" s="20">
        <f>D154+E154</f>
        <v>22868505</v>
      </c>
      <c r="G154" s="19"/>
      <c r="H154" s="19"/>
      <c r="I154" s="20">
        <f>D154+G154+H154</f>
        <v>22868505</v>
      </c>
      <c r="J154" s="46"/>
    </row>
    <row r="155" spans="1:10" s="22" customFormat="1" ht="23.25" x14ac:dyDescent="0.45">
      <c r="A155" s="25" t="s">
        <v>32</v>
      </c>
      <c r="B155" s="19">
        <v>2128113</v>
      </c>
      <c r="C155" s="19">
        <v>2128113</v>
      </c>
      <c r="D155" s="20">
        <v>3192170</v>
      </c>
      <c r="E155" s="19">
        <v>0</v>
      </c>
      <c r="F155" s="20">
        <f>D155+E155</f>
        <v>3192170</v>
      </c>
      <c r="G155" s="19"/>
      <c r="H155" s="19"/>
      <c r="I155" s="20">
        <f>D155+G155+H155</f>
        <v>3192170</v>
      </c>
      <c r="J155" s="47"/>
    </row>
    <row r="156" spans="1:10" s="22" customFormat="1" ht="23.25" x14ac:dyDescent="0.45">
      <c r="A156" s="43" t="s">
        <v>82</v>
      </c>
      <c r="B156" s="44">
        <f t="shared" ref="B156:I156" si="14">B158+B162+B165+B169</f>
        <v>166607938</v>
      </c>
      <c r="C156" s="44">
        <f t="shared" si="14"/>
        <v>166607938</v>
      </c>
      <c r="D156" s="44">
        <f t="shared" si="14"/>
        <v>166607938</v>
      </c>
      <c r="E156" s="44">
        <f t="shared" si="14"/>
        <v>0</v>
      </c>
      <c r="F156" s="44">
        <f t="shared" si="14"/>
        <v>166607938</v>
      </c>
      <c r="G156" s="44">
        <f t="shared" si="14"/>
        <v>0</v>
      </c>
      <c r="H156" s="44">
        <f t="shared" si="14"/>
        <v>0</v>
      </c>
      <c r="I156" s="44">
        <f t="shared" si="14"/>
        <v>166607938</v>
      </c>
      <c r="J156" s="42"/>
    </row>
    <row r="157" spans="1:10" s="22" customFormat="1" ht="23.25" x14ac:dyDescent="0.45">
      <c r="A157" s="11" t="s">
        <v>83</v>
      </c>
      <c r="B157" s="23"/>
      <c r="C157" s="23"/>
      <c r="D157" s="23"/>
      <c r="E157" s="23"/>
      <c r="F157" s="23"/>
      <c r="G157" s="23"/>
      <c r="H157" s="23"/>
      <c r="I157" s="23">
        <f t="shared" ref="I157:I171" si="15">D157+G157+H157</f>
        <v>0</v>
      </c>
      <c r="J157" s="17"/>
    </row>
    <row r="158" spans="1:10" s="22" customFormat="1" ht="23.25" x14ac:dyDescent="0.45">
      <c r="A158" s="14" t="s">
        <v>84</v>
      </c>
      <c r="B158" s="15">
        <f>SUM(B159:B160)</f>
        <v>20435980</v>
      </c>
      <c r="C158" s="15">
        <f>SUM(C159:C160)</f>
        <v>20435980</v>
      </c>
      <c r="D158" s="15">
        <f>SUM(D159:D160)</f>
        <v>20435980</v>
      </c>
      <c r="E158" s="15">
        <f>SUM(E159:E160)</f>
        <v>0</v>
      </c>
      <c r="F158" s="15">
        <f>SUM(F159:F160)</f>
        <v>20435980</v>
      </c>
      <c r="G158" s="16"/>
      <c r="H158" s="16"/>
      <c r="I158" s="16">
        <f t="shared" si="15"/>
        <v>20435980</v>
      </c>
      <c r="J158" s="17"/>
    </row>
    <row r="159" spans="1:10" s="22" customFormat="1" ht="23.25" x14ac:dyDescent="0.45">
      <c r="A159" s="25" t="s">
        <v>14</v>
      </c>
      <c r="B159" s="19">
        <v>10217990</v>
      </c>
      <c r="C159" s="19">
        <v>10217990</v>
      </c>
      <c r="D159" s="20">
        <v>10217990</v>
      </c>
      <c r="E159" s="19">
        <v>0</v>
      </c>
      <c r="F159" s="20">
        <f>D159+E159</f>
        <v>10217990</v>
      </c>
      <c r="G159" s="19"/>
      <c r="H159" s="19"/>
      <c r="I159" s="20">
        <f t="shared" si="15"/>
        <v>10217990</v>
      </c>
      <c r="J159" s="17"/>
    </row>
    <row r="160" spans="1:10" s="22" customFormat="1" ht="23.25" x14ac:dyDescent="0.45">
      <c r="A160" s="25" t="s">
        <v>16</v>
      </c>
      <c r="B160" s="19">
        <v>10217990</v>
      </c>
      <c r="C160" s="19">
        <v>10217990</v>
      </c>
      <c r="D160" s="20">
        <v>10217990</v>
      </c>
      <c r="E160" s="19">
        <v>0</v>
      </c>
      <c r="F160" s="20">
        <f>D160+E160</f>
        <v>10217990</v>
      </c>
      <c r="G160" s="19"/>
      <c r="H160" s="19"/>
      <c r="I160" s="20">
        <f t="shared" si="15"/>
        <v>10217990</v>
      </c>
      <c r="J160" s="17"/>
    </row>
    <row r="161" spans="1:10" s="22" customFormat="1" x14ac:dyDescent="0.45">
      <c r="A161" s="11" t="s">
        <v>50</v>
      </c>
      <c r="B161" s="23"/>
      <c r="C161" s="23"/>
      <c r="D161" s="23"/>
      <c r="E161" s="23"/>
      <c r="F161" s="23"/>
      <c r="G161" s="23"/>
      <c r="H161" s="23"/>
      <c r="I161" s="23">
        <f t="shared" si="15"/>
        <v>0</v>
      </c>
      <c r="J161" s="17"/>
    </row>
    <row r="162" spans="1:10" s="22" customFormat="1" ht="23.25" x14ac:dyDescent="0.45">
      <c r="A162" s="14" t="s">
        <v>85</v>
      </c>
      <c r="B162" s="15">
        <f>SUM(B163)</f>
        <v>1300000</v>
      </c>
      <c r="C162" s="15">
        <f>SUM(C163)</f>
        <v>1300000</v>
      </c>
      <c r="D162" s="15">
        <f>SUM(D163)</f>
        <v>1300000</v>
      </c>
      <c r="E162" s="15">
        <f>SUM(E163)</f>
        <v>0</v>
      </c>
      <c r="F162" s="15">
        <f>SUM(F163)</f>
        <v>1300000</v>
      </c>
      <c r="G162" s="16"/>
      <c r="H162" s="16"/>
      <c r="I162" s="16">
        <f t="shared" si="15"/>
        <v>1300000</v>
      </c>
      <c r="J162" s="17"/>
    </row>
    <row r="163" spans="1:10" s="22" customFormat="1" x14ac:dyDescent="0.45">
      <c r="A163" s="25" t="s">
        <v>86</v>
      </c>
      <c r="B163" s="19">
        <v>1300000</v>
      </c>
      <c r="C163" s="19">
        <v>1300000</v>
      </c>
      <c r="D163" s="20">
        <v>1300000</v>
      </c>
      <c r="E163" s="19">
        <v>0</v>
      </c>
      <c r="F163" s="20">
        <f>D163+E163</f>
        <v>1300000</v>
      </c>
      <c r="G163" s="19"/>
      <c r="H163" s="19"/>
      <c r="I163" s="20">
        <f t="shared" si="15"/>
        <v>1300000</v>
      </c>
      <c r="J163" s="17"/>
    </row>
    <row r="164" spans="1:10" s="22" customFormat="1" ht="23.25" x14ac:dyDescent="0.45">
      <c r="A164" s="11" t="s">
        <v>87</v>
      </c>
      <c r="B164" s="23"/>
      <c r="C164" s="23"/>
      <c r="D164" s="23"/>
      <c r="E164" s="23"/>
      <c r="F164" s="23"/>
      <c r="G164" s="23"/>
      <c r="H164" s="23"/>
      <c r="I164" s="23">
        <f t="shared" si="15"/>
        <v>0</v>
      </c>
      <c r="J164" s="17"/>
    </row>
    <row r="165" spans="1:10" s="22" customFormat="1" ht="23.25" x14ac:dyDescent="0.45">
      <c r="A165" s="14" t="s">
        <v>88</v>
      </c>
      <c r="B165" s="15">
        <f>SUM(B166:B167)</f>
        <v>116435979</v>
      </c>
      <c r="C165" s="15">
        <f>SUM(C166:C167)</f>
        <v>116435979</v>
      </c>
      <c r="D165" s="15">
        <f>SUM(D166:D167)</f>
        <v>99435979</v>
      </c>
      <c r="E165" s="15">
        <f>SUM(E166:E167)</f>
        <v>0</v>
      </c>
      <c r="F165" s="15">
        <f>SUM(F166:F167)</f>
        <v>99435979</v>
      </c>
      <c r="G165" s="16"/>
      <c r="H165" s="16"/>
      <c r="I165" s="16">
        <f t="shared" si="15"/>
        <v>99435979</v>
      </c>
      <c r="J165" s="17"/>
    </row>
    <row r="166" spans="1:10" s="22" customFormat="1" ht="23.25" x14ac:dyDescent="0.45">
      <c r="A166" s="25" t="s">
        <v>14</v>
      </c>
      <c r="B166" s="19">
        <v>57785464</v>
      </c>
      <c r="C166" s="19">
        <v>57785464</v>
      </c>
      <c r="D166" s="20">
        <v>49785464</v>
      </c>
      <c r="E166" s="19">
        <v>0</v>
      </c>
      <c r="F166" s="20">
        <f>D166+E166</f>
        <v>49785464</v>
      </c>
      <c r="G166" s="19"/>
      <c r="H166" s="19"/>
      <c r="I166" s="20">
        <f t="shared" si="15"/>
        <v>49785464</v>
      </c>
      <c r="J166" s="17"/>
    </row>
    <row r="167" spans="1:10" s="22" customFormat="1" ht="23.25" x14ac:dyDescent="0.45">
      <c r="A167" s="25" t="s">
        <v>16</v>
      </c>
      <c r="B167" s="19">
        <v>58650515</v>
      </c>
      <c r="C167" s="19">
        <v>58650515</v>
      </c>
      <c r="D167" s="20">
        <v>49650515</v>
      </c>
      <c r="E167" s="19">
        <v>0</v>
      </c>
      <c r="F167" s="20">
        <f>D167+E167</f>
        <v>49650515</v>
      </c>
      <c r="G167" s="19"/>
      <c r="H167" s="19"/>
      <c r="I167" s="20">
        <f t="shared" si="15"/>
        <v>49650515</v>
      </c>
      <c r="J167" s="17"/>
    </row>
    <row r="168" spans="1:10" s="22" customFormat="1" ht="23.25" x14ac:dyDescent="0.45">
      <c r="A168" s="11" t="s">
        <v>89</v>
      </c>
      <c r="B168" s="23"/>
      <c r="C168" s="23"/>
      <c r="D168" s="23"/>
      <c r="E168" s="23"/>
      <c r="F168" s="23"/>
      <c r="G168" s="23"/>
      <c r="H168" s="23"/>
      <c r="I168" s="23">
        <f t="shared" si="15"/>
        <v>0</v>
      </c>
      <c r="J168" s="17"/>
    </row>
    <row r="169" spans="1:10" s="22" customFormat="1" ht="23.25" x14ac:dyDescent="0.45">
      <c r="A169" s="14" t="s">
        <v>90</v>
      </c>
      <c r="B169" s="15">
        <f>SUM(B170:B171)</f>
        <v>28435979</v>
      </c>
      <c r="C169" s="15">
        <f>SUM(C170:C171)</f>
        <v>28435979</v>
      </c>
      <c r="D169" s="15">
        <f>SUM(D170:D171)</f>
        <v>45435979</v>
      </c>
      <c r="E169" s="15">
        <f>SUM(E170:E171)</f>
        <v>0</v>
      </c>
      <c r="F169" s="15">
        <f>SUM(F170:F171)</f>
        <v>45435979</v>
      </c>
      <c r="G169" s="16"/>
      <c r="H169" s="16"/>
      <c r="I169" s="16">
        <f t="shared" si="15"/>
        <v>45435979</v>
      </c>
      <c r="J169" s="17"/>
    </row>
    <row r="170" spans="1:10" s="22" customFormat="1" ht="23.25" x14ac:dyDescent="0.45">
      <c r="A170" s="25" t="s">
        <v>14</v>
      </c>
      <c r="B170" s="19">
        <v>12785464</v>
      </c>
      <c r="C170" s="19">
        <v>12785464</v>
      </c>
      <c r="D170" s="20">
        <v>20785464</v>
      </c>
      <c r="E170" s="19">
        <v>0</v>
      </c>
      <c r="F170" s="20">
        <f>D170+E170</f>
        <v>20785464</v>
      </c>
      <c r="G170" s="19"/>
      <c r="H170" s="19"/>
      <c r="I170" s="20">
        <f t="shared" si="15"/>
        <v>20785464</v>
      </c>
      <c r="J170" s="17"/>
    </row>
    <row r="171" spans="1:10" s="22" customFormat="1" ht="23.25" x14ac:dyDescent="0.45">
      <c r="A171" s="25" t="s">
        <v>16</v>
      </c>
      <c r="B171" s="19">
        <v>15650515</v>
      </c>
      <c r="C171" s="19">
        <v>15650515</v>
      </c>
      <c r="D171" s="20">
        <v>24650515</v>
      </c>
      <c r="E171" s="19">
        <v>0</v>
      </c>
      <c r="F171" s="20">
        <f>D171+E171</f>
        <v>24650515</v>
      </c>
      <c r="G171" s="19"/>
      <c r="H171" s="19"/>
      <c r="I171" s="20">
        <f t="shared" si="15"/>
        <v>24650515</v>
      </c>
      <c r="J171" s="17"/>
    </row>
    <row r="172" spans="1:10" s="22" customFormat="1" ht="23.25" x14ac:dyDescent="0.45">
      <c r="A172" s="43" t="s">
        <v>91</v>
      </c>
      <c r="B172" s="44">
        <f t="shared" ref="B172:I172" si="16">B174+B179+B183+B187</f>
        <v>164058116</v>
      </c>
      <c r="C172" s="44">
        <f t="shared" si="16"/>
        <v>164058116</v>
      </c>
      <c r="D172" s="44">
        <f t="shared" si="16"/>
        <v>183770684</v>
      </c>
      <c r="E172" s="44">
        <f t="shared" si="16"/>
        <v>0</v>
      </c>
      <c r="F172" s="44">
        <f t="shared" si="16"/>
        <v>183770684</v>
      </c>
      <c r="G172" s="44">
        <f t="shared" si="16"/>
        <v>0</v>
      </c>
      <c r="H172" s="44">
        <f t="shared" si="16"/>
        <v>0</v>
      </c>
      <c r="I172" s="44">
        <f t="shared" si="16"/>
        <v>183770684</v>
      </c>
      <c r="J172" s="17"/>
    </row>
    <row r="173" spans="1:10" s="22" customFormat="1" ht="23.25" x14ac:dyDescent="0.45">
      <c r="A173" s="11" t="s">
        <v>92</v>
      </c>
      <c r="B173" s="23"/>
      <c r="C173" s="23"/>
      <c r="D173" s="23"/>
      <c r="E173" s="23"/>
      <c r="F173" s="23"/>
      <c r="G173" s="23"/>
      <c r="H173" s="23"/>
      <c r="I173" s="23">
        <f t="shared" ref="I173:I192" si="17">D173+G173+H173</f>
        <v>0</v>
      </c>
      <c r="J173" s="17"/>
    </row>
    <row r="174" spans="1:10" s="22" customFormat="1" ht="23.25" x14ac:dyDescent="0.45">
      <c r="A174" s="14" t="s">
        <v>93</v>
      </c>
      <c r="B174" s="15">
        <f>SUM(B175:B177)</f>
        <v>39559868</v>
      </c>
      <c r="C174" s="15">
        <f>SUM(C175:C177)</f>
        <v>39559868</v>
      </c>
      <c r="D174" s="15">
        <f>SUM(D175:D177)</f>
        <v>39559868</v>
      </c>
      <c r="E174" s="15">
        <f>SUM(E175:E177)</f>
        <v>0</v>
      </c>
      <c r="F174" s="15">
        <f>SUM(F175:F177)</f>
        <v>39559868</v>
      </c>
      <c r="G174" s="16"/>
      <c r="H174" s="16"/>
      <c r="I174" s="16">
        <f t="shared" si="17"/>
        <v>39559868</v>
      </c>
      <c r="J174" s="17"/>
    </row>
    <row r="175" spans="1:10" s="22" customFormat="1" ht="23.25" x14ac:dyDescent="0.45">
      <c r="A175" s="25" t="s">
        <v>14</v>
      </c>
      <c r="B175" s="19">
        <v>15055361</v>
      </c>
      <c r="C175" s="19">
        <v>15055361</v>
      </c>
      <c r="D175" s="20">
        <v>15055361</v>
      </c>
      <c r="E175" s="19">
        <v>0</v>
      </c>
      <c r="F175" s="20">
        <f>D175+E175</f>
        <v>15055361</v>
      </c>
      <c r="G175" s="19"/>
      <c r="H175" s="19"/>
      <c r="I175" s="20">
        <f t="shared" si="17"/>
        <v>15055361</v>
      </c>
      <c r="J175" s="17"/>
    </row>
    <row r="176" spans="1:10" s="22" customFormat="1" x14ac:dyDescent="0.45">
      <c r="A176" s="25" t="s">
        <v>15</v>
      </c>
      <c r="B176" s="19">
        <v>5449146</v>
      </c>
      <c r="C176" s="19">
        <v>5449146</v>
      </c>
      <c r="D176" s="20">
        <v>5449146</v>
      </c>
      <c r="E176" s="19">
        <v>0</v>
      </c>
      <c r="F176" s="20">
        <f>D176+E176</f>
        <v>5449146</v>
      </c>
      <c r="G176" s="19"/>
      <c r="H176" s="19"/>
      <c r="I176" s="20">
        <f t="shared" si="17"/>
        <v>5449146</v>
      </c>
      <c r="J176" s="17"/>
    </row>
    <row r="177" spans="1:10" s="22" customFormat="1" ht="23.25" x14ac:dyDescent="0.45">
      <c r="A177" s="25" t="s">
        <v>16</v>
      </c>
      <c r="B177" s="19">
        <v>19055361</v>
      </c>
      <c r="C177" s="19">
        <v>19055361</v>
      </c>
      <c r="D177" s="20">
        <v>19055361</v>
      </c>
      <c r="E177" s="19">
        <v>0</v>
      </c>
      <c r="F177" s="20">
        <f>D177+E177</f>
        <v>19055361</v>
      </c>
      <c r="G177" s="19"/>
      <c r="H177" s="19"/>
      <c r="I177" s="20">
        <f t="shared" si="17"/>
        <v>19055361</v>
      </c>
      <c r="J177" s="17"/>
    </row>
    <row r="178" spans="1:10" s="22" customFormat="1" x14ac:dyDescent="0.45">
      <c r="A178" s="11" t="s">
        <v>94</v>
      </c>
      <c r="B178" s="23"/>
      <c r="C178" s="23"/>
      <c r="D178" s="23"/>
      <c r="E178" s="23"/>
      <c r="F178" s="23"/>
      <c r="G178" s="23"/>
      <c r="H178" s="23"/>
      <c r="I178" s="23">
        <f t="shared" si="17"/>
        <v>0</v>
      </c>
      <c r="J178" s="17"/>
    </row>
    <row r="179" spans="1:10" s="22" customFormat="1" ht="23.25" x14ac:dyDescent="0.45">
      <c r="A179" s="14" t="s">
        <v>95</v>
      </c>
      <c r="B179" s="15">
        <f>SUM(B180:B181)</f>
        <v>36435979</v>
      </c>
      <c r="C179" s="15">
        <f>SUM(C180:C181)</f>
        <v>36435979</v>
      </c>
      <c r="D179" s="15">
        <f>SUM(D180:D181)</f>
        <v>36435979</v>
      </c>
      <c r="E179" s="15">
        <f>SUM(E180:E181)</f>
        <v>0</v>
      </c>
      <c r="F179" s="15">
        <f>SUM(F180:F181)</f>
        <v>36435979</v>
      </c>
      <c r="G179" s="16"/>
      <c r="H179" s="16"/>
      <c r="I179" s="16">
        <f t="shared" si="17"/>
        <v>36435979</v>
      </c>
      <c r="J179" s="17"/>
    </row>
    <row r="180" spans="1:10" s="22" customFormat="1" ht="23.25" x14ac:dyDescent="0.45">
      <c r="A180" s="25" t="s">
        <v>14</v>
      </c>
      <c r="B180" s="19">
        <v>27785464</v>
      </c>
      <c r="C180" s="19">
        <v>27785464</v>
      </c>
      <c r="D180" s="20">
        <v>27785464</v>
      </c>
      <c r="E180" s="19">
        <v>0</v>
      </c>
      <c r="F180" s="20">
        <f>D180+E180</f>
        <v>27785464</v>
      </c>
      <c r="G180" s="19"/>
      <c r="H180" s="19"/>
      <c r="I180" s="20">
        <f t="shared" si="17"/>
        <v>27785464</v>
      </c>
      <c r="J180" s="17"/>
    </row>
    <row r="181" spans="1:10" s="22" customFormat="1" x14ac:dyDescent="0.45">
      <c r="A181" s="25" t="s">
        <v>15</v>
      </c>
      <c r="B181" s="19">
        <v>8650515</v>
      </c>
      <c r="C181" s="19">
        <v>8650515</v>
      </c>
      <c r="D181" s="20">
        <v>8650515</v>
      </c>
      <c r="E181" s="19">
        <v>0</v>
      </c>
      <c r="F181" s="20">
        <f>D181+E181</f>
        <v>8650515</v>
      </c>
      <c r="G181" s="19"/>
      <c r="H181" s="19"/>
      <c r="I181" s="20">
        <f t="shared" si="17"/>
        <v>8650515</v>
      </c>
      <c r="J181" s="17"/>
    </row>
    <row r="182" spans="1:10" s="22" customFormat="1" ht="23.25" x14ac:dyDescent="0.45">
      <c r="A182" s="11" t="s">
        <v>96</v>
      </c>
      <c r="B182" s="23"/>
      <c r="C182" s="23"/>
      <c r="D182" s="23"/>
      <c r="E182" s="23"/>
      <c r="F182" s="23"/>
      <c r="G182" s="23"/>
      <c r="H182" s="23"/>
      <c r="I182" s="23">
        <f t="shared" si="17"/>
        <v>0</v>
      </c>
      <c r="J182" s="17"/>
    </row>
    <row r="183" spans="1:10" s="22" customFormat="1" ht="23.25" x14ac:dyDescent="0.45">
      <c r="A183" s="14" t="s">
        <v>97</v>
      </c>
      <c r="B183" s="15">
        <f>SUM(B184:B185)</f>
        <v>35031134</v>
      </c>
      <c r="C183" s="15">
        <f>SUM(C184:C185)</f>
        <v>35031134</v>
      </c>
      <c r="D183" s="15">
        <f>SUM(D184:D185)</f>
        <v>54743702</v>
      </c>
      <c r="E183" s="15">
        <f>SUM(E184:E185)</f>
        <v>0</v>
      </c>
      <c r="F183" s="15">
        <f>SUM(F184:F185)</f>
        <v>54743702</v>
      </c>
      <c r="G183" s="16"/>
      <c r="H183" s="16"/>
      <c r="I183" s="16">
        <f t="shared" si="17"/>
        <v>54743702</v>
      </c>
      <c r="J183" s="17"/>
    </row>
    <row r="184" spans="1:10" s="22" customFormat="1" ht="23.25" x14ac:dyDescent="0.45">
      <c r="A184" s="25" t="s">
        <v>14</v>
      </c>
      <c r="B184" s="19">
        <v>15515567</v>
      </c>
      <c r="C184" s="19">
        <v>15515567</v>
      </c>
      <c r="D184" s="20">
        <v>24770351</v>
      </c>
      <c r="E184" s="19">
        <v>0</v>
      </c>
      <c r="F184" s="20">
        <f>D184+E184</f>
        <v>24770351</v>
      </c>
      <c r="G184" s="19"/>
      <c r="H184" s="19"/>
      <c r="I184" s="20">
        <f t="shared" si="17"/>
        <v>24770351</v>
      </c>
      <c r="J184" s="45"/>
    </row>
    <row r="185" spans="1:10" s="22" customFormat="1" ht="23.25" x14ac:dyDescent="0.45">
      <c r="A185" s="25" t="s">
        <v>16</v>
      </c>
      <c r="B185" s="19">
        <v>19515567</v>
      </c>
      <c r="C185" s="19">
        <v>19515567</v>
      </c>
      <c r="D185" s="20">
        <v>29973351</v>
      </c>
      <c r="E185" s="19">
        <v>0</v>
      </c>
      <c r="F185" s="20">
        <f>D185+E185</f>
        <v>29973351</v>
      </c>
      <c r="G185" s="19"/>
      <c r="H185" s="19"/>
      <c r="I185" s="20">
        <f t="shared" si="17"/>
        <v>29973351</v>
      </c>
      <c r="J185" s="46"/>
    </row>
    <row r="186" spans="1:10" s="22" customFormat="1" ht="23.25" x14ac:dyDescent="0.45">
      <c r="A186" s="11" t="s">
        <v>98</v>
      </c>
      <c r="B186" s="23"/>
      <c r="C186" s="23"/>
      <c r="D186" s="23"/>
      <c r="E186" s="23"/>
      <c r="F186" s="23"/>
      <c r="G186" s="23"/>
      <c r="H186" s="23"/>
      <c r="I186" s="23">
        <f t="shared" si="17"/>
        <v>0</v>
      </c>
      <c r="J186" s="42"/>
    </row>
    <row r="187" spans="1:10" s="22" customFormat="1" ht="23.25" x14ac:dyDescent="0.45">
      <c r="A187" s="14" t="s">
        <v>99</v>
      </c>
      <c r="B187" s="15">
        <f>SUM(B188:B191)</f>
        <v>53031135</v>
      </c>
      <c r="C187" s="15">
        <f>SUM(C188:C191)</f>
        <v>53031135</v>
      </c>
      <c r="D187" s="15">
        <f>SUM(D188:D191)</f>
        <v>53031135</v>
      </c>
      <c r="E187" s="15">
        <f>SUM(E188:E191)</f>
        <v>0</v>
      </c>
      <c r="F187" s="15">
        <f>SUM(F188:F191)</f>
        <v>53031135</v>
      </c>
      <c r="G187" s="16"/>
      <c r="H187" s="16"/>
      <c r="I187" s="16">
        <f t="shared" si="17"/>
        <v>53031135</v>
      </c>
      <c r="J187" s="17"/>
    </row>
    <row r="188" spans="1:10" s="22" customFormat="1" ht="23.25" x14ac:dyDescent="0.45">
      <c r="A188" s="25" t="s">
        <v>46</v>
      </c>
      <c r="B188" s="19">
        <v>16055361</v>
      </c>
      <c r="C188" s="19">
        <v>16055361</v>
      </c>
      <c r="D188" s="20">
        <v>16055361</v>
      </c>
      <c r="E188" s="19">
        <v>0</v>
      </c>
      <c r="F188" s="20">
        <f>D188+E188</f>
        <v>16055361</v>
      </c>
      <c r="G188" s="19"/>
      <c r="H188" s="19"/>
      <c r="I188" s="20">
        <f t="shared" si="17"/>
        <v>16055361</v>
      </c>
      <c r="J188" s="17"/>
    </row>
    <row r="189" spans="1:10" s="22" customFormat="1" x14ac:dyDescent="0.45">
      <c r="A189" s="25" t="s">
        <v>15</v>
      </c>
      <c r="B189" s="19">
        <v>8325258</v>
      </c>
      <c r="C189" s="19">
        <v>8325258</v>
      </c>
      <c r="D189" s="20">
        <v>8325258</v>
      </c>
      <c r="E189" s="19">
        <v>0</v>
      </c>
      <c r="F189" s="20">
        <f>D189+E189</f>
        <v>8325258</v>
      </c>
      <c r="G189" s="19"/>
      <c r="H189" s="19"/>
      <c r="I189" s="20">
        <f t="shared" si="17"/>
        <v>8325258</v>
      </c>
      <c r="J189" s="17"/>
    </row>
    <row r="190" spans="1:10" s="22" customFormat="1" ht="23.25" x14ac:dyDescent="0.45">
      <c r="A190" s="25" t="s">
        <v>16</v>
      </c>
      <c r="B190" s="19">
        <v>26055361</v>
      </c>
      <c r="C190" s="19">
        <v>26055361</v>
      </c>
      <c r="D190" s="20">
        <v>26055361</v>
      </c>
      <c r="E190" s="19">
        <v>0</v>
      </c>
      <c r="F190" s="20">
        <f>D190+E190</f>
        <v>26055361</v>
      </c>
      <c r="G190" s="19"/>
      <c r="H190" s="19"/>
      <c r="I190" s="20">
        <f t="shared" si="17"/>
        <v>26055361</v>
      </c>
      <c r="J190" s="17"/>
    </row>
    <row r="191" spans="1:10" s="22" customFormat="1" ht="23.25" x14ac:dyDescent="0.45">
      <c r="A191" s="25" t="s">
        <v>19</v>
      </c>
      <c r="B191" s="19">
        <v>2595155</v>
      </c>
      <c r="C191" s="19">
        <v>2595155</v>
      </c>
      <c r="D191" s="20">
        <v>2595155</v>
      </c>
      <c r="E191" s="19">
        <v>0</v>
      </c>
      <c r="F191" s="20">
        <f>D191+E191</f>
        <v>2595155</v>
      </c>
      <c r="G191" s="19"/>
      <c r="H191" s="19"/>
      <c r="I191" s="20">
        <f t="shared" si="17"/>
        <v>2595155</v>
      </c>
      <c r="J191" s="17"/>
    </row>
    <row r="192" spans="1:10" s="22" customFormat="1" x14ac:dyDescent="0.45">
      <c r="A192" s="48" t="s">
        <v>100</v>
      </c>
      <c r="B192" s="48">
        <f>B172+B156+B150+B3</f>
        <v>4274757859</v>
      </c>
      <c r="C192" s="48">
        <f>C172+C156+C150+C3</f>
        <v>4384757859</v>
      </c>
      <c r="D192" s="48">
        <f>D172+D156+D150+D3</f>
        <v>4196932274</v>
      </c>
      <c r="E192" s="48">
        <f>E172+E156+E150+E3</f>
        <v>231435000</v>
      </c>
      <c r="F192" s="48">
        <f>D192+E192</f>
        <v>4428367274</v>
      </c>
      <c r="G192" s="48">
        <f>G172+G156+G150+G3</f>
        <v>0</v>
      </c>
      <c r="H192" s="48">
        <f>H172+H156+H150+H3</f>
        <v>0</v>
      </c>
      <c r="I192" s="48">
        <f t="shared" si="17"/>
        <v>4196932274</v>
      </c>
      <c r="J192" s="49"/>
    </row>
    <row r="193" spans="1:10" s="22" customFormat="1" x14ac:dyDescent="0.45">
      <c r="A193" s="70" t="s">
        <v>101</v>
      </c>
      <c r="B193" s="71"/>
      <c r="C193" s="71"/>
      <c r="D193" s="71"/>
      <c r="E193" s="71"/>
      <c r="F193" s="71"/>
      <c r="G193" s="71"/>
      <c r="H193" s="71"/>
      <c r="I193" s="72"/>
      <c r="J193" s="17"/>
    </row>
    <row r="194" spans="1:10" s="22" customFormat="1" ht="23.25" x14ac:dyDescent="0.45">
      <c r="A194" s="50" t="s">
        <v>11</v>
      </c>
      <c r="B194" s="51">
        <f t="shared" ref="B194:I194" si="18">B196+B200+B208+B212+B216+B220+B223+B229+B236+B240</f>
        <v>11819718294</v>
      </c>
      <c r="C194" s="51">
        <f t="shared" si="18"/>
        <v>16569718294</v>
      </c>
      <c r="D194" s="51">
        <f t="shared" si="18"/>
        <v>4613189853</v>
      </c>
      <c r="E194" s="51">
        <f t="shared" si="18"/>
        <v>838998474</v>
      </c>
      <c r="F194" s="51">
        <f t="shared" si="18"/>
        <v>5452188327</v>
      </c>
      <c r="G194" s="51">
        <f t="shared" si="18"/>
        <v>0</v>
      </c>
      <c r="H194" s="51">
        <f t="shared" si="18"/>
        <v>0</v>
      </c>
      <c r="I194" s="52">
        <f t="shared" si="18"/>
        <v>0</v>
      </c>
      <c r="J194" s="17"/>
    </row>
    <row r="195" spans="1:10" s="22" customFormat="1" x14ac:dyDescent="0.45">
      <c r="A195" s="11" t="s">
        <v>50</v>
      </c>
      <c r="B195" s="23"/>
      <c r="C195" s="23"/>
      <c r="D195" s="23"/>
      <c r="E195" s="23"/>
      <c r="F195" s="23"/>
      <c r="G195" s="23"/>
      <c r="H195" s="23"/>
      <c r="I195" s="23"/>
      <c r="J195" s="17"/>
    </row>
    <row r="196" spans="1:10" s="22" customFormat="1" x14ac:dyDescent="0.45">
      <c r="A196" s="14" t="s">
        <v>102</v>
      </c>
      <c r="B196" s="15">
        <f>SUM(B197:B198)</f>
        <v>35502204</v>
      </c>
      <c r="C196" s="15">
        <f>SUM(C197:C198)</f>
        <v>35502204</v>
      </c>
      <c r="D196" s="15">
        <f>SUM(D197:D198)</f>
        <v>133425389</v>
      </c>
      <c r="E196" s="15">
        <f>SUM(E197:E198)</f>
        <v>0</v>
      </c>
      <c r="F196" s="15">
        <f>SUM(F197:F198)</f>
        <v>133425389</v>
      </c>
      <c r="G196" s="16"/>
      <c r="H196" s="16"/>
      <c r="I196" s="16"/>
      <c r="J196" s="53"/>
    </row>
    <row r="197" spans="1:10" s="22" customFormat="1" ht="97.5" customHeight="1" x14ac:dyDescent="0.45">
      <c r="A197" s="25" t="s">
        <v>103</v>
      </c>
      <c r="B197" s="19">
        <v>29319312</v>
      </c>
      <c r="C197" s="19">
        <v>29319312</v>
      </c>
      <c r="D197" s="20">
        <v>127242497</v>
      </c>
      <c r="E197" s="19">
        <v>0</v>
      </c>
      <c r="F197" s="20">
        <f>D197+E197</f>
        <v>127242497</v>
      </c>
      <c r="G197" s="19"/>
      <c r="H197" s="19"/>
      <c r="I197" s="20">
        <f>D197+G197+H197</f>
        <v>127242497</v>
      </c>
      <c r="J197" s="68" t="s">
        <v>104</v>
      </c>
    </row>
    <row r="198" spans="1:10" s="22" customFormat="1" ht="97.5" customHeight="1" x14ac:dyDescent="0.45">
      <c r="A198" s="25" t="s">
        <v>27</v>
      </c>
      <c r="B198" s="19">
        <v>6182892</v>
      </c>
      <c r="C198" s="19">
        <v>6182892</v>
      </c>
      <c r="D198" s="20">
        <v>6182892</v>
      </c>
      <c r="E198" s="19">
        <v>0</v>
      </c>
      <c r="F198" s="20">
        <f>D198+E198</f>
        <v>6182892</v>
      </c>
      <c r="G198" s="19"/>
      <c r="H198" s="19"/>
      <c r="I198" s="20">
        <f>D198+G198+H198</f>
        <v>6182892</v>
      </c>
      <c r="J198" s="69"/>
    </row>
    <row r="199" spans="1:10" s="22" customFormat="1" x14ac:dyDescent="0.45">
      <c r="A199" s="11" t="s">
        <v>50</v>
      </c>
      <c r="B199" s="23"/>
      <c r="C199" s="23"/>
      <c r="D199" s="23"/>
      <c r="E199" s="23"/>
      <c r="F199" s="23"/>
      <c r="G199" s="23"/>
      <c r="H199" s="23"/>
      <c r="I199" s="23"/>
      <c r="J199" s="54"/>
    </row>
    <row r="200" spans="1:10" s="22" customFormat="1" ht="23.25" x14ac:dyDescent="0.45">
      <c r="A200" s="14" t="s">
        <v>105</v>
      </c>
      <c r="B200" s="15">
        <f>SUM(B201:B206)</f>
        <v>6328542945</v>
      </c>
      <c r="C200" s="15">
        <f>SUM(C201:C206)</f>
        <v>6328542945</v>
      </c>
      <c r="D200" s="15">
        <f>SUM(D201:D206)</f>
        <v>2740361526</v>
      </c>
      <c r="E200" s="15">
        <f>SUM(E201:E206)</f>
        <v>838998474</v>
      </c>
      <c r="F200" s="15">
        <f>SUM(F201:F206)</f>
        <v>3579360000</v>
      </c>
      <c r="G200" s="16"/>
      <c r="H200" s="16"/>
      <c r="I200" s="16"/>
      <c r="J200" s="55"/>
    </row>
    <row r="201" spans="1:10" s="22" customFormat="1" ht="47.25" customHeight="1" x14ac:dyDescent="0.45">
      <c r="A201" s="25" t="s">
        <v>106</v>
      </c>
      <c r="B201" s="19">
        <v>166200000</v>
      </c>
      <c r="C201" s="19">
        <v>166200000</v>
      </c>
      <c r="D201" s="20">
        <v>166200000</v>
      </c>
      <c r="E201" s="19">
        <v>0</v>
      </c>
      <c r="F201" s="20">
        <f t="shared" ref="F201:F206" si="19">D201+E201</f>
        <v>166200000</v>
      </c>
      <c r="G201" s="19"/>
      <c r="H201" s="19"/>
      <c r="I201" s="20">
        <f t="shared" ref="I201:I206" si="20">D201+G201+H201</f>
        <v>166200000</v>
      </c>
      <c r="J201" s="65" t="s">
        <v>107</v>
      </c>
    </row>
    <row r="202" spans="1:10" s="22" customFormat="1" ht="47.25" customHeight="1" x14ac:dyDescent="0.45">
      <c r="A202" s="25" t="s">
        <v>103</v>
      </c>
      <c r="B202" s="19">
        <v>0</v>
      </c>
      <c r="C202" s="19">
        <v>0</v>
      </c>
      <c r="D202" s="20">
        <v>70000000</v>
      </c>
      <c r="E202" s="19">
        <v>0</v>
      </c>
      <c r="F202" s="20">
        <f t="shared" si="19"/>
        <v>70000000</v>
      </c>
      <c r="G202" s="19"/>
      <c r="H202" s="19"/>
      <c r="I202" s="20">
        <f t="shared" si="20"/>
        <v>70000000</v>
      </c>
      <c r="J202" s="66"/>
    </row>
    <row r="203" spans="1:10" s="22" customFormat="1" ht="47.25" customHeight="1" x14ac:dyDescent="0.45">
      <c r="A203" s="25" t="s">
        <v>108</v>
      </c>
      <c r="B203" s="19">
        <v>748500000</v>
      </c>
      <c r="C203" s="19">
        <v>893371956</v>
      </c>
      <c r="D203" s="20">
        <v>748500000</v>
      </c>
      <c r="E203" s="19">
        <v>0</v>
      </c>
      <c r="F203" s="20">
        <f t="shared" si="19"/>
        <v>748500000</v>
      </c>
      <c r="G203" s="19"/>
      <c r="H203" s="19"/>
      <c r="I203" s="20">
        <f t="shared" si="20"/>
        <v>748500000</v>
      </c>
      <c r="J203" s="66"/>
    </row>
    <row r="204" spans="1:10" s="22" customFormat="1" ht="47.25" customHeight="1" x14ac:dyDescent="0.45">
      <c r="A204" s="25" t="s">
        <v>26</v>
      </c>
      <c r="B204" s="19">
        <v>5035402945</v>
      </c>
      <c r="C204" s="19">
        <v>4855530989</v>
      </c>
      <c r="D204" s="20">
        <v>1158001526</v>
      </c>
      <c r="E204" s="33">
        <v>838998474</v>
      </c>
      <c r="F204" s="20">
        <f t="shared" si="19"/>
        <v>1997000000</v>
      </c>
      <c r="G204" s="19"/>
      <c r="H204" s="19"/>
      <c r="I204" s="20">
        <f t="shared" si="20"/>
        <v>1158001526</v>
      </c>
      <c r="J204" s="66"/>
    </row>
    <row r="205" spans="1:10" s="22" customFormat="1" ht="47.25" customHeight="1" x14ac:dyDescent="0.45">
      <c r="A205" s="25" t="s">
        <v>27</v>
      </c>
      <c r="B205" s="19">
        <v>378440000</v>
      </c>
      <c r="C205" s="19">
        <v>219220000</v>
      </c>
      <c r="D205" s="20">
        <v>597660000</v>
      </c>
      <c r="E205" s="19">
        <v>0</v>
      </c>
      <c r="F205" s="20">
        <f t="shared" si="19"/>
        <v>597660000</v>
      </c>
      <c r="G205" s="19"/>
      <c r="H205" s="19"/>
      <c r="I205" s="20">
        <f t="shared" si="20"/>
        <v>597660000</v>
      </c>
      <c r="J205" s="66"/>
    </row>
    <row r="206" spans="1:10" s="22" customFormat="1" ht="47.25" customHeight="1" x14ac:dyDescent="0.45">
      <c r="A206" s="25" t="s">
        <v>52</v>
      </c>
      <c r="B206" s="19">
        <v>0</v>
      </c>
      <c r="C206" s="19">
        <v>194220000</v>
      </c>
      <c r="D206" s="20">
        <v>0</v>
      </c>
      <c r="E206" s="19">
        <v>0</v>
      </c>
      <c r="F206" s="20">
        <f t="shared" si="19"/>
        <v>0</v>
      </c>
      <c r="G206" s="19"/>
      <c r="H206" s="19"/>
      <c r="I206" s="20">
        <f t="shared" si="20"/>
        <v>0</v>
      </c>
      <c r="J206" s="66"/>
    </row>
    <row r="207" spans="1:10" s="22" customFormat="1" x14ac:dyDescent="0.45">
      <c r="A207" s="11" t="s">
        <v>109</v>
      </c>
      <c r="B207" s="23"/>
      <c r="C207" s="23"/>
      <c r="D207" s="23"/>
      <c r="E207" s="23"/>
      <c r="F207" s="23"/>
      <c r="G207" s="23"/>
      <c r="H207" s="23"/>
      <c r="I207" s="23"/>
      <c r="J207" s="54"/>
    </row>
    <row r="208" spans="1:10" s="22" customFormat="1" ht="23.25" x14ac:dyDescent="0.45">
      <c r="A208" s="14" t="s">
        <v>110</v>
      </c>
      <c r="B208" s="15">
        <f>SUM(B209:B210)</f>
        <v>283373145</v>
      </c>
      <c r="C208" s="15">
        <f>SUM(C209:C210)</f>
        <v>283373145</v>
      </c>
      <c r="D208" s="15">
        <f>SUM(D209:D210)</f>
        <v>69000000</v>
      </c>
      <c r="E208" s="15">
        <f>SUM(E209:E210)</f>
        <v>0</v>
      </c>
      <c r="F208" s="15">
        <f>SUM(F209:F210)</f>
        <v>69000000</v>
      </c>
      <c r="G208" s="16"/>
      <c r="H208" s="16"/>
      <c r="I208" s="16"/>
      <c r="J208" s="55"/>
    </row>
    <row r="209" spans="1:10" s="22" customFormat="1" ht="93" customHeight="1" x14ac:dyDescent="0.45">
      <c r="A209" s="25" t="s">
        <v>103</v>
      </c>
      <c r="B209" s="19">
        <v>244373145</v>
      </c>
      <c r="C209" s="19">
        <v>244373145</v>
      </c>
      <c r="D209" s="20">
        <v>30000000</v>
      </c>
      <c r="E209" s="19">
        <v>0</v>
      </c>
      <c r="F209" s="20">
        <f>D209+E209</f>
        <v>30000000</v>
      </c>
      <c r="G209" s="19"/>
      <c r="H209" s="19"/>
      <c r="I209" s="20">
        <f>D209+G209+H209</f>
        <v>30000000</v>
      </c>
      <c r="J209" s="65" t="s">
        <v>111</v>
      </c>
    </row>
    <row r="210" spans="1:10" s="22" customFormat="1" ht="93" customHeight="1" x14ac:dyDescent="0.45">
      <c r="A210" s="25" t="s">
        <v>27</v>
      </c>
      <c r="B210" s="19">
        <v>39000000</v>
      </c>
      <c r="C210" s="19">
        <v>39000000</v>
      </c>
      <c r="D210" s="20">
        <v>39000000</v>
      </c>
      <c r="E210" s="19">
        <v>0</v>
      </c>
      <c r="F210" s="20">
        <f>D210+E210</f>
        <v>39000000</v>
      </c>
      <c r="G210" s="19"/>
      <c r="H210" s="19"/>
      <c r="I210" s="20">
        <f>D210+G210+H210</f>
        <v>39000000</v>
      </c>
      <c r="J210" s="67"/>
    </row>
    <row r="211" spans="1:10" s="22" customFormat="1" x14ac:dyDescent="0.45">
      <c r="A211" s="11" t="s">
        <v>50</v>
      </c>
      <c r="B211" s="23"/>
      <c r="C211" s="23"/>
      <c r="D211" s="23"/>
      <c r="E211" s="23"/>
      <c r="F211" s="23"/>
      <c r="G211" s="23"/>
      <c r="H211" s="23"/>
      <c r="I211" s="23"/>
      <c r="J211" s="56"/>
    </row>
    <row r="212" spans="1:10" s="22" customFormat="1" x14ac:dyDescent="0.45">
      <c r="A212" s="14" t="s">
        <v>112</v>
      </c>
      <c r="B212" s="15">
        <f>SUM(B213:B214)</f>
        <v>2000000000</v>
      </c>
      <c r="C212" s="15">
        <f>SUM(C213:C214)</f>
        <v>2000000000</v>
      </c>
      <c r="D212" s="15">
        <f>SUM(D213:D214)</f>
        <v>1214402938</v>
      </c>
      <c r="E212" s="15">
        <f>SUM(E213:E214)</f>
        <v>0</v>
      </c>
      <c r="F212" s="15">
        <f>SUM(F213:F214)</f>
        <v>1214402938</v>
      </c>
      <c r="G212" s="16"/>
      <c r="H212" s="16"/>
      <c r="I212" s="16"/>
      <c r="J212" s="55"/>
    </row>
    <row r="213" spans="1:10" s="22" customFormat="1" ht="100.5" customHeight="1" x14ac:dyDescent="0.45">
      <c r="A213" s="25" t="s">
        <v>103</v>
      </c>
      <c r="B213" s="19">
        <v>2000000000</v>
      </c>
      <c r="C213" s="19">
        <v>2000000000</v>
      </c>
      <c r="D213" s="20">
        <v>0</v>
      </c>
      <c r="E213" s="19">
        <v>0</v>
      </c>
      <c r="F213" s="20">
        <f>D213+E213</f>
        <v>0</v>
      </c>
      <c r="G213" s="19"/>
      <c r="H213" s="19"/>
      <c r="I213" s="20">
        <f>D213+G213+H213</f>
        <v>0</v>
      </c>
      <c r="J213" s="65" t="s">
        <v>113</v>
      </c>
    </row>
    <row r="214" spans="1:10" s="22" customFormat="1" ht="100.5" customHeight="1" x14ac:dyDescent="0.45">
      <c r="A214" s="25" t="s">
        <v>27</v>
      </c>
      <c r="B214" s="19">
        <v>0</v>
      </c>
      <c r="C214" s="19">
        <v>0</v>
      </c>
      <c r="D214" s="20">
        <v>1214402938</v>
      </c>
      <c r="E214" s="19">
        <v>0</v>
      </c>
      <c r="F214" s="20">
        <f>D214+E214</f>
        <v>1214402938</v>
      </c>
      <c r="G214" s="19"/>
      <c r="H214" s="19"/>
      <c r="I214" s="20">
        <f>D214+G214+H214</f>
        <v>1214402938</v>
      </c>
      <c r="J214" s="67"/>
    </row>
    <row r="215" spans="1:10" s="22" customFormat="1" x14ac:dyDescent="0.45">
      <c r="A215" s="11" t="s">
        <v>50</v>
      </c>
      <c r="B215" s="23"/>
      <c r="C215" s="23"/>
      <c r="D215" s="23"/>
      <c r="E215" s="23"/>
      <c r="F215" s="23"/>
      <c r="G215" s="23"/>
      <c r="H215" s="23"/>
      <c r="I215" s="23"/>
      <c r="J215" s="56"/>
    </row>
    <row r="216" spans="1:10" s="22" customFormat="1" ht="23.25" x14ac:dyDescent="0.45">
      <c r="A216" s="14" t="s">
        <v>114</v>
      </c>
      <c r="B216" s="15">
        <f>SUM(B217:B218)</f>
        <v>50000000</v>
      </c>
      <c r="C216" s="15">
        <f>SUM(C217:C218)</f>
        <v>50000000</v>
      </c>
      <c r="D216" s="15">
        <f>SUM(D217:D218)</f>
        <v>86000000</v>
      </c>
      <c r="E216" s="15">
        <f>SUM(E217:E218)</f>
        <v>0</v>
      </c>
      <c r="F216" s="15">
        <f>SUM(F217:F218)</f>
        <v>86000000</v>
      </c>
      <c r="G216" s="16"/>
      <c r="H216" s="16"/>
      <c r="I216" s="16"/>
      <c r="J216" s="55"/>
    </row>
    <row r="217" spans="1:10" s="22" customFormat="1" ht="84" customHeight="1" x14ac:dyDescent="0.45">
      <c r="A217" s="25" t="s">
        <v>26</v>
      </c>
      <c r="B217" s="19">
        <v>50000000</v>
      </c>
      <c r="C217" s="19">
        <v>50000000</v>
      </c>
      <c r="D217" s="20">
        <v>50000000</v>
      </c>
      <c r="E217" s="19">
        <v>0</v>
      </c>
      <c r="F217" s="20">
        <f>D217+E217</f>
        <v>50000000</v>
      </c>
      <c r="G217" s="19"/>
      <c r="H217" s="19"/>
      <c r="I217" s="20">
        <f>D217+G217+H217</f>
        <v>50000000</v>
      </c>
      <c r="J217" s="65" t="s">
        <v>115</v>
      </c>
    </row>
    <row r="218" spans="1:10" s="22" customFormat="1" ht="84" customHeight="1" x14ac:dyDescent="0.45">
      <c r="A218" s="25" t="s">
        <v>52</v>
      </c>
      <c r="B218" s="19">
        <v>0</v>
      </c>
      <c r="C218" s="19">
        <v>0</v>
      </c>
      <c r="D218" s="20">
        <v>36000000</v>
      </c>
      <c r="E218" s="19">
        <v>0</v>
      </c>
      <c r="F218" s="20">
        <f>D218+E218</f>
        <v>36000000</v>
      </c>
      <c r="G218" s="19"/>
      <c r="H218" s="19"/>
      <c r="I218" s="20">
        <f>D218+G218+H218</f>
        <v>36000000</v>
      </c>
      <c r="J218" s="66"/>
    </row>
    <row r="219" spans="1:10" s="22" customFormat="1" x14ac:dyDescent="0.45">
      <c r="A219" s="11" t="s">
        <v>50</v>
      </c>
      <c r="B219" s="23"/>
      <c r="C219" s="23"/>
      <c r="D219" s="23"/>
      <c r="E219" s="23"/>
      <c r="F219" s="23"/>
      <c r="G219" s="23"/>
      <c r="H219" s="23"/>
      <c r="I219" s="23"/>
      <c r="J219" s="54"/>
    </row>
    <row r="220" spans="1:10" s="22" customFormat="1" ht="23.25" x14ac:dyDescent="0.45">
      <c r="A220" s="14" t="s">
        <v>116</v>
      </c>
      <c r="B220" s="15">
        <f>SUM(B221)</f>
        <v>0</v>
      </c>
      <c r="C220" s="15">
        <f>SUM(C221)</f>
        <v>4750000000</v>
      </c>
      <c r="D220" s="15">
        <f>SUM(D221)</f>
        <v>0</v>
      </c>
      <c r="E220" s="15">
        <f>SUM(E221)</f>
        <v>0</v>
      </c>
      <c r="F220" s="15">
        <f>SUM(F221)</f>
        <v>0</v>
      </c>
      <c r="G220" s="16"/>
      <c r="H220" s="16"/>
      <c r="I220" s="16"/>
      <c r="J220" s="17"/>
    </row>
    <row r="221" spans="1:10" s="22" customFormat="1" x14ac:dyDescent="0.45">
      <c r="A221" s="25" t="s">
        <v>117</v>
      </c>
      <c r="B221" s="19">
        <v>0</v>
      </c>
      <c r="C221" s="19">
        <v>4750000000</v>
      </c>
      <c r="D221" s="20"/>
      <c r="E221" s="19">
        <v>0</v>
      </c>
      <c r="F221" s="20">
        <f>D221+E221</f>
        <v>0</v>
      </c>
      <c r="G221" s="19"/>
      <c r="H221" s="19"/>
      <c r="I221" s="20">
        <f>D221+G221+H221</f>
        <v>0</v>
      </c>
      <c r="J221" s="17"/>
    </row>
    <row r="222" spans="1:10" s="22" customFormat="1" x14ac:dyDescent="0.45">
      <c r="A222" s="11" t="s">
        <v>118</v>
      </c>
      <c r="B222" s="23"/>
      <c r="C222" s="23"/>
      <c r="D222" s="23"/>
      <c r="E222" s="23"/>
      <c r="F222" s="23"/>
      <c r="G222" s="23"/>
      <c r="H222" s="23"/>
      <c r="I222" s="23"/>
      <c r="J222" s="17"/>
    </row>
    <row r="223" spans="1:10" s="22" customFormat="1" x14ac:dyDescent="0.45">
      <c r="A223" s="14" t="s">
        <v>119</v>
      </c>
      <c r="B223" s="15">
        <f>SUM(B224:B227)</f>
        <v>370000000</v>
      </c>
      <c r="C223" s="15">
        <f>SUM(C224:C227)</f>
        <v>370000000</v>
      </c>
      <c r="D223" s="15">
        <f>SUM(D224:D227)</f>
        <v>370000000</v>
      </c>
      <c r="E223" s="15">
        <f>SUM(E224:E227)</f>
        <v>0</v>
      </c>
      <c r="F223" s="15">
        <f>SUM(F224:F227)</f>
        <v>370000000</v>
      </c>
      <c r="G223" s="16"/>
      <c r="H223" s="16"/>
      <c r="I223" s="16"/>
      <c r="J223" s="55"/>
    </row>
    <row r="224" spans="1:10" s="22" customFormat="1" ht="50.25" customHeight="1" x14ac:dyDescent="0.45">
      <c r="A224" s="25" t="s">
        <v>103</v>
      </c>
      <c r="B224" s="19">
        <v>50000000</v>
      </c>
      <c r="C224" s="19">
        <v>50000000</v>
      </c>
      <c r="D224" s="20">
        <v>50000000</v>
      </c>
      <c r="E224" s="19">
        <v>0</v>
      </c>
      <c r="F224" s="20">
        <f>D224+E224</f>
        <v>50000000</v>
      </c>
      <c r="G224" s="19"/>
      <c r="H224" s="19"/>
      <c r="I224" s="20">
        <f>D224+G224+H224</f>
        <v>50000000</v>
      </c>
      <c r="J224" s="65" t="s">
        <v>120</v>
      </c>
    </row>
    <row r="225" spans="1:10" s="22" customFormat="1" ht="50.25" customHeight="1" x14ac:dyDescent="0.45">
      <c r="A225" s="25" t="s">
        <v>26</v>
      </c>
      <c r="B225" s="19">
        <v>245000000</v>
      </c>
      <c r="C225" s="19">
        <v>245000000</v>
      </c>
      <c r="D225" s="20">
        <v>245000000</v>
      </c>
      <c r="E225" s="19">
        <v>0</v>
      </c>
      <c r="F225" s="20">
        <f>D225+E225</f>
        <v>245000000</v>
      </c>
      <c r="G225" s="19"/>
      <c r="H225" s="19"/>
      <c r="I225" s="20">
        <f>D225+G225+H225</f>
        <v>245000000</v>
      </c>
      <c r="J225" s="67"/>
    </row>
    <row r="226" spans="1:10" s="22" customFormat="1" ht="50.25" customHeight="1" x14ac:dyDescent="0.45">
      <c r="A226" s="25" t="s">
        <v>121</v>
      </c>
      <c r="B226" s="19">
        <v>50000000</v>
      </c>
      <c r="C226" s="19">
        <v>50000000</v>
      </c>
      <c r="D226" s="20">
        <v>50000000</v>
      </c>
      <c r="E226" s="19">
        <v>0</v>
      </c>
      <c r="F226" s="20">
        <f>D226+E226</f>
        <v>50000000</v>
      </c>
      <c r="G226" s="19"/>
      <c r="H226" s="19"/>
      <c r="I226" s="20">
        <f>D226+G226+H226</f>
        <v>50000000</v>
      </c>
      <c r="J226" s="67"/>
    </row>
    <row r="227" spans="1:10" s="22" customFormat="1" ht="50.25" customHeight="1" x14ac:dyDescent="0.45">
      <c r="A227" s="25" t="s">
        <v>27</v>
      </c>
      <c r="B227" s="19">
        <v>25000000</v>
      </c>
      <c r="C227" s="19">
        <v>25000000</v>
      </c>
      <c r="D227" s="20">
        <v>25000000</v>
      </c>
      <c r="E227" s="19">
        <v>0</v>
      </c>
      <c r="F227" s="20">
        <f>D227+E227</f>
        <v>25000000</v>
      </c>
      <c r="G227" s="19"/>
      <c r="H227" s="19"/>
      <c r="I227" s="20">
        <f>D227+G227+H227</f>
        <v>25000000</v>
      </c>
      <c r="J227" s="67"/>
    </row>
    <row r="228" spans="1:10" s="22" customFormat="1" x14ac:dyDescent="0.45">
      <c r="A228" s="11" t="s">
        <v>50</v>
      </c>
      <c r="B228" s="23"/>
      <c r="C228" s="23"/>
      <c r="D228" s="23"/>
      <c r="E228" s="23"/>
      <c r="F228" s="23"/>
      <c r="G228" s="23"/>
      <c r="H228" s="23"/>
      <c r="I228" s="23"/>
      <c r="J228" s="56"/>
    </row>
    <row r="229" spans="1:10" s="22" customFormat="1" ht="23.25" x14ac:dyDescent="0.45">
      <c r="A229" s="14" t="s">
        <v>122</v>
      </c>
      <c r="B229" s="15">
        <f>SUM(B230:B234)</f>
        <v>1761300000</v>
      </c>
      <c r="C229" s="15">
        <f>SUM(C230:C234)</f>
        <v>1761300000</v>
      </c>
      <c r="D229" s="15">
        <f>SUM(D230:D234)</f>
        <v>0</v>
      </c>
      <c r="E229" s="15">
        <f>SUM(E230:E234)</f>
        <v>0</v>
      </c>
      <c r="F229" s="15">
        <f>SUM(F230:F234)</f>
        <v>0</v>
      </c>
      <c r="G229" s="16"/>
      <c r="H229" s="16"/>
      <c r="I229" s="16"/>
      <c r="J229" s="17"/>
    </row>
    <row r="230" spans="1:10" s="22" customFormat="1" x14ac:dyDescent="0.45">
      <c r="A230" s="25" t="s">
        <v>73</v>
      </c>
      <c r="B230" s="19">
        <v>59500000</v>
      </c>
      <c r="C230" s="19">
        <v>59500000</v>
      </c>
      <c r="D230" s="20"/>
      <c r="E230" s="19">
        <v>0</v>
      </c>
      <c r="F230" s="20">
        <f>D230+E230</f>
        <v>0</v>
      </c>
      <c r="G230" s="19"/>
      <c r="H230" s="19"/>
      <c r="I230" s="20">
        <f>D230+G230+H230</f>
        <v>0</v>
      </c>
      <c r="J230" s="17"/>
    </row>
    <row r="231" spans="1:10" s="22" customFormat="1" x14ac:dyDescent="0.45">
      <c r="A231" s="25" t="s">
        <v>25</v>
      </c>
      <c r="B231" s="19">
        <v>270000000</v>
      </c>
      <c r="C231" s="19">
        <v>270000000</v>
      </c>
      <c r="D231" s="20"/>
      <c r="E231" s="19">
        <v>0</v>
      </c>
      <c r="F231" s="20">
        <f>D231+E231</f>
        <v>0</v>
      </c>
      <c r="G231" s="19"/>
      <c r="H231" s="19"/>
      <c r="I231" s="20">
        <f>D231+G231+H231</f>
        <v>0</v>
      </c>
      <c r="J231" s="17"/>
    </row>
    <row r="232" spans="1:10" s="22" customFormat="1" x14ac:dyDescent="0.45">
      <c r="A232" s="25" t="s">
        <v>74</v>
      </c>
      <c r="B232" s="19">
        <v>1001800000</v>
      </c>
      <c r="C232" s="19">
        <v>1001800000</v>
      </c>
      <c r="D232" s="20"/>
      <c r="E232" s="19">
        <v>0</v>
      </c>
      <c r="F232" s="20">
        <f>D232+E232</f>
        <v>0</v>
      </c>
      <c r="G232" s="19"/>
      <c r="H232" s="19"/>
      <c r="I232" s="20">
        <f>D232+G232+H232</f>
        <v>0</v>
      </c>
      <c r="J232" s="17"/>
    </row>
    <row r="233" spans="1:10" s="22" customFormat="1" x14ac:dyDescent="0.45">
      <c r="A233" s="25" t="s">
        <v>75</v>
      </c>
      <c r="B233" s="19">
        <v>150000000</v>
      </c>
      <c r="C233" s="19">
        <v>150000000</v>
      </c>
      <c r="D233" s="20"/>
      <c r="E233" s="19">
        <v>0</v>
      </c>
      <c r="F233" s="20">
        <f>D233+E233</f>
        <v>0</v>
      </c>
      <c r="G233" s="19"/>
      <c r="H233" s="19"/>
      <c r="I233" s="20">
        <f>D233+G233+H233</f>
        <v>0</v>
      </c>
      <c r="J233" s="17"/>
    </row>
    <row r="234" spans="1:10" s="22" customFormat="1" x14ac:dyDescent="0.45">
      <c r="A234" s="25" t="s">
        <v>63</v>
      </c>
      <c r="B234" s="19">
        <v>280000000</v>
      </c>
      <c r="C234" s="19">
        <v>280000000</v>
      </c>
      <c r="D234" s="20"/>
      <c r="E234" s="19">
        <v>0</v>
      </c>
      <c r="F234" s="20">
        <f>D234+E234</f>
        <v>0</v>
      </c>
      <c r="G234" s="19"/>
      <c r="H234" s="19"/>
      <c r="I234" s="20">
        <f>D234+G234+H234</f>
        <v>0</v>
      </c>
      <c r="J234" s="17"/>
    </row>
    <row r="235" spans="1:10" s="22" customFormat="1" x14ac:dyDescent="0.45">
      <c r="A235" s="11" t="s">
        <v>50</v>
      </c>
      <c r="B235" s="23"/>
      <c r="C235" s="23"/>
      <c r="D235" s="23"/>
      <c r="E235" s="23"/>
      <c r="F235" s="23"/>
      <c r="G235" s="23"/>
      <c r="H235" s="23"/>
      <c r="I235" s="23"/>
      <c r="J235" s="17"/>
    </row>
    <row r="236" spans="1:10" s="22" customFormat="1" ht="23.25" x14ac:dyDescent="0.45">
      <c r="A236" s="14" t="s">
        <v>123</v>
      </c>
      <c r="B236" s="15">
        <f>SUM(B237:B238)</f>
        <v>78000000</v>
      </c>
      <c r="C236" s="15">
        <f>SUM(C237:C238)</f>
        <v>78000000</v>
      </c>
      <c r="D236" s="15">
        <f>SUM(D237:D238)</f>
        <v>0</v>
      </c>
      <c r="E236" s="15">
        <f>SUM(E237:E238)</f>
        <v>0</v>
      </c>
      <c r="F236" s="15">
        <f>SUM(F237:F238)</f>
        <v>0</v>
      </c>
      <c r="G236" s="16"/>
      <c r="H236" s="16"/>
      <c r="I236" s="16"/>
      <c r="J236" s="17"/>
    </row>
    <row r="237" spans="1:10" s="22" customFormat="1" x14ac:dyDescent="0.45">
      <c r="A237" s="25" t="s">
        <v>26</v>
      </c>
      <c r="B237" s="19">
        <v>50000000</v>
      </c>
      <c r="C237" s="19">
        <v>50000000</v>
      </c>
      <c r="D237" s="20"/>
      <c r="E237" s="19">
        <v>0</v>
      </c>
      <c r="F237" s="20">
        <f>D237+E237</f>
        <v>0</v>
      </c>
      <c r="G237" s="19"/>
      <c r="H237" s="19"/>
      <c r="I237" s="20">
        <f>D237+G237+H237</f>
        <v>0</v>
      </c>
      <c r="J237" s="17"/>
    </row>
    <row r="238" spans="1:10" s="22" customFormat="1" ht="23.25" x14ac:dyDescent="0.45">
      <c r="A238" s="25" t="s">
        <v>124</v>
      </c>
      <c r="B238" s="19">
        <v>28000000</v>
      </c>
      <c r="C238" s="19">
        <v>28000000</v>
      </c>
      <c r="D238" s="20"/>
      <c r="E238" s="19">
        <v>0</v>
      </c>
      <c r="F238" s="20">
        <f>D238+E238</f>
        <v>0</v>
      </c>
      <c r="G238" s="19"/>
      <c r="H238" s="19"/>
      <c r="I238" s="20">
        <f>D238+G238+H238</f>
        <v>0</v>
      </c>
      <c r="J238" s="17"/>
    </row>
    <row r="239" spans="1:10" s="22" customFormat="1" x14ac:dyDescent="0.45">
      <c r="A239" s="11" t="s">
        <v>50</v>
      </c>
      <c r="B239" s="23"/>
      <c r="C239" s="23"/>
      <c r="D239" s="23"/>
      <c r="E239" s="23"/>
      <c r="F239" s="23"/>
      <c r="G239" s="23"/>
      <c r="H239" s="23"/>
      <c r="I239" s="23"/>
      <c r="J239" s="17"/>
    </row>
    <row r="240" spans="1:10" s="22" customFormat="1" ht="23.25" x14ac:dyDescent="0.45">
      <c r="A240" s="14" t="s">
        <v>125</v>
      </c>
      <c r="B240" s="15">
        <f>SUM(B241:B242)</f>
        <v>913000000</v>
      </c>
      <c r="C240" s="15">
        <f>SUM(C241:C242)</f>
        <v>913000000</v>
      </c>
      <c r="D240" s="15">
        <f>SUM(D241:D242)</f>
        <v>0</v>
      </c>
      <c r="E240" s="15">
        <f>SUM(E241:E242)</f>
        <v>0</v>
      </c>
      <c r="F240" s="15">
        <f>SUM(F241:F242)</f>
        <v>0</v>
      </c>
      <c r="G240" s="16"/>
      <c r="H240" s="16"/>
      <c r="I240" s="16"/>
      <c r="J240" s="17"/>
    </row>
    <row r="241" spans="1:10" s="22" customFormat="1" x14ac:dyDescent="0.45">
      <c r="A241" s="25" t="s">
        <v>103</v>
      </c>
      <c r="B241" s="19">
        <v>883000000</v>
      </c>
      <c r="C241" s="19">
        <v>883000000</v>
      </c>
      <c r="D241" s="20"/>
      <c r="E241" s="19">
        <v>0</v>
      </c>
      <c r="F241" s="20">
        <f>D241+E241</f>
        <v>0</v>
      </c>
      <c r="G241" s="19"/>
      <c r="H241" s="19"/>
      <c r="I241" s="20">
        <f>D241+G241+H241</f>
        <v>0</v>
      </c>
      <c r="J241" s="17"/>
    </row>
    <row r="242" spans="1:10" s="22" customFormat="1" x14ac:dyDescent="0.45">
      <c r="A242" s="25" t="s">
        <v>27</v>
      </c>
      <c r="B242" s="19">
        <v>30000000</v>
      </c>
      <c r="C242" s="19">
        <v>30000000</v>
      </c>
      <c r="D242" s="20"/>
      <c r="E242" s="19">
        <v>0</v>
      </c>
      <c r="F242" s="20">
        <f>D242+E242</f>
        <v>0</v>
      </c>
      <c r="G242" s="19"/>
      <c r="H242" s="19"/>
      <c r="I242" s="20">
        <f>D242+G242+H242</f>
        <v>0</v>
      </c>
      <c r="J242" s="17"/>
    </row>
    <row r="243" spans="1:10" s="22" customFormat="1" x14ac:dyDescent="0.45">
      <c r="A243" s="43" t="s">
        <v>126</v>
      </c>
      <c r="B243" s="44">
        <f t="shared" ref="B243:I243" si="21">B245</f>
        <v>1856993342</v>
      </c>
      <c r="C243" s="44">
        <f t="shared" si="21"/>
        <v>1856993342</v>
      </c>
      <c r="D243" s="44">
        <f t="shared" si="21"/>
        <v>291148996</v>
      </c>
      <c r="E243" s="44">
        <f t="shared" si="21"/>
        <v>0</v>
      </c>
      <c r="F243" s="44">
        <f t="shared" si="21"/>
        <v>291148996</v>
      </c>
      <c r="G243" s="44">
        <f t="shared" si="21"/>
        <v>0</v>
      </c>
      <c r="H243" s="44">
        <f t="shared" si="21"/>
        <v>0</v>
      </c>
      <c r="I243" s="44">
        <f t="shared" si="21"/>
        <v>291148996</v>
      </c>
      <c r="J243" s="43"/>
    </row>
    <row r="244" spans="1:10" s="22" customFormat="1" x14ac:dyDescent="0.45">
      <c r="A244" s="11" t="s">
        <v>127</v>
      </c>
      <c r="B244" s="23"/>
      <c r="C244" s="23"/>
      <c r="D244" s="23"/>
      <c r="E244" s="23"/>
      <c r="F244" s="23"/>
      <c r="G244" s="23"/>
      <c r="H244" s="23"/>
      <c r="I244" s="23"/>
      <c r="J244" s="11"/>
    </row>
    <row r="245" spans="1:10" s="22" customFormat="1" ht="23.25" x14ac:dyDescent="0.45">
      <c r="A245" s="14" t="s">
        <v>128</v>
      </c>
      <c r="B245" s="15">
        <f t="shared" ref="B245:I245" si="22">SUM(B246:B248)</f>
        <v>1856993342</v>
      </c>
      <c r="C245" s="15">
        <f t="shared" si="22"/>
        <v>1856993342</v>
      </c>
      <c r="D245" s="15">
        <f t="shared" si="22"/>
        <v>291148996</v>
      </c>
      <c r="E245" s="15">
        <f t="shared" si="22"/>
        <v>0</v>
      </c>
      <c r="F245" s="15">
        <f t="shared" si="22"/>
        <v>291148996</v>
      </c>
      <c r="G245" s="15">
        <f t="shared" si="22"/>
        <v>0</v>
      </c>
      <c r="H245" s="15">
        <f t="shared" si="22"/>
        <v>0</v>
      </c>
      <c r="I245" s="15">
        <f t="shared" si="22"/>
        <v>291148996</v>
      </c>
      <c r="J245" s="55"/>
    </row>
    <row r="246" spans="1:10" s="22" customFormat="1" ht="67.5" customHeight="1" x14ac:dyDescent="0.45">
      <c r="A246" s="25" t="s">
        <v>24</v>
      </c>
      <c r="B246" s="19">
        <v>1815844346</v>
      </c>
      <c r="C246" s="19">
        <v>1815844346</v>
      </c>
      <c r="D246" s="20">
        <v>50000000</v>
      </c>
      <c r="E246" s="19">
        <v>0</v>
      </c>
      <c r="F246" s="20">
        <f>D246+E246</f>
        <v>50000000</v>
      </c>
      <c r="G246" s="19"/>
      <c r="H246" s="19"/>
      <c r="I246" s="20">
        <f>D246+G246+H246</f>
        <v>50000000</v>
      </c>
      <c r="J246" s="65" t="s">
        <v>129</v>
      </c>
    </row>
    <row r="247" spans="1:10" s="22" customFormat="1" ht="67.5" customHeight="1" x14ac:dyDescent="0.45">
      <c r="A247" s="25" t="s">
        <v>25</v>
      </c>
      <c r="B247" s="19">
        <v>41148996</v>
      </c>
      <c r="C247" s="19">
        <v>41148996</v>
      </c>
      <c r="D247" s="20">
        <v>41148996</v>
      </c>
      <c r="E247" s="19">
        <v>0</v>
      </c>
      <c r="F247" s="20">
        <f>D247+E247</f>
        <v>41148996</v>
      </c>
      <c r="G247" s="19"/>
      <c r="H247" s="19"/>
      <c r="I247" s="20">
        <f>D247+G247+H247</f>
        <v>41148996</v>
      </c>
      <c r="J247" s="66"/>
    </row>
    <row r="248" spans="1:10" s="22" customFormat="1" ht="67.5" customHeight="1" x14ac:dyDescent="0.45">
      <c r="A248" s="25" t="s">
        <v>52</v>
      </c>
      <c r="B248" s="19">
        <v>0</v>
      </c>
      <c r="C248" s="19">
        <v>0</v>
      </c>
      <c r="D248" s="20">
        <v>200000000</v>
      </c>
      <c r="E248" s="19">
        <v>0</v>
      </c>
      <c r="F248" s="20">
        <f>D248+E248</f>
        <v>200000000</v>
      </c>
      <c r="G248" s="19"/>
      <c r="H248" s="19"/>
      <c r="I248" s="20">
        <f>D248+G248+H248</f>
        <v>200000000</v>
      </c>
      <c r="J248" s="66"/>
    </row>
    <row r="249" spans="1:10" s="22" customFormat="1" x14ac:dyDescent="0.45">
      <c r="A249" s="48" t="s">
        <v>130</v>
      </c>
      <c r="B249" s="48">
        <f>B243+B194</f>
        <v>13676711636</v>
      </c>
      <c r="C249" s="48">
        <f>C243+C194</f>
        <v>18426711636</v>
      </c>
      <c r="D249" s="48">
        <f>D243+D194</f>
        <v>4904338849</v>
      </c>
      <c r="E249" s="48">
        <f>E243+E194</f>
        <v>838998474</v>
      </c>
      <c r="F249" s="48">
        <f>D249+E249</f>
        <v>5743337323</v>
      </c>
      <c r="G249" s="48"/>
      <c r="H249" s="48"/>
      <c r="I249" s="48">
        <f>D249+G249+H249</f>
        <v>4904338849</v>
      </c>
      <c r="J249" s="57"/>
    </row>
    <row r="250" spans="1:10" s="22" customFormat="1" x14ac:dyDescent="0.45">
      <c r="A250" s="48" t="s">
        <v>131</v>
      </c>
      <c r="B250" s="48">
        <f t="shared" ref="B250:I250" si="23">B249+B192</f>
        <v>17951469495</v>
      </c>
      <c r="C250" s="48">
        <f t="shared" si="23"/>
        <v>22811469495</v>
      </c>
      <c r="D250" s="48">
        <f t="shared" si="23"/>
        <v>9101271123</v>
      </c>
      <c r="E250" s="48">
        <f t="shared" si="23"/>
        <v>1070433474</v>
      </c>
      <c r="F250" s="48">
        <f t="shared" si="23"/>
        <v>10171704597</v>
      </c>
      <c r="G250" s="48">
        <f t="shared" si="23"/>
        <v>0</v>
      </c>
      <c r="H250" s="48">
        <f t="shared" si="23"/>
        <v>0</v>
      </c>
      <c r="I250" s="48">
        <f t="shared" si="23"/>
        <v>9101271123</v>
      </c>
      <c r="J250" s="48"/>
    </row>
    <row r="251" spans="1:10" x14ac:dyDescent="0.35">
      <c r="A251" s="58"/>
      <c r="B251" s="59"/>
      <c r="C251" s="59"/>
      <c r="D251" s="59"/>
      <c r="E251" s="59"/>
      <c r="F251" s="59"/>
      <c r="G251" s="59"/>
      <c r="H251" s="59"/>
      <c r="I251" s="59"/>
      <c r="J251" s="60"/>
    </row>
  </sheetData>
  <autoFilter ref="A3:I250" xr:uid="{00000000-0009-0000-0000-000000000000}"/>
  <mergeCells count="7">
    <mergeCell ref="J217:J218"/>
    <mergeCell ref="J224:J227"/>
    <mergeCell ref="J246:J248"/>
    <mergeCell ref="J197:J198"/>
    <mergeCell ref="J201:J206"/>
    <mergeCell ref="J209:J210"/>
    <mergeCell ref="J213:J214"/>
  </mergeCells>
  <pageMargins left="0.23622047244094491" right="0.15748031496062992" top="0.27559055118110237" bottom="0.47244094488188981" header="0.27559055118110237" footer="0.19685039370078741"/>
  <pageSetup paperSize="9" scale="71" orientation="landscape" r:id="rId1"/>
  <headerFooter>
    <oddFooter>&amp;C&amp;"-,Gras"&amp;P/&amp;N</oddFooter>
  </headerFooter>
  <rowBreaks count="10" manualBreakCount="10">
    <brk id="22" max="9" man="1"/>
    <brk id="44" max="9" man="1"/>
    <brk id="73" max="9" man="1"/>
    <brk id="98" max="9" man="1"/>
    <brk id="131" max="9" man="1"/>
    <brk id="163" max="9" man="1"/>
    <brk id="192" max="9" man="1"/>
    <brk id="206" max="9" man="1"/>
    <brk id="221" max="9" man="1"/>
    <brk id="242"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Arbitrage Adm Centrale (2)</vt:lpstr>
      <vt:lpstr>'Arbitrage Adm Centrale (2)'!Impression_des_titres</vt:lpstr>
      <vt:lpstr>'Arbitrage Adm Centrale (2)'!Zone_d_impression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Lassina SORO</dc:creator>
  <cp:lastModifiedBy>Lassina SORO</cp:lastModifiedBy>
  <dcterms:created xsi:type="dcterms:W3CDTF">2025-10-13T19:28:28Z</dcterms:created>
  <dcterms:modified xsi:type="dcterms:W3CDTF">2025-10-13T23:02:55Z</dcterms:modified>
</cp:coreProperties>
</file>