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20" yWindow="-120" windowWidth="20730" windowHeight="11160" tabRatio="959" activeTab="2"/>
  </bookViews>
  <sheets>
    <sheet name="Сведения о преподавателях" sheetId="1" r:id="rId1"/>
    <sheet name="Спецпрактики" sheetId="15" r:id="rId2"/>
    <sheet name="Список аудиторий" sheetId="11" r:id="rId3"/>
    <sheet name="Справка КО 20-4" sheetId="3" r:id="rId4"/>
    <sheet name="Внешние 5% 20-4" sheetId="4" r:id="rId5"/>
    <sheet name="МТО 20-4" sheetId="12" r:id="rId6"/>
    <sheet name="Справка КО 20-2" sheetId="5" r:id="rId7"/>
    <sheet name="Внешние 5% 20-2" sheetId="6" r:id="rId8"/>
    <sheet name="МТО 20-2" sheetId="14" r:id="rId9"/>
    <sheet name="Справка КО Маг А" sheetId="7" r:id="rId10"/>
    <sheet name="Внешние 5% Маг А" sheetId="8" r:id="rId11"/>
    <sheet name="МТО Маг А" sheetId="10" r:id="rId12"/>
    <sheet name="Проценты" sheetId="9" r:id="rId13"/>
  </sheets>
  <definedNames>
    <definedName name="_GoBack" localSheetId="9">'Справка КО Маг А'!$K$15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7" i="3"/>
  <c r="G14" i="15"/>
  <c r="J119" i="1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8"/>
  <c r="J87"/>
  <c r="J86"/>
  <c r="J85"/>
  <c r="J84"/>
  <c r="J83"/>
  <c r="J82"/>
  <c r="J81"/>
  <c r="J80"/>
  <c r="J79"/>
  <c r="J78"/>
  <c r="J77"/>
  <c r="J76"/>
  <c r="J75"/>
  <c r="J73"/>
  <c r="J72"/>
  <c r="J71"/>
  <c r="J70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9"/>
  <c r="J8"/>
  <c r="J7"/>
  <c r="J6"/>
  <c r="J5"/>
  <c r="J4"/>
  <c r="J3"/>
  <c r="C47" i="14" l="1"/>
  <c r="C42" i="12"/>
  <c r="G5" i="8"/>
  <c r="C5"/>
  <c r="D5"/>
  <c r="E5"/>
  <c r="F5"/>
  <c r="C33" i="10"/>
  <c r="C89" i="14"/>
  <c r="C71" i="12"/>
  <c r="G9" i="4"/>
  <c r="C9"/>
  <c r="D9"/>
  <c r="E9"/>
  <c r="F9"/>
  <c r="D29" i="7"/>
  <c r="E29"/>
  <c r="F29"/>
  <c r="G29"/>
  <c r="I29"/>
  <c r="J29"/>
  <c r="K29"/>
  <c r="D30"/>
  <c r="E30"/>
  <c r="F30"/>
  <c r="G30"/>
  <c r="I30"/>
  <c r="J30"/>
  <c r="K30"/>
  <c r="D81" i="5" l="1"/>
  <c r="E81"/>
  <c r="F81"/>
  <c r="G81"/>
  <c r="I81"/>
  <c r="J81"/>
  <c r="K81"/>
  <c r="D87" i="3"/>
  <c r="E87"/>
  <c r="F87"/>
  <c r="G87"/>
  <c r="I87"/>
  <c r="K87"/>
  <c r="D81" l="1"/>
  <c r="I81" s="1"/>
  <c r="E81"/>
  <c r="F81"/>
  <c r="G81"/>
  <c r="J81"/>
  <c r="K81"/>
  <c r="K75" i="5" l="1"/>
  <c r="J75"/>
  <c r="G75"/>
  <c r="F75"/>
  <c r="E75"/>
  <c r="D75"/>
  <c r="I75" s="1"/>
  <c r="J77" i="3" l="1"/>
  <c r="K77"/>
  <c r="J78"/>
  <c r="K78"/>
  <c r="J79"/>
  <c r="K79"/>
  <c r="J80"/>
  <c r="K80"/>
  <c r="J82"/>
  <c r="K82"/>
  <c r="D77"/>
  <c r="I77" s="1"/>
  <c r="E77"/>
  <c r="F77"/>
  <c r="G77"/>
  <c r="D78"/>
  <c r="I78" s="1"/>
  <c r="E78"/>
  <c r="F78"/>
  <c r="G78"/>
  <c r="D79"/>
  <c r="I79" s="1"/>
  <c r="E79"/>
  <c r="F79"/>
  <c r="G79"/>
  <c r="D80"/>
  <c r="I80" s="1"/>
  <c r="E80"/>
  <c r="F80"/>
  <c r="G80"/>
  <c r="C6" i="8"/>
  <c r="D6"/>
  <c r="E6"/>
  <c r="F6"/>
  <c r="F4"/>
  <c r="E4"/>
  <c r="D4"/>
  <c r="C4"/>
  <c r="C5" i="6"/>
  <c r="D5"/>
  <c r="E5"/>
  <c r="F5"/>
  <c r="C6"/>
  <c r="D6"/>
  <c r="E6"/>
  <c r="F6"/>
  <c r="C7"/>
  <c r="D7"/>
  <c r="E7"/>
  <c r="F7"/>
  <c r="F4"/>
  <c r="E4"/>
  <c r="D4"/>
  <c r="C4"/>
  <c r="C5" i="4"/>
  <c r="D5"/>
  <c r="E5"/>
  <c r="F5"/>
  <c r="C6"/>
  <c r="D6"/>
  <c r="E6"/>
  <c r="F6"/>
  <c r="C7"/>
  <c r="D7"/>
  <c r="E7"/>
  <c r="F7"/>
  <c r="C8"/>
  <c r="D8"/>
  <c r="E8"/>
  <c r="F8"/>
  <c r="C10"/>
  <c r="D10"/>
  <c r="E10"/>
  <c r="F10"/>
  <c r="F4"/>
  <c r="E4"/>
  <c r="D4"/>
  <c r="C4"/>
  <c r="J5" i="7"/>
  <c r="K5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D5"/>
  <c r="E5"/>
  <c r="F5"/>
  <c r="G5"/>
  <c r="D6"/>
  <c r="E6"/>
  <c r="F6"/>
  <c r="G6"/>
  <c r="D7"/>
  <c r="E7"/>
  <c r="F7"/>
  <c r="G7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D26"/>
  <c r="E26"/>
  <c r="F26"/>
  <c r="G26"/>
  <c r="D27"/>
  <c r="E27"/>
  <c r="F27"/>
  <c r="G27"/>
  <c r="D28"/>
  <c r="E28"/>
  <c r="F28"/>
  <c r="G28"/>
  <c r="D31"/>
  <c r="E31"/>
  <c r="F31"/>
  <c r="G31"/>
  <c r="D32"/>
  <c r="I32" s="1"/>
  <c r="E32"/>
  <c r="F32"/>
  <c r="G32"/>
  <c r="D33"/>
  <c r="E33"/>
  <c r="F33"/>
  <c r="G33"/>
  <c r="D34"/>
  <c r="I34" s="1"/>
  <c r="E34"/>
  <c r="F34"/>
  <c r="G34"/>
  <c r="D35"/>
  <c r="I35" s="1"/>
  <c r="E35"/>
  <c r="F35"/>
  <c r="G35"/>
  <c r="D36"/>
  <c r="E36"/>
  <c r="F36"/>
  <c r="G36"/>
  <c r="D37"/>
  <c r="E37"/>
  <c r="F37"/>
  <c r="G37"/>
  <c r="D38"/>
  <c r="E38"/>
  <c r="F38"/>
  <c r="G38"/>
  <c r="D39"/>
  <c r="I39" s="1"/>
  <c r="E39"/>
  <c r="F39"/>
  <c r="G39"/>
  <c r="D40"/>
  <c r="E40"/>
  <c r="F40"/>
  <c r="G40"/>
  <c r="D41"/>
  <c r="I41" s="1"/>
  <c r="E41"/>
  <c r="F41"/>
  <c r="G41"/>
  <c r="D42"/>
  <c r="E42"/>
  <c r="F42"/>
  <c r="G42"/>
  <c r="D43"/>
  <c r="E43"/>
  <c r="F43"/>
  <c r="G43"/>
  <c r="D44"/>
  <c r="E44"/>
  <c r="F44"/>
  <c r="G44"/>
  <c r="D45"/>
  <c r="E45"/>
  <c r="F45"/>
  <c r="G45"/>
  <c r="K4"/>
  <c r="J4"/>
  <c r="G4"/>
  <c r="F4"/>
  <c r="E4"/>
  <c r="D4"/>
  <c r="J5" i="5"/>
  <c r="K5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72"/>
  <c r="K72"/>
  <c r="J73"/>
  <c r="K73"/>
  <c r="J74"/>
  <c r="K74"/>
  <c r="J76"/>
  <c r="K76"/>
  <c r="J77"/>
  <c r="K77"/>
  <c r="J78"/>
  <c r="K78"/>
  <c r="J79"/>
  <c r="K79"/>
  <c r="J80"/>
  <c r="K80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D5"/>
  <c r="E5"/>
  <c r="F5"/>
  <c r="G5"/>
  <c r="D6"/>
  <c r="E6"/>
  <c r="F6"/>
  <c r="G6"/>
  <c r="D7"/>
  <c r="E7"/>
  <c r="F7"/>
  <c r="G7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D26"/>
  <c r="E26"/>
  <c r="F26"/>
  <c r="G26"/>
  <c r="D27"/>
  <c r="E27"/>
  <c r="F27"/>
  <c r="G27"/>
  <c r="D28"/>
  <c r="E28"/>
  <c r="F28"/>
  <c r="G28"/>
  <c r="D29"/>
  <c r="E29"/>
  <c r="F29"/>
  <c r="G29"/>
  <c r="D30"/>
  <c r="E30"/>
  <c r="F30"/>
  <c r="G30"/>
  <c r="D31"/>
  <c r="E31"/>
  <c r="F31"/>
  <c r="G31"/>
  <c r="D32"/>
  <c r="E32"/>
  <c r="F32"/>
  <c r="G32"/>
  <c r="D33"/>
  <c r="E33"/>
  <c r="F33"/>
  <c r="G33"/>
  <c r="D34"/>
  <c r="E34"/>
  <c r="F34"/>
  <c r="G34"/>
  <c r="D35"/>
  <c r="E35"/>
  <c r="F35"/>
  <c r="G35"/>
  <c r="D36"/>
  <c r="E36"/>
  <c r="F36"/>
  <c r="G36"/>
  <c r="D37"/>
  <c r="E37"/>
  <c r="F37"/>
  <c r="G37"/>
  <c r="D38"/>
  <c r="E38"/>
  <c r="F38"/>
  <c r="G38"/>
  <c r="D39"/>
  <c r="E39"/>
  <c r="F39"/>
  <c r="G39"/>
  <c r="D40"/>
  <c r="E40"/>
  <c r="F40"/>
  <c r="G40"/>
  <c r="D41"/>
  <c r="E41"/>
  <c r="F41"/>
  <c r="G41"/>
  <c r="D42"/>
  <c r="E42"/>
  <c r="F42"/>
  <c r="G42"/>
  <c r="D43"/>
  <c r="E43"/>
  <c r="F43"/>
  <c r="G43"/>
  <c r="D44"/>
  <c r="E44"/>
  <c r="F44"/>
  <c r="G44"/>
  <c r="D45"/>
  <c r="E45"/>
  <c r="F45"/>
  <c r="G45"/>
  <c r="D46"/>
  <c r="E46"/>
  <c r="F46"/>
  <c r="G46"/>
  <c r="D47"/>
  <c r="E47"/>
  <c r="F47"/>
  <c r="G47"/>
  <c r="D48"/>
  <c r="E48"/>
  <c r="F48"/>
  <c r="G48"/>
  <c r="D49"/>
  <c r="E49"/>
  <c r="F49"/>
  <c r="G49"/>
  <c r="D50"/>
  <c r="E50"/>
  <c r="F50"/>
  <c r="G50"/>
  <c r="D51"/>
  <c r="E51"/>
  <c r="F51"/>
  <c r="G51"/>
  <c r="D52"/>
  <c r="E52"/>
  <c r="F52"/>
  <c r="G52"/>
  <c r="D53"/>
  <c r="E53"/>
  <c r="F53"/>
  <c r="G53"/>
  <c r="D54"/>
  <c r="E54"/>
  <c r="F54"/>
  <c r="G54"/>
  <c r="D55"/>
  <c r="E55"/>
  <c r="F55"/>
  <c r="G55"/>
  <c r="D56"/>
  <c r="E56"/>
  <c r="F56"/>
  <c r="G56"/>
  <c r="D57"/>
  <c r="E57"/>
  <c r="F57"/>
  <c r="G57"/>
  <c r="D58"/>
  <c r="E58"/>
  <c r="F58"/>
  <c r="G58"/>
  <c r="D59"/>
  <c r="E59"/>
  <c r="F59"/>
  <c r="G59"/>
  <c r="D60"/>
  <c r="E60"/>
  <c r="F60"/>
  <c r="G60"/>
  <c r="D61"/>
  <c r="E61"/>
  <c r="F61"/>
  <c r="G61"/>
  <c r="D62"/>
  <c r="E62"/>
  <c r="F62"/>
  <c r="G62"/>
  <c r="D63"/>
  <c r="E63"/>
  <c r="F63"/>
  <c r="G63"/>
  <c r="D64"/>
  <c r="E64"/>
  <c r="F64"/>
  <c r="G64"/>
  <c r="D65"/>
  <c r="E65"/>
  <c r="F65"/>
  <c r="G65"/>
  <c r="D66"/>
  <c r="E66"/>
  <c r="F66"/>
  <c r="G66"/>
  <c r="D67"/>
  <c r="E67"/>
  <c r="F67"/>
  <c r="G67"/>
  <c r="D68"/>
  <c r="E68"/>
  <c r="F68"/>
  <c r="G68"/>
  <c r="D69"/>
  <c r="E69"/>
  <c r="F69"/>
  <c r="G69"/>
  <c r="D70"/>
  <c r="E70"/>
  <c r="F70"/>
  <c r="G70"/>
  <c r="D71"/>
  <c r="E71"/>
  <c r="F71"/>
  <c r="G71"/>
  <c r="D72"/>
  <c r="E72"/>
  <c r="F72"/>
  <c r="G72"/>
  <c r="D73"/>
  <c r="E73"/>
  <c r="F73"/>
  <c r="G73"/>
  <c r="D74"/>
  <c r="E74"/>
  <c r="F74"/>
  <c r="G74"/>
  <c r="D76"/>
  <c r="E76"/>
  <c r="F76"/>
  <c r="G76"/>
  <c r="D77"/>
  <c r="E77"/>
  <c r="F77"/>
  <c r="G77"/>
  <c r="D78"/>
  <c r="I78" s="1"/>
  <c r="E78"/>
  <c r="F78"/>
  <c r="G78"/>
  <c r="D79"/>
  <c r="E79"/>
  <c r="F79"/>
  <c r="G79"/>
  <c r="D80"/>
  <c r="I80" s="1"/>
  <c r="E80"/>
  <c r="F80"/>
  <c r="G80"/>
  <c r="D82"/>
  <c r="E82"/>
  <c r="F82"/>
  <c r="G82"/>
  <c r="D83"/>
  <c r="E83"/>
  <c r="F83"/>
  <c r="G83"/>
  <c r="D84"/>
  <c r="E84"/>
  <c r="F84"/>
  <c r="G84"/>
  <c r="D85"/>
  <c r="I85" s="1"/>
  <c r="E85"/>
  <c r="F85"/>
  <c r="G85"/>
  <c r="D86"/>
  <c r="I86" s="1"/>
  <c r="E86"/>
  <c r="F86"/>
  <c r="G86"/>
  <c r="D87"/>
  <c r="I87" s="1"/>
  <c r="E87"/>
  <c r="F87"/>
  <c r="G87"/>
  <c r="D88"/>
  <c r="E88"/>
  <c r="F88"/>
  <c r="G88"/>
  <c r="D89"/>
  <c r="E89"/>
  <c r="F89"/>
  <c r="G89"/>
  <c r="D90"/>
  <c r="E90"/>
  <c r="F90"/>
  <c r="G90"/>
  <c r="D91"/>
  <c r="E91"/>
  <c r="F91"/>
  <c r="G91"/>
  <c r="K4"/>
  <c r="J4"/>
  <c r="G4"/>
  <c r="F4"/>
  <c r="D4"/>
  <c r="J5" i="3"/>
  <c r="K5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72"/>
  <c r="K72"/>
  <c r="J73"/>
  <c r="K73"/>
  <c r="J74"/>
  <c r="K74"/>
  <c r="J75"/>
  <c r="K75"/>
  <c r="J76"/>
  <c r="K76"/>
  <c r="J83"/>
  <c r="K83"/>
  <c r="J84"/>
  <c r="K84"/>
  <c r="J85"/>
  <c r="K85"/>
  <c r="J86"/>
  <c r="K86"/>
  <c r="J88"/>
  <c r="K88"/>
  <c r="J89"/>
  <c r="K89"/>
  <c r="J90"/>
  <c r="K90"/>
  <c r="J91"/>
  <c r="K91"/>
  <c r="J92"/>
  <c r="K92"/>
  <c r="J93"/>
  <c r="K93"/>
  <c r="J94"/>
  <c r="K94"/>
  <c r="J95"/>
  <c r="K95"/>
  <c r="J96"/>
  <c r="K96"/>
  <c r="D5"/>
  <c r="E5"/>
  <c r="F5"/>
  <c r="G5"/>
  <c r="D6"/>
  <c r="E6"/>
  <c r="F6"/>
  <c r="G6"/>
  <c r="D7"/>
  <c r="E7"/>
  <c r="F7"/>
  <c r="G7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D26"/>
  <c r="E26"/>
  <c r="F26"/>
  <c r="G26"/>
  <c r="D27"/>
  <c r="E27"/>
  <c r="F27"/>
  <c r="G27"/>
  <c r="D28"/>
  <c r="E28"/>
  <c r="F28"/>
  <c r="G28"/>
  <c r="D29"/>
  <c r="E29"/>
  <c r="F29"/>
  <c r="G29"/>
  <c r="D30"/>
  <c r="E30"/>
  <c r="F30"/>
  <c r="G30"/>
  <c r="D31"/>
  <c r="E31"/>
  <c r="F31"/>
  <c r="G31"/>
  <c r="D32"/>
  <c r="E32"/>
  <c r="F32"/>
  <c r="G32"/>
  <c r="D33"/>
  <c r="E33"/>
  <c r="F33"/>
  <c r="G33"/>
  <c r="D34"/>
  <c r="E34"/>
  <c r="F34"/>
  <c r="G34"/>
  <c r="D35"/>
  <c r="E35"/>
  <c r="F35"/>
  <c r="G35"/>
  <c r="D36"/>
  <c r="E36"/>
  <c r="F36"/>
  <c r="G36"/>
  <c r="D37"/>
  <c r="E37"/>
  <c r="F37"/>
  <c r="G37"/>
  <c r="D38"/>
  <c r="E38"/>
  <c r="F38"/>
  <c r="G38"/>
  <c r="D39"/>
  <c r="E39"/>
  <c r="F39"/>
  <c r="G39"/>
  <c r="D40"/>
  <c r="E40"/>
  <c r="F40"/>
  <c r="G40"/>
  <c r="D41"/>
  <c r="E41"/>
  <c r="F41"/>
  <c r="G41"/>
  <c r="D42"/>
  <c r="E42"/>
  <c r="F42"/>
  <c r="G42"/>
  <c r="D43"/>
  <c r="E43"/>
  <c r="F43"/>
  <c r="G43"/>
  <c r="D44"/>
  <c r="E44"/>
  <c r="F44"/>
  <c r="G44"/>
  <c r="D45"/>
  <c r="E45"/>
  <c r="F45"/>
  <c r="G45"/>
  <c r="D46"/>
  <c r="E46"/>
  <c r="F46"/>
  <c r="G46"/>
  <c r="D47"/>
  <c r="E47"/>
  <c r="F47"/>
  <c r="G47"/>
  <c r="D48"/>
  <c r="E48"/>
  <c r="F48"/>
  <c r="G48"/>
  <c r="D49"/>
  <c r="E49"/>
  <c r="F49"/>
  <c r="G49"/>
  <c r="D50"/>
  <c r="E50"/>
  <c r="F50"/>
  <c r="G50"/>
  <c r="D51"/>
  <c r="E51"/>
  <c r="F51"/>
  <c r="G51"/>
  <c r="D52"/>
  <c r="E52"/>
  <c r="F52"/>
  <c r="G52"/>
  <c r="D53"/>
  <c r="E53"/>
  <c r="F53"/>
  <c r="G53"/>
  <c r="D54"/>
  <c r="E54"/>
  <c r="F54"/>
  <c r="G54"/>
  <c r="D55"/>
  <c r="E55"/>
  <c r="F55"/>
  <c r="G55"/>
  <c r="D56"/>
  <c r="E56"/>
  <c r="F56"/>
  <c r="G56"/>
  <c r="D57"/>
  <c r="E57"/>
  <c r="F57"/>
  <c r="G57"/>
  <c r="D58"/>
  <c r="E58"/>
  <c r="F58"/>
  <c r="G58"/>
  <c r="D59"/>
  <c r="E59"/>
  <c r="F59"/>
  <c r="G59"/>
  <c r="D60"/>
  <c r="E60"/>
  <c r="F60"/>
  <c r="G60"/>
  <c r="D61"/>
  <c r="E61"/>
  <c r="F61"/>
  <c r="G61"/>
  <c r="D62"/>
  <c r="E62"/>
  <c r="F62"/>
  <c r="G62"/>
  <c r="D63"/>
  <c r="E63"/>
  <c r="F63"/>
  <c r="G63"/>
  <c r="D64"/>
  <c r="E64"/>
  <c r="F64"/>
  <c r="G64"/>
  <c r="D65"/>
  <c r="E65"/>
  <c r="F65"/>
  <c r="G65"/>
  <c r="D66"/>
  <c r="E66"/>
  <c r="F66"/>
  <c r="G66"/>
  <c r="D67"/>
  <c r="E67"/>
  <c r="F67"/>
  <c r="G67"/>
  <c r="D68"/>
  <c r="E68"/>
  <c r="F68"/>
  <c r="G68"/>
  <c r="D69"/>
  <c r="E69"/>
  <c r="F69"/>
  <c r="G69"/>
  <c r="D70"/>
  <c r="E70"/>
  <c r="F70"/>
  <c r="G70"/>
  <c r="D71"/>
  <c r="E71"/>
  <c r="F71"/>
  <c r="G71"/>
  <c r="D72"/>
  <c r="E72"/>
  <c r="F72"/>
  <c r="G72"/>
  <c r="D73"/>
  <c r="E73"/>
  <c r="F73"/>
  <c r="G73"/>
  <c r="D74"/>
  <c r="E74"/>
  <c r="F74"/>
  <c r="G74"/>
  <c r="D75"/>
  <c r="E75"/>
  <c r="F75"/>
  <c r="G75"/>
  <c r="D76"/>
  <c r="E76"/>
  <c r="F76"/>
  <c r="G76"/>
  <c r="D82"/>
  <c r="I82" s="1"/>
  <c r="E82"/>
  <c r="F82"/>
  <c r="G82"/>
  <c r="D83"/>
  <c r="I83" s="1"/>
  <c r="E83"/>
  <c r="F83"/>
  <c r="G83"/>
  <c r="D84"/>
  <c r="I84" s="1"/>
  <c r="E84"/>
  <c r="F84"/>
  <c r="G84"/>
  <c r="D85"/>
  <c r="I85" s="1"/>
  <c r="E85"/>
  <c r="F85"/>
  <c r="G85"/>
  <c r="D86"/>
  <c r="I86" s="1"/>
  <c r="E86"/>
  <c r="F86"/>
  <c r="G86"/>
  <c r="D88"/>
  <c r="I88" s="1"/>
  <c r="E88"/>
  <c r="F88"/>
  <c r="G88"/>
  <c r="D89"/>
  <c r="E89"/>
  <c r="F89"/>
  <c r="G89"/>
  <c r="D90"/>
  <c r="I90" s="1"/>
  <c r="E90"/>
  <c r="F90"/>
  <c r="G90"/>
  <c r="D91"/>
  <c r="I91" s="1"/>
  <c r="E91"/>
  <c r="F91"/>
  <c r="G91"/>
  <c r="D92"/>
  <c r="I92" s="1"/>
  <c r="E92"/>
  <c r="F92"/>
  <c r="G92"/>
  <c r="D93"/>
  <c r="I93" s="1"/>
  <c r="E93"/>
  <c r="F93"/>
  <c r="G93"/>
  <c r="D94"/>
  <c r="I94" s="1"/>
  <c r="E94"/>
  <c r="F94"/>
  <c r="G94"/>
  <c r="D95"/>
  <c r="E95"/>
  <c r="F95"/>
  <c r="G95"/>
  <c r="D96"/>
  <c r="E96"/>
  <c r="F96"/>
  <c r="G96"/>
  <c r="K4"/>
  <c r="J4"/>
  <c r="G4"/>
  <c r="F4"/>
  <c r="E4"/>
  <c r="D4"/>
  <c r="E4" i="5"/>
  <c r="I38" i="7"/>
  <c r="I40"/>
  <c r="I42"/>
  <c r="I33"/>
  <c r="I36"/>
  <c r="I84" i="5"/>
  <c r="I88"/>
  <c r="I77"/>
  <c r="I79"/>
  <c r="I82"/>
  <c r="I9" i="3" l="1"/>
  <c r="I8"/>
  <c r="I7" l="1"/>
  <c r="C34" i="10" l="1"/>
  <c r="I10" i="3" l="1"/>
  <c r="C4" i="10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"/>
  <c r="C72" i="1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3"/>
  <c r="C90" i="1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3"/>
  <c r="D85" l="1"/>
  <c r="D86"/>
  <c r="D87"/>
  <c r="D88"/>
  <c r="D89"/>
  <c r="D90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1"/>
  <c r="D71"/>
  <c r="H70"/>
  <c r="D70"/>
  <c r="H69"/>
  <c r="D69"/>
  <c r="H68"/>
  <c r="D68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1"/>
  <c r="D31"/>
  <c r="H30"/>
  <c r="D30"/>
  <c r="H29"/>
  <c r="D29"/>
  <c r="H27"/>
  <c r="D27"/>
  <c r="H26"/>
  <c r="D26"/>
  <c r="H24"/>
  <c r="D24"/>
  <c r="H23"/>
  <c r="D23"/>
  <c r="H22"/>
  <c r="D22"/>
  <c r="H21"/>
  <c r="D21"/>
  <c r="H18"/>
  <c r="D18"/>
  <c r="H15"/>
  <c r="D15"/>
  <c r="H14"/>
  <c r="D14"/>
  <c r="H13"/>
  <c r="D13"/>
  <c r="H6"/>
  <c r="D6"/>
  <c r="H5"/>
  <c r="D5"/>
  <c r="H4"/>
  <c r="D4"/>
  <c r="H3"/>
  <c r="D3"/>
  <c r="D37" i="12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1"/>
  <c r="D62"/>
  <c r="D63"/>
  <c r="D64"/>
  <c r="D65"/>
  <c r="D66"/>
  <c r="D67"/>
  <c r="D68"/>
  <c r="D69"/>
  <c r="D70"/>
  <c r="D71"/>
  <c r="D72"/>
  <c r="D35"/>
  <c r="D34"/>
  <c r="D33"/>
  <c r="D32"/>
  <c r="D31"/>
  <c r="D30"/>
  <c r="D29"/>
  <c r="D28"/>
  <c r="D27"/>
  <c r="D26"/>
  <c r="D25"/>
  <c r="D24"/>
  <c r="D23"/>
  <c r="D22"/>
  <c r="D21"/>
  <c r="D19"/>
  <c r="D18"/>
  <c r="D17"/>
  <c r="D16"/>
  <c r="D15"/>
  <c r="D14"/>
  <c r="D13"/>
  <c r="D12"/>
  <c r="D11"/>
  <c r="D10"/>
  <c r="D9"/>
  <c r="D8"/>
  <c r="D7"/>
  <c r="D6"/>
  <c r="D5"/>
  <c r="D4"/>
  <c r="D3"/>
  <c r="D4" i="10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"/>
  <c r="G6" i="8" l="1"/>
  <c r="G4"/>
  <c r="I5" i="7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31"/>
  <c r="I37"/>
  <c r="I43"/>
  <c r="I44"/>
  <c r="I45"/>
  <c r="B3" i="9"/>
  <c r="I4" i="7"/>
  <c r="H46" l="1"/>
  <c r="G7" i="8" s="1"/>
  <c r="G5" i="4"/>
  <c r="G6"/>
  <c r="G7"/>
  <c r="G8"/>
  <c r="G10"/>
  <c r="G4"/>
  <c r="G5" i="6"/>
  <c r="G6"/>
  <c r="G7"/>
  <c r="G4"/>
  <c r="C3" i="9" l="1"/>
  <c r="I5" i="5"/>
  <c r="I8"/>
  <c r="I9"/>
  <c r="I10"/>
  <c r="I11"/>
  <c r="I14"/>
  <c r="I15"/>
  <c r="I16"/>
  <c r="I17"/>
  <c r="I18"/>
  <c r="I19"/>
  <c r="I22"/>
  <c r="I23"/>
  <c r="I24"/>
  <c r="I25"/>
  <c r="I26"/>
  <c r="I27"/>
  <c r="I30"/>
  <c r="I31"/>
  <c r="I32"/>
  <c r="I33"/>
  <c r="I34"/>
  <c r="I35"/>
  <c r="I38"/>
  <c r="I39"/>
  <c r="I40"/>
  <c r="I41"/>
  <c r="I42"/>
  <c r="I43"/>
  <c r="I46"/>
  <c r="I47"/>
  <c r="I48"/>
  <c r="I49"/>
  <c r="I50"/>
  <c r="I51"/>
  <c r="I54"/>
  <c r="I55"/>
  <c r="I56"/>
  <c r="I57"/>
  <c r="I58"/>
  <c r="I59"/>
  <c r="I62"/>
  <c r="I63"/>
  <c r="I64"/>
  <c r="I65"/>
  <c r="I66"/>
  <c r="I67"/>
  <c r="I68"/>
  <c r="I69"/>
  <c r="I70"/>
  <c r="I71"/>
  <c r="I72"/>
  <c r="I73"/>
  <c r="I74"/>
  <c r="I76"/>
  <c r="I83"/>
  <c r="I89"/>
  <c r="I90"/>
  <c r="I91"/>
  <c r="B2" i="9"/>
  <c r="I4" i="5"/>
  <c r="H92"/>
  <c r="H97" i="3"/>
  <c r="I6" i="5"/>
  <c r="I12"/>
  <c r="I20"/>
  <c r="I28"/>
  <c r="I36"/>
  <c r="I44"/>
  <c r="I52"/>
  <c r="I60"/>
  <c r="I7"/>
  <c r="I13"/>
  <c r="I21"/>
  <c r="I29"/>
  <c r="I37"/>
  <c r="I45"/>
  <c r="I53"/>
  <c r="I61"/>
  <c r="C2" i="9" l="1"/>
  <c r="G8" i="6"/>
  <c r="I5" i="3"/>
  <c r="I6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89"/>
  <c r="I95"/>
  <c r="I96"/>
  <c r="B1" i="9"/>
  <c r="C1" s="1"/>
  <c r="I4" i="3"/>
  <c r="G11" i="4" l="1"/>
</calcChain>
</file>

<file path=xl/sharedStrings.xml><?xml version="1.0" encoding="utf-8"?>
<sst xmlns="http://schemas.openxmlformats.org/spreadsheetml/2006/main" count="1577" uniqueCount="699">
  <si>
    <t>нет</t>
  </si>
  <si>
    <t>№ п/п</t>
  </si>
  <si>
    <t>Наименование учебных предметов, курсов, дисциплин (модулей), практики, иных видов учебной деятельности, предусмотренных учебным планом образовательной программы</t>
  </si>
  <si>
    <t>Ф.И.О. педагогического (научно- педагогического) работника, участвующего в реализации образовательной программы</t>
  </si>
  <si>
    <t>Условия привлечения (по основному месту работы, на условиях внутреннего/ внешнего совместительства; на условиях договора гражданско- правового характера (далее - договор ГПХ)</t>
  </si>
  <si>
    <t>Должность, ученая степень, ученое звание</t>
  </si>
  <si>
    <t>Уровень образования, наименование специальности, направления подготовки, наименование присвоенной квалификации</t>
  </si>
  <si>
    <t>Сведения о дополнительном профессиональном образовании</t>
  </si>
  <si>
    <t>Объем учебной нагрузки</t>
  </si>
  <si>
    <t>Трудовой стаж работы</t>
  </si>
  <si>
    <t>количество часов</t>
  </si>
  <si>
    <t>доля ставки</t>
  </si>
  <si>
    <t>стаж работы в организациях, осуществляющих образовательную деятельность, на должностях педагогических (научно- педагогических) работников</t>
  </si>
  <si>
    <t>стаж работы в иных организациях, осуществляющих деятельность в профессиональной сфере, соответствующей профессиональной деятельности, к которой готовится выпускник</t>
  </si>
  <si>
    <t>Философия</t>
  </si>
  <si>
    <t>Бязрова Джульетта Бароновна</t>
  </si>
  <si>
    <t>по основному месту работы</t>
  </si>
  <si>
    <t>Должность –  доцент, канд. филос. наук,  доцент</t>
  </si>
  <si>
    <t>Высшее, специальность – история, квалификация  – историк, преподаватель истории и обществоведения</t>
  </si>
  <si>
    <t>Иностранный язык</t>
  </si>
  <si>
    <t>Малиева Залина Ноховна</t>
  </si>
  <si>
    <t>Должность –  доцент, канд. филол. наук,  доцент</t>
  </si>
  <si>
    <t>Высшее, специальность – филология, квалификация – филолог, преподаватель английского языка и литературы</t>
  </si>
  <si>
    <t>Тамерьян Татьяна Юльевна</t>
  </si>
  <si>
    <t>Высшее, специальность –   английский и испанский языки, квалификация – учитель английского и испанского языков</t>
  </si>
  <si>
    <t>История</t>
  </si>
  <si>
    <t>Батагова Людмила Хазретовна</t>
  </si>
  <si>
    <t>Должность –  доцент, канд. ист. наук,  доцент</t>
  </si>
  <si>
    <t>Экономика</t>
  </si>
  <si>
    <t>Дзодзикова Фатима Викторовна</t>
  </si>
  <si>
    <t>Должность –  доцент, канд. экон. наук,  доцент</t>
  </si>
  <si>
    <t>Высшее, специальность – коммерция, квалификация  – коммерсант</t>
  </si>
  <si>
    <t>???</t>
  </si>
  <si>
    <t>Численные методы</t>
  </si>
  <si>
    <t>Цахоева Альбина Феликсовна</t>
  </si>
  <si>
    <t>Должность  – доцент, канд. пед. наук, доцент</t>
  </si>
  <si>
    <t>Высшее, специальность – математика, квалификация – математик, преподаватель</t>
  </si>
  <si>
    <t>Теоретическая механика</t>
  </si>
  <si>
    <t>Галимов Нурислам Борисович</t>
  </si>
  <si>
    <t>Должность –  доцент, канд. физ.-мат. наук,  доцент</t>
  </si>
  <si>
    <t>Высшее, специальность – машины и аппараты легкой промышленности, квалификация  – инженер-механик</t>
  </si>
  <si>
    <t>Математический анализ</t>
  </si>
  <si>
    <t>Хугаева Людмила Таймуразовна</t>
  </si>
  <si>
    <t>Должность  – доцент, канд. экон. наук, ученое звание отсутствует</t>
  </si>
  <si>
    <t>Высшее, специальность – математика, квалификация – математик</t>
  </si>
  <si>
    <t>Алгебра</t>
  </si>
  <si>
    <t>Джусоева Нонна Анатольевна</t>
  </si>
  <si>
    <t>Высшее, специальность - математика, квалификация - математик, преподаватель</t>
  </si>
  <si>
    <t>Дряева Роксана Юрьевна</t>
  </si>
  <si>
    <t>Должность  –  старший преподаватель, ученая степень отсутствует, ученое звание отсутствует</t>
  </si>
  <si>
    <t xml:space="preserve">Высшее, направление подготовки  – математика, квалификация  – магистр </t>
  </si>
  <si>
    <t>Аналитическая геометрия</t>
  </si>
  <si>
    <t>Секинаева Белла Шабажевна</t>
  </si>
  <si>
    <t>Дискретная математика и математическая логика</t>
  </si>
  <si>
    <t>Воронцова Ирина Александровна</t>
  </si>
  <si>
    <t>Высшее, специальность – математика, квалификация – математик, прикладник</t>
  </si>
  <si>
    <t>Дифференциальные уравнения</t>
  </si>
  <si>
    <t>Бичегкуев Маирбек Сулейманович</t>
  </si>
  <si>
    <t>Высшее, специальность – математика, квалификация – математик, преподаватель математики.</t>
  </si>
  <si>
    <t>Комплексный анализ (теория функций комплексного переменного)</t>
  </si>
  <si>
    <t>Функциональный анализ</t>
  </si>
  <si>
    <t>Дифференциальная геометрия и топология</t>
  </si>
  <si>
    <t>Теория вероятностей и математическая статистика</t>
  </si>
  <si>
    <t>Доев Феликс Хамурзаевич</t>
  </si>
  <si>
    <t>Теория случайных процессов</t>
  </si>
  <si>
    <t>Безопасность жизнедеятельности</t>
  </si>
  <si>
    <t>Зембатов Хасан Бубуцкаевич</t>
  </si>
  <si>
    <t>Высшее, специальность – физика и математика со специализацией по физике, квалификация – учитель физики и математики средней шк</t>
  </si>
  <si>
    <t>Физическая культура и спорт</t>
  </si>
  <si>
    <t>Калустьянц Каринэ Артемовна</t>
  </si>
  <si>
    <t>Должность –  доцент, канд. пед. наук,  ученое звание отсутствует</t>
  </si>
  <si>
    <t>Высшее, специальность – физическое воспитание, квалификация  – учитель физической культуры</t>
  </si>
  <si>
    <t>Педагогика</t>
  </si>
  <si>
    <t>Малиева Залина Колумбовна</t>
  </si>
  <si>
    <t>Психология</t>
  </si>
  <si>
    <t>Культурология</t>
  </si>
  <si>
    <t>Гобети  Залина Бимболатовна</t>
  </si>
  <si>
    <t>Политология</t>
  </si>
  <si>
    <t>Дзидзоев Валерий Дударович</t>
  </si>
  <si>
    <t>на условиях внешнего совместительства</t>
  </si>
  <si>
    <t>Дополнительные главы математики</t>
  </si>
  <si>
    <t>Основания геометрии</t>
  </si>
  <si>
    <t>Компьютерные науки (Языки программирования )</t>
  </si>
  <si>
    <t>Компьютерные науки (Практикум на ПК)</t>
  </si>
  <si>
    <t>Компьютерные науки (Информатика)</t>
  </si>
  <si>
    <t>Алборова  Виктория Эдуардовна</t>
  </si>
  <si>
    <t>Должность  –  ассистент, ученая степень отсутствует, ученое звание отсутствует</t>
  </si>
  <si>
    <t>Высшее, специальность - математика, физика, квалификация - математик, физик</t>
  </si>
  <si>
    <t>Макаренко Мария Дмитриевна</t>
  </si>
  <si>
    <t>Высшее, специальность – физика, квалификация – физик, преподаватель</t>
  </si>
  <si>
    <t>Олисаев Эльбрус Георгиевич</t>
  </si>
  <si>
    <t>Должность  –  доцент, канд. физ.-мат. наук, ученое звание отсутствует</t>
  </si>
  <si>
    <t>Толпарова Ирина Казбековна</t>
  </si>
  <si>
    <t>Высшее, направление подготовки – математика, квалификация – магистр</t>
  </si>
  <si>
    <t>Теория операторов</t>
  </si>
  <si>
    <t>Концепция современного естествознания</t>
  </si>
  <si>
    <t>Web- программирование</t>
  </si>
  <si>
    <t>Гутнова Алина Казбековна</t>
  </si>
  <si>
    <t>Высшее, специальность - прикладная математика и информатика, квалификация - математик, системный  программист</t>
  </si>
  <si>
    <t>Группы, кольца и теоретико- числовые основы в криптографии</t>
  </si>
  <si>
    <t>Математические основы анализа алгоритмов</t>
  </si>
  <si>
    <t>Константиниди Валерия Валерьевна</t>
  </si>
  <si>
    <t>на условиях внешнего совместительства</t>
  </si>
  <si>
    <t>Должность - асистент, без ученой степени, без ученого звания</t>
  </si>
  <si>
    <t>Нужин Яков Нифантьевич</t>
  </si>
  <si>
    <t>Койбаев Владимир Амурханович</t>
  </si>
  <si>
    <t xml:space="preserve">Высшее, специальность - математика, квалификация - математик </t>
  </si>
  <si>
    <t>Современные технологии математики</t>
  </si>
  <si>
    <t>Коды, исправляющие ошибки</t>
  </si>
  <si>
    <t>Группы, кольца, алгоритмы и математическое обоснование RSA</t>
  </si>
  <si>
    <t>Защита компьютерной информации</t>
  </si>
  <si>
    <t>Элективные дисциплины по физической культуре и спорту</t>
  </si>
  <si>
    <t>Осетинский язык и культура речи</t>
  </si>
  <si>
    <t>Шанаева Рита Руслановна</t>
  </si>
  <si>
    <t>на условиях внутреннего совместительства</t>
  </si>
  <si>
    <t>Должность - доцент, канд. филол. наук, доцент</t>
  </si>
  <si>
    <t xml:space="preserve">Высшее, специальность – филолог, квалификация –  преподаватель, осетинский язык и литература,  русский язык и литература </t>
  </si>
  <si>
    <t>Русский язык и культура речи</t>
  </si>
  <si>
    <t>Цараева Лилия Алексеевна</t>
  </si>
  <si>
    <t>Методика, история и перспективы развития прикладной математики</t>
  </si>
  <si>
    <t>Толоконников Игорь Геннадьевич</t>
  </si>
  <si>
    <t>Частные методики</t>
  </si>
  <si>
    <t>Правоведение</t>
  </si>
  <si>
    <t>Перисаев Азамат Ацамазович</t>
  </si>
  <si>
    <t>Должность –  старший преподаватель, ученая степень отсутствует,  ученое звание отсутствует</t>
  </si>
  <si>
    <t>Высшее, специальность – юриспруденция, квалификация  – юрист</t>
  </si>
  <si>
    <t>Права человека</t>
  </si>
  <si>
    <t>Социология</t>
  </si>
  <si>
    <t xml:space="preserve">Габуева Анжела Руслановна </t>
  </si>
  <si>
    <t xml:space="preserve"> </t>
  </si>
  <si>
    <t>Демография</t>
  </si>
  <si>
    <t>История математики</t>
  </si>
  <si>
    <t>Салбиев Алан Тасолтанович</t>
  </si>
  <si>
    <t>Высшее, специальность – информационные системы в экономике, квалификация – экономист-информатик</t>
  </si>
  <si>
    <t>Математические методы в экономике</t>
  </si>
  <si>
    <t>Монако Татьяна Петровна</t>
  </si>
  <si>
    <t>Должность  – доцент, канд. физ.-мат. наук, ученое звание доцент</t>
  </si>
  <si>
    <t>Высшее, специальность – математика, квалификация – математик, преподаватель математики</t>
  </si>
  <si>
    <t>Методика преподавания математики</t>
  </si>
  <si>
    <t>Тетермазова Изольда Эльбрусовна</t>
  </si>
  <si>
    <t>Методика преподавания информатики</t>
  </si>
  <si>
    <t>Линейная алгебра и геометрия</t>
  </si>
  <si>
    <t>Основные концепции защиты информации в автоматизированных системах</t>
  </si>
  <si>
    <t>Уравнения с частными производными</t>
  </si>
  <si>
    <t>Дополнительные главы уравнения математической физики</t>
  </si>
  <si>
    <t>Вариационное исчисление и методы оптимизации</t>
  </si>
  <si>
    <t>Хубежты Шалва Соломонович</t>
  </si>
  <si>
    <t>Положительные операторы</t>
  </si>
  <si>
    <t>Теория чисел</t>
  </si>
  <si>
    <t>Методы криптоанализа</t>
  </si>
  <si>
    <t>Учебная практика (Практика по получению первичных профессиональных умений и навыков)</t>
  </si>
  <si>
    <t>Биткина Виктория Васильевна</t>
  </si>
  <si>
    <t>Высшее, специальность – математика, квалификация – математик, системный программист</t>
  </si>
  <si>
    <t>Производственная практика (Практика по получению профессиональных умений и опыта профессиональной деятельности)</t>
  </si>
  <si>
    <t>Преддипломная практика</t>
  </si>
  <si>
    <t>Подготовка и сдача государственного экзамена</t>
  </si>
  <si>
    <t>Защита выпускной квалификационной работы, включая подготовку к процедуре защиты и процедуру защиты</t>
  </si>
  <si>
    <t>Закон об образовании</t>
  </si>
  <si>
    <t>Огоев Азамат Николаевич</t>
  </si>
  <si>
    <t>Договор ГПХ</t>
  </si>
  <si>
    <t>Осетинский язык (базовый курс)</t>
  </si>
  <si>
    <t>Ф.И.О. специалиста- практика</t>
  </si>
  <si>
    <t>Наименование организации, осуществляющей деятельность в профессиональной сфере, в которой работает специалист-практик по основному месту работы или на условиях внешнего штатного совместительства</t>
  </si>
  <si>
    <t>Занимаемая специалистом- практиком должность</t>
  </si>
  <si>
    <t>Период работы</t>
  </si>
  <si>
    <t>в организации, осуществляющей деятельность в профессиональной сфере, соответствующей профессиональной деятельности, к которой готовится выпускник</t>
  </si>
  <si>
    <t>Общий трудовой стаж работы в организациях, осуществляющих деятельность в профессиональной сфере, соответствующей профессиональной деятельности, к которой готовится выпускник</t>
  </si>
  <si>
    <t>Институт математики и фундаментальной информатики Сибирского Федерального университета, кафедра алгебры и математической логики</t>
  </si>
  <si>
    <t>Профессор</t>
  </si>
  <si>
    <t>Ф.И.О. педагогического (научно-педагогического) работника, участвующего в реализации образовательной программы</t>
  </si>
  <si>
    <t>Условия привлечения (по основному месту работы, на условиях внутреннего/внешнего совместительства; на условиях договора гражданско-правового характера (далее – договор ГПХ)</t>
  </si>
  <si>
    <t>Сведения о дополнительном профессиональном образовании</t>
  </si>
  <si>
    <t xml:space="preserve">Срок трудового договора
или договора ГПХ, или Дата и номер  приказа об увольнении
 </t>
  </si>
  <si>
    <t xml:space="preserve">Избран по конкурсу </t>
  </si>
  <si>
    <t>стаж работы в организациях, осуществляющих образовательную деятельность, на должностях педагогических (научно-педагогических) работников</t>
  </si>
  <si>
    <t>стаж работы в иных организациях, осуществляющих деятельность в профессиональной сфере, соответствующей профессиональной деятельности, к которой готовится выпускник</t>
  </si>
  <si>
    <t>Акоев Арсен Русланович</t>
  </si>
  <si>
    <t xml:space="preserve">, специальность – , квалификация  – </t>
  </si>
  <si>
    <t>1. Диплом о профессиональной переподготовке  153100156939 от 28.05.2020, "Физическая культура и спорт: тренер (тренер–преподаватель)", 540 часов, СОГУ.
2. Удостоверение о повышении квалификации 153101158803, 2020г., "Организационные и психолого-педагогические основы инклюзивного образования в вузе", 20 часов, СОГУ.</t>
  </si>
  <si>
    <t>ФизВос</t>
  </si>
  <si>
    <t>1. Удостоверение о повышении квалификации 180001813721 от 30.04.2019, "Информационно-коммуникационные технологии в системе высшего образования", 32 часа, СОГУ.
2. Удостоверение о повышении квалификации 153101159520, 2020г., "Современные педагогические технологии профессионального образования", 36 часов, СОГУ.
3. Удостоверение о повышении квалификации 153101158902, 2020г., "Организационные и психолого-педагогические основы инклюзивного образования в вузе", 20 часов, СОГУ.</t>
  </si>
  <si>
    <t>да</t>
  </si>
  <si>
    <t>Баззаев Александр Казбекович</t>
  </si>
  <si>
    <t>Должность  – доцент, канд. физ.-мат. наук, ученое звание отсутствует</t>
  </si>
  <si>
    <t>Высшее, специальность –  математика, квалификация - системный программист, прикладная математика и информатика</t>
  </si>
  <si>
    <t>1. Удостоверение о повышении квалификации 180001813727 от 30.04.2019, "Информационно-коммуникационные технологии в системе высшего образования", 32 часа, СОГУ.
2. Удостоверение о повышении квалификации 153101159521, 2020г., "Современные педагогические технологии профессионального образования", 36 часов, СОГУ.
3. Удостоверение о повышении квалификации 153101158903, 2020г., "Организационные и психолого-педагогические основы инклюзивного образования в вузе", 20 часов, СОГУ.</t>
  </si>
  <si>
    <t>Да</t>
  </si>
  <si>
    <t>Басаева Елена Казбековна</t>
  </si>
  <si>
    <t>1. Удостоверение о повышении квалификации 180001814746 от 10.12.2018, "Актуальная педагогика: проблемы современного образования и науки", 72 часа, СОГУ. 
2. Удостоверение о повышении квалификации 180001813734 от 30.04.2019, "Информационно-коммуникационные технологии в системе высшего образования", 32 часа, СОГУ.
3. Удостоверение о повышении квалификации 180001202538 от 25.12.2019, "Современные цифровые технологии", 24 часа, СОГУ.
4. Удостоверение о повышении квалификации 153101158904, 2020г., "Организационные и психолого-педагогические основы инклюзивного образования в вузе", 20 часов, СОГУ.</t>
  </si>
  <si>
    <t>17 (для ПМ)</t>
  </si>
  <si>
    <t>Баскаков Анатолий Григорьевич</t>
  </si>
  <si>
    <t>Должность  –  ВНС, докт. физ.-мат. наук, профессор</t>
  </si>
  <si>
    <t>1. Информационно-коммуникационные технологии в образовании (2015г.)         
2. Создание междисциплинарных образовательных программ в математическом моделировании и программировании для исследования актуальных проблем математики и учебного процесса (2019г.)</t>
  </si>
  <si>
    <t>1. Удостоверение о повышении квалификации 153100774699 от 25.11.2019, "Информационно-коммуникационные технологии в системе высшего образования", 32 часа, СОГУ.
2. Удостоверение о повышении квалификации 153101159704, 2020г., "Современные педагогические технологии профессионального образования", 36 часов, СОГУ.
3. Удостоверение о повышении квалификации 153101159100, 2020г., "Организационные и психолого-педагогические основы инклюзивного образования в вузе", 20 часов, СОГУ.</t>
  </si>
  <si>
    <t>Берёзов Артур Владимирович</t>
  </si>
  <si>
    <t>Должность –  ассистент, ученая степень отсутствует,  ученое звание отсутствует</t>
  </si>
  <si>
    <t>Высшее, специальность – прикладная математика и информатика, квалификация  – математик, системный программист</t>
  </si>
  <si>
    <t>1. Удостоверение о повышении квалификации 180001814750 от 10.12.2018, "Актуальная педагогика: проблемы современного образования и науки", 72 часа, СОГУ. 
2. Удостоверение о повышении квалификации 153100774732 от 25.11.2019, "Информационно-коммуникационные технологии в системе высшего образования", 32 часа, СОГУ.
3. Удостоверение о повышении квалификации 153101159060, 2020г., "Организационные и психолого-педагогические основы инклюзивного образования в вузе", 20 часов, СОГУ.</t>
  </si>
  <si>
    <t>6 (доп.обр)</t>
  </si>
  <si>
    <t xml:space="preserve">Бирагов Давид Анатольевич </t>
  </si>
  <si>
    <t>Высшее, специальность – технология бродильных производств и виноделие, квалификация – инженер; специальность – финансы и кредит, квалификация — экономист</t>
  </si>
  <si>
    <t>1. Удостоверение о повышении квалификации 153101158529,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153101159553, 2020г., "Современные педагогические технологии профессионального образования", 36 часов, СОГУ.</t>
  </si>
  <si>
    <t>1. Удостоверение о повышении квалификации 180001814738 от 10.12.2018, "Актуальная педагогика: проблемы современного образования и науки", 72 часа, СОГУ.
2.Удостоверение о повышении квалификации 180001813702 от 30.04.2019, "Информационно-коммуникационные технологии в системе высшего образования", 32 часа, СОГУ.
3. Удостоверение о повышении квалификации 180001202537 от 25.12.2019, "Современные цифровые технологии", 24 часа, СОГУ.
4. Удостоверение о повышении квалификации 153101158906, 2020г., "Организационные и психолого-педагогические основы инклюзивного образования в вузе", 20 часов, СОГУ.</t>
  </si>
  <si>
    <t>30.06.2020 ???</t>
  </si>
  <si>
    <t>Должность  –  зав. кафедрой, профессор, докт. физ.-мат. наук, доцент</t>
  </si>
  <si>
    <t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t>
  </si>
  <si>
    <t>Блиева Жанна Максимовна</t>
  </si>
  <si>
    <t>Должность –  доцент, канд. пед. наук,  доцент</t>
  </si>
  <si>
    <t>Высшее, специальность – филология, квалификация  – учитель английского языка средней школы</t>
  </si>
  <si>
    <t>1. Удостоверение о повышении квалификации 180000335444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180001814352 от 28.10.2019, "Информационно-комуникационные технологии в системе высшего образования", 32 часа, СОГУ.
3. Удостоверение о повышении квалификации 153101158831, 2020г., "Организационные и психолого-педагогические основы инклюзивного образования в вузе", 20 часов, СОГУ.</t>
  </si>
  <si>
    <t>Бугулов Алан Гаврилович</t>
  </si>
  <si>
    <t>Высшее, специальность – физическая культура, квалификация  – учитель физической культуры</t>
  </si>
  <si>
    <t xml:space="preserve">1. Удостоверение о повышении квалификации 180001025850 от 23.03.2016, «Психолого-педагогическое обеспечение реализации компетентности подхода в современной высшей школе», 72 часа, ФГБОУ ВО СОГУ.
2. Удостоверение о повышении квалификации 180001813938 от 27.05.2019, «Информационно-коммуникационные технологии в системе высшего образования» 32 часа, ФГБОУ ВО СОГУ.
3. Удостоверение о повышении квалификации 153101158806, 2020г., "Организационные и психолого-педагогические основы инклюзивного образования в вузе", 20 часов, СОГУ.
 </t>
  </si>
  <si>
    <t>Бузоев Александр Сергеевич</t>
  </si>
  <si>
    <t>Высшее, специальность – педиатрия, квалификация  – врач педиатр</t>
  </si>
  <si>
    <r>
      <t xml:space="preserve">1. Удостоверение о повышении квалификации 180001813945от 27.05.2019, «Информационно-коммуникационные технологии в системе высшего образования» 32 часа, СОГУ.
</t>
    </r>
    <r>
      <rPr>
        <sz val="9"/>
        <rFont val="Times New Roman"/>
        <family val="1"/>
        <charset val="204"/>
      </rPr>
      <t>2. Удостоверение о повышении квалификации 153101158807, 2020г., "Организационные и психолого-педагогические основы инклюзивного образования в вузе", 20 часов, СОГУ.</t>
    </r>
  </si>
  <si>
    <t>1. Удостоверение о повышении квалификации 180001202102 от 17.03.2018,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153100774677 от 25.11.2019, "Информационно-коммуникационные технологии в системе высшего образования", 32 часа, СОГУ.
3. Удостоверение о повышении квалификации 153101159128, 2020г., "Организационные и психолого-педагогические основы инклюзивного образования в вузе", 20 часов, СОГУ.</t>
  </si>
  <si>
    <t>1. Удостоверение о повышении квалификации 180001813704 от 30.04.2019, "Информационно-коммуникационные технологии в системе высшего образования", 32 часа, СОГУ.
2. Удостоверение о повышении квалификации 180001202536 от 25.12.2019, Современные цифровые технологии, 24 часа, СОГУ.
3. Удостоверение о повышении квалификации 153101159522, 2020г., "Современные педагогические технологии профессионального образования", 36 часов, СОГУ.
4. Удостоверение о повышении квалификации 153101158908, 2020г., "Организационные и психолого-педагогические основы инклюзивного образования в вузе", 20 часов, СОГУ.</t>
  </si>
  <si>
    <t>Габуев Афанасий Кузьмич</t>
  </si>
  <si>
    <t>Должность –  старший преподаватель, канд. ист. наук,  ученое звание отсутствует</t>
  </si>
  <si>
    <t>Высшее, специальность – история, квалификация  – историк, преподаватель истории</t>
  </si>
  <si>
    <t>1. Удостоверение о повышении квалификации 153100774695 от 25.11.2019, "Информационно-коммуникационные технологии в системе высшего образования", 32 часа, СОГУ.
2. Удостоверение о повышении квалификации 153101039586 от 11.02.2020, "Научно-аналитическая, методическая и педагогическая деятельность в области востоковедения", 36 часов, СОГУ.
3. Удостоверение о повышении квалификации 153101159694, 2020г., "Современные педагогические технологии профессионального образования", 36 часов, СОГУ.
4. Удостоверение о повышении квалификации 153101159085, 2020г., "Организационные и психолого-педагогические основы инклюзивного образования в вузе", 20 часов, СОГУ.</t>
  </si>
  <si>
    <t>1. Удостоверение о повышении квалификации 180001814336 от 28.09.2019 г., «Информационно-коммуникативные технологии  в системе высшего образования», 32 часа, СОГУ.
2. Удостоверение о повышении квалификации ПК МГУ № 019933 от 10 .04. 2019 г.,  “Введение в создание онлайн-курсов (Moodle)”, 36 часов, МГУ.
3. Удостоверение о повышении квалификации 153101159724, 2020г., "Современные педагогические технологии профессионального образования", 36 часов, СОГУ.
4. Удостоверение о повышении квалификации 153101159125, 2020г., "Организационные и психолого-педагогические основы инклюзивного образования в вузе", 20 часов, СОГУ.</t>
  </si>
  <si>
    <t>Гагиев Тимур Асланбекович</t>
  </si>
  <si>
    <t>Высшее, специальность – автомотизированные системы обработки информации и управления, квалификация – инженер</t>
  </si>
  <si>
    <r>
      <rPr>
        <sz val="9"/>
        <rFont val="Times New Roman"/>
        <family val="1"/>
        <charset val="204"/>
      </rPr>
      <t>1. Удостоверение о повышении квалификации 180000004194 от 21.04.2014, "Психолого-педагогическое мастерство преподавателя высшей школы", 72 часа, СК ГМИ (ГТУ).</t>
    </r>
    <r>
      <rPr>
        <sz val="9"/>
        <color theme="1"/>
        <rFont val="Times New Roman"/>
        <family val="1"/>
        <charset val="204"/>
      </rPr>
      <t xml:space="preserve">
</t>
    </r>
    <r>
      <rPr>
        <sz val="9"/>
        <rFont val="Times New Roman"/>
        <family val="1"/>
        <charset val="204"/>
      </rPr>
      <t>2. Удостоверение о повышении квалификации 153101158521, 2020г., "Информационно-коммуникационные технологии как средство повышения эффективности учебного процесса в вузе", 20 часов, СОГУ.
3. Удостоверение о повышении квалификации 153101159523, 2020г., "Современные педагогические технологии профессионального образования", 36 часов, СОГУ.
4. Удостоверение о повышении квалификации 153101158909, 2020г., "Организационные и психолого-педагогические основы инклюзивного образования в вузе", 20 часов, СОГУ.</t>
    </r>
    <r>
      <rPr>
        <sz val="9"/>
        <color theme="1"/>
        <rFont val="Times New Roman"/>
        <family val="1"/>
        <charset val="204"/>
      </rPr>
      <t xml:space="preserve">
5</t>
    </r>
    <r>
      <rPr>
        <sz val="9"/>
        <color rgb="FFFF0000"/>
        <rFont val="Times New Roman"/>
        <family val="1"/>
        <charset val="204"/>
      </rPr>
      <t>. Аспирантура 05.13.01 "Системный анализ" 08.2013-08.2016.</t>
    </r>
  </si>
  <si>
    <t>Гаглоева Альбина Руслановна</t>
  </si>
  <si>
    <t>Гадзаова Людмила Петровна</t>
  </si>
  <si>
    <t>Должность –  профессор, д-р пед. наук,  профессор</t>
  </si>
  <si>
    <t>Высшее, специальность – филология , квалификация  – филолог, преподаватель немецкого языка и литературы</t>
  </si>
  <si>
    <t>1. Удостоверение о повышении квалификации 180000335447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180001814353 от 28.10.2019, "Информационно-комуникационные технологии в системе высшего образования", 32 часа, СОГУ.
3. Удостоверение о повышении квалификации 153101157833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153101158833, 2020г., "Организационные и психолого-педагогические основы инклюзивного образования в вузе", 20 часов, СОГУ.</t>
  </si>
  <si>
    <t>Галаванова Залина Ефимовна</t>
  </si>
  <si>
    <t>Должность  – старший преподаватель, ученая степень отстутствует, ученое звание отсутствует</t>
  </si>
  <si>
    <t>1. Удостоверение о повышении квалификации 180001813731 от 30.04.2019, "Информационно-коммуникационные технологии в системе высшего образования", 32 часа, СОГУ.
2. Удостоверение о повышении квалификации 153101159524, 2020г., "Современные педагогические технологии профессионального образования", 36 часов, СОГУ.
3. Удостоверение о повышении квалификации 153101158910, 2020г., "Организационные и психолого-педагогические основы инклюзивного образования в вузе", 20 часов, СОГУ.</t>
  </si>
  <si>
    <t>1. Удостоверение о повышении квалификации 180001814765 от 10.12.2018, "Актуальная педагогика: проблемы современного образования и науки", 72 часа, СОГУ.
2. Удостоверение о повышении квалификации 153100774745 от 25.11.2019, "Информационно-коммуникационные технологии в системе высшего образования", 32 часа, СОГУ.
3. Удостоверение о повышении квалификации 153101159063, 2020г., "Организационные и психолого-педагогические основы инклюзивного образования в вузе", 20 часов, СОГУ.</t>
  </si>
  <si>
    <t>Гамаонов Владимир Георгиевич</t>
  </si>
  <si>
    <t>Должность  –  доцент, канд. технич. наук, ученое звание отсутствует</t>
  </si>
  <si>
    <t>Высшее, специальность –  электрификация жел.дор. транспорта, квалификация – инженер путей сообщения, электромеханик</t>
  </si>
  <si>
    <t>1. Удостоверение о повышении квалификации 180000334824 от 15.06.2015,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180001814767 от 10.12.2018, "Актуальная педагогика: проблемы современного образования и науки", 72 часа, СОГУ. 
3. Удостоверение о повышении квалификации 180001813706 от 30.04.2019, "Информационно-коммуникационные технологии в системе высшего образования", 32 часа, СОГУ.
4. Удостоверение о повышении квалификации 153101158911, 2020г., "Организационные и психолого-педагогические основы инклюзивного образования в вузе", 20 часов, СОГУ.</t>
  </si>
  <si>
    <t>22 (ИВТ)</t>
  </si>
  <si>
    <t>Гацоев Казбек Аркадьевич</t>
  </si>
  <si>
    <t>Высшее, специальность – физика, квалификация  – учитель физики средней школы</t>
  </si>
  <si>
    <t>1. Удостоверение о повышении квалификации 180001814769 от 10.12.2018, "Актуальная педагогика: проблемы современного образования и науки", 72 часа, СОГУ.
2. Удостоверение о повышении квалификации 153100774733 от 25.11.2019, "Информационно-коммуникационные технологии в системе высшего образования", 32 часа, СОГУ.
3. Удостоверение о повышении квалификации 153101159061, 2020г., "Организационные и психолого-педагогические основы инклюзивного образования в вузе", 20 часов, СОГУ.</t>
  </si>
  <si>
    <t>Должность –  доцент, канд. ист. наук,  ученое звание отсутствует</t>
  </si>
  <si>
    <t>1. Удостоверение о повышении квалификации 180001202106 от 17.03.2018,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153100774678 от 25.11.2019, "Информационно-коммуникационные технологии в системе высшего образования", 32 часа, СОГУ.
3. Удостоверение о повышении квалификации 153101159129, 2020г., "Организационные и психолого-педагогические основы инклюзивного образования в вузе", 20 часов, СОГУ.</t>
  </si>
  <si>
    <t>Гудиев Тимур Владимирович</t>
  </si>
  <si>
    <t>Высшее, специальность –  прикладная информатика (в экономике), квалификация – информатик (в экономике)</t>
  </si>
  <si>
    <t>1. Удостоверение о повышении квалификации 180001202534 от 25.12.2019, "Современные цифровые технологии", 24 часа, СОГУ.
2. Удостоверение о повышении квалификации 153101158522, 2020г., "Информационно-коммуникационные технологии как средство повышения эффективности учебного процесса в вузе", 20 часов, СОГУ.
3. Удостоверение о повышении квалификации 153101159525, 2020г., "Современные педагогические технологии профессионального образования", 36 часов, СОГУ.
4. Удостоверение о повышении квалификации 153101158912, 2020г., "Организационные и психолого-педагогические основы инклюзивного образования в вузе", 20 часов, СОГУ.</t>
  </si>
  <si>
    <t>Нет</t>
  </si>
  <si>
    <t>Гулухиди Виктор Иванович</t>
  </si>
  <si>
    <t>Высшее, специальность – физическое воспитание, квалификация  – учитель физического воспитания</t>
  </si>
  <si>
    <r>
      <t xml:space="preserve">1. Удостоверение о повышении квалификации 180001201468 от 15.05.2017 «Инновацианные стратегии и образовательные технологии в системе профессионального образования», 72 часа, СОГУ.
</t>
    </r>
    <r>
      <rPr>
        <sz val="9"/>
        <color rgb="FFFF0000"/>
        <rFont val="Times New Roman"/>
        <family val="1"/>
        <charset val="204"/>
      </rPr>
      <t xml:space="preserve">2. Удостоверение о повышении квалификации 180001813939 от 27.05.2019, «Информационно-коммуникационные технологии в системе высшего образования» 32 часа, СОГУ.
</t>
    </r>
    <r>
      <rPr>
        <sz val="9"/>
        <rFont val="Times New Roman"/>
        <family val="1"/>
        <charset val="204"/>
      </rPr>
      <t>3. Удостоверение о повышении квалификации 153101158809, 2020г., "Организационные и психолого-педагогические основы инклюзивного образования в вузе", 20 часов, СОГУ.</t>
    </r>
    <r>
      <rPr>
        <sz val="9"/>
        <color theme="1"/>
        <rFont val="Times New Roman"/>
        <family val="1"/>
        <charset val="204"/>
      </rPr>
      <t xml:space="preserve">
</t>
    </r>
  </si>
  <si>
    <t>Гутиева Маргарита Татаркановна</t>
  </si>
  <si>
    <t>Должность –  доцент, канд. филол. наук, доцент</t>
  </si>
  <si>
    <t>Высшее,  специальность – английский язык и литература , квалификация  – филолог, преподаватель, переводчик.</t>
  </si>
  <si>
    <r>
      <t xml:space="preserve">1. Удостоверение о повышении квалификации 180000335454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180001814354 от 28.10.2019, "Информационно-комуникационные технологии в системе высшего образования", 32 часа, СОГУ.
</t>
    </r>
    <r>
      <rPr>
        <sz val="9"/>
        <rFont val="Times New Roman"/>
        <family val="1"/>
        <charset val="204"/>
      </rPr>
      <t>3. Удостоверение о повышении квалификации 153101157834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153101158834, 2020г., "Организационные и психолого-педагогические основы инклюзивного образования в вузе", 20 часов, СОГУ.</t>
    </r>
  </si>
  <si>
    <t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t>
  </si>
  <si>
    <t>Джагаева Татьяна Ерастовна</t>
  </si>
  <si>
    <r>
      <t xml:space="preserve">1. Удостоверение о повышении квалификации 180001813715 от 30.04.2019, "Информационно-коммуникационные технологии в системе высшего образования", 32 часа, СОГУ.
</t>
    </r>
    <r>
      <rPr>
        <sz val="9"/>
        <rFont val="Times New Roman"/>
        <family val="1"/>
        <charset val="204"/>
      </rPr>
      <t>2. «Современные цифровые технологии», 2019.</t>
    </r>
    <r>
      <rPr>
        <sz val="9"/>
        <color rgb="FFFF0000"/>
        <rFont val="Times New Roman"/>
        <family val="1"/>
        <charset val="204"/>
      </rPr>
      <t xml:space="preserve">
</t>
    </r>
    <r>
      <rPr>
        <sz val="9"/>
        <rFont val="Times New Roman"/>
        <family val="1"/>
        <charset val="204"/>
      </rPr>
      <t>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t>
    </r>
  </si>
  <si>
    <t>Дзанагова Изабелла Татаркановна</t>
  </si>
  <si>
    <r>
      <t xml:space="preserve">1. Удостоверение о повышении квалификации 180001813724 от 30.04.2019, "Информационно-коммуникационные технологии в системе высшего образования", 32 часа, СОГУ.
2. Удостоверение о повышении квалификации 180001202531 от 25.12.2019, "Современные цифровые технологии", 24 часа, СОГУ.
3. </t>
    </r>
    <r>
      <rPr>
        <sz val="9"/>
        <color rgb="FFFF0000"/>
        <rFont val="Times New Roman"/>
        <family val="1"/>
        <charset val="204"/>
      </rPr>
      <t>Удостоверение о повышении квалификации 152019001593 от 05.04.2019 «Подготовка экспертов региональной предметной комиссии по математике», СОРИПКРО.
4</t>
    </r>
    <r>
      <rPr>
        <sz val="9"/>
        <rFont val="Times New Roman"/>
        <family val="1"/>
        <charset val="204"/>
      </rPr>
      <t>. Удостоверение о повышении квалификации 153101158915, 2020г., "Организационные и психолого-педагогические основы инклюзивного образования в вузе", 20 часов, СОГУ.</t>
    </r>
    <r>
      <rPr>
        <sz val="9"/>
        <color theme="1"/>
        <rFont val="Times New Roman"/>
        <family val="1"/>
        <charset val="204"/>
      </rPr>
      <t xml:space="preserve">
5. Удостоверение о повышении квалификации 153101159527, 2020г., "Современные педагогические технологии профессионального образования", 36 часов, СОГУ.</t>
    </r>
  </si>
  <si>
    <t>Дзахова Лариса Хасановна</t>
  </si>
  <si>
    <t>Должность –  профессор, д-р полит. наук,  доцент</t>
  </si>
  <si>
    <t>1. Удостоверение о повышении квалификации 180001202108 от 17.03.2018,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153100774683 от 25.11.2019, "Информационно-коммуникационные технологии в системе высшего образования", 32 часа, СОГУ.
3. Удостоверение о повышении квалификации 153101159113, 2020г., "Организационные и психолого-педагогические основы инклюзивного образования в вузе", 20 часов, СОГУ.</t>
  </si>
  <si>
    <t>1. Удостоверение о повышении квалификации 180001202110 от 17.03.2018,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153100774684 от 25.11.2019, "Информационно-коммуникационные технологии в системе высшего образования", 32 часа, СОГУ.
3. Удостоверение о повышении квалификации 153101159114, 2020г., "Организационные и психолого-педагогические основы инклюзивного образования в вузе", 20 часов, СОГУ.</t>
  </si>
  <si>
    <t>Дзодзикова Лидия Агубекрировна</t>
  </si>
  <si>
    <t>Должность  –  доцент, канд. пед. наук, ученое звание отсутствует</t>
  </si>
  <si>
    <t>1. Удостоверение о повышении квалификации 180000334830 от 15.06.2015,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153100774767 от 25.11.2019, "Информационно-коммуникационные технологии в системе высшего образования", 32 часа, СОГУ.
3. Удостоверение о повышении квалификации 153101158916, 2020г., "Организационные и психолого-педагогические основы инклюзивного образования в вузе", 20 часов, СОГУ.</t>
  </si>
  <si>
    <t xml:space="preserve">1. Удостоверение 20240665767 от 21.11.2018, «Управление проектами в среде MS Project», г. Грозный, ГГНТУ им. акад. М.Д. Миллионщикова.
2. Удостоверение о повышении квалификации 180001813578 от 02.04.2019, "Информационно-коммуникационные технологии в системе высшего образования", 32 часа, СОГУ.
3. Удостоверение о повышении квалификации 073101317841 от 19.08.2020, «Основы предпринимательства: от стартапа к успешной компании», г. Нальчик,  «Кабардино-Балкарский гос. ун-т им. Х.М. Бербекова».
4. Удостоверение о повышении квалификации 153101159664, 2020г., "Современные педагогические технологии профессионального образования", 36 часов, СОГУ.
5. Удостоверение о повышении квалификации 153101159035, 2020г., "Организационные и психолого-педагогические основы инклюзивного образования в вузе", 20 часов, СОГУ.
</t>
  </si>
  <si>
    <r>
      <t>1. Удостоверение о повышении квалификации 180001813719 от 30.04.2019, "Информационно-коммуникационные технологии в системе высшего образования", 32 часа, СОГУ.
2</t>
    </r>
    <r>
      <rPr>
        <sz val="9"/>
        <rFont val="Times New Roman"/>
        <family val="1"/>
        <charset val="204"/>
      </rPr>
      <t>. Удостоверение о повышении квалификации 153101159528, 2020г., "Современные педагогические технологии профессионального образования", 36 часов, СОГУ.
3. Удостоверение о повышении квалификации 153101158917, 2020г., "Организационные и психолого-педагогические основы инклюзивного образования в вузе", 20 часов, СОГУ.</t>
    </r>
  </si>
  <si>
    <t>Дряева Зарина Юрьевна</t>
  </si>
  <si>
    <t>Высшее, специальность – прикладная математика и информатика, квалификация – математик, системный программист</t>
  </si>
  <si>
    <t>1. Удостоверение о повышении квалификации 153101158523,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153101159529, 2020г., "Современные педагогические технологии профессионального образования", 36 часов, СОГУ.
3. Удостоверение о повышении квалификации 153101158918, 2020г., "Организационные и психолого-педагогические основы инклюзивного образования в вузе", 20 часов, СОГУ.</t>
  </si>
  <si>
    <t>1. Удостоверение о повышении квалификации 180001025944 от 15.04.2016. «Управление проектами в образовании», 18 часов, СОГУ.
2. Удостоверение о повышении квалификации 180001026480 от 20.12.2016 г. «Подготовка спортивных судей главной судейской коллегии и судейских бригад физкультурных и спортивных мероприятий  Всероссийского физкультурно-спортивногро комплекса «Готов к труду и обороне (ГТО)», 72 часа, СОГУ.
3. Удостоверение о повышении квалификации 180001813947 от 27.05.2019, "Информационно-коммуникационные технологии в системе высшего образования", 32 часа, СОГУ.
4. Удостоверение о повышении квалификации 153101158801, 2020г., "Организационные и психолого-педагогические основы инклюзивного образования в вузе", 20 часов, СОГУ.</t>
  </si>
  <si>
    <t>Каменецкий Евгений Самойлович</t>
  </si>
  <si>
    <t>Должность  –  профессор, д-р физ.-мат. наук, ученое звание доцент</t>
  </si>
  <si>
    <t>Высшее, специальность – двигатели летательных аппаратов, квалификация – инженер-механик</t>
  </si>
  <si>
    <t>1. Удостоверение о повышении квалификации 153101158524,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153101159531, 2020г., "Современные педагогические технологии профессионального образования", 36 часов, СОГУ.
3. Удостоверение о повышении квалификации 153101158920, 2020г., "Организационные и психолого-педагогические основы инклюзивного образования в вузе", 20 часов, СОГУ.</t>
  </si>
  <si>
    <t>Карсанова Елена Васильевна</t>
  </si>
  <si>
    <t>Высшее, специальность – филология, квалификация  – преподаватель английского, немецкого языков.</t>
  </si>
  <si>
    <t>1. Удостоверение о повышении квалификации 180000335469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180001814350 от 28.10.2019, "Информационно-комуникационные технологии в системе высшего образования", 32 часа, СОГУ.
3. Удостоверение о повышении квалификации 153101157839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153101158839, 2020г., "Организационные и психолого-педагогические основы инклюзивного образования в вузе", 20 часов, СОГУ.</t>
  </si>
  <si>
    <t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t>
  </si>
  <si>
    <t>1. Удостоверение о повышении квалификации 180001814111 от 05.07.2019, "Информационно-коммуникационные технологии в системе высшего образования", 32 часа, СОГУ.
2. Удостоверение о повышении квалификации 153101159532, 2020г., "Современные педагогические технологии профессионального образования", 36 часов, СОГУ.
3. Удостоверение о повышении квалификации 153101158922, 2020г., "Организационные и психолого-педагогические основы инклюзивного образования в вузе", 20 часов, СОГУ.</t>
  </si>
  <si>
    <t>Корнаев Арсен Тотразович</t>
  </si>
  <si>
    <t>Должность –  доцент, канд. социол. наук,  доцент</t>
  </si>
  <si>
    <t>Высшее, специальность – бухгалтерский учет и аудит, квалификация  – экономист</t>
  </si>
  <si>
    <t>1. Диплом о профессиональной переподготовке 180000184020 от 12.12.2018, "Управление персоналом организаций", 260 часов, СОГУ.
2. Удостоверение о повышении квалификации 180001814334 от 28.10.2019, "Информационно-комуникационные технологии в системе высшего образования", 32 часа, СОГУ.</t>
  </si>
  <si>
    <t>Котец Алексей Федорович</t>
  </si>
  <si>
    <t>1. Удостоверение о повышении квалификации 180001813720 от  30.04.2019, "Информационно-коммуникационные технологии в системе высшего образования", 32 часа, СОГУ.
2. Удостоверение о повышении квалификации 520600019591 от 10.12.2019, "Подготовка управленических кадров для реализации программ дополнительного профессионального образования", 108 часов, Нижегор. гос. пед. ун-т им. К.Минина.
3. Удостоверение о повышении квалификации 152019003553 от 19.12.2019, "Мобильная разработка", 36 часов, СОРИПКРО.
4. Удостоверение о повышении квалификации 153101159533, 2020г., "Современные педагогические технологии профессионального образования", 36 часов, СОГУ.
5. Удостоверение о повышении квалификации 153101158923, 2020г., "Организационные и психолого-педагогические основы инклюзивного образования в вузе", 20 часов, СОГУ.</t>
  </si>
  <si>
    <t>Кудзаева Аксана Гаджихановна</t>
  </si>
  <si>
    <t>Высшее, специальность – английский язык и литература, квалификация  – филолог, преподаватель</t>
  </si>
  <si>
    <t>1. Удостоверение о повышении квалификации 180000335478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180001814358 от 28.10.2019, "Информационно-комуникационные технологии в системе высшего образования", 32 часа, СОГУ.
3. Удостоверение о повышении квалификации 153101157840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153101158840, 2020г., "Организационные и психолого-педагогические основы инклюзивного образования в вузе", 20 часов, СОГУ.</t>
  </si>
  <si>
    <t>Кулаев Руслан Черменович</t>
  </si>
  <si>
    <t>Высшее, специальность – математика, информатика, квалификация - учитель математики, информатики и вычислительной техники</t>
  </si>
  <si>
    <t>1. Удостоверение о повышении квалификации 180001813735 от 30.04.2019, "Информационно-коммуникационные технологии в системе высшего образования", 32 часа, СОГУ.
2. Удостоверение о повышении квалификации 180001202525 от 25.12.2019, "Современные цифровые технологии", 24 часа, СОГУ.
3. Удостоверение о повышении квалификации 153101159534, 2020г., "Современные педагогические технологии профессионального образования", 36 часов, СОГУ.
4. Удостоверение о повышении квалификации 153101158924, 2020г., "Организационные и психолого-педагогические основы инклюзивного образования в вузе", 20 часов, СОГУ.</t>
  </si>
  <si>
    <t>Кульчиева Мадина Борисовна</t>
  </si>
  <si>
    <t>Высшее, специальность – филология , квалификация  – филолог, преподаватель английского и французского языков</t>
  </si>
  <si>
    <t>1. Удостоверение о повышении квалификации 180001814809 от 10.12.2018, "Актуальная педагогика: проблемы современного образования и науки", 72 часа, СОГУ.
2. Удостоверение о повышении квалификации 180001814359 от 28.10.2019, "Информационно-комуникационные технологии в системе высшего образования", 32 часа, СОГУ.
3. Удостоверение о повышении квалификации 1800021667880 от 25.03.2020, «Подготовка экспертов для работы в региональной предметной комиссии при проведении государственной итоговой аттестации по образовательным программам основного общего образования по предмету «Английский язык»», 36 часов,  Москва, «Федеральный институт педагогических измерений».
4. Удостоверение о повышении квалификации 153101158841, 2020г., "Организационные и психолого-педагогические основы инклюзивного образования в вузе", 20 часов, СОГУ.</t>
  </si>
  <si>
    <t>Кусраев Анатолий Георгиевич</t>
  </si>
  <si>
    <t>Высшее, специальность – математика, квалификация – математик, прикладная математика</t>
  </si>
  <si>
    <t xml:space="preserve">1. Удостоверение о повышении квалификации 180001814811 от 10.12.2018, "Актуальная педагогика: проблемы современного образования и науки", 72 часа, СОГУ.
2. Удостоверение о повышении квалификации 180001813729 от 30.04.2019, "Информационно-коммуникационные технологии в системе высшего образования", 32 часа, СОГУ.
3. Удостоверение о повышении квалификации 153101158925, 2020г., "Организационные и психолого-педагогические основы инклюзивного образования в вузе", 20 часов, СОГУ.
</t>
  </si>
  <si>
    <t>Левашова Людмила Григорьевна</t>
  </si>
  <si>
    <t>по основному месту работы
(уволена , приказ №1878 от 23.10.2017г.)</t>
  </si>
  <si>
    <t>Должность  – доцент, ученая степень отстутствует, ученое звание отсутствует</t>
  </si>
  <si>
    <t>1. Удостоверение о повышении квалификации «Педагогика и психология в инновационных процессах современного образования», 2016.</t>
  </si>
  <si>
    <t>уволена , приказ №1878 от 23.10.2017г.</t>
  </si>
  <si>
    <t>1. Удостоверение о повышении квалификации 180001813717 от 30.04.2019, "Информационно-коммуникационные технологии в системе высшего образования", 32 часа, СОГУ.
2. Удостоверение о повышении квалификации 340000014607 от 26.08.2020, "Основы технологии формирования гибких компетенций при обучении проектной деятельности, 48 часов, Фонд новых форм развития образования.
3. Удостоверение о повышении квалификации 153101159535, 2020г., "Современные педагогические технологии профессионального образования", 36 часов, СОГУ.
4. Удостоверение о повышении квалификации 153101158926, 2020г., "Организационные и психолого-педагогические основы инклюзивного образования в вузе", 20 часов, СОГУ.</t>
  </si>
  <si>
    <t>Высшее, специальность –  математика, квалификация  –  математик, преподаватель</t>
  </si>
  <si>
    <r>
      <t>1. Диплом о профессиональной переподготовке  153100156977 от 15.06.2020, "Педагог-психолог. Преподаватель психологических дисциплин в высшей школе", 270 часов, СОГУ.
2</t>
    </r>
    <r>
      <rPr>
        <sz val="9"/>
        <rFont val="Times New Roman"/>
        <family val="1"/>
        <charset val="204"/>
      </rPr>
      <t xml:space="preserve">. Удостоверение о повышении квалификации «English in Scientific Research», 20 часов, СОГУ, 2017. </t>
    </r>
    <r>
      <rPr>
        <sz val="9"/>
        <color theme="1"/>
        <rFont val="Times New Roman"/>
        <family val="1"/>
        <charset val="204"/>
      </rPr>
      <t xml:space="preserve">
3. Удостоверение о повышении квалификации 180001814089 от 05.07.2019, "Информационно-коммуникационные технологии в системе высшего образования", 32 часа, СОГУ.
4</t>
    </r>
    <r>
      <rPr>
        <sz val="9"/>
        <rFont val="Times New Roman"/>
        <family val="1"/>
        <charset val="204"/>
      </rPr>
      <t>. Удостоверение о повышении квалификации «Организационные и психолого-педагогические основы инклюзивного высшего образования», 72 часа, ФГАОУ ВО «СКФУ», 2019.
5. Удостоверение о повышении квалификации 153101159324, 2020г., "Организационные и психолого-педагогические основы инклюзивного образования в вузе", 20 часов, СОГУ.</t>
    </r>
  </si>
  <si>
    <t>1. Удостоверение о повышении квалификации 180001202308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180001814360 от 28.10.2019, "Информационно-комуникационные технологии в системе высшего образования", 32 часа, СОГУ.
3. Удостоверение о повышении квалификации 153101157841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153101158842, 2020г., "Организационные и психолого-педагогические основы инклюзивного образования в вузе", 20 часов, СОГУ.</t>
  </si>
  <si>
    <t>Мамсурова Фиалета Хазбиевна</t>
  </si>
  <si>
    <t>Должность  –  старший преподаватель, без ученой степени, ученое звание отсутствует</t>
  </si>
  <si>
    <t>1. Удостоверение о повышении квалификации 02429/к от 28.12.2016, "Социально-экономическое направление подготовки учащихся и его реализация в рамках ФГОС", 36 часов, СОРИПКРО.
2. Удостоверение о повышении квалификации 04039/к от 15.12.2017, "Наука - школе. Актуальные проблемы математического образования на 2017 год", 72 часа, СОРИПКРО.
3. Удостоверение о повышении квалификации 180001814826 от 18.12.2018, "Актуальная педагогика: проблемы современного образования и науки", 72 часа, СОГУ.
4. Удостоверение о повышении квалификации 153101158927, 2020г., "Организационные и психолого-педагогические основы инклюзивного образования в вузе", 20 часов, СОГУ.
4. Удостоверение о повышении квалификации 180001813703 от 30.04.2019, "Информационно-коммуникационные технологии в системе высшего образования", 32 часа, СОГУ.</t>
  </si>
  <si>
    <t>Мансуров Шахлар Магеррам-оглы</t>
  </si>
  <si>
    <t>по основному месту работы
(уволен 01.04.2019, приказ № 435)</t>
  </si>
  <si>
    <t>Высшее, специальность – инженер, квалификация – теплофизика, автоматизация и экология промышленных печей</t>
  </si>
  <si>
    <t>1. Удостоверение о повышении квалификации 180001814827 от 10.12.2018, "Актуальная педагогика: проблемы современного образования и науки", 72 часа, СОГУ.</t>
  </si>
  <si>
    <t>Уволен 01.04.2019, приказ № 435</t>
  </si>
  <si>
    <t>Мильдзихова Аэлита Керимбековна</t>
  </si>
  <si>
    <t>Должность –  старший преподаватель, канд. филол. наук,  ученое звание отсутствует</t>
  </si>
  <si>
    <t>Высшее, специальность – филология, квалификация  – преподаватель немецкого, английского языков.</t>
  </si>
  <si>
    <t>1. Удостоверение о повышении квалификации 180001202310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180001814361 от 28.10.2019, "Информационно-комуникационные технологии в системе высшего образования", 32 часа, СОГУ.
3. Удостоверение о повышении квалификации 153101157842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153101158843, 2020г., "Организационные и психолого-педагогические основы инклюзивного образования в вузе", 20 часов, СОГУ.</t>
  </si>
  <si>
    <t>Минасян Давид Григорьевич</t>
  </si>
  <si>
    <t>1. Удостоверение о повышении квалификации 153100774753 от 25.11.2019, "Информационно-коммуникационные технологии в системе высшего образования", 32 часа, СОГУ.
2. Удостоверение о повышении квалификации 153101159687, 2020г., "Современные педагогические технологии профессионального образования", 36 часов, СОГУ.
3. Удостоверение о повышении квалификации 153101159070, 2020г., "Организационные и психолого-педагогические основы инклюзивного образования в вузе", 20 часов, СОГУ.</t>
  </si>
  <si>
    <t>Уволен 20.07.2020, приказ №880</t>
  </si>
  <si>
    <t>Молчанова  Ирина Александровна</t>
  </si>
  <si>
    <t>Высшее, специальность - прикладная математика, квалификация - инженер-математик</t>
  </si>
  <si>
    <t>1. Удостоверение о повышении квалификации 153100774769 от 25.11.2019, "Информационно-коммуникационные технологии в системе высшего образования", 32 часа, СОГУ.</t>
  </si>
  <si>
    <t>28 
(проверить по трудовой книжке)</t>
  </si>
  <si>
    <t>Уволена 30.06.2020 г.</t>
  </si>
  <si>
    <t>1. Удостоверение о повышении квалификации 180001813732 от 30.04.2019, "Информационно-коммуникационные технологии в системе высшего образования", 32 часа, СОГУ.
2. Удостоверение о повышении квалификации 180001202524 от 25.12.2019, "Современные цифровые технологии", 24 часа, СОГУ.
3. Удостоверение о повышении квалификации 153101159536, 2020г., "Современные педагогические технологии профессионального образования", 36 часов, СОГУ.
4. Удостоверение о повышении квалификации 153101158928, 2020г., "Организационные и психолого-педагогические основы инклюзивного образования в вузе", 20 часов, СОГУ.</t>
  </si>
  <si>
    <t>Мухина Наталья Николаевна</t>
  </si>
  <si>
    <t>Высшее, специальность – филология, квалификация  – преподаватель русского языка и литературы, теории и истории художественной культуры</t>
  </si>
  <si>
    <t>1. Удостоверение о повышении квалификации 153100774774 от 25.11.2019, "Информационно-коммуникационные технологии в системе высшего образования", 32 часа, СОГУ.
2. Удостоверение о повышении квалификации 153101157817 от 08.06.2020, "Актуальные проблемы филологических исследований: теоретический, методологический и прагматический аспекты", 72 часа, СОГУ.
3. Удостоверение о повышении квалификации 342412344435 от 02.10.2020 по ДПО «Преподавание русского языка как иностранного (РКИ). Система и методика обучения иностранцев русскому языку», 144 часа, г. Волгоград, АНО ДПО «ВГАППССС».
4. Удостоверение о повышении квалификации 153101158768, 2020г., "Организационные и психолого-педагогические основы инклюзивного образования в вузе", 20 часов, СОГУ.</t>
  </si>
  <si>
    <t xml:space="preserve">Нартиков Александр Георгиевич </t>
  </si>
  <si>
    <t>Высшее, специальность – инженер, квалификация – автомотизированные системы обработки информации и управления</t>
  </si>
  <si>
    <t>1. Удостоверение о повышении квалификации 153101158525,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153101159537, 2020г., "Современные педагогические технологии профессионального образования", 36 часов, СОГУ.
3. Удостоверение о повышении квалификации 153101158929, 2020г., "Организационные и психолого-педагогические основы инклюзивного образования в вузе", 20 часов, СОГУ.</t>
  </si>
  <si>
    <t>Нартикоева Анжела Отаровна</t>
  </si>
  <si>
    <t>Должность –  доцент, канд. техн. наук,  ученое звание отсутствует</t>
  </si>
  <si>
    <t>Высшее, специальность – товароведение и организация торговли непродовольственными товарами, квалификация  – товаровед высшей квалификации</t>
  </si>
  <si>
    <t>1. Удостоверение о повышении квалификации 180001814828 от 10.12.2018, "Актуальная педагогика: проблемы современного образования и науки", 72 часа, СОГУ.
2. Удостоверение о повышении квалификации 180001813879 от 27.05.2019, "Информационно-коммуникационные технологии в системе высшего образования", 32 часа, СОГУ.
3. Удостоверение о повышении квалификации 153101159188, 2020г., "Организационные и психолого-педагогические основы инклюзивного образования в вузе", 20 часов, СОГУ.</t>
  </si>
  <si>
    <t xml:space="preserve">1. Удостоверение о повышении квалификации 180001813700 от 30.04.2019, «Информационно-коммуникационные технологии в системе высшего образования», 32 часа, СОГУ.
2. Диплом о профпереподготовке 18000183932 от 18.04.2018, "Государственное и муниципальное управление", 330 часов.
3. Диплом о профессиональной переподготовке 180000184022 от 12.12.2018, "Управление персоналом организаций", 260 часа.
</t>
  </si>
  <si>
    <t>Оказова Зарина Петровна</t>
  </si>
  <si>
    <t>Должность – доцент, доктор сельско-хозяйственных  наук, доцент</t>
  </si>
  <si>
    <t>Высшее, специальность – агрономия, квалификация  –  ученый-агроном</t>
  </si>
  <si>
    <t>1. Удостоверение о повышении квалификации 180001202122 от 17.03.2018,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153100774673 от 25.11.2019, "Информационно-коммуникационные технологии в системе высшего образования", 32 часа, СОГУ.
3. Удостоверение о профессиональной переподготовке №00040, от 25.10.2019 г. по дополнительной профессиональной программе «Преподаватель высшей школы по направлению «Экология», 1200 часов, Академия повышения квалификации инновационного развития кадров, г. Москва.</t>
  </si>
  <si>
    <t>уволена в 11.2019</t>
  </si>
  <si>
    <t>1. Удостоверение о повышении квалификации 180001814834 от 10.12.2018, "Актуальная педагогика: проблемы современного образования и науки", 72 часа, СОГУ.
2. Удостоверение о повышении квалификации 180001813723 от 30.04.2019, "Информационно-коммуникационные технологии в системе высшего образования", 32 часа, СОГУ.
3. Удостоверение о повышении квалификации 153101158930, 2020г., "Организационные и психолого-педагогические основы инклюзивного образования в вузе", 20 часов, СОГУ.</t>
  </si>
  <si>
    <t>Ортабаев Заруай Солтанович</t>
  </si>
  <si>
    <t>1. Удостоверение о повышении квалификации 180001025874 от 23.03.2016, «Психолого-педагогическое обеспечение реализации компетентности подхода в современной высшей школе», 72 часа, СОГУ.
2. Удостоверение о повышении квалификации 80001813940 от 27.05.2019, «Информационно-коммуникационные технологии в системе высшего образования» 32 часа, СОГУ.
3. Удостоверение о повышении квалификации 153101158811, 2020г., "Организационные и психолого-педагогические основы инклюзивного образования в вузе", 20 часов, СОГУ.</t>
  </si>
  <si>
    <t>Пачев Урусби Мухамедович</t>
  </si>
  <si>
    <r>
      <t>Должность отсутствует</t>
    </r>
    <r>
      <rPr>
        <sz val="10"/>
        <rFont val="Times New Roman"/>
        <family val="1"/>
        <charset val="204"/>
      </rPr>
      <t xml:space="preserve"> (председатель ГЭК)</t>
    </r>
    <r>
      <rPr>
        <sz val="10"/>
        <color theme="1"/>
        <rFont val="Times New Roman"/>
        <family val="1"/>
        <charset val="204"/>
      </rPr>
      <t xml:space="preserve">, </t>
    </r>
    <r>
      <rPr>
        <sz val="10"/>
        <rFont val="Times New Roman"/>
        <family val="1"/>
        <charset val="204"/>
      </rPr>
      <t>профессор, д-р физ.-м</t>
    </r>
    <r>
      <rPr>
        <sz val="10"/>
        <color theme="1"/>
        <rFont val="Times New Roman"/>
        <family val="1"/>
        <charset val="204"/>
      </rPr>
      <t>ат. наук, профессор</t>
    </r>
  </si>
  <si>
    <t>1. Удостоверение о повышении квалификации 071801447088 от 7.12.2018, «Информационно-коммуникационные технологии в образовательной деятельности», 72 часа, ЦДПО при ИФиМ ФГБОУ ВО «КБГУ им. Х.М. Бербекова».
2. Удостоверение о повышении квалификации 070400000568 от 6.04.2018, «Оказание первой доврачебной помощи», 72 часа, ЦДПО и ПК ФГБОУ ВО «КБГУ им. Х.М. Бербекова».
3. Удостоверение о повышении квалификации 072404100795 от 16.01.2017, «Новые педагогические технологии в учебном процессе образовательной организации высшего образования», 108 часов, ИПК и ПП ФГБОУ ВО «КБГУ им. Х.М. Бербекова».</t>
  </si>
  <si>
    <t>1. Удостоверение о повышении квалификации 180001814835 от 10.12.2018, "Актуальная педагогика: проблемы современного образования и науки", 72 часа, СОГУ.
2. Удостоверение о повышении квалификации 180001813680 от 30.04.2019, "Информационно-коммуникационные технологии в системе высшего образования", 32 часа, СОГУ.
3. Удостоверение о повышении квалификации 153101159258, 2020г., "Организационные и психолого-педагогические основы инклюзивного образования в вузе", 20 часов, СОГУ.</t>
  </si>
  <si>
    <t>Плиев Марат Амурханович</t>
  </si>
  <si>
    <t>1. Удостоверение о повышении квалификации 180001202213 от 10.04.2018, "Информационные технологии и методика их применения в подготовке научно-педагогических кадров высшей квалификации", 72 часа, СОГУ.
2. Удостоверение о повышении квалификации 153101159554, 2020г., "Современные педагогические технологии профессионального образования", 36 часов, СОГУ.
3. Удостоверение о повышении квалификации 153101158931, 2020г., "Организационные и психолого-педагогические основы инклюзивного образования в вузе", 20 часов, СОГУ.</t>
  </si>
  <si>
    <t>Член ГАК</t>
  </si>
  <si>
    <t>Плиева Любовь Юрьевна</t>
  </si>
  <si>
    <t>1. Удостоверение о повышении квалификации 01126/к от 20.03. 2017, "Подготовка экспертов ЕГЭ 2017 года. Математика", 18 часов, ГБОУ ДПО СОРИПКРО.
2. Удостоверение о повышении квалификации 153101158526, 2020г., "Информационно-коммуникационные технологии как средство повышения эффективности учебного процесса в вузе", 20 часов, СОГУ.
3. Удостоверение о повышении квалификации 153101159538, 2020г., "Современные педагогические технологии профессионального образования", 36 часов, СОГУ.
4. Удостоверение о повышении квалификации 153101158932, 2020г., "Организационные и психолого-педагогические основы инклюзивного образования в вузе", 20 часов, СОГУ.</t>
  </si>
  <si>
    <t>Прокофьев Александр Александрович</t>
  </si>
  <si>
    <t>Должность  –  профессор, д-р пед. наук (по специальности 13.00.02 Теория и методика обучения и воспитания (математика)), канд. физ.-мат. наук, доцент</t>
  </si>
  <si>
    <t>Высшее, специальность – механиика, квалификация – механик</t>
  </si>
  <si>
    <t>Принять с 01.09.20г.</t>
  </si>
  <si>
    <t>Рубаева Эльма Муратовна</t>
  </si>
  <si>
    <t>1. Удостоверение о повышении квалификации 153100774704 от 25.11.2019, "Информационно-коммуникационные технологии в системе высшего образования", 32 часа, СОГУ.
2. Удостоверение о повышении квалификации 153101159706, 2020г., "Современные педагогические технологии профессионального образования", 36 часов, СОГУ.
3. Удостоверение о повышении квалификации 153101159102, 2020г., "Организационные и психолого-педагогические основы инклюзивного образования в вузе", 20 часов, СОГУ.</t>
  </si>
  <si>
    <t>Сайджанова Виктория Сергеевна</t>
  </si>
  <si>
    <t xml:space="preserve">Высшее, специальность – теория и методика преподавания иностранных языков и культур , квалификация  – лингвист, преподаватель французского и английского языков
</t>
  </si>
  <si>
    <t>1. Удостоверение о повышении квалификации 180001202315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ПКСК № 033772 от 3.11.2018,  «Интернационализация образования: организация академической мобильности и экспорта образовательных услуг», 72 часа, Ставрополь, СКФУ.
3. Удостоверение о повышении квалификации 180001814362 от 28.10.2019, "Информационно-комуникационные технологии в системе высшего образования", 32 часа, СОГУ.
4. Удостоверение о повышении квалификации 520600019468 от 10.12.2019, «Подготовка управленческих кадров для реализации программ дополнительного профессионального образования», 108 часов, Нижний Новгород, НГПУ им.Козьмы Минина.</t>
  </si>
  <si>
    <t>1. Удостоверение о повышении квалификации 153101159540, 2020г., "Современные педагогические технологии профессионального образования", 36 часов, СОГУ.
2. Удостоверение о повышении квалификации 153101158934, 2020г., "Организационные и психолого-педагогические основы инклюзивного образования в вузе", 20 часов, СОГУ.</t>
  </si>
  <si>
    <r>
      <t>1. Удостоверение о повышении квалификации 180001813716 от 30.04.2019, "Информационно-коммуникационные технологии в системе высшего образования", 32 часа, СОГУ.
2. Удостоверение о повышении квалификации 180001202509 от 25.12.2019, "Современные цифровые технологии", 24 часа, СОГУ.
3</t>
    </r>
    <r>
      <rPr>
        <sz val="9"/>
        <rFont val="Times New Roman"/>
        <family val="1"/>
        <charset val="204"/>
      </rPr>
      <t>. Удостоверение о повышении квалификации 153101159541, 2020г., "Современные педагогические технологии профессионального образования", 36 часов, СОГУ.
4. Удостоверение о повышении квалификации 153101158935, 2020г., "Организационные и психолого-педагогические основы инклюзивного образования в вузе", 20 часов, СОГУ.</t>
    </r>
  </si>
  <si>
    <t>Сиукаев Сергей Николаевич</t>
  </si>
  <si>
    <t>Высшее, специальность – математика, квалификация – звание учителя математики средней школы</t>
  </si>
  <si>
    <t>1. Удостоверение о повышении квалификации 180001814839 от 10.12.2018, "Актуальная педагогика: проблемы современного образования и науки", 72 часа, СОГУ.
2. Удостоверение о повышении квалификации 180001814112 от 05.07.2019, "Информационно-коммуникационные технологии в системе высшего образования", 32 часа, СОГУ.
3. Удостоверение о повышении квалификации 153101158936, 2020г., "Организационные и психолого-педагогические основы инклюзивного образования в вузе", 20 часов, СОГУ.</t>
  </si>
  <si>
    <t>Созанов Валерий Гаврилович</t>
  </si>
  <si>
    <t>Должность  – профессор, д-р технич. наук, профессор</t>
  </si>
  <si>
    <t>1. Удостоверение о повышении квалификации 180001814840 от 10.12.2018, "Актуальная педагогика: проблемы современного образования и науки", 72 часа, СОГУ.
2. Удостоверение о повышении квалификации 180001813710 от 30.04.2019, "Информационно-коммуникационные технологии в системе высшего образования", 32 часа, СОГУ.
3. Удостоверение о повышении квалификации 153101158937, 2020г., "Организационные и психолого-педагогические основы инклюзивного образования в вузе", 20 часов, СОГУ.</t>
  </si>
  <si>
    <t>Сокаев Хасан Михайлович</t>
  </si>
  <si>
    <t>Высшее, специальность – физическая культура и спорт, квалификация – учитель физической культуры</t>
  </si>
  <si>
    <r>
      <t xml:space="preserve">1. Удостоверение о повышении квалификации 180001026477 от 20.12.2016 г. «Подготовка спортивных судей главной судейской коллегии и судейских бригад физкультурных и спортивных мероприятий  Всероссийского физкультурно-спортивногро комплекса «Готов к труду и обороне (ГТО)», 72 часа, ФГБОУ ВПО СОГУ.
</t>
    </r>
    <r>
      <rPr>
        <sz val="9"/>
        <color rgb="FFFF0000"/>
        <rFont val="Times New Roman"/>
        <family val="1"/>
        <charset val="204"/>
      </rPr>
      <t>2. Удостоверение о повышении квалификации 180001813944 от 27.05.2019, «Информационно-коммуникационные технологии в системе высшего образования» 32 часа, ФГБОУ ВО СОГУ.</t>
    </r>
    <r>
      <rPr>
        <sz val="9"/>
        <color theme="1"/>
        <rFont val="Times New Roman"/>
        <family val="1"/>
        <charset val="204"/>
      </rPr>
      <t xml:space="preserve">
3. Диплом о профессиональной переподготовке  153100156947 от 28.05.2020, "Физическая культура и спорт: тренер (тренер–преподаватель)", 540 часов, СОГУ.
4. Удостоверение о повышении квалификации 153101158813, 2020г., "Организационные и психолого-педагогические основы инклюзивного образования в вузе", 20 часов, СОГУ.</t>
    </r>
  </si>
  <si>
    <t>Соскиева Илона Давидовна</t>
  </si>
  <si>
    <t>Удостоверение о повышении квалификации 153101158804, 2020г., "Организационные и психолого-педагогические основы инклюзивного образования в вузе", 20 часов, СОГУ.</t>
  </si>
  <si>
    <t>Табуев Сослан Наполеонович</t>
  </si>
  <si>
    <t>1. Сертификат о прохождении специализации от 11.01.2019, "Машинное обучение с TensorFlow на облачной платформе Google", Google Cloud. 
2. Сертификат о прохождении курса от 18.09.2019, "Машинное обучение с помощью Python - от линейных моделей до глубокого обучения", Массачусетский технологический институт.
3. Удостоверение о повышении квалификации 153101159542, 2020г., "Современные педагогические технологии профессионального образования", 36 часов, СОГУ.
4. Удостоверение о повышении квалификации 153101158938, 2020г., "Организационные и психолого-педагогические основы инклюзивного образования в вузе", 20 часов, СОГУ.</t>
  </si>
  <si>
    <t>1. Удостоверение о повышении квалификации 180001202320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180001814367 от 28.10.2019, "Информационно-комуникационные технологии в системе высшего образования", 32 часа, СОГУ.
3. Удостоверение о повышении квалификации 153101157847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153101157847 от 8.06.2020,. «Инклюзивное образование в условиях ФГОС», 72 часа, Тамбов, ТГТУ.</t>
  </si>
  <si>
    <t>Тебиева Лариса Таймуразовна</t>
  </si>
  <si>
    <t>Высшее, специальность – русский язык и литература, квалификация  – филолог,преподаватель русского языка и литературы</t>
  </si>
  <si>
    <t>1. Удостоверение о повышении квалификации 180001202125 от 17.03.2018,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153100774680 от 25.11.2019, "Информационно-коммуникационные технологии в системе высшего образования", 32 часа, СОГУ.
3. Удостоверение о повышении квалификации 153101159131, 2020г., "Организационные и психолого-педагогические основы инклюзивного образования в вузе", 20 часов, СОГУ.</t>
  </si>
  <si>
    <t>Тедеев Александр Федорович</t>
  </si>
  <si>
    <t>1. Удостоверение о повышении квалификации 180001026429, 19.12.2016, "Система формирования психолого-педагогических компетенций в образовательном пространстве",  72 часа, СОГУ.
2. Удостоверение о повышении квалификации 180001813726 от 30.04.2019, "Информационно-коммуникационные технологии в системе высшего образования", 32 часа, СОГУ.
3. Удостоверение о повышении квалификации 153101159543, 2020г., "Современные педагогические технологии профессионального образования", 36 часов, СОГУ.
4. Удостоверение о повышении квалификации 153101158939, 2020г., "Организационные и психолого-педагогические основы инклюзивного образования в вузе", 20 часов, СОГУ.</t>
  </si>
  <si>
    <t>Темираев Рустем Борисович</t>
  </si>
  <si>
    <t>1. Удостоверение о повышении квалификации 180001813728 от 30.04.2019, «Информационно-коммуникационные технологии в системе высшего образования», СОГУ.
2. Удостоверение о повышении квалификации 153101159544, 2020г., "Современные педагогические технологии профессионального образования", 36 часов, СОГУ.
3. Удостоверение о повышении квалификации 153101158940, 2020г., "Организационные и психолого-педагогические основы инклюзивного образования в вузе", 20 часов, СОГУ.</t>
  </si>
  <si>
    <t>Токаева Татьяна Ивановна</t>
  </si>
  <si>
    <t>Высшее, специальность – экономика, квалификация – экономист, преподаватель политической экономики.</t>
  </si>
  <si>
    <t>1. Удостоверение о повышении квалификации 180001813585 от 02.04.2019, "Информационно-коммуникационные технологии в системе высшего образования", 32 часа, СОГУ.
2. Удостоверение о повышении квалификации 153101159671, 2020г., "Современные педагогические технологии профессионального образования", 36 часов, СОГУ.
3. Удостоверение о повышении квалификации 153101159042, 2020г., "Организационные и психолого-педагогические основы инклюзивного образования в вузе", 20 часов, СОГУ.</t>
  </si>
  <si>
    <t xml:space="preserve">1. Удостоверение о повышении квалификации 00927/к от 20.03.2017, "Подготовка экспертов ЕГЭ 2017 года", 18 часов, СОРИПКРО.
2. Удостоверение о повышении квалификации 180001814846 от 10.12.2018, "Актуальная педагогика: проблемы современного образования и науки", 72 часа, СОГУ.
3. Удостоверение о повышении квалификации 180001813708 от 30.04.2019, "Информационно-коммуникационные технологии в системе высшего образования", 32 часа, СОГУ.
4. Удостоверение о повышении квалификации 153101158941,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180001202510 от 25.12.2019, Современные цифровые технологии, 24 часа, СОГУ.
</t>
  </si>
  <si>
    <r>
      <t>1. Удостоверение о повышении квалификации 180001813725 от 30.04.2019, "Информационно-коммуникационные технологии в системе высшего образования", 32 часа, СОГУ.
2. Удостоверение о повышении квалификации 180001202511 от 25.12.2019, "Современные цифровые технологии", 24 часа, СОГУ.
3. У</t>
    </r>
    <r>
      <rPr>
        <sz val="9"/>
        <rFont val="Times New Roman"/>
        <family val="1"/>
        <charset val="204"/>
      </rPr>
      <t>достоверение о повышении квалификации 520600019432 от 10.12.2019, "Подготовка управленческих кадров для реализации программ дополнительного профессионального образования", 108 часов, ФГБОУ ВО "Новгор. гос. пед. ун-т им. К.Минина". 
4. Удостоверение о повышении квалификации 153101159545, 2020г., "Современные педагогические технологии профессионального образования", 36 часов, СОГУ.
5. Удостоверение о повышении квалификации 153101158942, 2020г., "Организационные и психолого-педагогические основы инклюзивного образования в вузе", 20 часов, СОГУ.</t>
    </r>
  </si>
  <si>
    <t>Томаев Вадим Анатольевич</t>
  </si>
  <si>
    <t>Высшее - специалитет, магистратура, специальность – экология, квалификация – экология и природопользование</t>
  </si>
  <si>
    <t>1. Удостоверение о повышении квалификации 180001814878 от 10.12.2018, "Актуальная педагогика: проблемы современного образования и науки", 72 часа, СОГУ.
2. Удостоверение о повышении квалификации 153100774674 от 25.11.2019, "Информационно-коммуникационные технологии в системе высшего образования", 32 часа, СОГУ.
3. Удостоверение о повышении квалификации 153101158733, 2020г., "Организационные и психолого-педагогические основы инклюзивного образования в вузе", 20 часов, СОГУ.</t>
  </si>
  <si>
    <t>Томаев Эрик Хасанович</t>
  </si>
  <si>
    <t>Высшее, специальность – физическая культура, квалификация – учитель физической культуры</t>
  </si>
  <si>
    <t>1. Удостоверение о повышении квалификации № 180001026487 от 20.12.2016 г. «Подготовка спортивных судей главной судейской коллегии и судейских бригад физкультурных и спортивных мероприятий  Всероссийского физкультурно-спортивногро комплекса «Готов к труду и обороне (ГТО)», 72 часа, СОГУ.
2. Удостоверение о повышении квалификации 180001813941 от 27.05.2019, "Информационно-коммуникационные технологии в системе высшего образования", 32 часа, СОГУ.
3. Удостоверение о повышении квалификации 153101158805, 2020г., "Организационные и психолого-педагогические основы инклюзивного образования в вузе", 20 часов, СОГУ.</t>
  </si>
  <si>
    <t>Тотиева Жанна Дмитриевна</t>
  </si>
  <si>
    <t>Высшее, специальность – математика, прикладная математика, квалификация – математика, прикладная математика</t>
  </si>
  <si>
    <t>1. Удостоверение о повышении квалификации 180001813730 от 30.04.2019, "Информационно-коммуникационные технологии в системе высшего образования", 32 часа, СОГУ.
2. Удостоверение о повышении квалификации 180001202512 от 25.12.2019, "Современные цифровые технологии", 24 часа, СОГУ.
3. Удостоверение о повышении квалификации 153101159546, 2020г., "Современные педагогические технологии профессионального образования", 36 часов, СОГУ.
4. Удостоверение о повышении квалификации 153101158943, 2020г., "Организационные и психолого-педагогические основы инклюзивного образования в вузе", 20 часов, СОГУ.</t>
  </si>
  <si>
    <t>Тотрова Марина Хазбечировна</t>
  </si>
  <si>
    <t>Высшее, специальность –  математика, квалификация – математик, преподаватель</t>
  </si>
  <si>
    <t>1. Удостоверение о повышении квалификации 153100774766 от  25.11.2019, "Информационно-коммуникационные технологии в системе высшего образования", 32 часа, СОГУ.
2. Удостоверение о повышении квалификации 153101159547, 2020г., "Современные педагогические технологии профессионального образования", 36 часов, СОГУ.
3. Удостоверение о повышении квалификации 153101158944, 2020г., "Организационные и психолого-педагогические основы инклюзивного образования в вузе", 20 часов, СОГУ.</t>
  </si>
  <si>
    <t>5 (СОШ)</t>
  </si>
  <si>
    <t>Туриев Анатолий Майранович</t>
  </si>
  <si>
    <t>Должность –  профессор, д-р физ.-мат. наук,  доцент</t>
  </si>
  <si>
    <t>Высшее, специальность – физика, квалификация  – физик, преподаватель физики</t>
  </si>
  <si>
    <t>1. Удостоверение о повышении квалификации 180001814848 от 10.12.2018, "Актуальная педагогика: проблемы современного образования и науки", 72 часа, СОГУ.
2. Удостоверение о повышении квалификации 153100774742 от 25.11.2019, "Информационно-коммуникационные технологии в системе высшего образования", 32 часа, СОГУ.
3. Удостоверение о повышении квалификации 153101159058, 2020г., "Организационные и психолого-педагогические основы инклюзивного образования в вузе", 20 часов, СОГУ.</t>
  </si>
  <si>
    <t>Хаблиева Залина Сосланбековна</t>
  </si>
  <si>
    <t>Высшее, специальность – прикладная математика, квалификация – математик, системный программист</t>
  </si>
  <si>
    <t>1. Удостоверение о повышении квалификации 180001814853 от 10.12.2018, "Актуальная педагогика: проблемы современного образования и науки", 72 часа, СОГУ.
2. Удостоверение о повышении квалификации 180001813711 от  30.04.2019, "Информационно-коммуникационные технологии в системе высшего образования", 32 часа, СОГУ.</t>
  </si>
  <si>
    <t>Уволена с 5.10.2020, приказ № 1732</t>
  </si>
  <si>
    <t>Хамикоев Артур Ахсарович</t>
  </si>
  <si>
    <t>1. Удостоверение о повышении квалификации 152401470664 от 22.01.2016 г., «Прикладные аспекты профессиональной деятельности преподавателя высшей школы» 72 часа, СОГУ.
2. Удостоверение о повышении квалификации № 3045 от 23.04.2016, «Обучение экспертов по проведению контрольно-надзорных мероприятий образовательных учреждений РСО-Алания», 72 часа, ГБОУ ДПО СОРИПКРО.
3. Удостоверение о повышении квалификации 152405755155 от 30.06.2017, «Электронная информационно-образовательная среда современного ВУЗа» 52 часа, СОГУ.
4. Удостоверение о повышении квалификации 153101158799, 2020г., "Организационные и психолого-педагогические основы инклюзивного образования в вузе", 20 часов, СОГУ.
4. Удостоверение о повышении квалификации 180001813936 от 27.05.2019, "Информационно-коммуникационные технологии в системе высшего образования", 32 часа, СОГУ.</t>
  </si>
  <si>
    <t>Хасиева Роза Владимировна</t>
  </si>
  <si>
    <t>Должность  – доцент, канд. физ.-мат. наук, доцент</t>
  </si>
  <si>
    <t>Высшее, специальность – физика, квалификация – физик, преподаватель физики</t>
  </si>
  <si>
    <t>1. Удостоверение о повышении квалификации 180001814856 от 18.12.2018, "Актуальная педагогика: проблемы современного образования и науки", 72 часа, СОГУ.
2. Удостоверение о повышении квалификации 180001813705 от 30.04.2019, "Информационно-коммуникационные технологии в системе высшего образования", 32 часа, СОГУ.
3. Удостоверение о повышении квалификации 772410837234 от 07.04.2020, "Быстрый перевод обучения в онлайн", 72 часа, ООО "Директ-Медиа".
4. Удостоверение о повышении квалификации 153101158945, 2020г., "Организационные и психолого-педагогические основы инклюзивного образования в вузе", 20 часов, СОГУ.</t>
  </si>
  <si>
    <r>
      <t xml:space="preserve">3 </t>
    </r>
    <r>
      <rPr>
        <sz val="10"/>
        <color rgb="FFFF0000"/>
        <rFont val="Times New Roman"/>
        <family val="1"/>
        <charset val="204"/>
      </rPr>
      <t>(пед)</t>
    </r>
  </si>
  <si>
    <t>Хозиев Феликс Борисович</t>
  </si>
  <si>
    <t>Высшее, специальность – физическое воспитание, квалификация  – учитель физического воспитания средней школы</t>
  </si>
  <si>
    <r>
      <t xml:space="preserve">1. Удостоверение о повышении квалификации № 152403645704 от 25.01.2016 г., «Прикладные аспекты профессиональной деятельности преподавателя высшей школы» 72 часа, ГБОУ ВО СОГПИ.
2. Удостоверение о повышении квалификации 180001813948 от 27.05.2019, "Информационно-коммуникационные технологии в системе высшего образования", 32 часа, СОГУ.
</t>
    </r>
    <r>
      <rPr>
        <sz val="9"/>
        <color rgb="FFFF0000"/>
        <rFont val="Times New Roman"/>
        <family val="1"/>
        <charset val="204"/>
      </rPr>
      <t xml:space="preserve">3. Удостоверение о повышении квалификации №152405755338 от 15.03.2018, «Оказание первой медицинской помощи в педагогической деятельности», 18 часов, СОГУ. 
</t>
    </r>
    <r>
      <rPr>
        <sz val="9"/>
        <rFont val="Times New Roman"/>
        <family val="1"/>
        <charset val="204"/>
      </rPr>
      <t>4. Удостоверение о повышении квалификации 153101158808, 2020г., "Организационные и психолого-педагогические основы инклюзивного образования в вузе", 20 часов, СОГУ.</t>
    </r>
    <r>
      <rPr>
        <sz val="9"/>
        <color theme="1"/>
        <rFont val="Times New Roman"/>
        <family val="1"/>
        <charset val="204"/>
      </rPr>
      <t xml:space="preserve">
</t>
    </r>
  </si>
  <si>
    <t>1. Удостоверение о повышении квалификации 180001813736 от 30.04.2019, "Информационно-коммуникационные технологии в системе высшего образования", 32 часа, СОГУ.
2. Удостоверение о повышении квалификации 153101159548, 2020г., "Современные педагогические технологии профессионального образования", 36 часов, СОГУ.
3. Удостоверение о повышении квалификации 153101158946, 2020г., "Организационные и психолого-педагогические основы инклюзивного образования в вузе", 20 часов, СОГУ.</t>
  </si>
  <si>
    <t>1. Удостоверение о повышении квалификации 180001813733 от 30.04.2019, "Информационно-коммуникационные технологии в системе высшего образования", 32 часа, СОГУ.
2. Удостоверение о повышении квалификации 180001202513 от 25.12.2019, "Современные цифровые технологии", 24 часа, СОГУ.
3. Удостоверение о повышении квалификации 153101159549, 2020г., "Современные педагогические технологии профессионального образования", 36 часов, СОГУ.
4. Удостоверение о повышении квалификации 153101158947, 2020г., "Организационные и психолого-педагогические основы инклюзивного образования в вузе", 20 часов, СОГУ.</t>
  </si>
  <si>
    <t>Худалов Марат Захарович</t>
  </si>
  <si>
    <t xml:space="preserve">1. Удостоверение о повышении квалификации 180001814859 от 10.12.2018, "Актуальная педагогика: проблемы современного образования и науки", 72 часа, СОГУ.
2. Удостоверение о повышении квалификации  ПКСК № 031973, 2018г., " Инклюзивная политика и инклюзивная практика в вузе", 72 часа, СКФУ.
3. Удостоверение о повышении квалификации 180001813701 от 30.04.2019, "Информационно-коммуникационные технологии в системе высшего образования", 32 часа, СОГУ.
</t>
  </si>
  <si>
    <t>Цаллагов Марат Солтанович</t>
  </si>
  <si>
    <t>1. Диплом о профессиональной переподготовке  153100156950 от 28.05.2020, "Физическая культура и спорт: тренер (тренер–преподаватель)", 540 часов, СОГУ.
2. Удостоверение о повышении квалификации 180001026475 от 20.12.2016 г. «Подготовка спортивных судей главной судейской коллегии и судейских бригад физкультурных и спортивных мероприятий  Всероссийского физкультурно-спортивногро комплекса «Готов к труду и обороне (ГТО)», 72 часа, ФГБОУ ВПО СОГУ.
3. Удостоверение о повышении квалификации 180001813943 от 27.05.2019, "Информационно-коммуникационные технологии в системе высшего образования", 32 часа, СОГУ.
4. Удостоверение о повышении квалификации 153101158802, 2020г., "Организационные и психолого-педагогические основы инклюзивного образования в вузе", 20 часов, СОГУ.</t>
  </si>
  <si>
    <t>Высшее, специальность – русский язык и литература, квалификация  – филолог, преподаватель русского языка и литературы.</t>
  </si>
  <si>
    <t>1. Удостоверение о повышении квалификации 180001814862 от 10.12.2018, "Актуальная педагогика: проблемы современного образования и науки", 72 часа, СОГУ.
2. Удостоверение о повышении квалификации 180001814406 от 28.10.2019, "Информационно-комуникационные технологии в системе высшего образования", 32 часа, СОГУ.
3. Удостоверение о повышении квалификации 153101157831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153101158897, 2020г., "Организационные и психолого-педагогические основы инклюзивного образования в вузе", 20 часов, СОГУ.</t>
  </si>
  <si>
    <r>
      <t xml:space="preserve">1. Удостоверение о повышении квалификации 0395793 от 04.12.2018, </t>
    </r>
    <r>
      <rPr>
        <sz val="9"/>
        <color rgb="FFFF0000"/>
        <rFont val="Times New Roman"/>
        <family val="1"/>
        <charset val="204"/>
      </rPr>
      <t>“</t>
    </r>
    <r>
      <rPr>
        <sz val="9"/>
        <rFont val="Times New Roman"/>
        <family val="1"/>
        <charset val="204"/>
      </rPr>
      <t>Педагогика высшей школы в условиях реализации ФГОС”, 72 часа, ЧОУ ВО "ВИУ".
2. Удостоверение о повышении квалификации 180001814880 от 10.12.2018, "Актуальная педагогика: проблемы современного образования и науки", 72 часа, СОГУ.
3. Удостоверение о повышении квалификации 180001813707 от 30.04.2019, "Информационно-коммуникационные технологии в системе высшего образования", 32 часа, СОГУ.
4. Удостоверение о повышении квалификации 153101158948,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180001202515 от 25.12.2019, "Современные цифровые технологии", 24 часа, СОГУ.</t>
    </r>
  </si>
  <si>
    <t>Цибирова Ильвира Мухарбековна</t>
  </si>
  <si>
    <t>Высшее, специальность – физика, квалификация  – физик, преподаватель</t>
  </si>
  <si>
    <t>1. Удостоверение о повышении квалификации 180001814867 от 10.12.2018, "Актуальная педагогика: проблемы современного образования и науки", 72 часа, СОГУ.
2. Удостоверение о повышении квалификации 153100774743 от 25.11.2019, "Информационно-коммуникационные технологии в системе высшего образования", 32 часа, СОГУ.
3. Удостоверение о повышении квалификации 153101159068, 2020г., "Организационные и психолого-педагогические основы инклюзивного образования в вузе", 20 часов, СОГУ.\</t>
  </si>
  <si>
    <t>Цирихова Зарета Виссарионовна</t>
  </si>
  <si>
    <t>Высшее, специальность - промышленная электроника, квалдификация - инженер-электронщик</t>
  </si>
  <si>
    <t>1. Удостоверение о повышении квалификации 180001814868 от 10.12.2018, "Актуальная педагогика: проблемы современного образования и науки", 72 часа, СОГУ.
2. Удостоверение о повышении квалификации 180001814114 от 05.07.2019, "Информационно-коммуникационные технологии в системе высшего образования", 32 часа, СОГУ.</t>
  </si>
  <si>
    <t xml:space="preserve">30.06.2020 Увольнение с
30.06.20
</t>
  </si>
  <si>
    <t>Циунчик Светлана Алексеевна</t>
  </si>
  <si>
    <t>1. Удостоверение о повышении квалификации 180001814113 от   05.07.2019, "Информационно-коммуникационные технологии в системе высшего образования", 32 часа, СОГУ.
2. Удостоверение о повышении квалификации 153101159550, 2020г., "Современные педагогические технологии профессионального образования", 36 часов, СОГУ.
3. Удостоверение о повышении квалификации 153101158949, 2020г., "Организационные и психолого-педагогические основы инклюзивного образования в вузе", 20 часов, СОГУ.</t>
  </si>
  <si>
    <t>Цуцаев Арсен Олегович</t>
  </si>
  <si>
    <t>Высшее, направление – математика, степень – магистр математики</t>
  </si>
  <si>
    <t>1.Удостоверение о повышении квалификации 180001814871 от 10.12.2018, Актуальная педагогика: проблемы современного образования и науки, 72 часа, СОГУ.
2. Удостоверение о повышении квалификации 180001813709 от 30.04.2019, "Информационно-коммуникационные технологии в системе высшего образования", 32 часа, СОГУ.
3. Удостоверение о повышении квалификации 153101159551, 2020г., "Современные педагогические технологии профессионального образования", 36 часов, СОГУ.
4. Удостоверение о повышении квалификации 153101158950, 2020г., "Организационные и психолого-педагогические основы инклюзивного образования в вузе", 20 часов, СОГУ.</t>
  </si>
  <si>
    <t>1. Удостоверение о повышении квалификации 153101157811 от 08.06.2020, "Актуальные проблемы филологических исследований: теоретический, методологический и прагматический аспекты", 72 часа, СОГУ.
2. Удостоверение о повышении квалификации 153101158534, 2020г., "Информационно-коммуникационные технологии как средство повышения эффективности учебного процесса в вузе", 20 часов, СОГУ. 
3. Удостоверение о повышении квалификации 153101158967, 2020г., "Организационные и психолого-педагогические основы инклюзивного образования в вузе", 20 часов, СОГУ.</t>
  </si>
  <si>
    <t>ФТД Осетинский</t>
  </si>
  <si>
    <t>Шопаров Мурат Борисович</t>
  </si>
  <si>
    <t>Высшее, специальность – электропривод и автоматизация промышленных установок и технологических комплексов, квалификация – инженер-электрик</t>
  </si>
  <si>
    <t>1. Удостоверение о повышении квалификации 153100774768 от 25.11.2019, "Информационно-коммуникационные технологии в системе высшего образования", 32 часа, СОГУ.
2. Удостоверение о повышении квалификации 153101159551, 2020г., "Современные педагогические технологии профессионального образования", 36 часов, СОГУ.
3. Удостоверение о повышении квалификации 153101158951, 2020г., "Организационные и психолого-педагогические основы инклюзивного образования в вузе", 20 часов, СОГУ.
4. Сертификат об окончании курса от 01.05.2020, "CCNA Routing and Switching: Introduction to Networks", Сетевая академия CISCO.
5. Сертификат об окончании курса от 16.06.2020, "CCNF Routing and Switching: Routing and Switching Essentials", Сетевая академия CISCO.</t>
  </si>
  <si>
    <t>Шулейкин Денис Александрович</t>
  </si>
  <si>
    <r>
      <t>Должность отсутстствует (специалист-практик),</t>
    </r>
    <r>
      <rPr>
        <sz val="10"/>
        <rFont val="Times New Roman"/>
        <family val="1"/>
        <charset val="204"/>
      </rPr>
      <t xml:space="preserve"> ученая степень отсутствует, ученое звание отсутствует</t>
    </r>
  </si>
  <si>
    <t>Высшее, специальность – инженер, квалификация – автоматизированные системы обработки информации и управления</t>
  </si>
  <si>
    <t>1. Удостоверение о повышении квалификации 153101158528,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153101159552, 2020г., "Современные педагогические технологии профессионального образования", 36 часов, СОГУ.
3. Удостоверение о повышении квалификации 153101158952, 2020г., "Организационные и психолого-педагогические основы инклюзивного образования в вузе", 20 часов, СОГУ.</t>
  </si>
  <si>
    <t>2 (ИП, есьть ЕГРЮЛ)</t>
  </si>
  <si>
    <t>часы работы</t>
  </si>
  <si>
    <t>История России</t>
  </si>
  <si>
    <t>Всеобщая история</t>
  </si>
  <si>
    <t xml:space="preserve">Отрошенко Анастасия Ивановна </t>
  </si>
  <si>
    <t>Должность – ассистент, ученая степень отсутствует, ученое звание отсутствует</t>
  </si>
  <si>
    <t xml:space="preserve">Тавасиева Белла Астановна </t>
  </si>
  <si>
    <t>Основы сетевых технологий (CISCO)</t>
  </si>
  <si>
    <t>Дифференциальны е уравнения (разностные схемы)</t>
  </si>
  <si>
    <t>Организационно- правовое обеспечение информационной безопасности</t>
  </si>
  <si>
    <t>Защита в операционных системах</t>
  </si>
  <si>
    <t>Теория кодирования</t>
  </si>
  <si>
    <t>Администрирование операционных систем</t>
  </si>
  <si>
    <t>Уравнения математической физики</t>
  </si>
  <si>
    <t>Программирование на Python</t>
  </si>
  <si>
    <t>Научный семинар</t>
  </si>
  <si>
    <t>Методы оптимизации</t>
  </si>
  <si>
    <t>Управление программным проектом</t>
  </si>
  <si>
    <t>Технические средства и методы защиты информации</t>
  </si>
  <si>
    <t>Технический перевод</t>
  </si>
  <si>
    <t>Кибербезопасность и интернет-вещей</t>
  </si>
  <si>
    <t>Введение в криптографию</t>
  </si>
  <si>
    <t>Банковское дело</t>
  </si>
  <si>
    <t>Безопасность сетей (CISCO Security)</t>
  </si>
  <si>
    <t>Математическое моделирование</t>
  </si>
  <si>
    <t>Web разработка</t>
  </si>
  <si>
    <t>Коммуникативные практики в профессиональной деятельности</t>
  </si>
  <si>
    <t>Основы специальной психологии</t>
  </si>
  <si>
    <t>Обучение детей с особыми потребностями</t>
  </si>
  <si>
    <t>Осетинский язык</t>
  </si>
  <si>
    <t>Комплексные системы защиты информации (ЭЦП, каналы связи)</t>
  </si>
  <si>
    <t>Конечно- автоматные криптосистемы</t>
  </si>
  <si>
    <t>Информационные технологии</t>
  </si>
  <si>
    <t>Квантовые вычисления</t>
  </si>
  <si>
    <t>Разделение секрета</t>
  </si>
  <si>
    <t>Пакеты символьной математики</t>
  </si>
  <si>
    <t>Современные языки программирования</t>
  </si>
  <si>
    <t>Учебная практика (Научно- исследовательская работа (получение первичных навыков научно- исследовательской работы))</t>
  </si>
  <si>
    <t>Производственная практика (Научно- исследовательская работа)</t>
  </si>
  <si>
    <t>Подготовка к сдаче и сдача государственного экзамена</t>
  </si>
  <si>
    <t>Выполнение и защита выпускной квалификационной работы</t>
  </si>
  <si>
    <t>Алгебраические методы в криптографии</t>
  </si>
  <si>
    <t>Действительный анализ</t>
  </si>
  <si>
    <t>Курсы естественно -научного содержания: Компьютерные технологии в науке и образовании</t>
  </si>
  <si>
    <t>Курсы естественно -научного содержания: Современные проблемы математики</t>
  </si>
  <si>
    <t>Иностранный язык в профессиональной сфере деятельности</t>
  </si>
  <si>
    <t>Алгебра и криптография</t>
  </si>
  <si>
    <t>Надгруппы нерасщепимого тора</t>
  </si>
  <si>
    <t>Теория групп</t>
  </si>
  <si>
    <t>Решение криптографически х задач</t>
  </si>
  <si>
    <t>Избранные главы линейной алгебры</t>
  </si>
  <si>
    <t>Теория колец</t>
  </si>
  <si>
    <t>История и методология математики</t>
  </si>
  <si>
    <t>Педагогика и психология образования</t>
  </si>
  <si>
    <t>Расширения полей</t>
  </si>
  <si>
    <t>Современные численные методы</t>
  </si>
  <si>
    <t>Матричное представление элементов поля</t>
  </si>
  <si>
    <t>Банаховы алгебры</t>
  </si>
  <si>
    <t>Элементарные сети в линейных группах</t>
  </si>
  <si>
    <t>Системы прикладного программного обеспечения</t>
  </si>
  <si>
    <t>Абелевы группы</t>
  </si>
  <si>
    <t>Дополнительные главы алгебры</t>
  </si>
  <si>
    <t>Учебная практика (Научно- исследовательская работа)</t>
  </si>
  <si>
    <t>Производственная практика (Научно- педагогическая практика)</t>
  </si>
  <si>
    <t>1981-настоящее время</t>
  </si>
  <si>
    <t>Остепененные 20-4</t>
  </si>
  <si>
    <t>Остепененные 20-2</t>
  </si>
  <si>
    <t>Остепененные Маг А</t>
  </si>
  <si>
    <t xml:space="preserve">№ п/п </t>
  </si>
  <si>
    <t>Курсы естественно-научного содержания: Компьютерные технологии в науке и образовании</t>
  </si>
  <si>
    <t>Курсы естественно-научного содержания: Современные проблемы математики</t>
  </si>
  <si>
    <t>Самостоятельная работа студентов.</t>
  </si>
  <si>
    <t>Специальные помещения для хранения и профилактического обслуживания учебного оборудования</t>
  </si>
  <si>
    <t xml:space="preserve">Наименование учебных предметов, курсов, дисциплин (модулей), практики, иных видов учебной деятельности, предусмотренных учебным планом образовательной программы </t>
  </si>
  <si>
    <t xml:space="preserve">Наименование помещений для проведения всех видов учебной деятельности, предусмотренной учебным планом, в том числе помещения для самостоятельной работы, с указанием перечня основного оборудования, учебно-наглядных пособий и используемого программного обеспечения </t>
  </si>
  <si>
    <t xml:space="preserve">Адрес (местоположение) помещений для проведения всех видов учебной деятельности, предусмотренной учебным планом (в случае реализации образовательной программы в сетевой форме дополнительно указывается наименование организации, с которой заключен договор) </t>
  </si>
  <si>
    <t>№</t>
  </si>
  <si>
    <t>Описание</t>
  </si>
  <si>
    <t>ауд</t>
  </si>
  <si>
    <t>Самостоятельная работа студентов</t>
  </si>
  <si>
    <t>Компьютерные науки (Языки программирования)</t>
  </si>
  <si>
    <t>Web-программирование</t>
  </si>
  <si>
    <t>Группы, кольца и теоретико-числовые основы в криптографии</t>
  </si>
  <si>
    <t>Дворец спорта</t>
  </si>
  <si>
    <t>Библиотека СОГУ</t>
  </si>
  <si>
    <t>программное обеспечение</t>
  </si>
  <si>
    <t>Помещения для хранения и профилактического обслуживания учебного и иного вида офисного оборудования оснащено достаточным специальным оборудованием, инструментом и технической документацией, необходимые для их обслуживания и ремонта. В кабинетах представлены технические характеристики и паспорта на оборудования, расположенные в специальных помещениях и используемых в учебно-образовательном процессе</t>
  </si>
  <si>
    <t>Дифференциальные уравнения (разностные схемы)</t>
  </si>
  <si>
    <t>Организационно-правовое обеспечение информационной безопасности</t>
  </si>
  <si>
    <t>Криптографические методы защиты информации</t>
  </si>
  <si>
    <t>Конечно-автоматные криптосистемы</t>
  </si>
  <si>
    <t>Учебная практика (Научно-исследовательская работа (получение первичных навыков научно -исследовательской работы))</t>
  </si>
  <si>
    <t>уч.ст.</t>
  </si>
  <si>
    <t>Высшее,  направление подготовки - социология, квалификация - магистр социологии</t>
  </si>
  <si>
    <t>Высшее, специальность – биология , квалификация  – биолог</t>
  </si>
  <si>
    <t>1. Удостоверение о повышении квалификации 153100774574 от 30.12.2019 г.  «Психолого-педагогическое обеспечение реализации компетентностного подхода в современной высшей школе», 72 часа, СОГУ. 
2. Удостоверение о повышении квалификации 153101158602, 2020г., "Информационно-коммуникационные технологии как средство повышения эффективности учебного процесса в вузе", 20 часов, СОГУ.
3. Удостоверение о повышении квалификации 153101159156, 2020г., "Организационные и психолого-педагогические основы инклюзивного образования в вузе", 20 часов, СОГУ.</t>
  </si>
  <si>
    <t>Должность –  доцент, канд. физ.-мат. наук,  ученое звание отсутствует</t>
  </si>
  <si>
    <t xml:space="preserve">Должность - доцент, канд. физ.-мат. наук, ученое звание отсутствует </t>
  </si>
  <si>
    <r>
      <t>1. Удостоверение о повышении квалификации 153100774736 от 25.11.2019, "Информационно-коммуникационные технологии в системе высшего образования", 32 часа, СОГУ.
2. Удостоверение о повышении квалификации 153101159064, 2020г., "Организационные и психолого-педагогические основы инклюзивного образования в вузе", 20 часов, СОГУ.</t>
    </r>
    <r>
      <rPr>
        <sz val="9"/>
        <color rgb="FFFF0000"/>
        <rFont val="Times New Roman"/>
        <family val="1"/>
        <charset val="204"/>
      </rPr>
      <t xml:space="preserve">
</t>
    </r>
  </si>
  <si>
    <t>Должность - профессор, д-р ист. наук, профессор</t>
  </si>
  <si>
    <t>Высшее, специальность - историк, квалификация - преподаватель истории и обществоведения</t>
  </si>
  <si>
    <r>
      <t xml:space="preserve">Должность отсутствует (специалист-практик - ведущий специалист отдела по сопровождению программных продуктов Управления цифровой трансформации и информатизации СОГУ), </t>
    </r>
    <r>
      <rPr>
        <sz val="10"/>
        <rFont val="Times New Roman"/>
        <family val="1"/>
        <charset val="204"/>
      </rPr>
      <t>ученая степень отсутствует, ученое звание отсутствует</t>
    </r>
  </si>
  <si>
    <r>
      <t>нет
(профессиональный стаж в СОГУ  7</t>
    </r>
    <r>
      <rPr>
        <sz val="10"/>
        <color rgb="FFFF0000"/>
        <rFont val="Times New Roman"/>
        <family val="1"/>
        <charset val="204"/>
      </rPr>
      <t xml:space="preserve"> лет)</t>
    </r>
  </si>
  <si>
    <t>1. Удостоверение о повышении квалификации 180001813718 от 30.04.2019, "Информационно-коммуникационные технологии в системе высшего образования", 32 часа, СОГУ.
2. Удостоверение о повышении квалификации 180001202529 от 25.12.2019, "Современные цифровые технологии", 24 часа, СОГУ.
3. Удостоверение о повышении квалификации 153101159530, 2020г., "Современные педагогические технологии профессионального образования", 36 часов, СОГУ.
4. Удостоверение о повышении квалификации 153101158919, 2020г., "Организационные и психолого-педагогические основы инклюзивного образования в вузе", 20 часов, СОГУ.</t>
  </si>
  <si>
    <t>по основному месту работы
(уволен 17.02.2020  приказ № 200)</t>
  </si>
  <si>
    <t>1. Удостоверение о повышении квалификации  180001026292, 10.2016, "Актуальные вопросы вовлечения студентов в оценку и повышение качества образовая", 34 часа,  СОГУ. 
2. Удостоверение о повышении квалификации 153100774738 от 25.11.2019, "Информационно-коммуникационные технологии в системе высшего образования", 32 часа, СОГУ.</t>
  </si>
  <si>
    <t>Уволен 17.02.2020  приказ № 200</t>
  </si>
  <si>
    <t xml:space="preserve">Должность - профессор, д-р физ.-мат. наук, профессор </t>
  </si>
  <si>
    <t>по основному месту работы
(уволен 17.07.2020, приказ 874)</t>
  </si>
  <si>
    <t>Должность  – профессор, д-р физ.-мат. наук, профессор</t>
  </si>
  <si>
    <t>Должность –  профессор, д-р пед. наук,  доцент</t>
  </si>
  <si>
    <t xml:space="preserve">по основному месту работы
</t>
  </si>
  <si>
    <t>Должность  –  старший преподаватель, канд. технич. наук, ученое звание отсутствует</t>
  </si>
  <si>
    <r>
      <t>Должность отсутствует (специалист-практик - начальник правового управления СОГУ),</t>
    </r>
    <r>
      <rPr>
        <sz val="10"/>
        <rFont val="Times New Roman"/>
        <family val="1"/>
        <charset val="204"/>
      </rPr>
      <t xml:space="preserve"> ученая степень отсутствует, ученое звание отсутствует</t>
    </r>
  </si>
  <si>
    <r>
      <t xml:space="preserve">по основному месту работы
</t>
    </r>
    <r>
      <rPr>
        <sz val="10"/>
        <color rgb="FFFF0000"/>
        <rFont val="Times New Roman"/>
        <family val="1"/>
        <charset val="204"/>
      </rPr>
      <t>(уволена в 11.2019, приказ № )</t>
    </r>
  </si>
  <si>
    <r>
      <t xml:space="preserve">1. Удостоверение о повышении квалификации от 24.09.18, "Подготовка экспертов для работы в региональной предметной комиссии при проведении государственной итоговой аттестации по образовательным программам среднего общего образования по предмету "Математика"", ФБГНУ ФИПИ.
 2. Удостоверение о повышении квалификации jn от 23.09.19, "Подготовка экспертов для работы  в региональной предметной комиссии при проведении государственной итоговой аттестации по образовательным программам среднего общего образования по предмету "Математика"", ФБГНУ ФИПИ.
3.  Удостоверение о повышении квалификации </t>
    </r>
    <r>
      <rPr>
        <sz val="9"/>
        <rFont val="Times New Roman"/>
        <family val="1"/>
        <charset val="204"/>
      </rPr>
      <t xml:space="preserve">от 02.03.2020, "Основы работы в ЭИОС вуза", </t>
    </r>
    <r>
      <rPr>
        <sz val="9"/>
        <rFont val="Times New Roman"/>
        <family val="1"/>
        <charset val="204"/>
      </rPr>
      <t>НИУ "МИЭТ".
4. Удостоверение о повышении квалификации 153101158527, 2020г., "Информационно-коммуникационные технологии как средство повышения эффективности учебного процесса в вузе", 20 часов, СОГУ.
5. Удостоверение о повышении квалификации 153101159539, 2020г., "Современные педагогические технологии профессионального образования", 36 часов, СОГУ.
6. Удостоверение о повышении квалификации 153101158933, 2020г., "Организационные и психолого-педагогические основы инклюзивного образования в вузе", 20 часов, СОГУ.</t>
    </r>
  </si>
  <si>
    <r>
      <t xml:space="preserve">Должность  – </t>
    </r>
    <r>
      <rPr>
        <sz val="9"/>
        <rFont val="Arial"/>
        <family val="2"/>
        <charset val="204"/>
      </rPr>
      <t>доцент</t>
    </r>
    <r>
      <rPr>
        <sz val="9"/>
        <color rgb="FFFF0000"/>
        <rFont val="Arial"/>
        <family val="2"/>
        <charset val="204"/>
      </rPr>
      <t xml:space="preserve">, </t>
    </r>
    <r>
      <rPr>
        <sz val="9"/>
        <color theme="1"/>
        <rFont val="Arial"/>
        <family val="2"/>
        <charset val="204"/>
      </rPr>
      <t>канд. техн. наук, ученое звание отсутствует</t>
    </r>
  </si>
  <si>
    <t xml:space="preserve">1
</t>
  </si>
  <si>
    <t>Должность  отсутствует (специалист-практик), канд. физ.-мат. наук, ученое звание отсутствует</t>
  </si>
  <si>
    <t>Должность –  профессор, д-р филол. наук,  профессор</t>
  </si>
  <si>
    <t>Должность –  профессор, д-р с.-х. н.,  профессор</t>
  </si>
  <si>
    <t>Высшее, специальность – зоотехния , квалификация  – зооинженер</t>
  </si>
  <si>
    <t>1. Диплом о профессиональной переподготовке 233100149518 от 10.07.2020, «Преподаватель высшей школы (по направлению «Биология»)», 520 часов. АНО ДПО «Академия ГлавСпец», г. Краснодар.
2. Удостоверение о повышении квалификации 180001814844 от 10.12.2018, "Актуальная педагогика: проблемы современного образования и науки", 72 часа, СОГУ.
3. Удостоверение о повышении квалификации 153100774580 от 30.12.2019, «Психолого-педагогическое обеспечение реализации компетентностного подхода в современной высшей школе», 72 часа, СОГУ.
4. Удостоверение о повышении квалификации рег. № 800 от 30.04.2019, «Электронная информационно-образовательная среда», 36 часов, ФГБОУ ВО Горский ГАУ г.Владикавказ.
5. Удостоверение о повышении квалификации 153101158606, 2020г., "Информационно-коммуникационные технологии как средство повышения эффективности учебного процесса в вузе", 20 часов, СОГУ.
6. Удостоверение о повышении квалификации 153101159164, 2020г., "Организационные и психолого-педагогические основы инклюзивного образования в вузе", 20 часов, СОГУ.</t>
  </si>
  <si>
    <t>Должность –  профессор, д-р экон.  наук,  профессор</t>
  </si>
  <si>
    <t>Бигаева Мадина Хадрисовна</t>
  </si>
  <si>
    <t>Должность – доцент, канд. пед. наук, ученое звание отсутствует</t>
  </si>
  <si>
    <t>Высшее, специальность - русский язык и литература, квалификация - филолог, учитель  русского языка и литературы</t>
  </si>
  <si>
    <t xml:space="preserve">1. Удостоверение о повышении квалификации 180001814405 от 28.10.2019, «Информационно-коммуникационные технологии в системе высшего образования», 32 часа, СОГУ.
2. Удостоверение о повышении квалификации 153101157813 от 08.06.2020, «Актуальные проблемы филологических исследований: теоретический, методологический и прагматический аспекты», 72 часа, СОГУ. 
3. Удостоверение о повышении квалификации 153101158763, 2020г., "Организационные и психолого-педагогические основы инклюзивного образования в вузе", 20 часов, СОГУ.
</t>
  </si>
  <si>
    <t>Должность  – декан факультета математики и компьютерных наук, док. физ.-мат. наук, ученое звание доцент</t>
  </si>
  <si>
    <t>Высшее, специальность - теория и методика преподавания иностранных языков и культур, квалификация - лингвист, преподаватель английского и немецкого языков</t>
  </si>
  <si>
    <t>1. Удостоверение о повышении квалификации 153101157843 от 08.06.2020, «Актуальные проблемы филологических исследований: теоретический, методологический и прагматический аспекты», 72 часа, СОГУ.
2. Удостоверение о повышении квалификации 153101158844, 2020г., "Организационные и психолого-педагогические основы инклюзивного образования в вузе", 20 часов, СОГУ.</t>
  </si>
  <si>
    <t>Должность – доцент, канд.пед.наук, ученое звание отсутствует</t>
  </si>
  <si>
    <t>Высшее, специальность - немецкий язык, квалификация - преподаватель немецкого языка</t>
  </si>
  <si>
    <t>1. Удостоверение о повышении квалификации 180001202318 от 21.05.2018, «Современная научная парадигма в филологии и педагогике: язык, литература, методология», 78 часов, СОГУ.
2. Удостоверение о повышении квалификации 153101157845 от 08.08.2020, «Актуальные проблемы филологических исследований: теоретический, методологический и прагматический аспекты», 72 часа,  СОГУ.
3. Удостоверение о повышении квалификации 153101158848, 2020г., "Организационные и психолого-педагогические основы инклюзивного образования в вузе", 20 часов, СОГУ.</t>
  </si>
  <si>
    <t>%</t>
  </si>
  <si>
    <t>Решение криптографических задач</t>
  </si>
  <si>
    <t>Учебная практика (Научно-исследовательская работа)</t>
  </si>
  <si>
    <t>Управления Республики Северная Осетия-Алания по информационным технологиям и связи</t>
  </si>
  <si>
    <t>Руководитель управления</t>
  </si>
  <si>
    <t>19 лет</t>
  </si>
  <si>
    <t>Ведущий научный сотрудник отдела функционального анализа</t>
  </si>
  <si>
    <t>ООО «Южная пивная компания»</t>
  </si>
  <si>
    <t>IT-специалист</t>
  </si>
  <si>
    <t>С 20.10.2016 по настоящее время</t>
  </si>
  <si>
    <t>4 года</t>
  </si>
  <si>
    <t>Джикаева Фатима Зауровна</t>
  </si>
  <si>
    <t xml:space="preserve">Должность - доцент, канд. юрид. наук, ученое звание отсутствует </t>
  </si>
  <si>
    <t xml:space="preserve">Высшее, специальность - юриспруденция, квалификация - юрист </t>
  </si>
  <si>
    <t>1. Удостоверение о повышении квалификации 180001814777 от 10.12.2018, "Актуальная педагогика: проблемы современного образования и науки", 72 часа, СОГУ.
2.  Удостоверение о повышении квалификации 180001813691 от 30.04.2019, "Информационно-коммуникационные технологии в системе высшего образования", 32 часа, СОГУ.
3. Удостоверение о повышении квалификации 153101159228, 2020г., "Организационные и психолого-педагогические основы инклюзивного образования в вузе", 20 часов, СОГУ.</t>
  </si>
  <si>
    <t>9 (ЮМИ НС)</t>
  </si>
  <si>
    <t>8
(РФМЛИ за дир)</t>
  </si>
  <si>
    <t>3 (ЮМИ СНС)</t>
  </si>
  <si>
    <t xml:space="preserve">Южный математический институт – филиале ФГБУН Федерального научного центра «Владикавказский научный центр Российской академии наук» </t>
  </si>
  <si>
    <t>Ведущий научный сотрудник отдела математического моделирования</t>
  </si>
  <si>
    <t>С 28.03.2017 по настоящее время</t>
  </si>
  <si>
    <t>17 лет</t>
  </si>
  <si>
    <t>Главный научный сотрудник отдела математического моделирования</t>
  </si>
  <si>
    <t>С 03.10.2016 по настоящее время</t>
  </si>
  <si>
    <t>15  лет</t>
  </si>
  <si>
    <t>С 01.01.2012 по настоящее время</t>
  </si>
  <si>
    <t>14 лет</t>
  </si>
  <si>
    <t>Муниципальное бюджетное общеобразовательное учреждение  лицей</t>
  </si>
  <si>
    <t>учитель математики, информатики</t>
  </si>
  <si>
    <t>С 31.08.2013 по настоящее время</t>
  </si>
  <si>
    <t>25 лет</t>
  </si>
  <si>
    <t>ГБОУ "Республиканский физико-математический лицей-интернат"</t>
  </si>
  <si>
    <t>Заместитель директора по УВР</t>
  </si>
  <si>
    <t>С 01.08.2018 по настоящее время</t>
  </si>
  <si>
    <t>2 года</t>
  </si>
  <si>
    <t>С 15.05.2017 по настоящее время</t>
  </si>
  <si>
    <t>Заведующий отделом функционального анализа;
Главный научный сотрудник отдела функционального анализа</t>
  </si>
  <si>
    <t>С 01.07.2002 по 31.03.2017
С 15.02.2019 по настоящее время</t>
  </si>
  <si>
    <t>16 лет</t>
  </si>
  <si>
    <t xml:space="preserve"> + 2(по трудовой в школе)</t>
  </si>
  <si>
    <t>Научный сотрудник отдела математического моделирования</t>
  </si>
  <si>
    <t>С 01.01.2015 по настоящее время</t>
  </si>
  <si>
    <t>9 лет</t>
  </si>
  <si>
    <t>Молчанова Ирина Александровна</t>
  </si>
  <si>
    <t>Заместитель директора по ИКТ</t>
  </si>
  <si>
    <t>С 01.09. 2012 по настоящее время</t>
  </si>
  <si>
    <t>8 лет</t>
  </si>
  <si>
    <t>Младший научный сотрудник отдела математического моделирования</t>
  </si>
  <si>
    <t>С 01.05.2006 по 31.12.2016</t>
  </si>
  <si>
    <t>С 31.07.2017 по настоящее время</t>
  </si>
  <si>
    <t>МБОУ СОШ № 19</t>
  </si>
  <si>
    <t>учитель математики</t>
  </si>
  <si>
    <t>С 26.08.2009 по настоящее время</t>
  </si>
  <si>
    <t>11 лет</t>
  </si>
  <si>
    <t>Старший научный сотрудник отдела математического моделирования</t>
  </si>
  <si>
    <t xml:space="preserve"> С 15.11.2017 по настоящее время</t>
  </si>
  <si>
    <t>3 года</t>
  </si>
  <si>
    <t>на 1.12.2020</t>
  </si>
  <si>
    <t xml:space="preserve">Отделение Национального банка по Республике Северная Осетия-Алания Южного главного управления Центрального банка РФ </t>
  </si>
  <si>
    <t>Начальник отдела информатизации</t>
  </si>
  <si>
    <t>С 14.06.2000 по настоящее время</t>
  </si>
  <si>
    <t>20 лет</t>
  </si>
  <si>
    <t>Руководство ВКР</t>
  </si>
  <si>
    <t>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t>
  </si>
  <si>
    <t>Должность – профессор, ученая степень - доктор физико-математических наук, ученое звание - профессор</t>
  </si>
  <si>
    <t>Высшее, специальность – математика, квалификация – Математик. Преподаватель</t>
  </si>
  <si>
    <t>Сертификат о повышении квалификации 26-1/18-Э 811 о прохождении обучения в Сибирском Федеральном университете на факультете повышения квалификации с 09 апреля 2018 года по 20 апреля 2018 года, программа «Корпоративные сервисы СФУ», г.Красноярск, 18 часов.</t>
  </si>
  <si>
    <t>Помещение для самостоятельной работы (Зал электронных ресурсов (Научная библиотека, кабинет № 1.8)), укомплектованное специализированной мебелью (рабочие места студентов). Технические средства обучения: компьютерная техника (принтер, компьютеры) возможность подключения к сети «Интернет», доступ в электронную информационно-образовательную среду СОГУ. Комплекты лицензионного ежегодно обновляемого программного обеспечения: Microsoft Windows, Microsoft Office, Trend Micro Office Scan Enterprise Security, Adobe Acrobat Reader.</t>
  </si>
  <si>
    <t>Учебная аудитория для проведения занятий лекционного типа, занятий семинарского типа, групповых и индивидуальных консультаций, текущего контроля и промежуточной аттестации, укомплектованная специализированной мебелью (рабочее место преподавателя, рабочие места студентов, доска), набор демонстрационного оборудования (переносные проекционный экран и проектор), компьютерная техника (компьютер, принтер) с возможностью подключения к сети «Интернет» и доступом в электронную информационно-образовательную среду СОГУ</t>
  </si>
  <si>
    <t>Учебная аудитория на 60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32 стола,62 стула, кафедра),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</t>
  </si>
  <si>
    <t>Учебная аудитория на 12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 стола,12 стульев), меловая доска, компьютерный стол, 1 компьютер с возможностью подключения к сети «Интернет» и доступом в электронную информационно-образовательную среду СОГУ, колонки, портативный проектор, экран</t>
  </si>
  <si>
    <t>Компьютерный класс на 11 человек для проведения практических и лабораторных занятий, промежуточной аттестации, тестирования, текущего контроля; аудиторная мебель (стол преподавателя, 11 компьютерных столов,17 стульев), 11 компьютеров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</t>
  </si>
  <si>
    <t>Компьютерный класс с интерактивной доской и проектором, 11 компьютеров компьютерный класс на 11 человек для проведения практических и лабораторных занятий, промежуточной аттестации, тестирования, текущего контроля аудиторная мебель (стол преподавателя, 11 компьютерных столов,15 стульев),11 компьютеров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</t>
  </si>
  <si>
    <t>Учебная аудитория на 34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17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</t>
  </si>
  <si>
    <t>Учебная аудитория на 26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</t>
  </si>
  <si>
    <t>Учебная аудитория на 28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14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</t>
  </si>
  <si>
    <t>Компьютерный класс (ауд Касперского) на 16 человек для проведения практических и лабораторных занятий, промежуточной аттестации, тестирования, текущего контроля, аудиторная мебель (стол преподавателя, 16 столов,16 стульев), 16 компьютеров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</t>
  </si>
  <si>
    <t>Компьютерный класс (ауд Касперского) на 16 человек для проведения практических и лабораторных занятий, промежуточной аттестации, тестирования, текущего контроля, аудиторная мебель (стол преподавателя, 16 столов,16 стульев), 16 компьютеров с 2мя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</t>
  </si>
  <si>
    <t>Учебная аудитория на 60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36 парт, кафедра),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</t>
  </si>
  <si>
    <t>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</t>
  </si>
  <si>
    <t>Учебная аудитория на 24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12 столов, 24 стула), портативный проектор, экран, ноутбук с возможностью подключения к сети «Интернет» и доступом в электронную информационно-образовательную среду СОГУ</t>
  </si>
  <si>
    <t>Компьютерный класс на 11 человек для проведения практических и лабораторных занятий, промежуточной аттестации, тестирования, текущего контроля; аудиторная мебель (стол преподавателя, 15 столов,16 стульев), 10 компьютеров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</t>
  </si>
  <si>
    <t>Компьютерный класс на 12 человек для проведения  практических и лабораторных занятий , промежуточной аттестации, тестирования, текущего контроля; аудиторная мебель (стол преподавателя, 12 столов,24 стула), 11 компьютеров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</t>
  </si>
  <si>
    <t>Учебная аудитория на 26 чел.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мебель( 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</t>
  </si>
  <si>
    <t>Учебная аудитория на 8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 стола,9 стульев), меловая доска, компьютерный стол, колонки, портативный проектор, экран</t>
  </si>
  <si>
    <t>Учебная аудитория для проведения занятий лекционного типа, занятий семинарского типа, выполнения курсовых работ, групповых и индивидуальных консультаций, текущего контроля и промежуточной аттестации, укомплектованная специализированной мебелью (рабочее место преподавателя, рабочие места студентов, маркерные доски), набор демонстрационного оборудования (проекционный экран, проектор), ноутбук (переносной), учебно-наглядные пособия, обеспечивающие тематические иллюстрации, соответствующие рабочим учебным программам дисциплин</t>
  </si>
  <si>
    <t>Учебная аудитория на 44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22 парты), портативный проектор, экран, ноутбук</t>
  </si>
  <si>
    <t>Учебная аудитория на 34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17 столов,34 стула, кафедра),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</t>
  </si>
  <si>
    <t>515, 614</t>
  </si>
  <si>
    <t>17 (ЮМИ)</t>
  </si>
  <si>
    <t>1 (РИПКРО)</t>
  </si>
  <si>
    <t>14 (ЮМИ ВНЦ)</t>
  </si>
  <si>
    <t>2 (ИВТ)
25 (пед)</t>
  </si>
  <si>
    <t>14 (для ПМ)</t>
  </si>
  <si>
    <t>16 (ЮМИ ГНС)</t>
  </si>
  <si>
    <r>
      <t>2</t>
    </r>
    <r>
      <rPr>
        <sz val="10"/>
        <color rgb="FFFF0000"/>
        <rFont val="Times New Roman"/>
        <family val="1"/>
        <charset val="204"/>
      </rPr>
      <t xml:space="preserve"> (пед по трудовой кн.)
+
8 (справки)</t>
    </r>
  </si>
  <si>
    <t xml:space="preserve"> 24+1</t>
  </si>
  <si>
    <t>19 (по спец.)</t>
  </si>
  <si>
    <t>30 (пед)</t>
  </si>
  <si>
    <t>11 (пед)</t>
  </si>
  <si>
    <t>4 (IT спец)</t>
  </si>
  <si>
    <t>ГБОУ ВО "Северо-Осетинский государственный педагогический институт"
ГБОУ "Республиканский физико-математический лицей-интернат"</t>
  </si>
  <si>
    <t>Инженер-программист кафедры ЮНЕСКО;
Программист кафедры ЮНЕСКО;
Заместитель директора по образовательной деятельности</t>
  </si>
  <si>
    <t>С 01.04.2005 по 26.08.2010
С 09.01.2014 по 01.06.2015
С 01.10.2018 по настоящее время</t>
  </si>
  <si>
    <t xml:space="preserve">8 лет </t>
  </si>
  <si>
    <t>Должность  –  отсутствует (член ГЭК), канд. физ.-мат. наук, ученое звание отсутствует</t>
  </si>
  <si>
    <t>Должность - отсутствует (член ГЭК), ученая степень отсутствует, ученое звание отсутствует</t>
  </si>
  <si>
    <t xml:space="preserve">Зал спортивных игр с трибунами  оснащен табло с программным обеспечением.  Баскетбольная, волейбольная  и гандбольная площадки , оснащенные соответствующим оборудованием, а также
две комнаты для переодевания с душевыми отделениями и санузлом.  Подсобное помещение с необходимым инвентарем для проведения учебно-тренировочных занятий по баскетболу, волейболу, гандболу.
Зал настольного тенниса оснащен семью теннисными столами. При зале имеются две комнаты для переодевания с душевыми отделениями и санузлом.
Тренажерный зал оснащен тренажерами для выполнения упражнений силового характера на все группы мышц. В зале имеются две раздевалки  для переодевания с душевыми  отделениями и санузлом.
Зал гимнастики оснащен гимнастическим ковром с помостом. Перекладины разной высоты, гимнастические кольца, брусья параллельные и разновысокие, бревно гимнастическое, шведская стенка, маты различного формата и вспомогательное оборудование. В зале имеются две раздевалки для переодевания с душевыми   отделениями и санузлом.
Зал общей физической подготовки оснащен тренажерами для выполнения упражнений силового характера на все группы мышц. Ковер борцовский. В зале имеются две раздевалки для переодевания с душевыми  отделениями и санузлом. 
Плавательный бассейн оснащен шестью дорожками по 25 метров с дополнительным и вспомогательным оборудованием. Имеются две раздевалки для переодевания с душевыми  и санузлом.
</t>
  </si>
</sst>
</file>

<file path=xl/styles.xml><?xml version="1.0" encoding="utf-8"?>
<styleSheet xmlns="http://schemas.openxmlformats.org/spreadsheetml/2006/main">
  <numFmts count="1">
    <numFmt numFmtId="164" formatCode="0.000"/>
  </numFmts>
  <fonts count="24">
    <font>
      <sz val="11"/>
      <color theme="1"/>
      <name val="Calibri"/>
      <family val="2"/>
      <scheme val="minor"/>
    </font>
    <font>
      <sz val="9.5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1"/>
      <color theme="1"/>
      <name val="Calibri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Arial"/>
      <family val="2"/>
      <charset val="204"/>
    </font>
    <font>
      <sz val="9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</font>
    <font>
      <sz val="11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9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rgb="FF32384B"/>
      <name val="Tahoma"/>
      <family val="2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0" fillId="0" borderId="0"/>
  </cellStyleXfs>
  <cellXfs count="251">
    <xf numFmtId="0" fontId="0" fillId="0" borderId="0" xfId="0"/>
    <xf numFmtId="0" fontId="0" fillId="0" borderId="0" xfId="0" applyAlignment="1">
      <alignment vertical="top"/>
    </xf>
    <xf numFmtId="0" fontId="0" fillId="0" borderId="0" xfId="0" applyFont="1" applyAlignment="1"/>
    <xf numFmtId="0" fontId="6" fillId="0" borderId="10" xfId="0" applyFont="1" applyBorder="1" applyAlignment="1">
      <alignment vertical="top" wrapText="1"/>
    </xf>
    <xf numFmtId="0" fontId="6" fillId="0" borderId="10" xfId="0" applyFont="1" applyBorder="1" applyAlignment="1">
      <alignment horizontal="center" vertical="top" wrapText="1"/>
    </xf>
    <xf numFmtId="0" fontId="10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6" fillId="0" borderId="6" xfId="0" applyFont="1" applyBorder="1" applyAlignment="1">
      <alignment horizontal="center" vertical="center"/>
    </xf>
    <xf numFmtId="0" fontId="0" fillId="0" borderId="6" xfId="0" applyFont="1" applyBorder="1" applyAlignment="1"/>
    <xf numFmtId="0" fontId="6" fillId="0" borderId="10" xfId="0" applyFont="1" applyFill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center" vertical="center"/>
    </xf>
    <xf numFmtId="14" fontId="6" fillId="0" borderId="6" xfId="0" applyNumberFormat="1" applyFont="1" applyFill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6" fillId="0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3" fillId="0" borderId="11" xfId="0" applyFont="1" applyBorder="1" applyAlignment="1">
      <alignment wrapText="1"/>
    </xf>
    <xf numFmtId="14" fontId="6" fillId="0" borderId="6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14" fontId="6" fillId="0" borderId="6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top" wrapText="1"/>
    </xf>
    <xf numFmtId="0" fontId="3" fillId="0" borderId="11" xfId="0" applyFont="1" applyFill="1" applyBorder="1" applyAlignment="1">
      <alignment vertical="top" wrapText="1"/>
    </xf>
    <xf numFmtId="0" fontId="6" fillId="0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 wrapText="1"/>
    </xf>
    <xf numFmtId="14" fontId="10" fillId="0" borderId="6" xfId="0" applyNumberFormat="1" applyFont="1" applyFill="1" applyBorder="1" applyAlignment="1">
      <alignment horizontal="center"/>
    </xf>
    <xf numFmtId="0" fontId="9" fillId="0" borderId="11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11" fillId="0" borderId="10" xfId="0" applyFont="1" applyBorder="1" applyAlignment="1">
      <alignment vertical="top" wrapText="1"/>
    </xf>
    <xf numFmtId="0" fontId="6" fillId="0" borderId="6" xfId="0" applyFont="1" applyBorder="1"/>
    <xf numFmtId="0" fontId="6" fillId="0" borderId="11" xfId="0" applyFont="1" applyBorder="1" applyAlignment="1">
      <alignment vertical="center" wrapText="1"/>
    </xf>
    <xf numFmtId="0" fontId="6" fillId="0" borderId="6" xfId="0" applyFont="1" applyFill="1" applyBorder="1"/>
    <xf numFmtId="0" fontId="10" fillId="0" borderId="10" xfId="0" applyFont="1" applyFill="1" applyBorder="1" applyAlignment="1">
      <alignment vertical="top" wrapText="1"/>
    </xf>
    <xf numFmtId="0" fontId="6" fillId="0" borderId="10" xfId="0" applyFont="1" applyBorder="1"/>
    <xf numFmtId="0" fontId="6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top" wrapText="1"/>
    </xf>
    <xf numFmtId="0" fontId="10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top" wrapText="1"/>
    </xf>
    <xf numFmtId="0" fontId="7" fillId="0" borderId="10" xfId="0" applyFont="1" applyFill="1" applyBorder="1" applyAlignment="1">
      <alignment vertical="top" wrapText="1"/>
    </xf>
    <xf numFmtId="0" fontId="10" fillId="3" borderId="6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/>
    <xf numFmtId="0" fontId="6" fillId="0" borderId="6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left" vertical="top" wrapText="1"/>
    </xf>
    <xf numFmtId="0" fontId="2" fillId="0" borderId="11" xfId="0" applyFont="1" applyBorder="1" applyAlignment="1">
      <alignment vertical="top" wrapText="1"/>
    </xf>
    <xf numFmtId="0" fontId="7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6" fillId="4" borderId="10" xfId="0" applyFont="1" applyFill="1" applyBorder="1" applyAlignment="1">
      <alignment vertical="top" wrapText="1"/>
    </xf>
    <xf numFmtId="14" fontId="11" fillId="0" borderId="6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vertical="top" wrapText="1"/>
    </xf>
    <xf numFmtId="0" fontId="6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14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vertical="top" wrapText="1"/>
    </xf>
    <xf numFmtId="0" fontId="3" fillId="0" borderId="10" xfId="0" applyFont="1" applyBorder="1" applyAlignment="1">
      <alignment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0" xfId="0" applyFont="1" applyBorder="1"/>
    <xf numFmtId="0" fontId="7" fillId="0" borderId="10" xfId="0" applyFont="1" applyBorder="1" applyAlignment="1">
      <alignment vertical="center" wrapText="1"/>
    </xf>
    <xf numFmtId="0" fontId="6" fillId="0" borderId="10" xfId="0" applyFont="1" applyBorder="1" applyAlignment="1"/>
    <xf numFmtId="0" fontId="6" fillId="0" borderId="0" xfId="0" applyFont="1" applyFill="1" applyBorder="1" applyAlignment="1"/>
    <xf numFmtId="0" fontId="6" fillId="0" borderId="0" xfId="0" applyFont="1" applyBorder="1" applyAlignment="1"/>
    <xf numFmtId="14" fontId="6" fillId="0" borderId="0" xfId="0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vertical="top" wrapText="1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11" fillId="4" borderId="10" xfId="0" applyFont="1" applyFill="1" applyBorder="1" applyAlignment="1">
      <alignment vertical="top" wrapText="1"/>
    </xf>
    <xf numFmtId="14" fontId="6" fillId="0" borderId="0" xfId="0" applyNumberFormat="1" applyFont="1" applyFill="1" applyBorder="1" applyAlignment="1">
      <alignment horizontal="center" wrapText="1"/>
    </xf>
    <xf numFmtId="0" fontId="7" fillId="0" borderId="10" xfId="0" applyFont="1" applyFill="1" applyBorder="1" applyAlignment="1">
      <alignment horizontal="left" vertical="center" wrapText="1"/>
    </xf>
    <xf numFmtId="14" fontId="11" fillId="0" borderId="0" xfId="0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vertical="center" wrapText="1"/>
    </xf>
    <xf numFmtId="0" fontId="3" fillId="0" borderId="10" xfId="0" applyFont="1" applyBorder="1" applyAlignment="1">
      <alignment wrapText="1"/>
    </xf>
    <xf numFmtId="14" fontId="10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vertical="top" wrapText="1"/>
    </xf>
    <xf numFmtId="0" fontId="7" fillId="0" borderId="10" xfId="0" applyFont="1" applyFill="1" applyBorder="1" applyAlignment="1">
      <alignment horizontal="left" vertical="top" wrapText="1"/>
    </xf>
    <xf numFmtId="14" fontId="6" fillId="0" borderId="10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0" borderId="0" xfId="0" applyFont="1" applyFill="1" applyBorder="1"/>
    <xf numFmtId="0" fontId="3" fillId="0" borderId="0" xfId="0" applyFont="1" applyBorder="1" applyAlignment="1"/>
    <xf numFmtId="0" fontId="5" fillId="0" borderId="0" xfId="0" applyFont="1" applyBorder="1" applyAlignment="1">
      <alignment horizontal="center"/>
    </xf>
    <xf numFmtId="0" fontId="6" fillId="0" borderId="13" xfId="0" applyFont="1" applyBorder="1" applyAlignment="1"/>
    <xf numFmtId="0" fontId="6" fillId="0" borderId="13" xfId="0" applyFont="1" applyFill="1" applyBorder="1" applyAlignment="1"/>
    <xf numFmtId="0" fontId="12" fillId="0" borderId="0" xfId="0" applyFont="1" applyFill="1"/>
    <xf numFmtId="0" fontId="5" fillId="0" borderId="0" xfId="0" applyFont="1" applyAlignment="1">
      <alignment horizontal="center"/>
    </xf>
    <xf numFmtId="0" fontId="6" fillId="0" borderId="6" xfId="0" applyFont="1" applyFill="1" applyBorder="1" applyAlignment="1"/>
    <xf numFmtId="0" fontId="0" fillId="0" borderId="0" xfId="0" applyFont="1" applyFill="1" applyAlignment="1"/>
    <xf numFmtId="0" fontId="1" fillId="2" borderId="6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vertical="top" wrapText="1"/>
    </xf>
    <xf numFmtId="2" fontId="14" fillId="0" borderId="0" xfId="0" applyNumberFormat="1" applyFont="1"/>
    <xf numFmtId="0" fontId="0" fillId="0" borderId="0" xfId="0" applyFill="1"/>
    <xf numFmtId="0" fontId="15" fillId="0" borderId="6" xfId="0" applyFont="1" applyBorder="1" applyAlignment="1">
      <alignment vertical="top" wrapText="1"/>
    </xf>
    <xf numFmtId="0" fontId="15" fillId="0" borderId="6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Border="1"/>
    <xf numFmtId="3" fontId="0" fillId="0" borderId="0" xfId="0" applyNumberFormat="1"/>
    <xf numFmtId="0" fontId="0" fillId="0" borderId="0" xfId="0" applyFill="1" applyAlignment="1">
      <alignment horizontal="left" wrapText="1"/>
    </xf>
    <xf numFmtId="0" fontId="0" fillId="0" borderId="6" xfId="0" applyFill="1" applyBorder="1" applyAlignment="1">
      <alignment horizontal="left" vertical="top" wrapText="1"/>
    </xf>
    <xf numFmtId="0" fontId="0" fillId="0" borderId="6" xfId="0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6" xfId="0" applyFill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3" fontId="0" fillId="0" borderId="0" xfId="0" applyNumberFormat="1" applyAlignment="1">
      <alignment vertical="top"/>
    </xf>
    <xf numFmtId="0" fontId="16" fillId="0" borderId="0" xfId="0" applyFont="1" applyAlignment="1"/>
    <xf numFmtId="0" fontId="6" fillId="3" borderId="6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top" wrapText="1"/>
    </xf>
    <xf numFmtId="14" fontId="6" fillId="3" borderId="6" xfId="0" applyNumberFormat="1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top" wrapText="1"/>
    </xf>
    <xf numFmtId="0" fontId="3" fillId="0" borderId="12" xfId="0" applyFont="1" applyBorder="1" applyAlignment="1">
      <alignment horizontal="left" vertical="top" wrapText="1"/>
    </xf>
    <xf numFmtId="0" fontId="13" fillId="0" borderId="10" xfId="0" applyFont="1" applyBorder="1" applyAlignment="1"/>
    <xf numFmtId="0" fontId="2" fillId="0" borderId="1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14" fontId="6" fillId="0" borderId="10" xfId="0" applyNumberFormat="1" applyFont="1" applyFill="1" applyBorder="1" applyAlignment="1">
      <alignment horizontal="center"/>
    </xf>
    <xf numFmtId="0" fontId="6" fillId="0" borderId="14" xfId="0" applyFont="1" applyFill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top" wrapText="1"/>
    </xf>
    <xf numFmtId="0" fontId="7" fillId="0" borderId="6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10" fillId="0" borderId="6" xfId="0" applyFont="1" applyBorder="1"/>
    <xf numFmtId="0" fontId="2" fillId="0" borderId="6" xfId="0" applyFont="1" applyBorder="1" applyAlignment="1">
      <alignment vertical="center" wrapText="1"/>
    </xf>
    <xf numFmtId="0" fontId="2" fillId="2" borderId="6" xfId="0" applyFont="1" applyFill="1" applyBorder="1" applyAlignment="1">
      <alignment vertical="top" wrapText="1"/>
    </xf>
    <xf numFmtId="164" fontId="9" fillId="2" borderId="6" xfId="0" applyNumberFormat="1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vertical="top" wrapText="1"/>
    </xf>
    <xf numFmtId="0" fontId="1" fillId="2" borderId="13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justify" vertical="top" wrapText="1"/>
    </xf>
    <xf numFmtId="0" fontId="1" fillId="2" borderId="12" xfId="0" applyFont="1" applyFill="1" applyBorder="1" applyAlignment="1">
      <alignment vertical="top" wrapText="1"/>
    </xf>
    <xf numFmtId="0" fontId="1" fillId="2" borderId="14" xfId="0" applyFont="1" applyFill="1" applyBorder="1" applyAlignment="1">
      <alignment horizontal="center" vertical="top" wrapText="1"/>
    </xf>
    <xf numFmtId="0" fontId="2" fillId="0" borderId="11" xfId="0" applyFont="1" applyBorder="1" applyAlignment="1">
      <alignment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top" wrapText="1"/>
    </xf>
    <xf numFmtId="0" fontId="6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11" fillId="0" borderId="6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/>
    <xf numFmtId="0" fontId="7" fillId="0" borderId="0" xfId="0" applyFont="1" applyFill="1" applyBorder="1" applyAlignment="1">
      <alignment vertical="top" wrapText="1"/>
    </xf>
    <xf numFmtId="0" fontId="6" fillId="0" borderId="10" xfId="0" applyFont="1" applyFill="1" applyBorder="1" applyAlignment="1"/>
    <xf numFmtId="14" fontId="6" fillId="0" borderId="10" xfId="0" applyNumberFormat="1" applyFont="1" applyFill="1" applyBorder="1" applyAlignment="1">
      <alignment horizontal="center" wrapText="1"/>
    </xf>
    <xf numFmtId="0" fontId="7" fillId="0" borderId="14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6" fillId="4" borderId="6" xfId="0" applyFont="1" applyFill="1" applyBorder="1" applyAlignment="1">
      <alignment horizontal="center" vertical="center"/>
    </xf>
    <xf numFmtId="0" fontId="21" fillId="0" borderId="0" xfId="0" applyFont="1" applyAlignment="1"/>
    <xf numFmtId="0" fontId="20" fillId="0" borderId="0" xfId="1"/>
    <xf numFmtId="0" fontId="1" fillId="2" borderId="14" xfId="1" applyFont="1" applyFill="1" applyBorder="1" applyAlignment="1">
      <alignment horizontal="center" vertical="top" wrapText="1"/>
    </xf>
    <xf numFmtId="0" fontId="7" fillId="0" borderId="6" xfId="1" applyFont="1" applyBorder="1" applyAlignment="1">
      <alignment horizontal="left" vertical="center" wrapText="1"/>
    </xf>
    <xf numFmtId="0" fontId="7" fillId="0" borderId="6" xfId="1" applyFont="1" applyBorder="1" applyAlignment="1">
      <alignment horizontal="center" vertical="center" wrapText="1"/>
    </xf>
    <xf numFmtId="0" fontId="20" fillId="0" borderId="6" xfId="1" applyBorder="1"/>
    <xf numFmtId="0" fontId="7" fillId="0" borderId="14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6" xfId="1" applyFont="1" applyFill="1" applyBorder="1" applyAlignment="1">
      <alignment horizontal="left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left" vertical="center" wrapText="1"/>
    </xf>
    <xf numFmtId="0" fontId="20" fillId="0" borderId="13" xfId="1" applyBorder="1"/>
    <xf numFmtId="0" fontId="10" fillId="0" borderId="13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left" vertical="top" wrapText="1"/>
    </xf>
    <xf numFmtId="0" fontId="7" fillId="0" borderId="6" xfId="1" applyFont="1" applyBorder="1" applyAlignment="1">
      <alignment horizontal="center" vertical="top" wrapText="1"/>
    </xf>
    <xf numFmtId="0" fontId="10" fillId="0" borderId="6" xfId="1" applyFont="1" applyBorder="1" applyAlignment="1">
      <alignment horizontal="left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left" vertical="center" wrapText="1"/>
    </xf>
    <xf numFmtId="0" fontId="7" fillId="0" borderId="6" xfId="0" applyNumberFormat="1" applyFont="1" applyBorder="1" applyAlignment="1">
      <alignment horizontal="justify" vertical="top" wrapText="1"/>
    </xf>
    <xf numFmtId="0" fontId="9" fillId="2" borderId="6" xfId="0" applyFont="1" applyFill="1" applyBorder="1" applyAlignment="1">
      <alignment horizontal="justify" vertical="top" wrapText="1"/>
    </xf>
    <xf numFmtId="0" fontId="9" fillId="2" borderId="0" xfId="0" applyFont="1" applyFill="1" applyBorder="1" applyAlignment="1">
      <alignment vertical="top" wrapText="1"/>
    </xf>
    <xf numFmtId="0" fontId="9" fillId="2" borderId="6" xfId="0" applyFont="1" applyFill="1" applyBorder="1" applyAlignment="1">
      <alignment horizontal="left" vertical="top" wrapText="1"/>
    </xf>
    <xf numFmtId="0" fontId="9" fillId="0" borderId="6" xfId="0" applyFont="1" applyFill="1" applyBorder="1" applyAlignment="1">
      <alignment horizontal="center" vertical="top" wrapText="1"/>
    </xf>
    <xf numFmtId="164" fontId="9" fillId="0" borderId="6" xfId="0" applyNumberFormat="1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vertical="top" wrapText="1"/>
    </xf>
    <xf numFmtId="0" fontId="9" fillId="2" borderId="14" xfId="0" applyFont="1" applyFill="1" applyBorder="1" applyAlignment="1">
      <alignment horizontal="center" vertical="top" wrapText="1"/>
    </xf>
    <xf numFmtId="0" fontId="9" fillId="2" borderId="6" xfId="0" applyFont="1" applyFill="1" applyBorder="1" applyAlignment="1">
      <alignment horizontal="center" vertical="top" wrapText="1"/>
    </xf>
    <xf numFmtId="0" fontId="9" fillId="2" borderId="6" xfId="0" applyFont="1" applyFill="1" applyBorder="1" applyAlignment="1">
      <alignment vertical="top" wrapText="1"/>
    </xf>
    <xf numFmtId="0" fontId="15" fillId="0" borderId="6" xfId="0" applyFont="1" applyBorder="1" applyAlignment="1">
      <alignment horizontal="center" vertical="top" wrapText="1"/>
    </xf>
    <xf numFmtId="0" fontId="15" fillId="2" borderId="6" xfId="0" applyFont="1" applyFill="1" applyBorder="1" applyAlignment="1">
      <alignment horizontal="center" vertical="top" wrapText="1"/>
    </xf>
    <xf numFmtId="0" fontId="15" fillId="2" borderId="6" xfId="0" applyFont="1" applyFill="1" applyBorder="1" applyAlignment="1">
      <alignment vertical="top" wrapText="1"/>
    </xf>
    <xf numFmtId="0" fontId="0" fillId="0" borderId="0" xfId="0" applyFont="1"/>
    <xf numFmtId="0" fontId="22" fillId="2" borderId="6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vertical="center" wrapText="1"/>
    </xf>
    <xf numFmtId="0" fontId="22" fillId="2" borderId="6" xfId="0" applyFont="1" applyFill="1" applyBorder="1" applyAlignment="1">
      <alignment horizontal="center" vertical="top" wrapText="1"/>
    </xf>
    <xf numFmtId="0" fontId="22" fillId="2" borderId="6" xfId="0" applyFont="1" applyFill="1" applyBorder="1" applyAlignment="1">
      <alignment vertical="top" wrapText="1"/>
    </xf>
    <xf numFmtId="0" fontId="23" fillId="0" borderId="0" xfId="0" applyFont="1" applyAlignment="1">
      <alignment vertical="top" wrapText="1"/>
    </xf>
    <xf numFmtId="0" fontId="23" fillId="0" borderId="0" xfId="0" applyFont="1" applyAlignment="1">
      <alignment vertical="top"/>
    </xf>
    <xf numFmtId="0" fontId="23" fillId="0" borderId="0" xfId="0" applyFont="1" applyFill="1" applyAlignment="1">
      <alignment vertical="top"/>
    </xf>
    <xf numFmtId="0" fontId="23" fillId="0" borderId="0" xfId="0" applyFont="1" applyAlignment="1">
      <alignment horizontal="center" vertical="top"/>
    </xf>
    <xf numFmtId="0" fontId="15" fillId="0" borderId="6" xfId="0" applyFont="1" applyBorder="1" applyAlignment="1">
      <alignment horizontal="center" vertical="top" wrapText="1"/>
    </xf>
    <xf numFmtId="0" fontId="22" fillId="2" borderId="6" xfId="0" applyFont="1" applyFill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1" fillId="2" borderId="6" xfId="1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top" wrapText="1"/>
    </xf>
    <xf numFmtId="0" fontId="7" fillId="0" borderId="10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top" wrapText="1"/>
    </xf>
    <xf numFmtId="0" fontId="7" fillId="0" borderId="6" xfId="0" applyFont="1" applyFill="1" applyBorder="1"/>
    <xf numFmtId="0" fontId="6" fillId="0" borderId="6" xfId="0" applyFont="1" applyBorder="1" applyAlignment="1">
      <alignment horizontal="center" vertical="top" wrapText="1"/>
    </xf>
    <xf numFmtId="0" fontId="7" fillId="0" borderId="6" xfId="0" applyFont="1" applyBorder="1"/>
    <xf numFmtId="0" fontId="6" fillId="0" borderId="1" xfId="0" applyFont="1" applyFill="1" applyBorder="1" applyAlignment="1">
      <alignment horizontal="center" vertical="top" wrapText="1"/>
    </xf>
    <xf numFmtId="0" fontId="8" fillId="0" borderId="7" xfId="0" applyFont="1" applyFill="1" applyBorder="1"/>
    <xf numFmtId="0" fontId="3" fillId="0" borderId="2" xfId="0" applyFont="1" applyBorder="1" applyAlignment="1">
      <alignment horizontal="center" vertical="top" wrapText="1"/>
    </xf>
    <xf numFmtId="0" fontId="8" fillId="0" borderId="8" xfId="0" applyFont="1" applyBorder="1"/>
    <xf numFmtId="0" fontId="3" fillId="0" borderId="3" xfId="0" applyFont="1" applyBorder="1" applyAlignment="1">
      <alignment horizontal="center" vertical="top" wrapText="1"/>
    </xf>
    <xf numFmtId="0" fontId="8" fillId="0" borderId="9" xfId="0" applyFont="1" applyBorder="1"/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9" fillId="0" borderId="9" xfId="0" applyFont="1" applyBorder="1"/>
    <xf numFmtId="0" fontId="1" fillId="2" borderId="6" xfId="1" applyFont="1" applyFill="1" applyBorder="1" applyAlignment="1">
      <alignment horizontal="center" vertical="top" wrapText="1"/>
    </xf>
    <xf numFmtId="0" fontId="9" fillId="2" borderId="6" xfId="0" applyFont="1" applyFill="1" applyBorder="1" applyAlignment="1">
      <alignment vertical="top" wrapText="1"/>
    </xf>
    <xf numFmtId="0" fontId="9" fillId="2" borderId="14" xfId="0" applyFont="1" applyFill="1" applyBorder="1" applyAlignment="1">
      <alignment horizontal="center" vertical="top" wrapText="1"/>
    </xf>
    <xf numFmtId="0" fontId="9" fillId="2" borderId="15" xfId="0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top" wrapText="1"/>
    </xf>
    <xf numFmtId="0" fontId="9" fillId="2" borderId="6" xfId="0" applyFont="1" applyFill="1" applyBorder="1" applyAlignment="1">
      <alignment horizontal="center" vertical="top" wrapText="1"/>
    </xf>
    <xf numFmtId="0" fontId="9" fillId="2" borderId="17" xfId="0" applyFont="1" applyFill="1" applyBorder="1" applyAlignment="1">
      <alignment horizontal="center" vertical="top" wrapText="1"/>
    </xf>
    <xf numFmtId="0" fontId="9" fillId="2" borderId="18" xfId="0" applyFont="1" applyFill="1" applyBorder="1" applyAlignment="1">
      <alignment horizontal="center" vertical="top" wrapText="1"/>
    </xf>
    <xf numFmtId="0" fontId="9" fillId="2" borderId="19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5" fillId="2" borderId="14" xfId="0" applyFont="1" applyFill="1" applyBorder="1" applyAlignment="1">
      <alignment horizontal="center" vertical="top" wrapText="1"/>
    </xf>
    <xf numFmtId="0" fontId="15" fillId="2" borderId="13" xfId="0" applyFont="1" applyFill="1" applyBorder="1" applyAlignment="1">
      <alignment horizontal="center" vertical="top" wrapText="1"/>
    </xf>
    <xf numFmtId="0" fontId="15" fillId="0" borderId="14" xfId="0" applyFont="1" applyBorder="1" applyAlignment="1">
      <alignment horizontal="center" vertical="top" wrapText="1"/>
    </xf>
    <xf numFmtId="0" fontId="15" fillId="0" borderId="13" xfId="0" applyFont="1" applyBorder="1" applyAlignment="1">
      <alignment horizontal="center" vertical="top" wrapText="1"/>
    </xf>
    <xf numFmtId="0" fontId="15" fillId="0" borderId="6" xfId="0" applyFont="1" applyBorder="1" applyAlignment="1">
      <alignment horizontal="center" vertical="top" wrapText="1"/>
    </xf>
    <xf numFmtId="0" fontId="22" fillId="2" borderId="6" xfId="0" applyFont="1" applyFill="1" applyBorder="1" applyAlignment="1">
      <alignment horizontal="center"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1"/>
  <sheetViews>
    <sheetView topLeftCell="A10" workbookViewId="0">
      <selection activeCell="C12" sqref="C12"/>
    </sheetView>
  </sheetViews>
  <sheetFormatPr defaultColWidth="14.42578125" defaultRowHeight="15"/>
  <cols>
    <col min="1" max="1" width="20.85546875" style="107" customWidth="1"/>
    <col min="2" max="2" width="16.7109375" style="2" customWidth="1"/>
    <col min="3" max="3" width="17.5703125" style="2" customWidth="1"/>
    <col min="4" max="4" width="16.85546875" style="2" customWidth="1"/>
    <col min="5" max="5" width="40.85546875" style="100" customWidth="1"/>
    <col min="6" max="6" width="16.5703125" style="49" customWidth="1"/>
    <col min="7" max="7" width="16.7109375" style="49" customWidth="1"/>
    <col min="8" max="8" width="11" style="106" customWidth="1"/>
    <col min="9" max="9" width="7" style="49" customWidth="1"/>
    <col min="10" max="10" width="8.5703125" style="2" customWidth="1"/>
    <col min="11" max="11" width="10.85546875" style="2" customWidth="1"/>
    <col min="12" max="16384" width="14.42578125" style="2"/>
  </cols>
  <sheetData>
    <row r="1" spans="1:11" ht="15.75" customHeight="1">
      <c r="A1" s="226" t="s">
        <v>169</v>
      </c>
      <c r="B1" s="228" t="s">
        <v>170</v>
      </c>
      <c r="C1" s="230" t="s">
        <v>5</v>
      </c>
      <c r="D1" s="232" t="s">
        <v>6</v>
      </c>
      <c r="E1" s="233" t="s">
        <v>171</v>
      </c>
      <c r="F1" s="224" t="s">
        <v>9</v>
      </c>
      <c r="G1" s="225"/>
      <c r="H1" s="222" t="s">
        <v>172</v>
      </c>
      <c r="I1" s="224" t="s">
        <v>173</v>
      </c>
    </row>
    <row r="2" spans="1:11" ht="142.5" customHeight="1">
      <c r="A2" s="227"/>
      <c r="B2" s="229"/>
      <c r="C2" s="231"/>
      <c r="D2" s="229"/>
      <c r="E2" s="234"/>
      <c r="F2" s="217" t="s">
        <v>174</v>
      </c>
      <c r="G2" s="217" t="s">
        <v>175</v>
      </c>
      <c r="H2" s="223"/>
      <c r="I2" s="225"/>
      <c r="J2" s="125" t="s">
        <v>549</v>
      </c>
      <c r="K2" s="125"/>
    </row>
    <row r="3" spans="1:11" ht="96.75" customHeight="1">
      <c r="A3" s="3" t="s">
        <v>176</v>
      </c>
      <c r="B3" s="4" t="s">
        <v>16</v>
      </c>
      <c r="C3" s="3" t="s">
        <v>124</v>
      </c>
      <c r="D3" s="5" t="s">
        <v>177</v>
      </c>
      <c r="E3" s="6" t="s">
        <v>178</v>
      </c>
      <c r="F3" s="7"/>
      <c r="G3" s="7" t="s">
        <v>0</v>
      </c>
      <c r="H3" s="8" t="s">
        <v>179</v>
      </c>
      <c r="I3" s="8"/>
      <c r="J3" s="2" t="str">
        <f t="shared" ref="J3:J9" si="0">IF(IFERROR(SEARCH("ученая",C3),0)&gt;0, "нет","да")</f>
        <v>нет</v>
      </c>
    </row>
    <row r="4" spans="1:11" ht="144">
      <c r="A4" s="9" t="s">
        <v>85</v>
      </c>
      <c r="B4" s="4" t="s">
        <v>16</v>
      </c>
      <c r="C4" s="10" t="s">
        <v>86</v>
      </c>
      <c r="D4" s="11" t="s">
        <v>87</v>
      </c>
      <c r="E4" s="12" t="s">
        <v>180</v>
      </c>
      <c r="F4" s="7">
        <v>5</v>
      </c>
      <c r="G4" s="13" t="s">
        <v>0</v>
      </c>
      <c r="H4" s="14"/>
      <c r="I4" s="15" t="s">
        <v>181</v>
      </c>
      <c r="J4" s="2" t="str">
        <f t="shared" si="0"/>
        <v>нет</v>
      </c>
    </row>
    <row r="5" spans="1:11" ht="150" customHeight="1">
      <c r="A5" s="16" t="s">
        <v>182</v>
      </c>
      <c r="B5" s="17" t="s">
        <v>16</v>
      </c>
      <c r="C5" s="18" t="s">
        <v>183</v>
      </c>
      <c r="D5" s="18" t="s">
        <v>184</v>
      </c>
      <c r="E5" s="19" t="s">
        <v>185</v>
      </c>
      <c r="F5" s="7">
        <v>11</v>
      </c>
      <c r="G5" s="13" t="s">
        <v>0</v>
      </c>
      <c r="H5" s="20">
        <v>45107</v>
      </c>
      <c r="I5" s="15" t="s">
        <v>186</v>
      </c>
      <c r="J5" s="2" t="str">
        <f t="shared" si="0"/>
        <v>да</v>
      </c>
    </row>
    <row r="6" spans="1:11" ht="180.75">
      <c r="A6" s="16" t="s">
        <v>187</v>
      </c>
      <c r="B6" s="17" t="s">
        <v>16</v>
      </c>
      <c r="C6" s="18" t="s">
        <v>183</v>
      </c>
      <c r="D6" s="18" t="s">
        <v>36</v>
      </c>
      <c r="E6" s="19" t="s">
        <v>188</v>
      </c>
      <c r="F6" s="21">
        <v>21</v>
      </c>
      <c r="G6" s="22" t="s">
        <v>680</v>
      </c>
      <c r="H6" s="20">
        <v>45107</v>
      </c>
      <c r="I6" s="15" t="s">
        <v>186</v>
      </c>
      <c r="J6" s="2" t="str">
        <f t="shared" si="0"/>
        <v>да</v>
      </c>
    </row>
    <row r="7" spans="1:11" ht="89.25">
      <c r="A7" s="37" t="s">
        <v>190</v>
      </c>
      <c r="B7" s="4" t="s">
        <v>102</v>
      </c>
      <c r="C7" s="3" t="s">
        <v>191</v>
      </c>
      <c r="D7" s="3" t="s">
        <v>58</v>
      </c>
      <c r="E7" s="23" t="s">
        <v>192</v>
      </c>
      <c r="F7" s="7">
        <v>48</v>
      </c>
      <c r="G7" s="13" t="s">
        <v>0</v>
      </c>
      <c r="H7" s="24">
        <v>44196</v>
      </c>
      <c r="I7" s="15"/>
      <c r="J7" s="2" t="str">
        <f t="shared" si="0"/>
        <v>да</v>
      </c>
    </row>
    <row r="8" spans="1:11" ht="151.5" customHeight="1">
      <c r="A8" s="3" t="s">
        <v>26</v>
      </c>
      <c r="B8" s="4" t="s">
        <v>16</v>
      </c>
      <c r="C8" s="3" t="s">
        <v>27</v>
      </c>
      <c r="D8" s="3" t="s">
        <v>18</v>
      </c>
      <c r="E8" s="6" t="s">
        <v>193</v>
      </c>
      <c r="F8" s="7">
        <v>31</v>
      </c>
      <c r="G8" s="7" t="s">
        <v>0</v>
      </c>
      <c r="H8" s="8"/>
      <c r="I8" s="8"/>
      <c r="J8" s="2" t="str">
        <f t="shared" si="0"/>
        <v>да</v>
      </c>
    </row>
    <row r="9" spans="1:11" ht="144">
      <c r="A9" s="3" t="s">
        <v>194</v>
      </c>
      <c r="B9" s="25" t="s">
        <v>102</v>
      </c>
      <c r="C9" s="3" t="s">
        <v>195</v>
      </c>
      <c r="D9" s="3" t="s">
        <v>196</v>
      </c>
      <c r="E9" s="6" t="s">
        <v>197</v>
      </c>
      <c r="F9" s="7">
        <v>2</v>
      </c>
      <c r="G9" s="7" t="s">
        <v>198</v>
      </c>
      <c r="H9" s="8"/>
      <c r="I9" s="8"/>
      <c r="J9" s="2" t="str">
        <f t="shared" si="0"/>
        <v>нет</v>
      </c>
    </row>
    <row r="10" spans="1:11" ht="159.75" customHeight="1">
      <c r="A10" s="16" t="s">
        <v>581</v>
      </c>
      <c r="B10" s="17" t="s">
        <v>16</v>
      </c>
      <c r="C10" s="131" t="s">
        <v>582</v>
      </c>
      <c r="D10" s="131" t="s">
        <v>583</v>
      </c>
      <c r="E10" s="19" t="s">
        <v>584</v>
      </c>
      <c r="F10" s="132">
        <v>14</v>
      </c>
      <c r="G10" s="132" t="s">
        <v>0</v>
      </c>
      <c r="J10" s="98"/>
      <c r="K10" s="98"/>
    </row>
    <row r="11" spans="1:11" ht="153">
      <c r="A11" s="3" t="s">
        <v>199</v>
      </c>
      <c r="B11" s="25" t="s">
        <v>159</v>
      </c>
      <c r="C11" s="3" t="s">
        <v>697</v>
      </c>
      <c r="D11" s="3" t="s">
        <v>200</v>
      </c>
      <c r="E11" s="26" t="s">
        <v>201</v>
      </c>
      <c r="F11" s="27" t="s">
        <v>0</v>
      </c>
      <c r="G11" s="28">
        <v>6</v>
      </c>
      <c r="H11" s="8"/>
      <c r="I11" s="8"/>
      <c r="J11" s="2" t="str">
        <f t="shared" ref="J11:J33" si="1">IF(IFERROR(SEARCH("ученая",C11),0)&gt;0, "нет","да")</f>
        <v>нет</v>
      </c>
    </row>
    <row r="12" spans="1:11" ht="180.75">
      <c r="A12" s="29" t="s">
        <v>151</v>
      </c>
      <c r="B12" s="17" t="s">
        <v>16</v>
      </c>
      <c r="C12" s="18" t="s">
        <v>91</v>
      </c>
      <c r="D12" s="18" t="s">
        <v>152</v>
      </c>
      <c r="E12" s="19" t="s">
        <v>202</v>
      </c>
      <c r="F12" s="21">
        <v>8</v>
      </c>
      <c r="G12" s="7" t="s">
        <v>0</v>
      </c>
      <c r="H12" s="30" t="s">
        <v>203</v>
      </c>
      <c r="I12" s="15" t="s">
        <v>186</v>
      </c>
      <c r="J12" s="2" t="str">
        <f t="shared" si="1"/>
        <v>да</v>
      </c>
    </row>
    <row r="13" spans="1:11" ht="144">
      <c r="A13" s="9" t="s">
        <v>57</v>
      </c>
      <c r="B13" s="4" t="s">
        <v>16</v>
      </c>
      <c r="C13" s="32" t="s">
        <v>204</v>
      </c>
      <c r="D13" s="3" t="s">
        <v>58</v>
      </c>
      <c r="E13" s="31" t="s">
        <v>205</v>
      </c>
      <c r="F13" s="7">
        <v>35</v>
      </c>
      <c r="G13" s="7" t="s">
        <v>0</v>
      </c>
      <c r="H13" s="24">
        <v>44742</v>
      </c>
      <c r="I13" s="15"/>
      <c r="J13" s="2" t="str">
        <f t="shared" si="1"/>
        <v>да</v>
      </c>
    </row>
    <row r="14" spans="1:11" ht="144">
      <c r="A14" s="3" t="s">
        <v>206</v>
      </c>
      <c r="B14" s="4" t="s">
        <v>16</v>
      </c>
      <c r="C14" s="32" t="s">
        <v>207</v>
      </c>
      <c r="D14" s="33" t="s">
        <v>208</v>
      </c>
      <c r="E14" s="6" t="s">
        <v>209</v>
      </c>
      <c r="F14" s="7">
        <v>38</v>
      </c>
      <c r="G14" s="7" t="s">
        <v>0</v>
      </c>
      <c r="H14" s="8"/>
      <c r="I14" s="8"/>
      <c r="J14" s="2" t="str">
        <f t="shared" si="1"/>
        <v>да</v>
      </c>
    </row>
    <row r="15" spans="1:11" ht="168">
      <c r="A15" s="3" t="s">
        <v>210</v>
      </c>
      <c r="B15" s="4" t="s">
        <v>16</v>
      </c>
      <c r="C15" s="32" t="s">
        <v>124</v>
      </c>
      <c r="D15" s="3" t="s">
        <v>211</v>
      </c>
      <c r="E15" s="6" t="s">
        <v>212</v>
      </c>
      <c r="F15" s="7"/>
      <c r="G15" s="7" t="s">
        <v>0</v>
      </c>
      <c r="H15" s="34" t="s">
        <v>179</v>
      </c>
      <c r="I15" s="8"/>
      <c r="J15" s="2" t="str">
        <f t="shared" si="1"/>
        <v>нет</v>
      </c>
    </row>
    <row r="16" spans="1:11" ht="96">
      <c r="A16" s="5" t="s">
        <v>213</v>
      </c>
      <c r="B16" s="4" t="s">
        <v>16</v>
      </c>
      <c r="C16" s="32" t="s">
        <v>124</v>
      </c>
      <c r="D16" s="5" t="s">
        <v>214</v>
      </c>
      <c r="E16" s="23" t="s">
        <v>215</v>
      </c>
      <c r="F16" s="7"/>
      <c r="G16" s="7" t="s">
        <v>0</v>
      </c>
      <c r="H16" s="34" t="s">
        <v>179</v>
      </c>
      <c r="I16" s="8"/>
      <c r="J16" s="2" t="str">
        <f t="shared" si="1"/>
        <v>нет</v>
      </c>
    </row>
    <row r="17" spans="1:10" ht="156">
      <c r="A17" s="3" t="s">
        <v>15</v>
      </c>
      <c r="B17" s="4" t="s">
        <v>16</v>
      </c>
      <c r="C17" s="32" t="s">
        <v>17</v>
      </c>
      <c r="D17" s="3" t="s">
        <v>18</v>
      </c>
      <c r="E17" s="6" t="s">
        <v>216</v>
      </c>
      <c r="F17" s="53">
        <v>20</v>
      </c>
      <c r="G17" s="7" t="s">
        <v>0</v>
      </c>
      <c r="H17" s="8"/>
      <c r="I17" s="8"/>
      <c r="J17" s="2" t="str">
        <f t="shared" si="1"/>
        <v>да</v>
      </c>
    </row>
    <row r="18" spans="1:10" ht="180.75">
      <c r="A18" s="29" t="s">
        <v>54</v>
      </c>
      <c r="B18" s="17" t="s">
        <v>16</v>
      </c>
      <c r="C18" s="35" t="s">
        <v>49</v>
      </c>
      <c r="D18" s="18" t="s">
        <v>55</v>
      </c>
      <c r="E18" s="19" t="s">
        <v>217</v>
      </c>
      <c r="F18" s="21">
        <v>22</v>
      </c>
      <c r="G18" s="27" t="s">
        <v>0</v>
      </c>
      <c r="H18" s="20">
        <v>45107</v>
      </c>
      <c r="I18" s="15" t="s">
        <v>186</v>
      </c>
      <c r="J18" s="2" t="str">
        <f t="shared" si="1"/>
        <v>нет</v>
      </c>
    </row>
    <row r="19" spans="1:10" ht="192">
      <c r="A19" s="3" t="s">
        <v>218</v>
      </c>
      <c r="B19" s="4" t="s">
        <v>16</v>
      </c>
      <c r="C19" s="32" t="s">
        <v>219</v>
      </c>
      <c r="D19" s="3" t="s">
        <v>220</v>
      </c>
      <c r="E19" s="6" t="s">
        <v>221</v>
      </c>
      <c r="F19" s="7">
        <v>4</v>
      </c>
      <c r="G19" s="7" t="s">
        <v>0</v>
      </c>
      <c r="H19" s="8"/>
      <c r="I19" s="8"/>
      <c r="J19" s="2" t="str">
        <f t="shared" si="1"/>
        <v>да</v>
      </c>
    </row>
    <row r="20" spans="1:10" ht="180">
      <c r="A20" s="9" t="s">
        <v>128</v>
      </c>
      <c r="B20" s="4" t="s">
        <v>16</v>
      </c>
      <c r="C20" s="32" t="s">
        <v>124</v>
      </c>
      <c r="D20" s="40" t="s">
        <v>550</v>
      </c>
      <c r="E20" s="6" t="s">
        <v>222</v>
      </c>
      <c r="F20" s="7">
        <v>6</v>
      </c>
      <c r="G20" s="7" t="s">
        <v>0</v>
      </c>
      <c r="H20" s="8"/>
      <c r="I20" s="8"/>
      <c r="J20" s="2" t="str">
        <f t="shared" si="1"/>
        <v>нет</v>
      </c>
    </row>
    <row r="21" spans="1:10" ht="116.25" customHeight="1">
      <c r="A21" s="9" t="s">
        <v>223</v>
      </c>
      <c r="B21" s="17" t="s">
        <v>16</v>
      </c>
      <c r="C21" s="35" t="s">
        <v>86</v>
      </c>
      <c r="D21" s="18" t="s">
        <v>224</v>
      </c>
      <c r="E21" s="19" t="s">
        <v>225</v>
      </c>
      <c r="F21" s="126" t="s">
        <v>0</v>
      </c>
      <c r="G21" s="28">
        <v>3</v>
      </c>
      <c r="H21" s="36"/>
      <c r="I21" s="34"/>
      <c r="J21" s="2" t="str">
        <f t="shared" si="1"/>
        <v>нет</v>
      </c>
    </row>
    <row r="22" spans="1:10" ht="168">
      <c r="A22" s="45" t="s">
        <v>226</v>
      </c>
      <c r="B22" s="4" t="s">
        <v>114</v>
      </c>
      <c r="C22" s="32" t="s">
        <v>86</v>
      </c>
      <c r="D22" s="3" t="s">
        <v>551</v>
      </c>
      <c r="E22" s="6" t="s">
        <v>552</v>
      </c>
      <c r="F22" s="39">
        <v>1</v>
      </c>
      <c r="G22" s="7" t="s">
        <v>0</v>
      </c>
      <c r="H22" s="8"/>
      <c r="I22" s="8"/>
      <c r="J22" s="2" t="str">
        <f t="shared" si="1"/>
        <v>нет</v>
      </c>
    </row>
    <row r="23" spans="1:10" ht="204">
      <c r="A23" s="3" t="s">
        <v>227</v>
      </c>
      <c r="B23" s="4" t="s">
        <v>16</v>
      </c>
      <c r="C23" s="3" t="s">
        <v>228</v>
      </c>
      <c r="D23" s="3" t="s">
        <v>229</v>
      </c>
      <c r="E23" s="6" t="s">
        <v>230</v>
      </c>
      <c r="F23" s="39">
        <v>38</v>
      </c>
      <c r="G23" s="7" t="s">
        <v>0</v>
      </c>
      <c r="H23" s="8"/>
      <c r="I23" s="8"/>
      <c r="J23" s="2" t="str">
        <f t="shared" si="1"/>
        <v>да</v>
      </c>
    </row>
    <row r="24" spans="1:10" ht="144">
      <c r="A24" s="9" t="s">
        <v>231</v>
      </c>
      <c r="B24" s="4" t="s">
        <v>16</v>
      </c>
      <c r="C24" s="3" t="s">
        <v>232</v>
      </c>
      <c r="D24" s="3" t="s">
        <v>89</v>
      </c>
      <c r="E24" s="6" t="s">
        <v>233</v>
      </c>
      <c r="F24" s="7">
        <v>32</v>
      </c>
      <c r="G24" s="27" t="s">
        <v>0</v>
      </c>
      <c r="H24" s="20">
        <v>45473</v>
      </c>
      <c r="I24" s="15" t="s">
        <v>186</v>
      </c>
      <c r="J24" s="2" t="str">
        <f t="shared" si="1"/>
        <v>нет</v>
      </c>
    </row>
    <row r="25" spans="1:10" ht="144">
      <c r="A25" s="3" t="s">
        <v>38</v>
      </c>
      <c r="B25" s="4" t="s">
        <v>16</v>
      </c>
      <c r="C25" s="40" t="s">
        <v>39</v>
      </c>
      <c r="D25" s="3" t="s">
        <v>40</v>
      </c>
      <c r="E25" s="6" t="s">
        <v>234</v>
      </c>
      <c r="F25" s="7">
        <v>29</v>
      </c>
      <c r="G25" s="7" t="s">
        <v>0</v>
      </c>
      <c r="H25" s="8"/>
      <c r="I25" s="8"/>
      <c r="J25" s="2" t="str">
        <f t="shared" si="1"/>
        <v>да</v>
      </c>
    </row>
    <row r="26" spans="1:10" ht="204.75">
      <c r="A26" s="29" t="s">
        <v>235</v>
      </c>
      <c r="B26" s="17" t="s">
        <v>16</v>
      </c>
      <c r="C26" s="18" t="s">
        <v>236</v>
      </c>
      <c r="D26" s="18" t="s">
        <v>237</v>
      </c>
      <c r="E26" s="19" t="s">
        <v>238</v>
      </c>
      <c r="F26" s="7">
        <v>15</v>
      </c>
      <c r="G26" s="27" t="s">
        <v>239</v>
      </c>
      <c r="H26" s="20">
        <v>45473</v>
      </c>
      <c r="I26" s="15" t="s">
        <v>186</v>
      </c>
      <c r="J26" s="2" t="str">
        <f t="shared" si="1"/>
        <v>да</v>
      </c>
    </row>
    <row r="27" spans="1:10" ht="144">
      <c r="A27" s="3" t="s">
        <v>240</v>
      </c>
      <c r="B27" s="4" t="s">
        <v>16</v>
      </c>
      <c r="C27" s="40" t="s">
        <v>553</v>
      </c>
      <c r="D27" s="3" t="s">
        <v>241</v>
      </c>
      <c r="E27" s="6" t="s">
        <v>242</v>
      </c>
      <c r="F27" s="7">
        <v>41</v>
      </c>
      <c r="G27" s="7" t="s">
        <v>0</v>
      </c>
      <c r="H27" s="8"/>
      <c r="I27" s="8"/>
      <c r="J27" s="2" t="str">
        <f t="shared" si="1"/>
        <v>да</v>
      </c>
    </row>
    <row r="28" spans="1:10" ht="156">
      <c r="A28" s="3" t="s">
        <v>76</v>
      </c>
      <c r="B28" s="4" t="s">
        <v>16</v>
      </c>
      <c r="C28" s="3" t="s">
        <v>243</v>
      </c>
      <c r="D28" s="3" t="s">
        <v>18</v>
      </c>
      <c r="E28" s="6" t="s">
        <v>244</v>
      </c>
      <c r="F28" s="7">
        <v>26</v>
      </c>
      <c r="G28" s="7" t="s">
        <v>0</v>
      </c>
      <c r="H28" s="8"/>
      <c r="I28" s="8"/>
      <c r="J28" s="2" t="str">
        <f t="shared" si="1"/>
        <v>да</v>
      </c>
    </row>
    <row r="29" spans="1:10" ht="192">
      <c r="A29" s="16" t="s">
        <v>245</v>
      </c>
      <c r="B29" s="17" t="s">
        <v>114</v>
      </c>
      <c r="C29" s="18" t="s">
        <v>49</v>
      </c>
      <c r="D29" s="18" t="s">
        <v>246</v>
      </c>
      <c r="E29" s="41" t="s">
        <v>247</v>
      </c>
      <c r="F29" s="7">
        <v>4</v>
      </c>
      <c r="G29" s="7">
        <v>8</v>
      </c>
      <c r="H29" s="20">
        <v>44377</v>
      </c>
      <c r="I29" s="15" t="s">
        <v>248</v>
      </c>
      <c r="J29" s="2" t="str">
        <f t="shared" si="1"/>
        <v>нет</v>
      </c>
    </row>
    <row r="30" spans="1:10" ht="156">
      <c r="A30" s="5" t="s">
        <v>249</v>
      </c>
      <c r="B30" s="4">
        <v>0</v>
      </c>
      <c r="C30" s="3" t="s">
        <v>124</v>
      </c>
      <c r="D30" s="3" t="s">
        <v>250</v>
      </c>
      <c r="E30" s="6" t="s">
        <v>251</v>
      </c>
      <c r="F30" s="7"/>
      <c r="G30" s="7" t="s">
        <v>0</v>
      </c>
      <c r="H30" s="34" t="s">
        <v>179</v>
      </c>
      <c r="I30" s="8"/>
      <c r="J30" s="2" t="str">
        <f t="shared" si="1"/>
        <v>нет</v>
      </c>
    </row>
    <row r="31" spans="1:10" ht="204">
      <c r="A31" s="3" t="s">
        <v>252</v>
      </c>
      <c r="B31" s="4" t="s">
        <v>16</v>
      </c>
      <c r="C31" s="3" t="s">
        <v>253</v>
      </c>
      <c r="D31" s="33" t="s">
        <v>254</v>
      </c>
      <c r="E31" s="6" t="s">
        <v>255</v>
      </c>
      <c r="F31" s="39">
        <v>21</v>
      </c>
      <c r="G31" s="7" t="s">
        <v>0</v>
      </c>
      <c r="H31" s="8"/>
      <c r="I31" s="8"/>
      <c r="J31" s="2" t="str">
        <f t="shared" si="1"/>
        <v>да</v>
      </c>
    </row>
    <row r="32" spans="1:10" ht="180">
      <c r="A32" s="9" t="s">
        <v>97</v>
      </c>
      <c r="B32" s="4" t="s">
        <v>16</v>
      </c>
      <c r="C32" s="10" t="s">
        <v>554</v>
      </c>
      <c r="D32" s="42" t="s">
        <v>98</v>
      </c>
      <c r="E32" s="12" t="s">
        <v>256</v>
      </c>
      <c r="F32" s="7">
        <v>14</v>
      </c>
      <c r="G32" s="27" t="s">
        <v>0</v>
      </c>
      <c r="H32" s="14">
        <v>45473</v>
      </c>
      <c r="I32" s="15" t="s">
        <v>181</v>
      </c>
      <c r="J32" s="2" t="str">
        <f t="shared" si="1"/>
        <v>да</v>
      </c>
    </row>
    <row r="33" spans="1:11" ht="108">
      <c r="A33" s="3" t="s">
        <v>257</v>
      </c>
      <c r="B33" s="4" t="s">
        <v>16</v>
      </c>
      <c r="C33" s="3" t="s">
        <v>228</v>
      </c>
      <c r="D33" s="3" t="s">
        <v>241</v>
      </c>
      <c r="E33" s="6" t="s">
        <v>555</v>
      </c>
      <c r="F33" s="7">
        <v>52</v>
      </c>
      <c r="G33" s="7" t="s">
        <v>0</v>
      </c>
      <c r="H33" s="8"/>
      <c r="I33" s="8"/>
      <c r="J33" s="2" t="str">
        <f t="shared" si="1"/>
        <v>да</v>
      </c>
    </row>
    <row r="34" spans="1:11" ht="144">
      <c r="A34" s="16" t="s">
        <v>602</v>
      </c>
      <c r="B34" s="17" t="s">
        <v>16</v>
      </c>
      <c r="C34" s="72" t="s">
        <v>603</v>
      </c>
      <c r="D34" s="18" t="s">
        <v>604</v>
      </c>
      <c r="E34" s="159" t="s">
        <v>605</v>
      </c>
      <c r="F34" s="7">
        <v>12</v>
      </c>
      <c r="G34" s="7" t="s">
        <v>0</v>
      </c>
      <c r="J34" s="98"/>
      <c r="K34" s="98"/>
    </row>
    <row r="35" spans="1:11" ht="156">
      <c r="A35" s="9" t="s">
        <v>46</v>
      </c>
      <c r="B35" s="4" t="s">
        <v>16</v>
      </c>
      <c r="C35" s="10" t="s">
        <v>554</v>
      </c>
      <c r="D35" s="42" t="s">
        <v>47</v>
      </c>
      <c r="E35" s="12" t="s">
        <v>258</v>
      </c>
      <c r="F35" s="7">
        <v>23</v>
      </c>
      <c r="G35" s="27" t="s">
        <v>0</v>
      </c>
      <c r="H35" s="14">
        <v>45473</v>
      </c>
      <c r="I35" s="15" t="s">
        <v>181</v>
      </c>
      <c r="J35" s="2" t="str">
        <f t="shared" ref="J35:J73" si="2">IF(IFERROR(SEARCH("ученая",C35),0)&gt;0, "нет","да")</f>
        <v>да</v>
      </c>
    </row>
    <row r="36" spans="1:11" ht="228">
      <c r="A36" s="29" t="s">
        <v>259</v>
      </c>
      <c r="B36" s="17" t="s">
        <v>16</v>
      </c>
      <c r="C36" s="18" t="s">
        <v>91</v>
      </c>
      <c r="D36" s="18" t="s">
        <v>137</v>
      </c>
      <c r="E36" s="41" t="s">
        <v>260</v>
      </c>
      <c r="F36" s="7">
        <v>20</v>
      </c>
      <c r="G36" s="27" t="s">
        <v>0</v>
      </c>
      <c r="H36" s="20">
        <v>45107</v>
      </c>
      <c r="I36" s="15" t="s">
        <v>186</v>
      </c>
      <c r="J36" s="2" t="str">
        <f t="shared" si="2"/>
        <v>да</v>
      </c>
    </row>
    <row r="37" spans="1:11" ht="156">
      <c r="A37" s="3" t="s">
        <v>261</v>
      </c>
      <c r="B37" s="4" t="s">
        <v>16</v>
      </c>
      <c r="C37" s="3" t="s">
        <v>262</v>
      </c>
      <c r="D37" s="3" t="s">
        <v>18</v>
      </c>
      <c r="E37" s="6" t="s">
        <v>263</v>
      </c>
      <c r="F37" s="7">
        <v>29</v>
      </c>
      <c r="G37" s="7" t="s">
        <v>0</v>
      </c>
      <c r="H37" s="8"/>
      <c r="I37" s="8"/>
      <c r="J37" s="2" t="str">
        <f t="shared" si="2"/>
        <v>да</v>
      </c>
    </row>
    <row r="38" spans="1:11" ht="156">
      <c r="A38" s="3" t="s">
        <v>78</v>
      </c>
      <c r="B38" s="25" t="s">
        <v>79</v>
      </c>
      <c r="C38" s="40" t="s">
        <v>556</v>
      </c>
      <c r="D38" s="40" t="s">
        <v>557</v>
      </c>
      <c r="E38" s="6" t="s">
        <v>264</v>
      </c>
      <c r="F38" s="28">
        <v>45</v>
      </c>
      <c r="G38" s="7" t="s">
        <v>0</v>
      </c>
      <c r="H38" s="8"/>
      <c r="I38" s="8"/>
      <c r="J38" s="2" t="str">
        <f t="shared" si="2"/>
        <v>да</v>
      </c>
    </row>
    <row r="39" spans="1:11" ht="151.5" customHeight="1">
      <c r="A39" s="16" t="s">
        <v>265</v>
      </c>
      <c r="B39" s="17" t="s">
        <v>114</v>
      </c>
      <c r="C39" s="18" t="s">
        <v>266</v>
      </c>
      <c r="D39" s="18" t="s">
        <v>36</v>
      </c>
      <c r="E39" s="41" t="s">
        <v>267</v>
      </c>
      <c r="F39" s="7">
        <v>10</v>
      </c>
      <c r="G39" s="7" t="s">
        <v>0</v>
      </c>
      <c r="H39" s="20">
        <v>44377</v>
      </c>
      <c r="I39" s="15" t="s">
        <v>248</v>
      </c>
      <c r="J39" s="2" t="str">
        <f t="shared" si="2"/>
        <v>да</v>
      </c>
    </row>
    <row r="40" spans="1:11" ht="252">
      <c r="A40" s="3" t="s">
        <v>29</v>
      </c>
      <c r="B40" s="4" t="s">
        <v>16</v>
      </c>
      <c r="C40" s="3" t="s">
        <v>30</v>
      </c>
      <c r="D40" s="3" t="s">
        <v>31</v>
      </c>
      <c r="E40" s="6" t="s">
        <v>268</v>
      </c>
      <c r="F40" s="27">
        <v>16</v>
      </c>
      <c r="G40" s="7" t="s">
        <v>0</v>
      </c>
      <c r="H40" s="8"/>
      <c r="I40" s="8"/>
      <c r="J40" s="2" t="str">
        <f t="shared" si="2"/>
        <v>да</v>
      </c>
    </row>
    <row r="41" spans="1:11" ht="144">
      <c r="A41" s="9" t="s">
        <v>63</v>
      </c>
      <c r="B41" s="4" t="s">
        <v>16</v>
      </c>
      <c r="C41" s="10" t="s">
        <v>554</v>
      </c>
      <c r="D41" s="42" t="s">
        <v>47</v>
      </c>
      <c r="E41" s="12" t="s">
        <v>269</v>
      </c>
      <c r="F41" s="27">
        <v>26</v>
      </c>
      <c r="G41" s="7" t="s">
        <v>681</v>
      </c>
      <c r="H41" s="14"/>
      <c r="I41" s="15" t="s">
        <v>181</v>
      </c>
      <c r="J41" s="2" t="str">
        <f t="shared" si="2"/>
        <v>да</v>
      </c>
    </row>
    <row r="42" spans="1:11" ht="204">
      <c r="A42" s="16" t="s">
        <v>270</v>
      </c>
      <c r="B42" s="17" t="s">
        <v>159</v>
      </c>
      <c r="C42" s="43" t="s">
        <v>558</v>
      </c>
      <c r="D42" s="18" t="s">
        <v>271</v>
      </c>
      <c r="E42" s="6" t="s">
        <v>272</v>
      </c>
      <c r="F42" s="7" t="s">
        <v>0</v>
      </c>
      <c r="G42" s="39" t="s">
        <v>559</v>
      </c>
      <c r="H42" s="20">
        <v>44377</v>
      </c>
      <c r="I42" s="15" t="s">
        <v>248</v>
      </c>
      <c r="J42" s="2" t="str">
        <f t="shared" si="2"/>
        <v>нет</v>
      </c>
    </row>
    <row r="43" spans="1:11" ht="180">
      <c r="A43" s="9" t="s">
        <v>48</v>
      </c>
      <c r="B43" s="4" t="s">
        <v>16</v>
      </c>
      <c r="C43" s="10" t="s">
        <v>49</v>
      </c>
      <c r="D43" s="44" t="s">
        <v>50</v>
      </c>
      <c r="E43" s="127" t="s">
        <v>560</v>
      </c>
      <c r="F43" s="7">
        <v>6</v>
      </c>
      <c r="G43" s="7" t="s">
        <v>0</v>
      </c>
      <c r="H43" s="14"/>
      <c r="I43" s="15" t="s">
        <v>181</v>
      </c>
      <c r="J43" s="2" t="str">
        <f t="shared" si="2"/>
        <v>нет</v>
      </c>
    </row>
    <row r="44" spans="1:11" ht="127.5">
      <c r="A44" s="45" t="s">
        <v>66</v>
      </c>
      <c r="B44" s="25" t="s">
        <v>561</v>
      </c>
      <c r="C44" s="3" t="s">
        <v>39</v>
      </c>
      <c r="D44" s="45" t="s">
        <v>67</v>
      </c>
      <c r="E44" s="31" t="s">
        <v>562</v>
      </c>
      <c r="F44" s="7">
        <v>50</v>
      </c>
      <c r="G44" s="7" t="s">
        <v>0</v>
      </c>
      <c r="H44" s="53" t="s">
        <v>563</v>
      </c>
      <c r="I44" s="8"/>
      <c r="J44" s="2" t="str">
        <f t="shared" si="2"/>
        <v>да</v>
      </c>
    </row>
    <row r="45" spans="1:11" ht="216">
      <c r="A45" s="3" t="s">
        <v>69</v>
      </c>
      <c r="B45" s="4" t="s">
        <v>16</v>
      </c>
      <c r="C45" s="3" t="s">
        <v>70</v>
      </c>
      <c r="D45" s="3" t="s">
        <v>71</v>
      </c>
      <c r="E45" s="6" t="s">
        <v>273</v>
      </c>
      <c r="F45" s="27">
        <v>16</v>
      </c>
      <c r="G45" s="7" t="s">
        <v>0</v>
      </c>
      <c r="H45" s="34" t="s">
        <v>179</v>
      </c>
      <c r="I45" s="8"/>
      <c r="J45" s="2" t="str">
        <f t="shared" si="2"/>
        <v>да</v>
      </c>
    </row>
    <row r="46" spans="1:11" ht="156">
      <c r="A46" s="29" t="s">
        <v>274</v>
      </c>
      <c r="B46" s="17" t="s">
        <v>102</v>
      </c>
      <c r="C46" s="18" t="s">
        <v>275</v>
      </c>
      <c r="D46" s="18" t="s">
        <v>276</v>
      </c>
      <c r="E46" s="47" t="s">
        <v>277</v>
      </c>
      <c r="F46" s="7">
        <v>26</v>
      </c>
      <c r="G46" s="21">
        <v>15</v>
      </c>
      <c r="H46" s="20"/>
      <c r="I46" s="15" t="s">
        <v>248</v>
      </c>
      <c r="J46" s="2" t="str">
        <f t="shared" si="2"/>
        <v>да</v>
      </c>
    </row>
    <row r="47" spans="1:11" ht="204">
      <c r="A47" s="3" t="s">
        <v>278</v>
      </c>
      <c r="B47" s="4" t="s">
        <v>16</v>
      </c>
      <c r="C47" s="3" t="s">
        <v>21</v>
      </c>
      <c r="D47" s="3" t="s">
        <v>279</v>
      </c>
      <c r="E47" s="6" t="s">
        <v>280</v>
      </c>
      <c r="F47" s="39">
        <v>20</v>
      </c>
      <c r="G47" s="7" t="s">
        <v>0</v>
      </c>
      <c r="H47" s="8"/>
      <c r="I47" s="8"/>
      <c r="J47" s="2" t="str">
        <f t="shared" si="2"/>
        <v>да</v>
      </c>
    </row>
    <row r="48" spans="1:11" ht="90" customHeight="1">
      <c r="A48" s="9" t="s">
        <v>105</v>
      </c>
      <c r="B48" s="4" t="s">
        <v>16</v>
      </c>
      <c r="C48" s="10" t="s">
        <v>564</v>
      </c>
      <c r="D48" s="42" t="s">
        <v>106</v>
      </c>
      <c r="E48" s="12" t="s">
        <v>281</v>
      </c>
      <c r="F48" s="7">
        <v>34</v>
      </c>
      <c r="G48" s="7" t="s">
        <v>682</v>
      </c>
      <c r="H48" s="14">
        <v>44377</v>
      </c>
      <c r="I48" s="15" t="s">
        <v>181</v>
      </c>
      <c r="J48" s="2" t="str">
        <f t="shared" si="2"/>
        <v>да</v>
      </c>
    </row>
    <row r="49" spans="1:10" ht="144">
      <c r="A49" s="9" t="s">
        <v>101</v>
      </c>
      <c r="B49" s="4" t="s">
        <v>102</v>
      </c>
      <c r="C49" s="10" t="s">
        <v>103</v>
      </c>
      <c r="D49" s="42" t="s">
        <v>47</v>
      </c>
      <c r="E49" s="12" t="s">
        <v>282</v>
      </c>
      <c r="F49" s="48">
        <v>1</v>
      </c>
      <c r="G49" s="160" t="s">
        <v>683</v>
      </c>
      <c r="H49" s="36"/>
      <c r="J49" s="2" t="str">
        <f t="shared" si="2"/>
        <v>да</v>
      </c>
    </row>
    <row r="50" spans="1:10" ht="84">
      <c r="A50" s="3" t="s">
        <v>283</v>
      </c>
      <c r="B50" s="17" t="s">
        <v>565</v>
      </c>
      <c r="C50" s="3" t="s">
        <v>284</v>
      </c>
      <c r="D50" s="3" t="s">
        <v>285</v>
      </c>
      <c r="E50" s="6" t="s">
        <v>286</v>
      </c>
      <c r="F50" s="21">
        <v>16</v>
      </c>
      <c r="G50" s="7" t="s">
        <v>0</v>
      </c>
      <c r="H50" s="8"/>
      <c r="I50" s="8"/>
      <c r="J50" s="2" t="str">
        <f t="shared" si="2"/>
        <v>да</v>
      </c>
    </row>
    <row r="51" spans="1:10" ht="240">
      <c r="A51" s="16" t="s">
        <v>287</v>
      </c>
      <c r="B51" s="17" t="s">
        <v>16</v>
      </c>
      <c r="C51" s="18" t="s">
        <v>49</v>
      </c>
      <c r="D51" s="18" t="s">
        <v>152</v>
      </c>
      <c r="E51" s="41" t="s">
        <v>288</v>
      </c>
      <c r="F51" s="21">
        <v>4</v>
      </c>
      <c r="G51" s="48">
        <v>2</v>
      </c>
      <c r="H51" s="50"/>
      <c r="I51" s="15" t="s">
        <v>186</v>
      </c>
      <c r="J51" s="2" t="str">
        <f t="shared" si="2"/>
        <v>нет</v>
      </c>
    </row>
    <row r="52" spans="1:10" ht="204">
      <c r="A52" s="3" t="s">
        <v>289</v>
      </c>
      <c r="B52" s="4" t="s">
        <v>16</v>
      </c>
      <c r="C52" s="3" t="s">
        <v>207</v>
      </c>
      <c r="D52" s="3" t="s">
        <v>290</v>
      </c>
      <c r="E52" s="6" t="s">
        <v>291</v>
      </c>
      <c r="F52" s="39">
        <v>26</v>
      </c>
      <c r="G52" s="7" t="s">
        <v>0</v>
      </c>
      <c r="H52" s="8"/>
      <c r="I52" s="8"/>
      <c r="J52" s="2" t="str">
        <f t="shared" si="2"/>
        <v>да</v>
      </c>
    </row>
    <row r="53" spans="1:10" ht="180">
      <c r="A53" s="51" t="s">
        <v>292</v>
      </c>
      <c r="B53" s="4" t="s">
        <v>16</v>
      </c>
      <c r="C53" s="3" t="s">
        <v>585</v>
      </c>
      <c r="D53" s="3" t="s">
        <v>293</v>
      </c>
      <c r="E53" s="6" t="s">
        <v>294</v>
      </c>
      <c r="F53" s="39">
        <v>24</v>
      </c>
      <c r="G53" s="27" t="s">
        <v>684</v>
      </c>
      <c r="H53" s="20">
        <v>44742</v>
      </c>
      <c r="I53" s="15" t="s">
        <v>186</v>
      </c>
      <c r="J53" s="2" t="str">
        <f t="shared" si="2"/>
        <v>да</v>
      </c>
    </row>
    <row r="54" spans="1:10" ht="240">
      <c r="A54" s="3" t="s">
        <v>295</v>
      </c>
      <c r="B54" s="4" t="s">
        <v>16</v>
      </c>
      <c r="C54" s="3" t="s">
        <v>21</v>
      </c>
      <c r="D54" s="3" t="s">
        <v>296</v>
      </c>
      <c r="E54" s="52" t="s">
        <v>297</v>
      </c>
      <c r="F54" s="39">
        <v>25</v>
      </c>
      <c r="G54" s="7" t="s">
        <v>0</v>
      </c>
      <c r="H54" s="8"/>
      <c r="I54" s="8"/>
      <c r="J54" s="2" t="str">
        <f t="shared" si="2"/>
        <v>да</v>
      </c>
    </row>
    <row r="55" spans="1:10" ht="156">
      <c r="A55" s="9" t="s">
        <v>298</v>
      </c>
      <c r="B55" s="161" t="s">
        <v>16</v>
      </c>
      <c r="C55" s="3" t="s">
        <v>566</v>
      </c>
      <c r="D55" s="3" t="s">
        <v>299</v>
      </c>
      <c r="E55" s="6" t="s">
        <v>300</v>
      </c>
      <c r="F55" s="7">
        <v>30</v>
      </c>
      <c r="G55" s="27" t="s">
        <v>685</v>
      </c>
      <c r="H55" s="20">
        <v>44377</v>
      </c>
      <c r="I55" s="15" t="s">
        <v>186</v>
      </c>
      <c r="J55" s="2" t="str">
        <f t="shared" si="2"/>
        <v>да</v>
      </c>
    </row>
    <row r="56" spans="1:10" ht="221.25" customHeight="1">
      <c r="A56" s="9" t="s">
        <v>301</v>
      </c>
      <c r="B56" s="4" t="s">
        <v>302</v>
      </c>
      <c r="C56" s="3" t="s">
        <v>303</v>
      </c>
      <c r="D56" s="3" t="s">
        <v>44</v>
      </c>
      <c r="E56" s="6" t="s">
        <v>304</v>
      </c>
      <c r="F56" s="53">
        <v>53</v>
      </c>
      <c r="G56" s="7" t="s">
        <v>0</v>
      </c>
      <c r="H56" s="54" t="s">
        <v>305</v>
      </c>
      <c r="I56" s="15"/>
      <c r="J56" s="2" t="str">
        <f t="shared" si="2"/>
        <v>нет</v>
      </c>
    </row>
    <row r="57" spans="1:10" ht="204">
      <c r="A57" s="16" t="s">
        <v>88</v>
      </c>
      <c r="B57" s="17" t="s">
        <v>16</v>
      </c>
      <c r="C57" s="18" t="s">
        <v>49</v>
      </c>
      <c r="D57" s="18" t="s">
        <v>89</v>
      </c>
      <c r="E57" s="41" t="s">
        <v>306</v>
      </c>
      <c r="F57" s="21">
        <v>24</v>
      </c>
      <c r="G57" s="55" t="s">
        <v>686</v>
      </c>
      <c r="H57" s="50"/>
      <c r="I57" s="15" t="s">
        <v>186</v>
      </c>
      <c r="J57" s="2" t="str">
        <f t="shared" si="2"/>
        <v>нет</v>
      </c>
    </row>
    <row r="58" spans="1:10" ht="228">
      <c r="A58" s="3" t="s">
        <v>73</v>
      </c>
      <c r="B58" s="4" t="s">
        <v>16</v>
      </c>
      <c r="C58" s="3" t="s">
        <v>567</v>
      </c>
      <c r="D58" s="3" t="s">
        <v>307</v>
      </c>
      <c r="E58" s="6" t="s">
        <v>308</v>
      </c>
      <c r="F58" s="7">
        <v>25</v>
      </c>
      <c r="G58" s="7" t="s">
        <v>0</v>
      </c>
      <c r="H58" s="8"/>
      <c r="I58" s="8"/>
      <c r="J58" s="2" t="str">
        <f t="shared" si="2"/>
        <v>да</v>
      </c>
    </row>
    <row r="59" spans="1:10" ht="204">
      <c r="A59" s="56" t="s">
        <v>20</v>
      </c>
      <c r="B59" s="4" t="s">
        <v>16</v>
      </c>
      <c r="C59" s="3" t="s">
        <v>21</v>
      </c>
      <c r="D59" s="3" t="s">
        <v>22</v>
      </c>
      <c r="E59" s="6" t="s">
        <v>309</v>
      </c>
      <c r="F59" s="39" t="s">
        <v>687</v>
      </c>
      <c r="G59" s="7" t="s">
        <v>0</v>
      </c>
      <c r="H59" s="8"/>
      <c r="I59" s="8"/>
      <c r="J59" s="2" t="str">
        <f t="shared" si="2"/>
        <v>да</v>
      </c>
    </row>
    <row r="60" spans="1:10" ht="167.25" customHeight="1">
      <c r="A60" s="29" t="s">
        <v>310</v>
      </c>
      <c r="B60" s="17" t="s">
        <v>16</v>
      </c>
      <c r="C60" s="18" t="s">
        <v>311</v>
      </c>
      <c r="D60" s="18" t="s">
        <v>36</v>
      </c>
      <c r="E60" s="41" t="s">
        <v>312</v>
      </c>
      <c r="F60" s="21">
        <v>15</v>
      </c>
      <c r="G60" s="7" t="s">
        <v>0</v>
      </c>
      <c r="H60" s="57">
        <v>45473</v>
      </c>
      <c r="I60" s="15" t="s">
        <v>186</v>
      </c>
      <c r="J60" s="2" t="str">
        <f t="shared" si="2"/>
        <v>да</v>
      </c>
    </row>
    <row r="61" spans="1:10" ht="114.75">
      <c r="A61" s="140" t="s">
        <v>313</v>
      </c>
      <c r="B61" s="17" t="s">
        <v>314</v>
      </c>
      <c r="C61" s="18" t="s">
        <v>49</v>
      </c>
      <c r="D61" s="18" t="s">
        <v>315</v>
      </c>
      <c r="E61" s="41" t="s">
        <v>316</v>
      </c>
      <c r="F61" s="7">
        <v>9</v>
      </c>
      <c r="G61" s="7" t="s">
        <v>0</v>
      </c>
      <c r="H61" s="14" t="s">
        <v>317</v>
      </c>
      <c r="I61" s="15" t="s">
        <v>0</v>
      </c>
      <c r="J61" s="2" t="str">
        <f t="shared" si="2"/>
        <v>нет</v>
      </c>
    </row>
    <row r="62" spans="1:10" ht="204">
      <c r="A62" s="162" t="s">
        <v>318</v>
      </c>
      <c r="B62" s="59" t="s">
        <v>16</v>
      </c>
      <c r="C62" s="162" t="s">
        <v>319</v>
      </c>
      <c r="D62" s="162" t="s">
        <v>320</v>
      </c>
      <c r="E62" s="163" t="s">
        <v>321</v>
      </c>
      <c r="F62" s="39">
        <v>21</v>
      </c>
      <c r="G62" s="7" t="s">
        <v>0</v>
      </c>
      <c r="H62" s="8"/>
      <c r="I62" s="8"/>
      <c r="J62" s="2" t="str">
        <f t="shared" si="2"/>
        <v>да</v>
      </c>
    </row>
    <row r="63" spans="1:10" ht="120.75" customHeight="1">
      <c r="A63" s="135" t="s">
        <v>322</v>
      </c>
      <c r="B63" s="133" t="s">
        <v>568</v>
      </c>
      <c r="C63" s="134" t="s">
        <v>569</v>
      </c>
      <c r="D63" s="11" t="s">
        <v>98</v>
      </c>
      <c r="E63" s="136" t="s">
        <v>323</v>
      </c>
      <c r="F63" s="7">
        <v>4</v>
      </c>
      <c r="G63" s="53" t="s">
        <v>606</v>
      </c>
      <c r="H63" s="14" t="s">
        <v>324</v>
      </c>
      <c r="I63" s="15" t="s">
        <v>181</v>
      </c>
      <c r="J63" s="2" t="str">
        <f t="shared" si="2"/>
        <v>да</v>
      </c>
    </row>
    <row r="64" spans="1:10" ht="173.25" customHeight="1">
      <c r="A64" s="135" t="s">
        <v>325</v>
      </c>
      <c r="B64" s="217" t="s">
        <v>102</v>
      </c>
      <c r="C64" s="149" t="s">
        <v>569</v>
      </c>
      <c r="D64" s="164" t="s">
        <v>326</v>
      </c>
      <c r="E64" s="136" t="s">
        <v>327</v>
      </c>
      <c r="F64" s="46" t="s">
        <v>328</v>
      </c>
      <c r="G64" s="39" t="s">
        <v>607</v>
      </c>
      <c r="H64" s="128" t="s">
        <v>329</v>
      </c>
      <c r="I64" s="15" t="s">
        <v>0</v>
      </c>
      <c r="J64" s="2" t="str">
        <f t="shared" si="2"/>
        <v>да</v>
      </c>
    </row>
    <row r="65" spans="1:11" ht="180">
      <c r="A65" s="51" t="s">
        <v>135</v>
      </c>
      <c r="B65" s="4" t="s">
        <v>16</v>
      </c>
      <c r="C65" s="3" t="s">
        <v>136</v>
      </c>
      <c r="D65" s="3" t="s">
        <v>137</v>
      </c>
      <c r="E65" s="10" t="s">
        <v>330</v>
      </c>
      <c r="F65" s="165">
        <v>38</v>
      </c>
      <c r="G65" s="7" t="s">
        <v>0</v>
      </c>
      <c r="H65" s="76">
        <v>45107</v>
      </c>
      <c r="I65" s="63" t="s">
        <v>186</v>
      </c>
      <c r="J65" s="2" t="str">
        <f t="shared" si="2"/>
        <v>да</v>
      </c>
    </row>
    <row r="66" spans="1:11" ht="216">
      <c r="A66" s="3" t="s">
        <v>331</v>
      </c>
      <c r="B66" s="4" t="s">
        <v>16</v>
      </c>
      <c r="C66" s="3" t="s">
        <v>195</v>
      </c>
      <c r="D66" s="3" t="s">
        <v>332</v>
      </c>
      <c r="E66" s="10" t="s">
        <v>333</v>
      </c>
      <c r="F66" s="64">
        <v>1</v>
      </c>
      <c r="G66" s="65" t="s">
        <v>0</v>
      </c>
      <c r="H66" s="98"/>
      <c r="I66" s="98"/>
      <c r="J66" s="2" t="str">
        <f t="shared" si="2"/>
        <v>нет</v>
      </c>
    </row>
    <row r="67" spans="1:11" ht="156">
      <c r="A67" s="16" t="s">
        <v>334</v>
      </c>
      <c r="B67" s="17" t="s">
        <v>114</v>
      </c>
      <c r="C67" s="18" t="s">
        <v>49</v>
      </c>
      <c r="D67" s="18" t="s">
        <v>335</v>
      </c>
      <c r="E67" s="219" t="s">
        <v>336</v>
      </c>
      <c r="F67" s="17">
        <v>7</v>
      </c>
      <c r="G67" s="64">
        <v>13</v>
      </c>
      <c r="H67" s="62">
        <v>44377</v>
      </c>
      <c r="I67" s="63" t="s">
        <v>248</v>
      </c>
      <c r="J67" s="2" t="str">
        <f t="shared" si="2"/>
        <v>нет</v>
      </c>
    </row>
    <row r="68" spans="1:11" ht="174.75" customHeight="1">
      <c r="A68" s="3" t="s">
        <v>337</v>
      </c>
      <c r="B68" s="4" t="s">
        <v>16</v>
      </c>
      <c r="C68" s="3" t="s">
        <v>338</v>
      </c>
      <c r="D68" s="3" t="s">
        <v>339</v>
      </c>
      <c r="E68" s="10" t="s">
        <v>340</v>
      </c>
      <c r="F68" s="64">
        <v>23</v>
      </c>
      <c r="G68" s="64" t="s">
        <v>0</v>
      </c>
      <c r="H68" s="2"/>
      <c r="I68" s="2"/>
      <c r="J68" s="2" t="str">
        <f t="shared" si="2"/>
        <v>да</v>
      </c>
    </row>
    <row r="69" spans="1:11" s="98" customFormat="1" ht="174.75" customHeight="1">
      <c r="A69" s="152" t="s">
        <v>104</v>
      </c>
      <c r="B69" s="152" t="s">
        <v>102</v>
      </c>
      <c r="C69" s="152" t="s">
        <v>655</v>
      </c>
      <c r="D69" s="152" t="s">
        <v>656</v>
      </c>
      <c r="E69" s="152" t="s">
        <v>657</v>
      </c>
      <c r="F69" s="7">
        <v>34</v>
      </c>
      <c r="G69" s="7" t="s">
        <v>0</v>
      </c>
    </row>
    <row r="70" spans="1:11" ht="132">
      <c r="A70" s="40" t="s">
        <v>158</v>
      </c>
      <c r="B70" s="4" t="s">
        <v>159</v>
      </c>
      <c r="C70" s="43" t="s">
        <v>570</v>
      </c>
      <c r="D70" s="3" t="s">
        <v>125</v>
      </c>
      <c r="E70" s="220" t="s">
        <v>341</v>
      </c>
      <c r="F70" s="64">
        <v>3</v>
      </c>
      <c r="G70" s="221" t="s">
        <v>0</v>
      </c>
      <c r="H70" s="166"/>
      <c r="I70" s="2"/>
      <c r="J70" s="2" t="str">
        <f t="shared" si="2"/>
        <v>нет</v>
      </c>
    </row>
    <row r="71" spans="1:11" ht="192">
      <c r="A71" s="45" t="s">
        <v>342</v>
      </c>
      <c r="B71" s="4" t="s">
        <v>571</v>
      </c>
      <c r="C71" s="3" t="s">
        <v>343</v>
      </c>
      <c r="D71" s="40" t="s">
        <v>344</v>
      </c>
      <c r="E71" s="67" t="s">
        <v>345</v>
      </c>
      <c r="F71" s="64">
        <v>22</v>
      </c>
      <c r="G71" s="64" t="s">
        <v>0</v>
      </c>
      <c r="H71" s="137" t="s">
        <v>346</v>
      </c>
      <c r="I71" s="2"/>
      <c r="J71" s="2" t="str">
        <f t="shared" si="2"/>
        <v>да</v>
      </c>
    </row>
    <row r="72" spans="1:11" ht="171.75" customHeight="1">
      <c r="A72" s="16" t="s">
        <v>90</v>
      </c>
      <c r="B72" s="17" t="s">
        <v>16</v>
      </c>
      <c r="C72" s="3" t="s">
        <v>91</v>
      </c>
      <c r="D72" s="18" t="s">
        <v>36</v>
      </c>
      <c r="E72" s="68" t="s">
        <v>347</v>
      </c>
      <c r="F72" s="64">
        <v>17</v>
      </c>
      <c r="G72" s="69" t="s">
        <v>0</v>
      </c>
      <c r="H72" s="62">
        <v>45473</v>
      </c>
      <c r="I72" s="63" t="s">
        <v>186</v>
      </c>
      <c r="J72" s="2" t="str">
        <f t="shared" si="2"/>
        <v>да</v>
      </c>
    </row>
    <row r="73" spans="1:11" ht="152.25" customHeight="1">
      <c r="A73" s="3" t="s">
        <v>348</v>
      </c>
      <c r="B73" s="4" t="s">
        <v>16</v>
      </c>
      <c r="C73" s="3" t="s">
        <v>124</v>
      </c>
      <c r="D73" s="3" t="s">
        <v>211</v>
      </c>
      <c r="E73" s="10" t="s">
        <v>349</v>
      </c>
      <c r="F73" s="64"/>
      <c r="G73" s="64" t="s">
        <v>0</v>
      </c>
      <c r="H73" s="71" t="s">
        <v>179</v>
      </c>
      <c r="I73" s="2"/>
      <c r="J73" s="2" t="str">
        <f t="shared" si="2"/>
        <v>нет</v>
      </c>
    </row>
    <row r="74" spans="1:11" ht="132">
      <c r="A74" s="16" t="s">
        <v>461</v>
      </c>
      <c r="B74" s="17" t="s">
        <v>16</v>
      </c>
      <c r="C74" s="131" t="s">
        <v>462</v>
      </c>
      <c r="D74" s="131" t="s">
        <v>586</v>
      </c>
      <c r="E74" s="131" t="s">
        <v>587</v>
      </c>
      <c r="F74" s="138">
        <v>1</v>
      </c>
      <c r="G74" s="138" t="s">
        <v>0</v>
      </c>
      <c r="H74" s="139"/>
      <c r="I74" s="139"/>
      <c r="J74" s="98"/>
      <c r="K74" s="98"/>
    </row>
    <row r="75" spans="1:11" ht="168">
      <c r="A75" s="45" t="s">
        <v>350</v>
      </c>
      <c r="B75" s="4" t="s">
        <v>159</v>
      </c>
      <c r="C75" s="3" t="s">
        <v>351</v>
      </c>
      <c r="D75" s="3" t="s">
        <v>137</v>
      </c>
      <c r="E75" s="10" t="s">
        <v>352</v>
      </c>
      <c r="F75" s="64">
        <v>40</v>
      </c>
      <c r="G75" s="64" t="s">
        <v>0</v>
      </c>
      <c r="H75" s="70"/>
      <c r="I75" s="71"/>
      <c r="J75" s="2" t="str">
        <f t="shared" ref="J75:J88" si="3">IF(IFERROR(SEARCH("ученая",C75),0)&gt;0, "нет","да")</f>
        <v>да</v>
      </c>
    </row>
    <row r="76" spans="1:11" ht="144">
      <c r="A76" s="167" t="s">
        <v>123</v>
      </c>
      <c r="B76" s="4" t="s">
        <v>102</v>
      </c>
      <c r="C76" s="3" t="s">
        <v>124</v>
      </c>
      <c r="D76" s="3" t="s">
        <v>125</v>
      </c>
      <c r="E76" s="10" t="s">
        <v>353</v>
      </c>
      <c r="F76" s="64">
        <v>5</v>
      </c>
      <c r="G76" s="64" t="s">
        <v>0</v>
      </c>
      <c r="H76" s="2"/>
      <c r="I76" s="2"/>
      <c r="J76" s="2" t="str">
        <f t="shared" si="3"/>
        <v>нет</v>
      </c>
    </row>
    <row r="77" spans="1:11" ht="156">
      <c r="A77" s="16" t="s">
        <v>354</v>
      </c>
      <c r="B77" s="17" t="s">
        <v>159</v>
      </c>
      <c r="C77" s="72" t="s">
        <v>696</v>
      </c>
      <c r="D77" s="72" t="s">
        <v>36</v>
      </c>
      <c r="E77" s="10" t="s">
        <v>355</v>
      </c>
      <c r="F77" s="64">
        <v>5</v>
      </c>
      <c r="G77" s="69" t="s">
        <v>680</v>
      </c>
      <c r="H77" s="168" t="s">
        <v>356</v>
      </c>
      <c r="I77" s="75"/>
      <c r="J77" s="2" t="str">
        <f t="shared" si="3"/>
        <v>да</v>
      </c>
    </row>
    <row r="78" spans="1:11" ht="204">
      <c r="A78" s="51" t="s">
        <v>357</v>
      </c>
      <c r="B78" s="4" t="s">
        <v>16</v>
      </c>
      <c r="C78" s="3" t="s">
        <v>232</v>
      </c>
      <c r="D78" s="3" t="s">
        <v>44</v>
      </c>
      <c r="E78" s="10" t="s">
        <v>358</v>
      </c>
      <c r="F78" s="64">
        <v>14</v>
      </c>
      <c r="G78" s="69">
        <v>16</v>
      </c>
      <c r="H78" s="76">
        <v>45473</v>
      </c>
      <c r="I78" s="63" t="s">
        <v>186</v>
      </c>
      <c r="J78" s="2" t="str">
        <f t="shared" si="3"/>
        <v>нет</v>
      </c>
    </row>
    <row r="79" spans="1:11" ht="336">
      <c r="A79" s="37" t="s">
        <v>359</v>
      </c>
      <c r="B79" s="4" t="s">
        <v>102</v>
      </c>
      <c r="C79" s="3" t="s">
        <v>360</v>
      </c>
      <c r="D79" s="3" t="s">
        <v>361</v>
      </c>
      <c r="E79" s="77" t="s">
        <v>572</v>
      </c>
      <c r="F79" s="64">
        <v>40</v>
      </c>
      <c r="G79" s="78"/>
      <c r="H79" s="79" t="s">
        <v>362</v>
      </c>
      <c r="I79" s="63"/>
      <c r="J79" s="2" t="str">
        <f t="shared" si="3"/>
        <v>да</v>
      </c>
    </row>
    <row r="80" spans="1:11" ht="144">
      <c r="A80" s="3" t="s">
        <v>363</v>
      </c>
      <c r="B80" s="4" t="s">
        <v>16</v>
      </c>
      <c r="C80" s="40" t="s">
        <v>243</v>
      </c>
      <c r="D80" s="3" t="s">
        <v>18</v>
      </c>
      <c r="E80" s="10" t="s">
        <v>364</v>
      </c>
      <c r="F80" s="64">
        <v>30</v>
      </c>
      <c r="G80" s="64" t="s">
        <v>0</v>
      </c>
      <c r="H80" s="98"/>
      <c r="I80" s="2"/>
      <c r="J80" s="2" t="str">
        <f t="shared" si="3"/>
        <v>да</v>
      </c>
    </row>
    <row r="81" spans="1:11" ht="228">
      <c r="A81" s="80" t="s">
        <v>365</v>
      </c>
      <c r="B81" s="4" t="s">
        <v>114</v>
      </c>
      <c r="C81" s="3" t="s">
        <v>124</v>
      </c>
      <c r="D81" s="3" t="s">
        <v>366</v>
      </c>
      <c r="E81" s="10" t="s">
        <v>367</v>
      </c>
      <c r="F81" s="64">
        <v>3</v>
      </c>
      <c r="G81" s="64" t="s">
        <v>0</v>
      </c>
      <c r="H81" s="2"/>
      <c r="I81" s="2"/>
      <c r="J81" s="2" t="str">
        <f t="shared" si="3"/>
        <v>нет</v>
      </c>
    </row>
    <row r="82" spans="1:11" ht="102">
      <c r="A82" s="16" t="s">
        <v>132</v>
      </c>
      <c r="B82" s="17" t="s">
        <v>102</v>
      </c>
      <c r="C82" s="10" t="s">
        <v>573</v>
      </c>
      <c r="D82" s="18" t="s">
        <v>133</v>
      </c>
      <c r="E82" s="129" t="s">
        <v>368</v>
      </c>
      <c r="F82" s="66" t="s">
        <v>574</v>
      </c>
      <c r="G82" s="64" t="s">
        <v>688</v>
      </c>
      <c r="H82" s="70"/>
      <c r="I82" s="71"/>
      <c r="J82" s="2" t="str">
        <f t="shared" si="3"/>
        <v>да</v>
      </c>
    </row>
    <row r="83" spans="1:11" ht="180">
      <c r="A83" s="9" t="s">
        <v>52</v>
      </c>
      <c r="B83" s="4" t="s">
        <v>16</v>
      </c>
      <c r="C83" s="10" t="s">
        <v>49</v>
      </c>
      <c r="D83" s="42" t="s">
        <v>47</v>
      </c>
      <c r="E83" s="11" t="s">
        <v>369</v>
      </c>
      <c r="F83" s="64">
        <v>25</v>
      </c>
      <c r="G83" s="64" t="s">
        <v>0</v>
      </c>
      <c r="H83" s="169">
        <v>45107</v>
      </c>
      <c r="I83" s="63" t="s">
        <v>181</v>
      </c>
      <c r="J83" s="2" t="str">
        <f t="shared" si="3"/>
        <v>нет</v>
      </c>
    </row>
    <row r="84" spans="1:11" ht="144">
      <c r="A84" s="9" t="s">
        <v>370</v>
      </c>
      <c r="B84" s="4" t="s">
        <v>16</v>
      </c>
      <c r="C84" s="3" t="s">
        <v>183</v>
      </c>
      <c r="D84" s="3" t="s">
        <v>371</v>
      </c>
      <c r="E84" s="10" t="s">
        <v>372</v>
      </c>
      <c r="F84" s="64">
        <v>46</v>
      </c>
      <c r="G84" s="64" t="s">
        <v>0</v>
      </c>
      <c r="H84" s="141">
        <v>44742</v>
      </c>
      <c r="I84" s="63" t="s">
        <v>186</v>
      </c>
      <c r="J84" s="2" t="str">
        <f t="shared" si="3"/>
        <v>да</v>
      </c>
    </row>
    <row r="85" spans="1:11" ht="144">
      <c r="A85" s="82" t="s">
        <v>373</v>
      </c>
      <c r="B85" s="17" t="s">
        <v>16</v>
      </c>
      <c r="C85" s="18" t="s">
        <v>374</v>
      </c>
      <c r="D85" s="18" t="s">
        <v>137</v>
      </c>
      <c r="E85" s="68" t="s">
        <v>375</v>
      </c>
      <c r="F85" s="64">
        <v>41</v>
      </c>
      <c r="G85" s="64" t="s">
        <v>0</v>
      </c>
      <c r="H85" s="83">
        <v>44377</v>
      </c>
      <c r="I85" s="63" t="s">
        <v>186</v>
      </c>
      <c r="J85" s="2" t="str">
        <f t="shared" si="3"/>
        <v>да</v>
      </c>
    </row>
    <row r="86" spans="1:11" ht="228">
      <c r="A86" s="3" t="s">
        <v>376</v>
      </c>
      <c r="B86" s="4" t="s">
        <v>16</v>
      </c>
      <c r="C86" s="3" t="s">
        <v>124</v>
      </c>
      <c r="D86" s="3" t="s">
        <v>377</v>
      </c>
      <c r="E86" s="10" t="s">
        <v>378</v>
      </c>
      <c r="F86" s="64"/>
      <c r="G86" s="64" t="s">
        <v>0</v>
      </c>
      <c r="H86" s="98"/>
      <c r="I86" s="2"/>
      <c r="J86" s="2" t="str">
        <f t="shared" si="3"/>
        <v>нет</v>
      </c>
    </row>
    <row r="87" spans="1:11" ht="63.75">
      <c r="A87" s="3" t="s">
        <v>379</v>
      </c>
      <c r="B87" s="4" t="s">
        <v>16</v>
      </c>
      <c r="C87" s="3" t="s">
        <v>195</v>
      </c>
      <c r="D87" s="73"/>
      <c r="E87" s="10" t="s">
        <v>380</v>
      </c>
      <c r="F87" s="64"/>
      <c r="G87" s="64" t="s">
        <v>0</v>
      </c>
      <c r="H87" s="71" t="s">
        <v>179</v>
      </c>
      <c r="I87" s="2"/>
      <c r="J87" s="2" t="str">
        <f t="shared" si="3"/>
        <v>нет</v>
      </c>
    </row>
    <row r="88" spans="1:11" ht="180.75">
      <c r="A88" s="16" t="s">
        <v>381</v>
      </c>
      <c r="B88" s="17" t="s">
        <v>159</v>
      </c>
      <c r="C88" s="72" t="s">
        <v>575</v>
      </c>
      <c r="D88" s="18" t="s">
        <v>271</v>
      </c>
      <c r="E88" s="84" t="s">
        <v>382</v>
      </c>
      <c r="F88" s="64" t="s">
        <v>0</v>
      </c>
      <c r="G88" s="69" t="s">
        <v>189</v>
      </c>
      <c r="H88" s="83">
        <v>44377</v>
      </c>
      <c r="I88" s="63" t="s">
        <v>248</v>
      </c>
      <c r="J88" s="2" t="str">
        <f t="shared" si="3"/>
        <v>да</v>
      </c>
    </row>
    <row r="89" spans="1:11" ht="308.25" customHeight="1">
      <c r="A89" s="16" t="s">
        <v>463</v>
      </c>
      <c r="B89" s="17" t="s">
        <v>16</v>
      </c>
      <c r="C89" s="131" t="s">
        <v>588</v>
      </c>
      <c r="D89" s="131" t="s">
        <v>589</v>
      </c>
      <c r="E89" s="131" t="s">
        <v>590</v>
      </c>
      <c r="F89" s="138">
        <v>21</v>
      </c>
      <c r="G89" s="138" t="s">
        <v>0</v>
      </c>
      <c r="H89" s="139"/>
      <c r="I89" s="139"/>
      <c r="J89" s="98"/>
      <c r="K89" s="98"/>
    </row>
    <row r="90" spans="1:11" ht="204">
      <c r="A90" s="3" t="s">
        <v>23</v>
      </c>
      <c r="B90" s="4" t="s">
        <v>16</v>
      </c>
      <c r="C90" s="3" t="s">
        <v>576</v>
      </c>
      <c r="D90" s="40" t="s">
        <v>24</v>
      </c>
      <c r="E90" s="10" t="s">
        <v>383</v>
      </c>
      <c r="F90" s="64">
        <v>26</v>
      </c>
      <c r="G90" s="64" t="s">
        <v>0</v>
      </c>
      <c r="H90" s="2"/>
      <c r="I90" s="2"/>
      <c r="J90" s="2" t="str">
        <f t="shared" ref="J90:J119" si="4">IF(IFERROR(SEARCH("ученая",C90),0)&gt;0, "нет","да")</f>
        <v>да</v>
      </c>
    </row>
    <row r="91" spans="1:11" ht="156">
      <c r="A91" s="3" t="s">
        <v>384</v>
      </c>
      <c r="B91" s="4" t="s">
        <v>16</v>
      </c>
      <c r="C91" s="3" t="s">
        <v>243</v>
      </c>
      <c r="D91" s="3" t="s">
        <v>385</v>
      </c>
      <c r="E91" s="10" t="s">
        <v>386</v>
      </c>
      <c r="F91" s="85">
        <v>16</v>
      </c>
      <c r="G91" s="64" t="s">
        <v>0</v>
      </c>
      <c r="H91" s="2"/>
      <c r="I91" s="2"/>
      <c r="J91" s="2" t="str">
        <f t="shared" si="4"/>
        <v>да</v>
      </c>
    </row>
    <row r="92" spans="1:11" ht="192">
      <c r="A92" s="9" t="s">
        <v>387</v>
      </c>
      <c r="B92" s="4" t="s">
        <v>16</v>
      </c>
      <c r="C92" s="3" t="s">
        <v>91</v>
      </c>
      <c r="D92" s="3" t="s">
        <v>58</v>
      </c>
      <c r="E92" s="67" t="s">
        <v>388</v>
      </c>
      <c r="F92" s="78">
        <v>13</v>
      </c>
      <c r="G92" s="78" t="s">
        <v>689</v>
      </c>
      <c r="H92" s="86">
        <v>45107</v>
      </c>
      <c r="I92" s="63"/>
      <c r="J92" s="2" t="str">
        <f t="shared" si="4"/>
        <v>да</v>
      </c>
    </row>
    <row r="93" spans="1:11" ht="324">
      <c r="A93" s="3" t="s">
        <v>389</v>
      </c>
      <c r="B93" s="4" t="s">
        <v>102</v>
      </c>
      <c r="C93" s="3" t="s">
        <v>577</v>
      </c>
      <c r="D93" s="3" t="s">
        <v>578</v>
      </c>
      <c r="E93" s="10" t="s">
        <v>579</v>
      </c>
      <c r="F93" s="78">
        <v>32</v>
      </c>
      <c r="G93" s="64" t="s">
        <v>0</v>
      </c>
      <c r="H93" s="2"/>
      <c r="I93" s="2"/>
      <c r="J93" s="2" t="str">
        <f t="shared" si="4"/>
        <v>да</v>
      </c>
    </row>
    <row r="94" spans="1:11" ht="144">
      <c r="A94" s="9" t="s">
        <v>139</v>
      </c>
      <c r="B94" s="4" t="s">
        <v>16</v>
      </c>
      <c r="C94" s="3" t="s">
        <v>49</v>
      </c>
      <c r="D94" s="3" t="s">
        <v>58</v>
      </c>
      <c r="E94" s="10" t="s">
        <v>390</v>
      </c>
      <c r="F94" s="78">
        <v>20</v>
      </c>
      <c r="G94" s="64" t="s">
        <v>690</v>
      </c>
      <c r="H94" s="86">
        <v>45473</v>
      </c>
      <c r="I94" s="63"/>
      <c r="J94" s="2" t="str">
        <f t="shared" si="4"/>
        <v>нет</v>
      </c>
    </row>
    <row r="95" spans="1:11" ht="144">
      <c r="A95" s="3" t="s">
        <v>391</v>
      </c>
      <c r="B95" s="130" t="s">
        <v>16</v>
      </c>
      <c r="C95" s="3" t="s">
        <v>580</v>
      </c>
      <c r="D95" s="3" t="s">
        <v>392</v>
      </c>
      <c r="E95" s="10" t="s">
        <v>393</v>
      </c>
      <c r="F95" s="64">
        <v>47</v>
      </c>
      <c r="G95" s="64" t="s">
        <v>0</v>
      </c>
      <c r="H95" s="166"/>
      <c r="I95" s="2"/>
      <c r="J95" s="2" t="str">
        <f t="shared" si="4"/>
        <v>да</v>
      </c>
    </row>
    <row r="96" spans="1:11" ht="228">
      <c r="A96" s="16" t="s">
        <v>120</v>
      </c>
      <c r="B96" s="17" t="s">
        <v>16</v>
      </c>
      <c r="C96" s="18" t="s">
        <v>43</v>
      </c>
      <c r="D96" s="18" t="s">
        <v>36</v>
      </c>
      <c r="E96" s="87" t="s">
        <v>394</v>
      </c>
      <c r="F96" s="64">
        <v>24</v>
      </c>
      <c r="G96" s="78" t="s">
        <v>691</v>
      </c>
      <c r="H96" s="83">
        <v>44742</v>
      </c>
      <c r="I96" s="63" t="s">
        <v>186</v>
      </c>
      <c r="J96" s="2" t="str">
        <f t="shared" si="4"/>
        <v>да</v>
      </c>
    </row>
    <row r="97" spans="1:10" ht="252.75">
      <c r="A97" s="16" t="s">
        <v>92</v>
      </c>
      <c r="B97" s="17" t="s">
        <v>16</v>
      </c>
      <c r="C97" s="18" t="s">
        <v>86</v>
      </c>
      <c r="D97" s="72" t="s">
        <v>93</v>
      </c>
      <c r="E97" s="88" t="s">
        <v>395</v>
      </c>
      <c r="F97" s="64">
        <v>2</v>
      </c>
      <c r="G97" s="64" t="s">
        <v>0</v>
      </c>
      <c r="H97" s="89">
        <v>44377</v>
      </c>
      <c r="I97" s="63" t="s">
        <v>32</v>
      </c>
      <c r="J97" s="2" t="str">
        <f t="shared" si="4"/>
        <v>нет</v>
      </c>
    </row>
    <row r="98" spans="1:10" ht="150.75" customHeight="1">
      <c r="A98" s="9" t="s">
        <v>396</v>
      </c>
      <c r="B98" s="4" t="s">
        <v>16</v>
      </c>
      <c r="C98" s="3" t="s">
        <v>124</v>
      </c>
      <c r="D98" s="3" t="s">
        <v>397</v>
      </c>
      <c r="E98" s="10" t="s">
        <v>398</v>
      </c>
      <c r="F98" s="64">
        <v>9</v>
      </c>
      <c r="G98" s="64" t="s">
        <v>0</v>
      </c>
      <c r="H98" s="2"/>
      <c r="I98" s="2"/>
      <c r="J98" s="2" t="str">
        <f t="shared" si="4"/>
        <v>нет</v>
      </c>
    </row>
    <row r="99" spans="1:10" ht="180">
      <c r="A99" s="3" t="s">
        <v>399</v>
      </c>
      <c r="B99" s="4" t="s">
        <v>16</v>
      </c>
      <c r="C99" s="3" t="s">
        <v>124</v>
      </c>
      <c r="D99" s="3" t="s">
        <v>400</v>
      </c>
      <c r="E99" s="10" t="s">
        <v>401</v>
      </c>
      <c r="F99" s="64"/>
      <c r="G99" s="64" t="s">
        <v>0</v>
      </c>
      <c r="H99" s="71" t="s">
        <v>179</v>
      </c>
      <c r="I99" s="2"/>
      <c r="J99" s="2" t="str">
        <f t="shared" si="4"/>
        <v>нет</v>
      </c>
    </row>
    <row r="100" spans="1:10" ht="180">
      <c r="A100" s="51" t="s">
        <v>402</v>
      </c>
      <c r="B100" s="4" t="s">
        <v>16</v>
      </c>
      <c r="C100" s="3" t="s">
        <v>183</v>
      </c>
      <c r="D100" s="90" t="s">
        <v>403</v>
      </c>
      <c r="E100" s="10" t="s">
        <v>404</v>
      </c>
      <c r="F100" s="17">
        <v>21</v>
      </c>
      <c r="G100" s="66" t="s">
        <v>608</v>
      </c>
      <c r="H100" s="141">
        <v>45107</v>
      </c>
      <c r="I100" s="63" t="s">
        <v>186</v>
      </c>
      <c r="J100" s="2" t="str">
        <f t="shared" si="4"/>
        <v>да</v>
      </c>
    </row>
    <row r="101" spans="1:10" ht="144">
      <c r="A101" s="16" t="s">
        <v>405</v>
      </c>
      <c r="B101" s="17" t="s">
        <v>114</v>
      </c>
      <c r="C101" s="18" t="s">
        <v>49</v>
      </c>
      <c r="D101" s="18" t="s">
        <v>406</v>
      </c>
      <c r="E101" s="68" t="s">
        <v>407</v>
      </c>
      <c r="F101" s="17">
        <v>6</v>
      </c>
      <c r="G101" s="64" t="s">
        <v>408</v>
      </c>
      <c r="H101" s="76">
        <v>44377</v>
      </c>
      <c r="I101" s="63" t="s">
        <v>248</v>
      </c>
      <c r="J101" s="2" t="str">
        <f t="shared" si="4"/>
        <v>нет</v>
      </c>
    </row>
    <row r="102" spans="1:10" ht="144">
      <c r="A102" s="3" t="s">
        <v>409</v>
      </c>
      <c r="B102" s="4" t="s">
        <v>16</v>
      </c>
      <c r="C102" s="3" t="s">
        <v>410</v>
      </c>
      <c r="D102" s="3" t="s">
        <v>411</v>
      </c>
      <c r="E102" s="10" t="s">
        <v>412</v>
      </c>
      <c r="F102" s="64">
        <v>39</v>
      </c>
      <c r="G102" s="64" t="s">
        <v>0</v>
      </c>
      <c r="H102" s="2"/>
      <c r="I102" s="2"/>
      <c r="J102" s="2" t="str">
        <f t="shared" si="4"/>
        <v>да</v>
      </c>
    </row>
    <row r="103" spans="1:10" ht="102">
      <c r="A103" s="16" t="s">
        <v>413</v>
      </c>
      <c r="B103" s="17" t="s">
        <v>102</v>
      </c>
      <c r="C103" s="18" t="s">
        <v>49</v>
      </c>
      <c r="D103" s="18" t="s">
        <v>414</v>
      </c>
      <c r="E103" s="68" t="s">
        <v>415</v>
      </c>
      <c r="F103" s="17">
        <v>5</v>
      </c>
      <c r="G103" s="64" t="s">
        <v>0</v>
      </c>
      <c r="H103" s="81" t="s">
        <v>416</v>
      </c>
      <c r="I103" s="63" t="s">
        <v>248</v>
      </c>
      <c r="J103" s="2" t="str">
        <f t="shared" si="4"/>
        <v>нет</v>
      </c>
    </row>
    <row r="104" spans="1:10" ht="252">
      <c r="A104" s="3" t="s">
        <v>417</v>
      </c>
      <c r="B104" s="4" t="s">
        <v>16</v>
      </c>
      <c r="C104" s="3" t="s">
        <v>207</v>
      </c>
      <c r="D104" s="3" t="s">
        <v>211</v>
      </c>
      <c r="E104" s="10" t="s">
        <v>418</v>
      </c>
      <c r="F104" s="64"/>
      <c r="G104" s="64" t="s">
        <v>0</v>
      </c>
      <c r="H104" s="38" t="s">
        <v>179</v>
      </c>
      <c r="I104" s="2"/>
      <c r="J104" s="2" t="str">
        <f t="shared" si="4"/>
        <v>да</v>
      </c>
    </row>
    <row r="105" spans="1:10" ht="114.75" customHeight="1">
      <c r="A105" s="16" t="s">
        <v>419</v>
      </c>
      <c r="B105" s="17" t="s">
        <v>16</v>
      </c>
      <c r="C105" s="18" t="s">
        <v>420</v>
      </c>
      <c r="D105" s="18" t="s">
        <v>421</v>
      </c>
      <c r="E105" s="87" t="s">
        <v>422</v>
      </c>
      <c r="F105" s="17">
        <v>26</v>
      </c>
      <c r="G105" s="17" t="s">
        <v>423</v>
      </c>
      <c r="H105" s="83">
        <v>44012</v>
      </c>
      <c r="I105" s="63" t="s">
        <v>186</v>
      </c>
      <c r="J105" s="2" t="str">
        <f t="shared" si="4"/>
        <v>да</v>
      </c>
    </row>
    <row r="106" spans="1:10" ht="216">
      <c r="A106" s="3" t="s">
        <v>424</v>
      </c>
      <c r="B106" s="4" t="s">
        <v>16</v>
      </c>
      <c r="C106" s="3" t="s">
        <v>124</v>
      </c>
      <c r="D106" s="3" t="s">
        <v>425</v>
      </c>
      <c r="E106" s="10" t="s">
        <v>426</v>
      </c>
      <c r="F106" s="64"/>
      <c r="G106" s="64" t="s">
        <v>0</v>
      </c>
      <c r="H106" s="38" t="s">
        <v>179</v>
      </c>
      <c r="I106" s="2"/>
      <c r="J106" s="2" t="str">
        <f t="shared" si="4"/>
        <v>нет</v>
      </c>
    </row>
    <row r="107" spans="1:10" ht="144">
      <c r="A107" s="9" t="s">
        <v>146</v>
      </c>
      <c r="B107" s="4" t="s">
        <v>16</v>
      </c>
      <c r="C107" s="3" t="s">
        <v>136</v>
      </c>
      <c r="D107" s="3" t="s">
        <v>44</v>
      </c>
      <c r="E107" s="10" t="s">
        <v>427</v>
      </c>
      <c r="F107" s="64">
        <v>42</v>
      </c>
      <c r="G107" s="69" t="s">
        <v>682</v>
      </c>
      <c r="H107" s="92">
        <v>45107</v>
      </c>
      <c r="I107" s="63" t="s">
        <v>186</v>
      </c>
      <c r="J107" s="2" t="str">
        <f t="shared" si="4"/>
        <v>да</v>
      </c>
    </row>
    <row r="108" spans="1:10" ht="180">
      <c r="A108" s="91" t="s">
        <v>42</v>
      </c>
      <c r="B108" s="4" t="s">
        <v>16</v>
      </c>
      <c r="C108" s="3" t="s">
        <v>43</v>
      </c>
      <c r="D108" s="3" t="s">
        <v>44</v>
      </c>
      <c r="E108" s="10" t="s">
        <v>428</v>
      </c>
      <c r="F108" s="64">
        <v>32</v>
      </c>
      <c r="G108" s="64" t="s">
        <v>0</v>
      </c>
      <c r="H108" s="92">
        <v>45107</v>
      </c>
      <c r="I108" s="63" t="s">
        <v>186</v>
      </c>
      <c r="J108" s="2" t="str">
        <f t="shared" si="4"/>
        <v>да</v>
      </c>
    </row>
    <row r="109" spans="1:10" ht="144">
      <c r="A109" s="29" t="s">
        <v>429</v>
      </c>
      <c r="B109" s="17" t="s">
        <v>16</v>
      </c>
      <c r="C109" s="18" t="s">
        <v>91</v>
      </c>
      <c r="D109" s="18" t="s">
        <v>36</v>
      </c>
      <c r="E109" s="68" t="s">
        <v>430</v>
      </c>
      <c r="F109" s="64">
        <v>25</v>
      </c>
      <c r="G109" s="64" t="s">
        <v>0</v>
      </c>
      <c r="H109" s="93">
        <v>45473</v>
      </c>
      <c r="I109" s="63" t="s">
        <v>186</v>
      </c>
      <c r="J109" s="2" t="str">
        <f t="shared" si="4"/>
        <v>да</v>
      </c>
    </row>
    <row r="110" spans="1:10" ht="228">
      <c r="A110" s="3" t="s">
        <v>431</v>
      </c>
      <c r="B110" s="4" t="s">
        <v>16</v>
      </c>
      <c r="C110" s="3" t="s">
        <v>124</v>
      </c>
      <c r="D110" s="3" t="s">
        <v>211</v>
      </c>
      <c r="E110" s="10" t="s">
        <v>432</v>
      </c>
      <c r="F110" s="64"/>
      <c r="G110" s="64" t="s">
        <v>0</v>
      </c>
      <c r="H110" s="38" t="s">
        <v>179</v>
      </c>
      <c r="I110" s="2"/>
      <c r="J110" s="2" t="str">
        <f t="shared" si="4"/>
        <v>нет</v>
      </c>
    </row>
    <row r="111" spans="1:10" ht="156" customHeight="1">
      <c r="A111" s="9" t="s">
        <v>118</v>
      </c>
      <c r="B111" s="4" t="s">
        <v>16</v>
      </c>
      <c r="C111" s="3" t="s">
        <v>207</v>
      </c>
      <c r="D111" s="3" t="s">
        <v>433</v>
      </c>
      <c r="E111" s="10" t="s">
        <v>434</v>
      </c>
      <c r="F111" s="69">
        <v>29</v>
      </c>
      <c r="G111" s="64" t="s">
        <v>0</v>
      </c>
      <c r="H111" s="38"/>
      <c r="I111" s="2"/>
      <c r="J111" s="2" t="str">
        <f t="shared" si="4"/>
        <v>да</v>
      </c>
    </row>
    <row r="112" spans="1:10" ht="228">
      <c r="A112" s="16" t="s">
        <v>34</v>
      </c>
      <c r="B112" s="17" t="s">
        <v>16</v>
      </c>
      <c r="C112" s="18" t="s">
        <v>35</v>
      </c>
      <c r="D112" s="35" t="s">
        <v>36</v>
      </c>
      <c r="E112" s="68" t="s">
        <v>435</v>
      </c>
      <c r="F112" s="17">
        <v>24</v>
      </c>
      <c r="G112" s="64" t="s">
        <v>0</v>
      </c>
      <c r="H112" s="83">
        <v>45473</v>
      </c>
      <c r="I112" s="63" t="s">
        <v>186</v>
      </c>
      <c r="J112" s="2" t="str">
        <f t="shared" si="4"/>
        <v>да</v>
      </c>
    </row>
    <row r="113" spans="1:10" ht="174" customHeight="1">
      <c r="A113" s="3" t="s">
        <v>436</v>
      </c>
      <c r="B113" s="4" t="s">
        <v>16</v>
      </c>
      <c r="C113" s="3" t="s">
        <v>70</v>
      </c>
      <c r="D113" s="3" t="s">
        <v>437</v>
      </c>
      <c r="E113" s="10" t="s">
        <v>438</v>
      </c>
      <c r="F113" s="64">
        <v>31</v>
      </c>
      <c r="G113" s="64" t="s">
        <v>0</v>
      </c>
      <c r="H113" s="71"/>
      <c r="I113" s="2"/>
      <c r="J113" s="2" t="str">
        <f t="shared" si="4"/>
        <v>да</v>
      </c>
    </row>
    <row r="114" spans="1:10" ht="232.5" customHeight="1">
      <c r="A114" s="58" t="s">
        <v>439</v>
      </c>
      <c r="B114" s="59" t="s">
        <v>16</v>
      </c>
      <c r="C114" s="162" t="s">
        <v>49</v>
      </c>
      <c r="D114" s="162" t="s">
        <v>440</v>
      </c>
      <c r="E114" s="60" t="s">
        <v>441</v>
      </c>
      <c r="F114" s="94">
        <v>48</v>
      </c>
      <c r="G114" s="94" t="s">
        <v>0</v>
      </c>
      <c r="H114" s="62" t="s">
        <v>442</v>
      </c>
      <c r="I114" s="63"/>
      <c r="J114" s="2" t="str">
        <f t="shared" si="4"/>
        <v>нет</v>
      </c>
    </row>
    <row r="115" spans="1:10" s="98" customFormat="1" ht="144">
      <c r="A115" s="142" t="s">
        <v>443</v>
      </c>
      <c r="B115" s="170" t="s">
        <v>16</v>
      </c>
      <c r="C115" s="144" t="s">
        <v>49</v>
      </c>
      <c r="D115" s="144" t="s">
        <v>55</v>
      </c>
      <c r="E115" s="145" t="s">
        <v>444</v>
      </c>
      <c r="F115" s="143">
        <v>21</v>
      </c>
      <c r="G115" s="146" t="s">
        <v>0</v>
      </c>
      <c r="H115" s="89">
        <v>44377</v>
      </c>
      <c r="I115" s="63" t="s">
        <v>186</v>
      </c>
      <c r="J115" s="2" t="str">
        <f t="shared" si="4"/>
        <v>нет</v>
      </c>
    </row>
    <row r="116" spans="1:10" s="98" customFormat="1" ht="192">
      <c r="A116" s="171" t="s">
        <v>445</v>
      </c>
      <c r="B116" s="143" t="s">
        <v>114</v>
      </c>
      <c r="C116" s="96" t="s">
        <v>49</v>
      </c>
      <c r="D116" s="96" t="s">
        <v>446</v>
      </c>
      <c r="E116" s="172" t="s">
        <v>447</v>
      </c>
      <c r="F116" s="173">
        <v>5</v>
      </c>
      <c r="G116" s="7" t="s">
        <v>0</v>
      </c>
      <c r="H116" s="20">
        <v>44377</v>
      </c>
      <c r="I116" s="15" t="s">
        <v>248</v>
      </c>
      <c r="J116" s="98" t="str">
        <f t="shared" si="4"/>
        <v>нет</v>
      </c>
    </row>
    <row r="117" spans="1:10" s="98" customFormat="1" ht="178.5" customHeight="1">
      <c r="A117" s="61" t="s">
        <v>113</v>
      </c>
      <c r="B117" s="147" t="s">
        <v>114</v>
      </c>
      <c r="C117" s="61" t="s">
        <v>115</v>
      </c>
      <c r="D117" s="148" t="s">
        <v>116</v>
      </c>
      <c r="E117" s="149" t="s">
        <v>448</v>
      </c>
      <c r="F117" s="7">
        <v>21</v>
      </c>
      <c r="G117" s="7" t="s">
        <v>0</v>
      </c>
      <c r="H117" s="150" t="s">
        <v>449</v>
      </c>
      <c r="I117" s="8"/>
      <c r="J117" s="98" t="str">
        <f t="shared" si="4"/>
        <v>да</v>
      </c>
    </row>
    <row r="118" spans="1:10" s="98" customFormat="1" ht="156" customHeight="1">
      <c r="A118" s="54" t="s">
        <v>450</v>
      </c>
      <c r="B118" s="143" t="s">
        <v>102</v>
      </c>
      <c r="C118" s="96" t="s">
        <v>86</v>
      </c>
      <c r="D118" s="96" t="s">
        <v>451</v>
      </c>
      <c r="E118" s="151" t="s">
        <v>452</v>
      </c>
      <c r="F118" s="7">
        <v>1</v>
      </c>
      <c r="G118" s="7">
        <v>20</v>
      </c>
      <c r="H118" s="76"/>
      <c r="I118" s="63" t="s">
        <v>248</v>
      </c>
      <c r="J118" s="98" t="str">
        <f t="shared" si="4"/>
        <v>нет</v>
      </c>
    </row>
    <row r="119" spans="1:10" s="98" customFormat="1" ht="166.5" customHeight="1">
      <c r="A119" s="54" t="s">
        <v>453</v>
      </c>
      <c r="B119" s="39" t="s">
        <v>159</v>
      </c>
      <c r="C119" s="95" t="s">
        <v>454</v>
      </c>
      <c r="D119" s="96" t="s">
        <v>455</v>
      </c>
      <c r="E119" s="151" t="s">
        <v>456</v>
      </c>
      <c r="F119" s="7" t="s">
        <v>0</v>
      </c>
      <c r="G119" s="97" t="s">
        <v>457</v>
      </c>
      <c r="H119" s="76">
        <v>44377</v>
      </c>
      <c r="I119" s="63" t="s">
        <v>248</v>
      </c>
      <c r="J119" s="98" t="str">
        <f t="shared" si="4"/>
        <v>нет</v>
      </c>
    </row>
    <row r="120" spans="1:10" s="98" customFormat="1" ht="15.75" customHeight="1">
      <c r="A120" s="99"/>
      <c r="B120" s="101"/>
      <c r="E120" s="100"/>
      <c r="F120" s="75"/>
      <c r="G120" s="75"/>
      <c r="H120" s="74"/>
      <c r="I120" s="75"/>
    </row>
    <row r="121" spans="1:10" s="98" customFormat="1" ht="15.75" customHeight="1">
      <c r="A121" s="99"/>
      <c r="B121" s="101"/>
      <c r="E121" s="100" t="s">
        <v>129</v>
      </c>
      <c r="F121" s="75"/>
      <c r="G121" s="75"/>
      <c r="H121" s="74"/>
      <c r="I121" s="75"/>
    </row>
    <row r="122" spans="1:10" s="98" customFormat="1" ht="15.75" customHeight="1">
      <c r="A122" s="99"/>
      <c r="B122" s="174"/>
      <c r="E122" s="100"/>
      <c r="F122" s="75"/>
      <c r="G122" s="75"/>
      <c r="H122" s="74"/>
      <c r="I122" s="75"/>
    </row>
    <row r="123" spans="1:10" s="98" customFormat="1" ht="15.75" customHeight="1">
      <c r="A123" s="99"/>
      <c r="B123" s="174"/>
      <c r="E123" s="100"/>
      <c r="F123" s="75"/>
      <c r="G123" s="75"/>
      <c r="H123" s="74"/>
      <c r="I123" s="75"/>
    </row>
    <row r="124" spans="1:10" s="98" customFormat="1" ht="15.75" customHeight="1">
      <c r="A124" s="99"/>
      <c r="B124" s="101"/>
      <c r="E124" s="100"/>
      <c r="F124" s="75"/>
      <c r="G124" s="75"/>
      <c r="H124" s="74"/>
      <c r="I124" s="75"/>
    </row>
    <row r="125" spans="1:10" s="98" customFormat="1" ht="15.75" customHeight="1">
      <c r="A125" s="99"/>
      <c r="B125" s="101"/>
      <c r="E125" s="100"/>
      <c r="F125" s="75"/>
      <c r="G125" s="75"/>
      <c r="H125" s="74"/>
      <c r="I125" s="75"/>
    </row>
    <row r="126" spans="1:10" s="98" customFormat="1" ht="15.75" customHeight="1">
      <c r="A126" s="99"/>
      <c r="B126" s="101"/>
      <c r="E126" s="100"/>
      <c r="F126" s="75"/>
      <c r="G126" s="75"/>
      <c r="H126" s="74"/>
      <c r="I126" s="75"/>
    </row>
    <row r="127" spans="1:10" s="98" customFormat="1" ht="15.75" customHeight="1">
      <c r="A127" s="99"/>
      <c r="B127" s="101"/>
      <c r="E127" s="100"/>
      <c r="F127" s="75"/>
      <c r="G127" s="75"/>
      <c r="H127" s="74"/>
      <c r="I127" s="75"/>
    </row>
    <row r="128" spans="1:10" s="98" customFormat="1" ht="15.75" customHeight="1">
      <c r="A128" s="99"/>
      <c r="B128" s="101"/>
      <c r="E128" s="100"/>
      <c r="F128" s="75"/>
      <c r="G128" s="75"/>
      <c r="H128" s="74"/>
      <c r="I128" s="75"/>
    </row>
    <row r="129" spans="1:9" s="98" customFormat="1" ht="15.75" customHeight="1">
      <c r="A129" s="99"/>
      <c r="B129" s="101"/>
      <c r="E129" s="100"/>
      <c r="F129" s="75"/>
      <c r="G129" s="75"/>
      <c r="H129" s="74"/>
      <c r="I129" s="75"/>
    </row>
    <row r="130" spans="1:9" s="98" customFormat="1" ht="15.75" customHeight="1">
      <c r="A130" s="99"/>
      <c r="B130" s="101"/>
      <c r="E130" s="100"/>
      <c r="F130" s="75"/>
      <c r="G130" s="75"/>
      <c r="H130" s="74"/>
      <c r="I130" s="75"/>
    </row>
    <row r="131" spans="1:9" s="98" customFormat="1" ht="15.75" customHeight="1">
      <c r="A131" s="99"/>
      <c r="B131" s="101"/>
      <c r="E131" s="100"/>
      <c r="F131" s="75"/>
      <c r="G131" s="75"/>
      <c r="H131" s="74"/>
      <c r="I131" s="75"/>
    </row>
    <row r="132" spans="1:9" s="98" customFormat="1" ht="15.75" customHeight="1">
      <c r="A132" s="99"/>
      <c r="B132" s="101"/>
      <c r="E132" s="100"/>
      <c r="F132" s="75"/>
      <c r="G132" s="75"/>
      <c r="H132" s="74"/>
      <c r="I132" s="75"/>
    </row>
    <row r="133" spans="1:9" s="98" customFormat="1" ht="15.75" customHeight="1">
      <c r="A133" s="99"/>
      <c r="B133" s="101"/>
      <c r="E133" s="100"/>
      <c r="F133" s="75"/>
      <c r="G133" s="75"/>
      <c r="H133" s="74"/>
      <c r="I133" s="75"/>
    </row>
    <row r="134" spans="1:9" s="98" customFormat="1" ht="15.75" customHeight="1">
      <c r="A134" s="99"/>
      <c r="B134" s="101"/>
      <c r="E134" s="100"/>
      <c r="F134" s="75"/>
      <c r="G134" s="75"/>
      <c r="H134" s="74"/>
      <c r="I134" s="75"/>
    </row>
    <row r="135" spans="1:9" s="98" customFormat="1" ht="15.75" customHeight="1">
      <c r="A135" s="99"/>
      <c r="B135" s="101"/>
      <c r="E135" s="100"/>
      <c r="F135" s="75"/>
      <c r="G135" s="75"/>
      <c r="H135" s="74"/>
      <c r="I135" s="75"/>
    </row>
    <row r="136" spans="1:9" s="98" customFormat="1" ht="15.75" customHeight="1">
      <c r="A136" s="99"/>
      <c r="B136" s="101"/>
      <c r="E136" s="100"/>
      <c r="F136" s="75"/>
      <c r="G136" s="75"/>
      <c r="H136" s="74"/>
      <c r="I136" s="75"/>
    </row>
    <row r="137" spans="1:9" s="98" customFormat="1" ht="15.75" customHeight="1">
      <c r="A137" s="99"/>
      <c r="B137" s="101"/>
      <c r="E137" s="100"/>
      <c r="F137" s="75"/>
      <c r="G137" s="75"/>
      <c r="H137" s="74"/>
      <c r="I137" s="75"/>
    </row>
    <row r="138" spans="1:9" s="98" customFormat="1" ht="15.75" customHeight="1">
      <c r="A138" s="99"/>
      <c r="B138" s="101"/>
      <c r="E138" s="100"/>
      <c r="F138" s="75"/>
      <c r="G138" s="75"/>
      <c r="H138" s="74"/>
      <c r="I138" s="75"/>
    </row>
    <row r="139" spans="1:9" s="98" customFormat="1" ht="15.75" customHeight="1">
      <c r="A139" s="99"/>
      <c r="B139" s="101"/>
      <c r="E139" s="100"/>
      <c r="F139" s="75"/>
      <c r="G139" s="75"/>
      <c r="H139" s="74"/>
      <c r="I139" s="75"/>
    </row>
    <row r="140" spans="1:9" s="98" customFormat="1" ht="15.75" customHeight="1">
      <c r="A140" s="99"/>
      <c r="B140" s="101"/>
      <c r="E140" s="100"/>
      <c r="F140" s="75"/>
      <c r="G140" s="75"/>
      <c r="H140" s="74"/>
      <c r="I140" s="75"/>
    </row>
    <row r="141" spans="1:9" s="98" customFormat="1" ht="15.75" customHeight="1">
      <c r="A141" s="99"/>
      <c r="B141" s="101"/>
      <c r="E141" s="100"/>
      <c r="F141" s="75"/>
      <c r="G141" s="75"/>
      <c r="H141" s="74"/>
      <c r="I141" s="75"/>
    </row>
    <row r="142" spans="1:9" s="98" customFormat="1" ht="15.75" customHeight="1">
      <c r="A142" s="99"/>
      <c r="B142" s="101"/>
      <c r="E142" s="100"/>
      <c r="F142" s="75"/>
      <c r="G142" s="75"/>
      <c r="H142" s="74"/>
      <c r="I142" s="75"/>
    </row>
    <row r="143" spans="1:9" s="98" customFormat="1" ht="15.75" customHeight="1">
      <c r="A143" s="99"/>
      <c r="B143" s="101"/>
      <c r="E143" s="100"/>
      <c r="F143" s="75"/>
      <c r="G143" s="75"/>
      <c r="H143" s="74"/>
      <c r="I143" s="75"/>
    </row>
    <row r="144" spans="1:9" s="98" customFormat="1" ht="15.75" customHeight="1">
      <c r="A144" s="99"/>
      <c r="B144" s="101"/>
      <c r="E144" s="100"/>
      <c r="F144" s="75"/>
      <c r="G144" s="75"/>
      <c r="H144" s="74"/>
      <c r="I144" s="75"/>
    </row>
    <row r="145" spans="1:9" s="98" customFormat="1" ht="15.75" customHeight="1">
      <c r="A145" s="99"/>
      <c r="B145" s="101"/>
      <c r="E145" s="100"/>
      <c r="F145" s="75"/>
      <c r="G145" s="75"/>
      <c r="H145" s="74"/>
      <c r="I145" s="75"/>
    </row>
    <row r="146" spans="1:9" s="98" customFormat="1" ht="15.75" customHeight="1">
      <c r="A146" s="99"/>
      <c r="B146" s="101"/>
      <c r="E146" s="100"/>
      <c r="F146" s="75"/>
      <c r="G146" s="75"/>
      <c r="H146" s="74"/>
      <c r="I146" s="75"/>
    </row>
    <row r="147" spans="1:9" s="98" customFormat="1" ht="15.75" customHeight="1">
      <c r="A147" s="99"/>
      <c r="B147" s="101"/>
      <c r="E147" s="100"/>
      <c r="F147" s="75"/>
      <c r="G147" s="75"/>
      <c r="H147" s="74"/>
      <c r="I147" s="75"/>
    </row>
    <row r="148" spans="1:9" s="98" customFormat="1" ht="15.75" customHeight="1">
      <c r="A148" s="99"/>
      <c r="B148" s="101"/>
      <c r="E148" s="100"/>
      <c r="F148" s="75"/>
      <c r="G148" s="75"/>
      <c r="H148" s="74"/>
      <c r="I148" s="75"/>
    </row>
    <row r="149" spans="1:9" s="98" customFormat="1" ht="15.75" customHeight="1">
      <c r="A149" s="99"/>
      <c r="B149" s="101"/>
      <c r="E149" s="100"/>
      <c r="F149" s="75"/>
      <c r="G149" s="75"/>
      <c r="H149" s="74"/>
      <c r="I149" s="75"/>
    </row>
    <row r="150" spans="1:9" s="98" customFormat="1" ht="15.75" customHeight="1">
      <c r="A150" s="99"/>
      <c r="B150" s="101"/>
      <c r="E150" s="100"/>
      <c r="F150" s="75"/>
      <c r="G150" s="75"/>
      <c r="H150" s="74"/>
      <c r="I150" s="75"/>
    </row>
    <row r="151" spans="1:9" s="98" customFormat="1" ht="15.75" customHeight="1">
      <c r="A151" s="99"/>
      <c r="B151" s="101"/>
      <c r="E151" s="100"/>
      <c r="F151" s="75"/>
      <c r="G151" s="75"/>
      <c r="H151" s="74"/>
      <c r="I151" s="75"/>
    </row>
    <row r="152" spans="1:9" s="98" customFormat="1" ht="15.75" customHeight="1">
      <c r="A152" s="99"/>
      <c r="B152" s="101"/>
      <c r="E152" s="100"/>
      <c r="F152" s="75"/>
      <c r="G152" s="75"/>
      <c r="H152" s="74"/>
      <c r="I152" s="75"/>
    </row>
    <row r="153" spans="1:9" s="98" customFormat="1" ht="15.75" customHeight="1">
      <c r="A153" s="99"/>
      <c r="B153" s="101"/>
      <c r="E153" s="100"/>
      <c r="F153" s="75"/>
      <c r="G153" s="75"/>
      <c r="H153" s="74"/>
      <c r="I153" s="75"/>
    </row>
    <row r="154" spans="1:9" s="98" customFormat="1" ht="15.75" customHeight="1">
      <c r="A154" s="99"/>
      <c r="B154" s="101"/>
      <c r="E154" s="100"/>
      <c r="F154" s="75"/>
      <c r="G154" s="75"/>
      <c r="H154" s="74"/>
      <c r="I154" s="75"/>
    </row>
    <row r="155" spans="1:9" s="98" customFormat="1" ht="15.75" customHeight="1">
      <c r="A155" s="99"/>
      <c r="B155" s="101"/>
      <c r="E155" s="100"/>
      <c r="F155" s="75"/>
      <c r="G155" s="75"/>
      <c r="H155" s="74"/>
      <c r="I155" s="75"/>
    </row>
    <row r="156" spans="1:9" s="98" customFormat="1" ht="15.75" customHeight="1">
      <c r="A156" s="99"/>
      <c r="B156" s="101"/>
      <c r="E156" s="100"/>
      <c r="F156" s="75"/>
      <c r="G156" s="75"/>
      <c r="H156" s="74"/>
      <c r="I156" s="75"/>
    </row>
    <row r="157" spans="1:9" s="98" customFormat="1" ht="15.75" customHeight="1">
      <c r="A157" s="99"/>
      <c r="B157" s="101"/>
      <c r="E157" s="100"/>
      <c r="F157" s="75"/>
      <c r="G157" s="75"/>
      <c r="H157" s="74"/>
      <c r="I157" s="75"/>
    </row>
    <row r="158" spans="1:9" s="98" customFormat="1" ht="15.75" customHeight="1">
      <c r="A158" s="99"/>
      <c r="B158" s="101"/>
      <c r="E158" s="100"/>
      <c r="F158" s="75"/>
      <c r="G158" s="75"/>
      <c r="H158" s="74"/>
      <c r="I158" s="75"/>
    </row>
    <row r="159" spans="1:9" s="98" customFormat="1" ht="15.75" customHeight="1">
      <c r="A159" s="99"/>
      <c r="B159" s="101"/>
      <c r="E159" s="100"/>
      <c r="F159" s="75"/>
      <c r="G159" s="75"/>
      <c r="H159" s="74"/>
      <c r="I159" s="75"/>
    </row>
    <row r="160" spans="1:9" s="98" customFormat="1" ht="15.75" customHeight="1">
      <c r="A160" s="99"/>
      <c r="B160" s="101"/>
      <c r="E160" s="100"/>
      <c r="F160" s="102"/>
      <c r="G160" s="102"/>
      <c r="H160" s="103"/>
      <c r="I160" s="102"/>
    </row>
    <row r="161" spans="1:2" ht="15.75" customHeight="1">
      <c r="A161" s="104"/>
      <c r="B161" s="105"/>
    </row>
    <row r="162" spans="1:2" ht="15.75" customHeight="1">
      <c r="A162" s="104"/>
      <c r="B162" s="105"/>
    </row>
    <row r="163" spans="1:2" ht="15.75" customHeight="1">
      <c r="A163" s="104"/>
      <c r="B163" s="105"/>
    </row>
    <row r="164" spans="1:2" ht="15.75" customHeight="1">
      <c r="A164" s="104"/>
      <c r="B164" s="105"/>
    </row>
    <row r="165" spans="1:2" ht="15.75" customHeight="1">
      <c r="A165" s="104"/>
      <c r="B165" s="105"/>
    </row>
    <row r="166" spans="1:2" ht="15.75" customHeight="1">
      <c r="A166" s="104"/>
      <c r="B166" s="105"/>
    </row>
    <row r="167" spans="1:2" ht="15.75" customHeight="1">
      <c r="A167" s="104"/>
      <c r="B167" s="105"/>
    </row>
    <row r="168" spans="1:2" ht="15.75" customHeight="1">
      <c r="A168" s="104"/>
      <c r="B168" s="105"/>
    </row>
    <row r="169" spans="1:2" ht="15.75" customHeight="1">
      <c r="A169" s="104"/>
      <c r="B169" s="105"/>
    </row>
    <row r="170" spans="1:2" ht="15.75" customHeight="1">
      <c r="A170" s="104"/>
      <c r="B170" s="105"/>
    </row>
    <row r="171" spans="1:2" ht="15.75" customHeight="1">
      <c r="A171" s="104"/>
      <c r="B171" s="105"/>
    </row>
    <row r="172" spans="1:2" ht="15.75" customHeight="1">
      <c r="A172" s="104"/>
      <c r="B172" s="105"/>
    </row>
    <row r="173" spans="1:2" ht="15.75" customHeight="1">
      <c r="A173" s="104"/>
      <c r="B173" s="105"/>
    </row>
    <row r="174" spans="1:2" ht="15.75" customHeight="1">
      <c r="A174" s="104"/>
      <c r="B174" s="105"/>
    </row>
    <row r="175" spans="1:2" ht="15.75" customHeight="1">
      <c r="A175" s="104"/>
      <c r="B175" s="105"/>
    </row>
    <row r="176" spans="1:2" ht="15.75" customHeight="1">
      <c r="A176" s="104"/>
      <c r="B176" s="105"/>
    </row>
    <row r="177" spans="1:2" ht="15.75" customHeight="1">
      <c r="A177" s="104"/>
      <c r="B177" s="105"/>
    </row>
    <row r="178" spans="1:2" ht="15.75" customHeight="1">
      <c r="A178" s="104"/>
      <c r="B178" s="105"/>
    </row>
    <row r="179" spans="1:2" ht="15.75" customHeight="1">
      <c r="A179" s="104"/>
      <c r="B179" s="105"/>
    </row>
    <row r="180" spans="1:2" ht="15.75" customHeight="1">
      <c r="A180" s="104"/>
      <c r="B180" s="105"/>
    </row>
    <row r="181" spans="1:2" ht="15.75" customHeight="1">
      <c r="A181" s="104"/>
      <c r="B181" s="105"/>
    </row>
    <row r="182" spans="1:2" ht="15.75" customHeight="1">
      <c r="A182" s="104"/>
      <c r="B182" s="105"/>
    </row>
    <row r="183" spans="1:2" ht="15.75" customHeight="1">
      <c r="A183" s="104"/>
      <c r="B183" s="105"/>
    </row>
    <row r="184" spans="1:2" ht="15.75" customHeight="1">
      <c r="A184" s="104"/>
      <c r="B184" s="105"/>
    </row>
    <row r="185" spans="1:2" ht="15.75" customHeight="1">
      <c r="A185" s="104"/>
      <c r="B185" s="105"/>
    </row>
    <row r="186" spans="1:2" ht="15.75" customHeight="1">
      <c r="A186" s="104"/>
      <c r="B186" s="105"/>
    </row>
    <row r="187" spans="1:2" ht="15.75" customHeight="1">
      <c r="A187" s="104"/>
      <c r="B187" s="105"/>
    </row>
    <row r="188" spans="1:2" ht="15.75" customHeight="1">
      <c r="A188" s="104"/>
      <c r="B188" s="105"/>
    </row>
    <row r="189" spans="1:2" ht="15.75" customHeight="1">
      <c r="A189" s="104"/>
      <c r="B189" s="105"/>
    </row>
    <row r="190" spans="1:2" ht="15.75" customHeight="1">
      <c r="A190" s="104"/>
      <c r="B190" s="105"/>
    </row>
    <row r="191" spans="1:2" ht="15.75" customHeight="1">
      <c r="A191" s="104"/>
      <c r="B191" s="105"/>
    </row>
    <row r="192" spans="1:2" ht="15.75" customHeight="1">
      <c r="A192" s="104"/>
      <c r="B192" s="105"/>
    </row>
    <row r="193" spans="1:2" ht="15.75" customHeight="1">
      <c r="A193" s="104"/>
      <c r="B193" s="105"/>
    </row>
    <row r="194" spans="1:2" ht="15.75" customHeight="1">
      <c r="A194" s="104"/>
      <c r="B194" s="105"/>
    </row>
    <row r="195" spans="1:2" ht="15.75" customHeight="1">
      <c r="A195" s="104"/>
      <c r="B195" s="105"/>
    </row>
    <row r="196" spans="1:2" ht="15.75" customHeight="1">
      <c r="A196" s="104"/>
      <c r="B196" s="105"/>
    </row>
    <row r="197" spans="1:2" ht="15.75" customHeight="1">
      <c r="A197" s="104"/>
      <c r="B197" s="105"/>
    </row>
    <row r="198" spans="1:2" ht="15.75" customHeight="1">
      <c r="A198" s="104"/>
      <c r="B198" s="105"/>
    </row>
    <row r="199" spans="1:2" ht="15.75" customHeight="1">
      <c r="A199" s="104"/>
      <c r="B199" s="105"/>
    </row>
    <row r="200" spans="1:2" ht="15.75" customHeight="1">
      <c r="A200" s="104"/>
      <c r="B200" s="105"/>
    </row>
    <row r="201" spans="1:2" ht="15.75" customHeight="1">
      <c r="A201" s="104"/>
      <c r="B201" s="105"/>
    </row>
    <row r="202" spans="1:2" ht="15.75" customHeight="1">
      <c r="A202" s="104"/>
      <c r="B202" s="105"/>
    </row>
    <row r="203" spans="1:2" ht="15.75" customHeight="1">
      <c r="A203" s="104"/>
      <c r="B203" s="105"/>
    </row>
    <row r="204" spans="1:2" ht="15.75" customHeight="1">
      <c r="A204" s="104"/>
      <c r="B204" s="105"/>
    </row>
    <row r="205" spans="1:2" ht="15.75" customHeight="1">
      <c r="A205" s="104"/>
      <c r="B205" s="105"/>
    </row>
    <row r="206" spans="1:2" ht="15.75" customHeight="1">
      <c r="A206" s="104"/>
      <c r="B206" s="105"/>
    </row>
    <row r="207" spans="1:2" ht="15.75" customHeight="1">
      <c r="A207" s="104"/>
      <c r="B207" s="105"/>
    </row>
    <row r="208" spans="1:2" ht="15.75" customHeight="1">
      <c r="A208" s="104"/>
      <c r="B208" s="105"/>
    </row>
    <row r="209" spans="1:2" ht="15.75" customHeight="1">
      <c r="A209" s="104"/>
      <c r="B209" s="105"/>
    </row>
    <row r="210" spans="1:2" ht="15.75" customHeight="1">
      <c r="A210" s="104"/>
      <c r="B210" s="105"/>
    </row>
    <row r="211" spans="1:2" ht="15.75" customHeight="1">
      <c r="A211" s="104"/>
      <c r="B211" s="105"/>
    </row>
    <row r="212" spans="1:2" ht="15.75" customHeight="1">
      <c r="A212" s="104"/>
      <c r="B212" s="105"/>
    </row>
    <row r="213" spans="1:2" ht="15.75" customHeight="1">
      <c r="A213" s="104"/>
      <c r="B213" s="105"/>
    </row>
    <row r="214" spans="1:2" ht="15.75" customHeight="1">
      <c r="A214" s="104"/>
      <c r="B214" s="105"/>
    </row>
    <row r="215" spans="1:2" ht="15.75" customHeight="1">
      <c r="A215" s="104"/>
      <c r="B215" s="105"/>
    </row>
    <row r="216" spans="1:2" ht="15.75" customHeight="1">
      <c r="A216" s="104"/>
      <c r="B216" s="105"/>
    </row>
    <row r="217" spans="1:2" ht="15.75" customHeight="1">
      <c r="A217" s="104"/>
      <c r="B217" s="105"/>
    </row>
    <row r="218" spans="1:2" ht="15.75" customHeight="1">
      <c r="A218" s="104"/>
      <c r="B218" s="105"/>
    </row>
    <row r="219" spans="1:2" ht="15.75" customHeight="1">
      <c r="A219" s="104"/>
      <c r="B219" s="105"/>
    </row>
    <row r="220" spans="1:2" ht="15.75" customHeight="1">
      <c r="A220" s="104"/>
      <c r="B220" s="105"/>
    </row>
    <row r="221" spans="1:2" ht="15.75" customHeight="1">
      <c r="A221" s="104"/>
      <c r="B221" s="105"/>
    </row>
    <row r="222" spans="1:2" ht="15.75" customHeight="1">
      <c r="A222" s="104"/>
      <c r="B222" s="105"/>
    </row>
    <row r="223" spans="1:2" ht="15.75" customHeight="1">
      <c r="A223" s="104"/>
      <c r="B223" s="105"/>
    </row>
    <row r="224" spans="1:2" ht="15.75" customHeight="1">
      <c r="A224" s="104"/>
      <c r="B224" s="105"/>
    </row>
    <row r="225" spans="1:2" ht="15.75" customHeight="1">
      <c r="A225" s="104"/>
      <c r="B225" s="105"/>
    </row>
    <row r="226" spans="1:2" ht="15.75" customHeight="1">
      <c r="A226" s="104"/>
      <c r="B226" s="105"/>
    </row>
    <row r="227" spans="1:2" ht="15.75" customHeight="1">
      <c r="A227" s="104"/>
      <c r="B227" s="105"/>
    </row>
    <row r="228" spans="1:2" ht="15.75" customHeight="1">
      <c r="A228" s="104"/>
      <c r="B228" s="105"/>
    </row>
    <row r="229" spans="1:2" ht="15.75" customHeight="1">
      <c r="A229" s="104"/>
      <c r="B229" s="105"/>
    </row>
    <row r="230" spans="1:2" ht="15.75" customHeight="1">
      <c r="A230" s="104"/>
      <c r="B230" s="105"/>
    </row>
    <row r="231" spans="1:2" ht="15.75" customHeight="1">
      <c r="A231" s="104"/>
      <c r="B231" s="105"/>
    </row>
    <row r="232" spans="1:2" ht="15.75" customHeight="1">
      <c r="A232" s="104"/>
      <c r="B232" s="105"/>
    </row>
    <row r="233" spans="1:2" ht="15.75" customHeight="1">
      <c r="A233" s="104"/>
      <c r="B233" s="105"/>
    </row>
    <row r="234" spans="1:2" ht="15.75" customHeight="1">
      <c r="A234" s="104"/>
      <c r="B234" s="105"/>
    </row>
    <row r="235" spans="1:2" ht="15.75" customHeight="1">
      <c r="A235" s="104"/>
      <c r="B235" s="105"/>
    </row>
    <row r="236" spans="1:2" ht="15.75" customHeight="1">
      <c r="A236" s="104"/>
      <c r="B236" s="105"/>
    </row>
    <row r="237" spans="1:2" ht="15.75" customHeight="1">
      <c r="A237" s="104"/>
      <c r="B237" s="105"/>
    </row>
    <row r="238" spans="1:2" ht="15.75" customHeight="1">
      <c r="A238" s="104"/>
      <c r="B238" s="105"/>
    </row>
    <row r="239" spans="1:2" ht="15.75" customHeight="1">
      <c r="A239" s="104"/>
      <c r="B239" s="105"/>
    </row>
    <row r="240" spans="1:2" ht="15.75" customHeight="1">
      <c r="A240" s="104"/>
      <c r="B240" s="105"/>
    </row>
    <row r="241" spans="1:2" ht="15.75" customHeight="1">
      <c r="A241" s="104"/>
      <c r="B241" s="105"/>
    </row>
    <row r="242" spans="1:2" ht="15.75" customHeight="1">
      <c r="A242" s="104"/>
      <c r="B242" s="105"/>
    </row>
    <row r="243" spans="1:2" ht="15.75" customHeight="1">
      <c r="A243" s="104"/>
      <c r="B243" s="105"/>
    </row>
    <row r="244" spans="1:2" ht="15.75" customHeight="1">
      <c r="A244" s="104"/>
      <c r="B244" s="105"/>
    </row>
    <row r="245" spans="1:2" ht="15.75" customHeight="1">
      <c r="A245" s="104"/>
      <c r="B245" s="105"/>
    </row>
    <row r="246" spans="1:2" ht="15.75" customHeight="1">
      <c r="A246" s="104"/>
      <c r="B246" s="105"/>
    </row>
    <row r="247" spans="1:2" ht="15.75" customHeight="1">
      <c r="A247" s="104"/>
      <c r="B247" s="105"/>
    </row>
    <row r="248" spans="1:2" ht="15.75" customHeight="1">
      <c r="A248" s="104"/>
      <c r="B248" s="105"/>
    </row>
    <row r="249" spans="1:2" ht="15.75" customHeight="1">
      <c r="A249" s="104"/>
      <c r="B249" s="105"/>
    </row>
    <row r="250" spans="1:2" ht="15.75" customHeight="1">
      <c r="A250" s="104"/>
      <c r="B250" s="105"/>
    </row>
    <row r="251" spans="1:2" ht="15.75" customHeight="1">
      <c r="A251" s="104"/>
      <c r="B251" s="105"/>
    </row>
    <row r="252" spans="1:2" ht="15.75" customHeight="1">
      <c r="A252" s="104"/>
      <c r="B252" s="105"/>
    </row>
    <row r="253" spans="1:2" ht="15.75" customHeight="1">
      <c r="A253" s="104"/>
      <c r="B253" s="105"/>
    </row>
    <row r="254" spans="1:2" ht="15.75" customHeight="1">
      <c r="A254" s="104"/>
      <c r="B254" s="105"/>
    </row>
    <row r="255" spans="1:2" ht="15.75" customHeight="1">
      <c r="A255" s="104"/>
      <c r="B255" s="105"/>
    </row>
    <row r="256" spans="1:2" ht="15.75" customHeight="1">
      <c r="A256" s="104"/>
      <c r="B256" s="105"/>
    </row>
    <row r="257" spans="1:2" ht="15.75" customHeight="1">
      <c r="A257" s="104"/>
      <c r="B257" s="105"/>
    </row>
    <row r="258" spans="1:2" ht="15.75" customHeight="1">
      <c r="A258" s="104"/>
      <c r="B258" s="105"/>
    </row>
    <row r="259" spans="1:2" ht="15.75" customHeight="1">
      <c r="A259" s="104"/>
      <c r="B259" s="105"/>
    </row>
    <row r="260" spans="1:2" ht="15.75" customHeight="1">
      <c r="A260" s="104"/>
      <c r="B260" s="105"/>
    </row>
    <row r="261" spans="1:2" ht="15.75" customHeight="1">
      <c r="A261" s="104"/>
      <c r="B261" s="105"/>
    </row>
    <row r="262" spans="1:2" ht="15.75" customHeight="1">
      <c r="A262" s="104"/>
      <c r="B262" s="105"/>
    </row>
    <row r="263" spans="1:2" ht="15.75" customHeight="1">
      <c r="A263" s="104"/>
      <c r="B263" s="105"/>
    </row>
    <row r="264" spans="1:2" ht="15.75" customHeight="1">
      <c r="A264" s="104"/>
      <c r="B264" s="105"/>
    </row>
    <row r="265" spans="1:2" ht="15.75" customHeight="1">
      <c r="A265" s="104"/>
      <c r="B265" s="105"/>
    </row>
    <row r="266" spans="1:2" ht="15.75" customHeight="1">
      <c r="A266" s="104"/>
      <c r="B266" s="105"/>
    </row>
    <row r="267" spans="1:2" ht="15.75" customHeight="1">
      <c r="A267" s="104"/>
      <c r="B267" s="105"/>
    </row>
    <row r="268" spans="1:2" ht="15.75" customHeight="1">
      <c r="A268" s="104"/>
      <c r="B268" s="105"/>
    </row>
    <row r="269" spans="1:2" ht="15.75" customHeight="1">
      <c r="A269" s="104"/>
      <c r="B269" s="105"/>
    </row>
    <row r="270" spans="1:2" ht="15.75" customHeight="1">
      <c r="A270" s="104"/>
      <c r="B270" s="105"/>
    </row>
    <row r="271" spans="1:2" ht="15.75" customHeight="1">
      <c r="A271" s="104"/>
      <c r="B271" s="105"/>
    </row>
    <row r="272" spans="1:2" ht="15.75" customHeight="1">
      <c r="A272" s="104"/>
      <c r="B272" s="105"/>
    </row>
    <row r="273" spans="1:2" ht="15.75" customHeight="1">
      <c r="A273" s="104"/>
      <c r="B273" s="105"/>
    </row>
    <row r="274" spans="1:2" ht="15.75" customHeight="1">
      <c r="A274" s="104"/>
      <c r="B274" s="105"/>
    </row>
    <row r="275" spans="1:2" ht="15.75" customHeight="1">
      <c r="A275" s="104"/>
      <c r="B275" s="105"/>
    </row>
    <row r="276" spans="1:2" ht="15.75" customHeight="1">
      <c r="A276" s="104"/>
      <c r="B276" s="105"/>
    </row>
    <row r="277" spans="1:2" ht="15.75" customHeight="1">
      <c r="A277" s="104"/>
      <c r="B277" s="105"/>
    </row>
    <row r="278" spans="1:2" ht="15.75" customHeight="1">
      <c r="A278" s="104"/>
      <c r="B278" s="105"/>
    </row>
    <row r="279" spans="1:2" ht="15.75" customHeight="1">
      <c r="A279" s="104"/>
      <c r="B279" s="105"/>
    </row>
    <row r="280" spans="1:2" ht="15.75" customHeight="1">
      <c r="A280" s="104"/>
      <c r="B280" s="105"/>
    </row>
    <row r="281" spans="1:2" ht="15.75" customHeight="1">
      <c r="A281" s="104"/>
      <c r="B281" s="105"/>
    </row>
    <row r="282" spans="1:2" ht="15.75" customHeight="1">
      <c r="A282" s="104"/>
      <c r="B282" s="105"/>
    </row>
    <row r="283" spans="1:2" ht="15.75" customHeight="1">
      <c r="A283" s="104"/>
      <c r="B283" s="105"/>
    </row>
    <row r="284" spans="1:2" ht="15.75" customHeight="1">
      <c r="A284" s="104"/>
      <c r="B284" s="105"/>
    </row>
    <row r="285" spans="1:2" ht="15.75" customHeight="1">
      <c r="A285" s="104"/>
      <c r="B285" s="105"/>
    </row>
    <row r="286" spans="1:2" ht="15.75" customHeight="1">
      <c r="A286" s="104"/>
      <c r="B286" s="105"/>
    </row>
    <row r="287" spans="1:2" ht="15.75" customHeight="1">
      <c r="A287" s="104"/>
      <c r="B287" s="105"/>
    </row>
    <row r="288" spans="1:2" ht="15.75" customHeight="1">
      <c r="A288" s="104"/>
      <c r="B288" s="105"/>
    </row>
    <row r="289" spans="1:2" ht="15.75" customHeight="1">
      <c r="A289" s="104"/>
      <c r="B289" s="105"/>
    </row>
    <row r="290" spans="1:2" ht="15.75" customHeight="1">
      <c r="A290" s="104"/>
      <c r="B290" s="105"/>
    </row>
    <row r="291" spans="1:2" ht="15.75" customHeight="1">
      <c r="A291" s="104"/>
      <c r="B291" s="105"/>
    </row>
    <row r="292" spans="1:2" ht="15.75" customHeight="1">
      <c r="A292" s="104"/>
      <c r="B292" s="105"/>
    </row>
    <row r="293" spans="1:2" ht="15.75" customHeight="1">
      <c r="A293" s="104"/>
      <c r="B293" s="105"/>
    </row>
    <row r="294" spans="1:2" ht="15.75" customHeight="1">
      <c r="A294" s="104"/>
      <c r="B294" s="105"/>
    </row>
    <row r="295" spans="1:2" ht="15.75" customHeight="1">
      <c r="A295" s="104"/>
      <c r="B295" s="105"/>
    </row>
    <row r="296" spans="1:2" ht="15.75" customHeight="1">
      <c r="A296" s="104"/>
      <c r="B296" s="105"/>
    </row>
    <row r="297" spans="1:2" ht="15.75" customHeight="1">
      <c r="A297" s="104"/>
      <c r="B297" s="105"/>
    </row>
    <row r="298" spans="1:2" ht="15.75" customHeight="1">
      <c r="A298" s="104"/>
      <c r="B298" s="105"/>
    </row>
    <row r="299" spans="1:2" ht="15.75" customHeight="1">
      <c r="A299" s="104"/>
      <c r="B299" s="105"/>
    </row>
    <row r="300" spans="1:2" ht="15.75" customHeight="1">
      <c r="A300" s="104"/>
      <c r="B300" s="105"/>
    </row>
    <row r="301" spans="1:2" ht="15.75" customHeight="1">
      <c r="A301" s="104"/>
      <c r="B301" s="105"/>
    </row>
    <row r="302" spans="1:2" ht="15.75" customHeight="1">
      <c r="A302" s="104"/>
      <c r="B302" s="105"/>
    </row>
    <row r="303" spans="1:2" ht="15.75" customHeight="1">
      <c r="A303" s="104"/>
      <c r="B303" s="105"/>
    </row>
    <row r="304" spans="1:2" ht="15.75" customHeight="1">
      <c r="A304" s="104"/>
      <c r="B304" s="105"/>
    </row>
    <row r="305" spans="1:2" ht="15.75" customHeight="1">
      <c r="A305" s="104"/>
      <c r="B305" s="105"/>
    </row>
    <row r="306" spans="1:2" ht="15.75" customHeight="1">
      <c r="A306" s="104"/>
      <c r="B306" s="105"/>
    </row>
    <row r="307" spans="1:2" ht="15.75" customHeight="1">
      <c r="A307" s="104"/>
      <c r="B307" s="105"/>
    </row>
    <row r="308" spans="1:2" ht="15.75" customHeight="1">
      <c r="A308" s="104"/>
      <c r="B308" s="105"/>
    </row>
    <row r="309" spans="1:2" ht="15.75" customHeight="1">
      <c r="A309" s="104"/>
      <c r="B309" s="105"/>
    </row>
    <row r="310" spans="1:2" ht="15.75" customHeight="1">
      <c r="A310" s="104"/>
      <c r="B310" s="105"/>
    </row>
    <row r="311" spans="1:2" ht="15.75" customHeight="1">
      <c r="A311" s="104"/>
      <c r="B311" s="105"/>
    </row>
    <row r="312" spans="1:2" ht="15.75" customHeight="1">
      <c r="A312" s="104"/>
      <c r="B312" s="105"/>
    </row>
    <row r="313" spans="1:2" ht="15.75" customHeight="1">
      <c r="A313" s="104"/>
      <c r="B313" s="105"/>
    </row>
    <row r="314" spans="1:2" ht="15.75" customHeight="1">
      <c r="A314" s="104"/>
      <c r="B314" s="105"/>
    </row>
    <row r="315" spans="1:2" ht="15.75" customHeight="1">
      <c r="A315" s="104"/>
      <c r="B315" s="105"/>
    </row>
    <row r="316" spans="1:2" ht="15.75" customHeight="1">
      <c r="A316" s="104"/>
      <c r="B316" s="105"/>
    </row>
    <row r="317" spans="1:2" ht="15.75" customHeight="1">
      <c r="A317" s="104"/>
      <c r="B317" s="105"/>
    </row>
    <row r="318" spans="1:2" ht="15.75" customHeight="1">
      <c r="A318" s="104"/>
      <c r="B318" s="105"/>
    </row>
    <row r="319" spans="1:2" ht="15.75" customHeight="1">
      <c r="A319" s="104"/>
      <c r="B319" s="105"/>
    </row>
    <row r="320" spans="1:2" ht="15.75" customHeight="1">
      <c r="A320" s="104"/>
      <c r="B320" s="105"/>
    </row>
    <row r="321" spans="1:2" ht="15.75" customHeight="1">
      <c r="A321" s="104"/>
      <c r="B321" s="105"/>
    </row>
    <row r="322" spans="1:2" ht="15.75" customHeight="1">
      <c r="A322" s="104"/>
      <c r="B322" s="105"/>
    </row>
    <row r="323" spans="1:2" ht="15.75" customHeight="1">
      <c r="A323" s="104"/>
      <c r="B323" s="105"/>
    </row>
    <row r="324" spans="1:2" ht="15.75" customHeight="1">
      <c r="A324" s="104"/>
      <c r="B324" s="105"/>
    </row>
    <row r="325" spans="1:2" ht="15.75" customHeight="1">
      <c r="A325" s="104"/>
      <c r="B325" s="105"/>
    </row>
    <row r="326" spans="1:2" ht="15.75" customHeight="1">
      <c r="A326" s="104"/>
      <c r="B326" s="105"/>
    </row>
    <row r="327" spans="1:2" ht="15.75" customHeight="1">
      <c r="A327" s="104"/>
      <c r="B327" s="105"/>
    </row>
    <row r="328" spans="1:2" ht="15.75" customHeight="1">
      <c r="A328" s="104"/>
      <c r="B328" s="105"/>
    </row>
    <row r="329" spans="1:2" ht="15.75" customHeight="1">
      <c r="A329" s="104"/>
      <c r="B329" s="105"/>
    </row>
    <row r="330" spans="1:2" ht="15.75" customHeight="1">
      <c r="A330" s="104"/>
      <c r="B330" s="105"/>
    </row>
    <row r="331" spans="1:2" ht="15.75" customHeight="1">
      <c r="A331" s="104"/>
      <c r="B331" s="105"/>
    </row>
    <row r="332" spans="1:2" ht="15.75" customHeight="1">
      <c r="A332" s="104"/>
      <c r="B332" s="105"/>
    </row>
    <row r="333" spans="1:2" ht="15.75" customHeight="1">
      <c r="A333" s="104"/>
      <c r="B333" s="105"/>
    </row>
    <row r="334" spans="1:2" ht="15.75" customHeight="1">
      <c r="A334" s="104"/>
      <c r="B334" s="105"/>
    </row>
    <row r="335" spans="1:2" ht="15.75" customHeight="1">
      <c r="A335" s="104"/>
      <c r="B335" s="105"/>
    </row>
    <row r="336" spans="1:2" ht="15.75" customHeight="1">
      <c r="A336" s="104"/>
      <c r="B336" s="105"/>
    </row>
    <row r="337" spans="1:2" ht="15.75" customHeight="1">
      <c r="A337" s="104"/>
      <c r="B337" s="105"/>
    </row>
    <row r="338" spans="1:2" ht="15.75" customHeight="1">
      <c r="A338" s="104"/>
      <c r="B338" s="105"/>
    </row>
    <row r="339" spans="1:2" ht="15.75" customHeight="1">
      <c r="A339" s="104"/>
      <c r="B339" s="105"/>
    </row>
    <row r="340" spans="1:2" ht="15.75" customHeight="1">
      <c r="A340" s="104"/>
      <c r="B340" s="105"/>
    </row>
    <row r="341" spans="1:2" ht="15.75" customHeight="1">
      <c r="A341" s="104"/>
      <c r="B341" s="105"/>
    </row>
    <row r="342" spans="1:2" ht="15.75" customHeight="1">
      <c r="A342" s="104"/>
      <c r="B342" s="105"/>
    </row>
    <row r="343" spans="1:2" ht="15.75" customHeight="1">
      <c r="A343" s="104"/>
      <c r="B343" s="105"/>
    </row>
    <row r="344" spans="1:2" ht="15.75" customHeight="1">
      <c r="A344" s="104"/>
      <c r="B344" s="105"/>
    </row>
    <row r="345" spans="1:2" ht="15.75" customHeight="1">
      <c r="A345" s="104"/>
      <c r="B345" s="105"/>
    </row>
    <row r="346" spans="1:2" ht="15.75" customHeight="1">
      <c r="A346" s="104"/>
      <c r="B346" s="105"/>
    </row>
    <row r="347" spans="1:2" ht="15.75" customHeight="1">
      <c r="A347" s="104"/>
      <c r="B347" s="105"/>
    </row>
    <row r="348" spans="1:2" ht="15.75" customHeight="1">
      <c r="A348" s="104"/>
      <c r="B348" s="105"/>
    </row>
    <row r="349" spans="1:2" ht="15.75" customHeight="1">
      <c r="A349" s="104"/>
      <c r="B349" s="105"/>
    </row>
    <row r="350" spans="1:2" ht="15.75" customHeight="1">
      <c r="A350" s="104"/>
      <c r="B350" s="105"/>
    </row>
    <row r="351" spans="1:2" ht="15.75" customHeight="1">
      <c r="A351" s="104"/>
      <c r="B351" s="105"/>
    </row>
    <row r="352" spans="1:2" ht="15.75" customHeight="1">
      <c r="A352" s="104"/>
      <c r="B352" s="105"/>
    </row>
    <row r="353" spans="1:2" ht="15.75" customHeight="1">
      <c r="A353" s="104"/>
      <c r="B353" s="105"/>
    </row>
    <row r="354" spans="1:2" ht="15.75" customHeight="1">
      <c r="A354" s="104"/>
      <c r="B354" s="105"/>
    </row>
    <row r="355" spans="1:2" ht="15.75" customHeight="1">
      <c r="A355" s="104"/>
      <c r="B355" s="105"/>
    </row>
    <row r="356" spans="1:2" ht="15.75" customHeight="1">
      <c r="A356" s="104"/>
      <c r="B356" s="105"/>
    </row>
    <row r="357" spans="1:2" ht="15.75" customHeight="1">
      <c r="A357" s="104"/>
      <c r="B357" s="105"/>
    </row>
    <row r="358" spans="1:2" ht="15.75" customHeight="1">
      <c r="A358" s="104"/>
      <c r="B358" s="105"/>
    </row>
    <row r="359" spans="1:2" ht="15.75" customHeight="1">
      <c r="A359" s="104"/>
      <c r="B359" s="105"/>
    </row>
    <row r="360" spans="1:2" ht="15.75" customHeight="1">
      <c r="A360" s="104"/>
      <c r="B360" s="105"/>
    </row>
    <row r="361" spans="1:2" ht="15.75" customHeight="1">
      <c r="A361" s="104"/>
      <c r="B361" s="105"/>
    </row>
    <row r="362" spans="1:2" ht="15.75" customHeight="1">
      <c r="A362" s="104"/>
      <c r="B362" s="105"/>
    </row>
    <row r="363" spans="1:2" ht="15.75" customHeight="1">
      <c r="A363" s="104"/>
      <c r="B363" s="105"/>
    </row>
    <row r="364" spans="1:2" ht="15.75" customHeight="1">
      <c r="A364" s="104"/>
      <c r="B364" s="105"/>
    </row>
    <row r="365" spans="1:2" ht="15.75" customHeight="1">
      <c r="A365" s="104"/>
      <c r="B365" s="105"/>
    </row>
    <row r="366" spans="1:2" ht="15.75" customHeight="1">
      <c r="A366" s="104"/>
      <c r="B366" s="105"/>
    </row>
    <row r="367" spans="1:2" ht="15.75" customHeight="1">
      <c r="A367" s="104"/>
      <c r="B367" s="105"/>
    </row>
    <row r="368" spans="1:2" ht="15.75" customHeight="1">
      <c r="A368" s="104"/>
      <c r="B368" s="105"/>
    </row>
    <row r="369" spans="1:2" ht="15.75" customHeight="1">
      <c r="A369" s="104"/>
      <c r="B369" s="105"/>
    </row>
    <row r="370" spans="1:2" ht="15.75" customHeight="1">
      <c r="A370" s="104"/>
      <c r="B370" s="105"/>
    </row>
    <row r="371" spans="1:2" ht="15.75" customHeight="1">
      <c r="A371" s="104"/>
      <c r="B371" s="105"/>
    </row>
    <row r="372" spans="1:2" ht="15.75" customHeight="1">
      <c r="A372" s="104"/>
      <c r="B372" s="105"/>
    </row>
    <row r="373" spans="1:2" ht="15.75" customHeight="1">
      <c r="A373" s="104"/>
      <c r="B373" s="105"/>
    </row>
    <row r="374" spans="1:2" ht="15.75" customHeight="1">
      <c r="A374" s="104"/>
      <c r="B374" s="105"/>
    </row>
    <row r="375" spans="1:2" ht="15.75" customHeight="1">
      <c r="A375" s="104"/>
      <c r="B375" s="105"/>
    </row>
    <row r="376" spans="1:2" ht="15.75" customHeight="1">
      <c r="A376" s="104"/>
      <c r="B376" s="105"/>
    </row>
    <row r="377" spans="1:2" ht="15.75" customHeight="1">
      <c r="A377" s="104"/>
      <c r="B377" s="105"/>
    </row>
    <row r="378" spans="1:2" ht="15.75" customHeight="1">
      <c r="A378" s="104"/>
      <c r="B378" s="105"/>
    </row>
    <row r="379" spans="1:2" ht="15.75" customHeight="1">
      <c r="A379" s="104"/>
      <c r="B379" s="105"/>
    </row>
    <row r="380" spans="1:2" ht="15.75" customHeight="1">
      <c r="A380" s="104"/>
      <c r="B380" s="105"/>
    </row>
    <row r="381" spans="1:2" ht="15.75" customHeight="1">
      <c r="A381" s="104"/>
      <c r="B381" s="105"/>
    </row>
    <row r="382" spans="1:2" ht="15.75" customHeight="1">
      <c r="A382" s="104"/>
      <c r="B382" s="105"/>
    </row>
    <row r="383" spans="1:2" ht="15.75" customHeight="1">
      <c r="A383" s="104"/>
      <c r="B383" s="105"/>
    </row>
    <row r="384" spans="1:2" ht="15.75" customHeight="1">
      <c r="A384" s="104"/>
      <c r="B384" s="105"/>
    </row>
    <row r="385" spans="1:2" ht="15.75" customHeight="1">
      <c r="A385" s="104"/>
      <c r="B385" s="105"/>
    </row>
    <row r="386" spans="1:2" ht="15.75" customHeight="1">
      <c r="A386" s="104"/>
      <c r="B386" s="105"/>
    </row>
    <row r="387" spans="1:2" ht="15.75" customHeight="1">
      <c r="A387" s="104"/>
      <c r="B387" s="105"/>
    </row>
    <row r="388" spans="1:2" ht="15.75" customHeight="1">
      <c r="A388" s="104"/>
      <c r="B388" s="105"/>
    </row>
    <row r="389" spans="1:2" ht="15.75" customHeight="1">
      <c r="A389" s="104"/>
      <c r="B389" s="105"/>
    </row>
    <row r="390" spans="1:2" ht="15.75" customHeight="1">
      <c r="A390" s="104"/>
      <c r="B390" s="105"/>
    </row>
    <row r="391" spans="1:2" ht="15.75" customHeight="1">
      <c r="A391" s="104"/>
      <c r="B391" s="105"/>
    </row>
    <row r="392" spans="1:2" ht="15.75" customHeight="1">
      <c r="A392" s="104"/>
      <c r="B392" s="105"/>
    </row>
    <row r="393" spans="1:2" ht="15.75" customHeight="1">
      <c r="A393" s="104"/>
      <c r="B393" s="105"/>
    </row>
    <row r="394" spans="1:2" ht="15.75" customHeight="1">
      <c r="A394" s="104"/>
      <c r="B394" s="105"/>
    </row>
    <row r="395" spans="1:2" ht="15.75" customHeight="1">
      <c r="A395" s="104"/>
      <c r="B395" s="105"/>
    </row>
    <row r="396" spans="1:2" ht="15.75" customHeight="1">
      <c r="A396" s="104"/>
      <c r="B396" s="105"/>
    </row>
    <row r="397" spans="1:2" ht="15.75" customHeight="1">
      <c r="A397" s="104"/>
      <c r="B397" s="105"/>
    </row>
    <row r="398" spans="1:2" ht="15.75" customHeight="1">
      <c r="A398" s="104"/>
      <c r="B398" s="105"/>
    </row>
    <row r="399" spans="1:2" ht="15.75" customHeight="1">
      <c r="A399" s="104"/>
      <c r="B399" s="105"/>
    </row>
    <row r="400" spans="1:2" ht="15.75" customHeight="1">
      <c r="A400" s="104"/>
      <c r="B400" s="105"/>
    </row>
    <row r="401" spans="1:2" ht="15.75" customHeight="1">
      <c r="A401" s="104"/>
      <c r="B401" s="105"/>
    </row>
    <row r="402" spans="1:2" ht="15.75" customHeight="1">
      <c r="A402" s="104"/>
      <c r="B402" s="105"/>
    </row>
    <row r="403" spans="1:2" ht="15.75" customHeight="1">
      <c r="A403" s="104"/>
      <c r="B403" s="105"/>
    </row>
    <row r="404" spans="1:2" ht="15.75" customHeight="1">
      <c r="A404" s="104"/>
      <c r="B404" s="105"/>
    </row>
    <row r="405" spans="1:2" ht="15.75" customHeight="1">
      <c r="A405" s="104"/>
      <c r="B405" s="105"/>
    </row>
    <row r="406" spans="1:2" ht="15.75" customHeight="1">
      <c r="A406" s="104"/>
      <c r="B406" s="105"/>
    </row>
    <row r="407" spans="1:2" ht="15.75" customHeight="1">
      <c r="A407" s="104"/>
      <c r="B407" s="105"/>
    </row>
    <row r="408" spans="1:2" ht="15.75" customHeight="1">
      <c r="A408" s="104"/>
      <c r="B408" s="105"/>
    </row>
    <row r="409" spans="1:2" ht="15.75" customHeight="1">
      <c r="A409" s="104"/>
      <c r="B409" s="105"/>
    </row>
    <row r="410" spans="1:2" ht="15.75" customHeight="1">
      <c r="A410" s="104"/>
      <c r="B410" s="105"/>
    </row>
    <row r="411" spans="1:2" ht="15.75" customHeight="1">
      <c r="A411" s="104"/>
      <c r="B411" s="105"/>
    </row>
    <row r="412" spans="1:2" ht="15.75" customHeight="1">
      <c r="A412" s="104"/>
      <c r="B412" s="105"/>
    </row>
    <row r="413" spans="1:2" ht="15.75" customHeight="1">
      <c r="A413" s="104"/>
      <c r="B413" s="105"/>
    </row>
    <row r="414" spans="1:2" ht="15.75" customHeight="1">
      <c r="A414" s="104"/>
      <c r="B414" s="105"/>
    </row>
    <row r="415" spans="1:2" ht="15.75" customHeight="1">
      <c r="A415" s="104"/>
      <c r="B415" s="105"/>
    </row>
    <row r="416" spans="1:2" ht="15.75" customHeight="1">
      <c r="A416" s="104"/>
      <c r="B416" s="105"/>
    </row>
    <row r="417" spans="1:2" ht="15.75" customHeight="1">
      <c r="A417" s="104"/>
      <c r="B417" s="105"/>
    </row>
    <row r="418" spans="1:2" ht="15.75" customHeight="1">
      <c r="A418" s="104"/>
      <c r="B418" s="105"/>
    </row>
    <row r="419" spans="1:2" ht="15.75" customHeight="1">
      <c r="A419" s="104"/>
      <c r="B419" s="105"/>
    </row>
    <row r="420" spans="1:2" ht="15.75" customHeight="1">
      <c r="A420" s="104"/>
      <c r="B420" s="105"/>
    </row>
    <row r="421" spans="1:2" ht="15.75" customHeight="1">
      <c r="A421" s="104"/>
      <c r="B421" s="105"/>
    </row>
    <row r="422" spans="1:2" ht="15.75" customHeight="1">
      <c r="A422" s="104"/>
      <c r="B422" s="105"/>
    </row>
    <row r="423" spans="1:2" ht="15.75" customHeight="1">
      <c r="A423" s="104"/>
      <c r="B423" s="105"/>
    </row>
    <row r="424" spans="1:2" ht="15.75" customHeight="1">
      <c r="A424" s="104"/>
      <c r="B424" s="105"/>
    </row>
    <row r="425" spans="1:2" ht="15.75" customHeight="1">
      <c r="A425" s="104"/>
      <c r="B425" s="105"/>
    </row>
    <row r="426" spans="1:2" ht="15.75" customHeight="1">
      <c r="A426" s="104"/>
      <c r="B426" s="105"/>
    </row>
    <row r="427" spans="1:2" ht="15.75" customHeight="1">
      <c r="A427" s="104"/>
      <c r="B427" s="105"/>
    </row>
    <row r="428" spans="1:2" ht="15.75" customHeight="1">
      <c r="A428" s="104"/>
      <c r="B428" s="105"/>
    </row>
    <row r="429" spans="1:2" ht="15.75" customHeight="1">
      <c r="A429" s="104"/>
      <c r="B429" s="105"/>
    </row>
    <row r="430" spans="1:2" ht="15.75" customHeight="1">
      <c r="A430" s="104"/>
      <c r="B430" s="105"/>
    </row>
    <row r="431" spans="1:2" ht="15.75" customHeight="1">
      <c r="A431" s="104"/>
      <c r="B431" s="105"/>
    </row>
    <row r="432" spans="1:2" ht="15.75" customHeight="1">
      <c r="A432" s="104"/>
      <c r="B432" s="105"/>
    </row>
    <row r="433" spans="1:2" ht="15.75" customHeight="1">
      <c r="A433" s="104"/>
      <c r="B433" s="105"/>
    </row>
    <row r="434" spans="1:2" ht="15.75" customHeight="1">
      <c r="A434" s="104"/>
      <c r="B434" s="105"/>
    </row>
    <row r="435" spans="1:2" ht="15.75" customHeight="1">
      <c r="A435" s="104"/>
      <c r="B435" s="105"/>
    </row>
    <row r="436" spans="1:2" ht="15.75" customHeight="1">
      <c r="A436" s="104"/>
      <c r="B436" s="105"/>
    </row>
    <row r="437" spans="1:2" ht="15.75" customHeight="1">
      <c r="A437" s="104"/>
      <c r="B437" s="105"/>
    </row>
    <row r="438" spans="1:2" ht="15.75" customHeight="1">
      <c r="A438" s="104"/>
      <c r="B438" s="105"/>
    </row>
    <row r="439" spans="1:2" ht="15.75" customHeight="1">
      <c r="A439" s="104"/>
      <c r="B439" s="105"/>
    </row>
    <row r="440" spans="1:2" ht="15.75" customHeight="1">
      <c r="A440" s="104"/>
      <c r="B440" s="105"/>
    </row>
    <row r="441" spans="1:2" ht="15.75" customHeight="1">
      <c r="A441" s="104"/>
      <c r="B441" s="105"/>
    </row>
    <row r="442" spans="1:2" ht="15.75" customHeight="1">
      <c r="A442" s="104"/>
      <c r="B442" s="105"/>
    </row>
    <row r="443" spans="1:2" ht="15.75" customHeight="1">
      <c r="A443" s="104"/>
      <c r="B443" s="105"/>
    </row>
    <row r="444" spans="1:2" ht="15.75" customHeight="1">
      <c r="A444" s="104"/>
      <c r="B444" s="105"/>
    </row>
    <row r="445" spans="1:2" ht="15.75" customHeight="1">
      <c r="A445" s="104"/>
      <c r="B445" s="105"/>
    </row>
    <row r="446" spans="1:2" ht="15.75" customHeight="1">
      <c r="A446" s="104"/>
      <c r="B446" s="105"/>
    </row>
    <row r="447" spans="1:2" ht="15.75" customHeight="1">
      <c r="A447" s="104"/>
      <c r="B447" s="105"/>
    </row>
    <row r="448" spans="1:2" ht="15.75" customHeight="1">
      <c r="A448" s="104"/>
      <c r="B448" s="105"/>
    </row>
    <row r="449" spans="1:2" ht="15.75" customHeight="1">
      <c r="A449" s="104"/>
      <c r="B449" s="105"/>
    </row>
    <row r="450" spans="1:2" ht="15.75" customHeight="1">
      <c r="A450" s="104"/>
      <c r="B450" s="105"/>
    </row>
    <row r="451" spans="1:2" ht="15.75" customHeight="1">
      <c r="A451" s="104"/>
      <c r="B451" s="105"/>
    </row>
    <row r="452" spans="1:2" ht="15.75" customHeight="1">
      <c r="A452" s="104"/>
      <c r="B452" s="105"/>
    </row>
    <row r="453" spans="1:2" ht="15.75" customHeight="1">
      <c r="A453" s="104"/>
      <c r="B453" s="105"/>
    </row>
    <row r="454" spans="1:2" ht="15.75" customHeight="1">
      <c r="A454" s="104"/>
      <c r="B454" s="105"/>
    </row>
    <row r="455" spans="1:2" ht="15.75" customHeight="1">
      <c r="A455" s="104"/>
      <c r="B455" s="105"/>
    </row>
    <row r="456" spans="1:2" ht="15.75" customHeight="1">
      <c r="A456" s="104"/>
      <c r="B456" s="105"/>
    </row>
    <row r="457" spans="1:2" ht="15.75" customHeight="1">
      <c r="A457" s="104"/>
      <c r="B457" s="105"/>
    </row>
    <row r="458" spans="1:2" ht="15.75" customHeight="1">
      <c r="A458" s="104"/>
      <c r="B458" s="105"/>
    </row>
    <row r="459" spans="1:2" ht="15.75" customHeight="1">
      <c r="A459" s="104"/>
      <c r="B459" s="105"/>
    </row>
    <row r="460" spans="1:2" ht="15.75" customHeight="1">
      <c r="A460" s="104"/>
      <c r="B460" s="105"/>
    </row>
    <row r="461" spans="1:2" ht="15.75" customHeight="1">
      <c r="A461" s="104"/>
      <c r="B461" s="105"/>
    </row>
    <row r="462" spans="1:2" ht="15.75" customHeight="1">
      <c r="A462" s="104"/>
      <c r="B462" s="105"/>
    </row>
    <row r="463" spans="1:2" ht="15.75" customHeight="1">
      <c r="A463" s="104"/>
      <c r="B463" s="105"/>
    </row>
    <row r="464" spans="1:2" ht="15.75" customHeight="1">
      <c r="A464" s="104"/>
      <c r="B464" s="105"/>
    </row>
    <row r="465" spans="1:2" ht="15.75" customHeight="1">
      <c r="A465" s="104"/>
      <c r="B465" s="105"/>
    </row>
    <row r="466" spans="1:2" ht="15.75" customHeight="1">
      <c r="A466" s="104"/>
      <c r="B466" s="105"/>
    </row>
    <row r="467" spans="1:2" ht="15.75" customHeight="1">
      <c r="A467" s="104"/>
      <c r="B467" s="105"/>
    </row>
    <row r="468" spans="1:2" ht="15.75" customHeight="1">
      <c r="A468" s="104"/>
      <c r="B468" s="105"/>
    </row>
    <row r="469" spans="1:2" ht="15.75" customHeight="1">
      <c r="A469" s="104"/>
      <c r="B469" s="105"/>
    </row>
    <row r="470" spans="1:2" ht="15.75" customHeight="1">
      <c r="A470" s="104"/>
      <c r="B470" s="105"/>
    </row>
    <row r="471" spans="1:2" ht="15.75" customHeight="1">
      <c r="A471" s="104"/>
      <c r="B471" s="105"/>
    </row>
    <row r="472" spans="1:2" ht="15.75" customHeight="1">
      <c r="A472" s="104"/>
      <c r="B472" s="105"/>
    </row>
    <row r="473" spans="1:2" ht="15.75" customHeight="1">
      <c r="A473" s="104"/>
      <c r="B473" s="105"/>
    </row>
    <row r="474" spans="1:2" ht="15.75" customHeight="1">
      <c r="A474" s="104"/>
      <c r="B474" s="105"/>
    </row>
    <row r="475" spans="1:2" ht="15.75" customHeight="1">
      <c r="A475" s="104"/>
      <c r="B475" s="105"/>
    </row>
    <row r="476" spans="1:2" ht="15.75" customHeight="1">
      <c r="A476" s="104"/>
      <c r="B476" s="105"/>
    </row>
    <row r="477" spans="1:2" ht="15.75" customHeight="1">
      <c r="A477" s="104"/>
      <c r="B477" s="105"/>
    </row>
    <row r="478" spans="1:2" ht="15.75" customHeight="1">
      <c r="A478" s="104"/>
      <c r="B478" s="105"/>
    </row>
    <row r="479" spans="1:2" ht="15.75" customHeight="1">
      <c r="A479" s="104"/>
      <c r="B479" s="105"/>
    </row>
    <row r="480" spans="1:2" ht="15.75" customHeight="1">
      <c r="A480" s="104"/>
      <c r="B480" s="105"/>
    </row>
    <row r="481" spans="1:2" ht="15.75" customHeight="1">
      <c r="A481" s="104"/>
      <c r="B481" s="105"/>
    </row>
    <row r="482" spans="1:2" ht="15.75" customHeight="1">
      <c r="A482" s="104"/>
      <c r="B482" s="105"/>
    </row>
    <row r="483" spans="1:2" ht="15.75" customHeight="1">
      <c r="A483" s="104"/>
      <c r="B483" s="105"/>
    </row>
    <row r="484" spans="1:2" ht="15.75" customHeight="1">
      <c r="A484" s="104"/>
      <c r="B484" s="105"/>
    </row>
    <row r="485" spans="1:2" ht="15.75" customHeight="1">
      <c r="A485" s="104"/>
      <c r="B485" s="105"/>
    </row>
    <row r="486" spans="1:2" ht="15.75" customHeight="1">
      <c r="A486" s="104"/>
      <c r="B486" s="105"/>
    </row>
    <row r="487" spans="1:2" ht="15.75" customHeight="1">
      <c r="A487" s="104"/>
      <c r="B487" s="105"/>
    </row>
    <row r="488" spans="1:2" ht="15.75" customHeight="1">
      <c r="A488" s="104"/>
      <c r="B488" s="105"/>
    </row>
    <row r="489" spans="1:2" ht="15.75" customHeight="1">
      <c r="A489" s="104"/>
      <c r="B489" s="105"/>
    </row>
    <row r="490" spans="1:2" ht="15.75" customHeight="1">
      <c r="A490" s="104"/>
      <c r="B490" s="105"/>
    </row>
    <row r="491" spans="1:2" ht="15.75" customHeight="1">
      <c r="A491" s="104"/>
      <c r="B491" s="105"/>
    </row>
    <row r="492" spans="1:2" ht="15.75" customHeight="1">
      <c r="A492" s="104"/>
      <c r="B492" s="105"/>
    </row>
    <row r="493" spans="1:2" ht="15.75" customHeight="1">
      <c r="A493" s="104"/>
      <c r="B493" s="105"/>
    </row>
    <row r="494" spans="1:2" ht="15.75" customHeight="1">
      <c r="A494" s="104"/>
      <c r="B494" s="105"/>
    </row>
    <row r="495" spans="1:2" ht="15.75" customHeight="1">
      <c r="A495" s="104"/>
      <c r="B495" s="105"/>
    </row>
    <row r="496" spans="1:2" ht="15.75" customHeight="1">
      <c r="A496" s="104"/>
      <c r="B496" s="105"/>
    </row>
    <row r="497" spans="1:2" ht="15.75" customHeight="1">
      <c r="A497" s="104"/>
      <c r="B497" s="105"/>
    </row>
    <row r="498" spans="1:2" ht="15.75" customHeight="1">
      <c r="A498" s="104"/>
      <c r="B498" s="105"/>
    </row>
    <row r="499" spans="1:2" ht="15.75" customHeight="1">
      <c r="A499" s="104"/>
      <c r="B499" s="105"/>
    </row>
    <row r="500" spans="1:2" ht="15.75" customHeight="1">
      <c r="A500" s="104"/>
      <c r="B500" s="105"/>
    </row>
    <row r="501" spans="1:2" ht="15.75" customHeight="1">
      <c r="A501" s="104"/>
      <c r="B501" s="105"/>
    </row>
    <row r="502" spans="1:2" ht="15.75" customHeight="1">
      <c r="A502" s="104"/>
      <c r="B502" s="105"/>
    </row>
    <row r="503" spans="1:2" ht="15.75" customHeight="1">
      <c r="A503" s="104"/>
      <c r="B503" s="105"/>
    </row>
    <row r="504" spans="1:2" ht="15.75" customHeight="1">
      <c r="A504" s="104"/>
      <c r="B504" s="105"/>
    </row>
    <row r="505" spans="1:2" ht="15.75" customHeight="1">
      <c r="A505" s="104"/>
      <c r="B505" s="105"/>
    </row>
    <row r="506" spans="1:2" ht="15.75" customHeight="1">
      <c r="A506" s="104"/>
      <c r="B506" s="105"/>
    </row>
    <row r="507" spans="1:2" ht="15.75" customHeight="1">
      <c r="A507" s="104"/>
      <c r="B507" s="105"/>
    </row>
    <row r="508" spans="1:2" ht="15.75" customHeight="1">
      <c r="A508" s="104"/>
      <c r="B508" s="105"/>
    </row>
    <row r="509" spans="1:2" ht="15.75" customHeight="1">
      <c r="A509" s="104"/>
      <c r="B509" s="105"/>
    </row>
    <row r="510" spans="1:2" ht="15.75" customHeight="1">
      <c r="A510" s="104"/>
      <c r="B510" s="105"/>
    </row>
    <row r="511" spans="1:2" ht="15.75" customHeight="1">
      <c r="A511" s="104"/>
      <c r="B511" s="105"/>
    </row>
    <row r="512" spans="1:2" ht="15.75" customHeight="1">
      <c r="A512" s="104"/>
      <c r="B512" s="105"/>
    </row>
    <row r="513" spans="1:2" ht="15.75" customHeight="1">
      <c r="A513" s="104"/>
      <c r="B513" s="105"/>
    </row>
    <row r="514" spans="1:2" ht="15.75" customHeight="1">
      <c r="A514" s="104"/>
      <c r="B514" s="105"/>
    </row>
    <row r="515" spans="1:2" ht="15.75" customHeight="1">
      <c r="A515" s="104"/>
      <c r="B515" s="105"/>
    </row>
    <row r="516" spans="1:2" ht="15.75" customHeight="1">
      <c r="A516" s="104"/>
      <c r="B516" s="105"/>
    </row>
    <row r="517" spans="1:2" ht="15.75" customHeight="1">
      <c r="A517" s="104"/>
      <c r="B517" s="105"/>
    </row>
    <row r="518" spans="1:2" ht="15.75" customHeight="1">
      <c r="A518" s="104"/>
      <c r="B518" s="105"/>
    </row>
    <row r="519" spans="1:2" ht="15.75" customHeight="1">
      <c r="A519" s="104"/>
      <c r="B519" s="105"/>
    </row>
    <row r="520" spans="1:2" ht="15.75" customHeight="1">
      <c r="A520" s="104"/>
      <c r="B520" s="105"/>
    </row>
    <row r="521" spans="1:2" ht="15.75" customHeight="1">
      <c r="A521" s="104"/>
      <c r="B521" s="105"/>
    </row>
    <row r="522" spans="1:2" ht="15.75" customHeight="1">
      <c r="A522" s="104"/>
      <c r="B522" s="105"/>
    </row>
    <row r="523" spans="1:2" ht="15.75" customHeight="1">
      <c r="A523" s="104"/>
      <c r="B523" s="105"/>
    </row>
    <row r="524" spans="1:2" ht="15.75" customHeight="1">
      <c r="A524" s="104"/>
      <c r="B524" s="105"/>
    </row>
    <row r="525" spans="1:2" ht="15.75" customHeight="1">
      <c r="A525" s="104"/>
      <c r="B525" s="105"/>
    </row>
    <row r="526" spans="1:2" ht="15.75" customHeight="1">
      <c r="A526" s="104"/>
      <c r="B526" s="105"/>
    </row>
    <row r="527" spans="1:2" ht="15.75" customHeight="1">
      <c r="A527" s="104"/>
      <c r="B527" s="105"/>
    </row>
    <row r="528" spans="1:2" ht="15.75" customHeight="1">
      <c r="A528" s="104"/>
      <c r="B528" s="105"/>
    </row>
    <row r="529" spans="1:2" ht="15.75" customHeight="1">
      <c r="A529" s="104"/>
      <c r="B529" s="105"/>
    </row>
    <row r="530" spans="1:2" ht="15.75" customHeight="1">
      <c r="A530" s="104"/>
      <c r="B530" s="105"/>
    </row>
    <row r="531" spans="1:2" ht="15.75" customHeight="1">
      <c r="A531" s="104"/>
      <c r="B531" s="105"/>
    </row>
    <row r="532" spans="1:2" ht="15.75" customHeight="1">
      <c r="A532" s="104"/>
      <c r="B532" s="105"/>
    </row>
    <row r="533" spans="1:2" ht="15.75" customHeight="1">
      <c r="A533" s="104"/>
      <c r="B533" s="105"/>
    </row>
    <row r="534" spans="1:2" ht="15.75" customHeight="1">
      <c r="A534" s="104"/>
      <c r="B534" s="105"/>
    </row>
    <row r="535" spans="1:2" ht="15.75" customHeight="1">
      <c r="A535" s="104"/>
      <c r="B535" s="105"/>
    </row>
    <row r="536" spans="1:2" ht="15.75" customHeight="1">
      <c r="A536" s="104"/>
      <c r="B536" s="105"/>
    </row>
    <row r="537" spans="1:2" ht="15.75" customHeight="1">
      <c r="A537" s="104"/>
      <c r="B537" s="105"/>
    </row>
    <row r="538" spans="1:2" ht="15.75" customHeight="1">
      <c r="A538" s="104"/>
      <c r="B538" s="105"/>
    </row>
    <row r="539" spans="1:2" ht="15.75" customHeight="1">
      <c r="A539" s="104"/>
      <c r="B539" s="105"/>
    </row>
    <row r="540" spans="1:2" ht="15.75" customHeight="1">
      <c r="A540" s="104"/>
      <c r="B540" s="105"/>
    </row>
    <row r="541" spans="1:2" ht="15.75" customHeight="1">
      <c r="A541" s="104"/>
      <c r="B541" s="105"/>
    </row>
    <row r="542" spans="1:2" ht="15.75" customHeight="1">
      <c r="A542" s="104"/>
      <c r="B542" s="105"/>
    </row>
    <row r="543" spans="1:2" ht="15.75" customHeight="1">
      <c r="A543" s="104"/>
      <c r="B543" s="105"/>
    </row>
    <row r="544" spans="1:2" ht="15.75" customHeight="1">
      <c r="A544" s="104"/>
      <c r="B544" s="105"/>
    </row>
    <row r="545" spans="1:2" ht="15.75" customHeight="1">
      <c r="A545" s="104"/>
      <c r="B545" s="105"/>
    </row>
    <row r="546" spans="1:2" ht="15.75" customHeight="1">
      <c r="A546" s="104"/>
      <c r="B546" s="105"/>
    </row>
    <row r="547" spans="1:2" ht="15.75" customHeight="1">
      <c r="A547" s="104"/>
      <c r="B547" s="105"/>
    </row>
    <row r="548" spans="1:2" ht="15.75" customHeight="1">
      <c r="A548" s="104"/>
      <c r="B548" s="105"/>
    </row>
    <row r="549" spans="1:2" ht="15.75" customHeight="1">
      <c r="A549" s="104"/>
      <c r="B549" s="105"/>
    </row>
    <row r="550" spans="1:2" ht="15.75" customHeight="1">
      <c r="A550" s="104"/>
      <c r="B550" s="105"/>
    </row>
    <row r="551" spans="1:2" ht="15.75" customHeight="1">
      <c r="A551" s="104"/>
      <c r="B551" s="105"/>
    </row>
    <row r="552" spans="1:2" ht="15.75" customHeight="1">
      <c r="A552" s="104"/>
      <c r="B552" s="105"/>
    </row>
    <row r="553" spans="1:2" ht="15.75" customHeight="1">
      <c r="A553" s="104"/>
      <c r="B553" s="105"/>
    </row>
    <row r="554" spans="1:2" ht="15.75" customHeight="1">
      <c r="A554" s="104"/>
      <c r="B554" s="105"/>
    </row>
    <row r="555" spans="1:2" ht="15.75" customHeight="1">
      <c r="A555" s="104"/>
      <c r="B555" s="105"/>
    </row>
    <row r="556" spans="1:2" ht="15.75" customHeight="1">
      <c r="A556" s="104"/>
      <c r="B556" s="105"/>
    </row>
    <row r="557" spans="1:2" ht="15.75" customHeight="1">
      <c r="A557" s="104"/>
      <c r="B557" s="105"/>
    </row>
    <row r="558" spans="1:2" ht="15.75" customHeight="1">
      <c r="A558" s="104"/>
      <c r="B558" s="105"/>
    </row>
    <row r="559" spans="1:2" ht="15.75" customHeight="1">
      <c r="A559" s="104"/>
      <c r="B559" s="105"/>
    </row>
    <row r="560" spans="1:2" ht="15.75" customHeight="1">
      <c r="A560" s="104"/>
      <c r="B560" s="105"/>
    </row>
    <row r="561" spans="1:2" ht="15.75" customHeight="1">
      <c r="A561" s="104"/>
      <c r="B561" s="105"/>
    </row>
    <row r="562" spans="1:2" ht="15.75" customHeight="1">
      <c r="A562" s="104"/>
      <c r="B562" s="105"/>
    </row>
    <row r="563" spans="1:2" ht="15.75" customHeight="1">
      <c r="A563" s="104"/>
      <c r="B563" s="105"/>
    </row>
    <row r="564" spans="1:2" ht="15.75" customHeight="1">
      <c r="A564" s="104"/>
      <c r="B564" s="105"/>
    </row>
    <row r="565" spans="1:2" ht="15.75" customHeight="1">
      <c r="A565" s="104"/>
      <c r="B565" s="105"/>
    </row>
    <row r="566" spans="1:2" ht="15.75" customHeight="1">
      <c r="A566" s="104"/>
      <c r="B566" s="105"/>
    </row>
    <row r="567" spans="1:2" ht="15.75" customHeight="1">
      <c r="A567" s="104"/>
      <c r="B567" s="105"/>
    </row>
    <row r="568" spans="1:2" ht="15.75" customHeight="1">
      <c r="A568" s="104"/>
      <c r="B568" s="105"/>
    </row>
    <row r="569" spans="1:2" ht="15.75" customHeight="1">
      <c r="A569" s="104"/>
      <c r="B569" s="105"/>
    </row>
    <row r="570" spans="1:2" ht="15.75" customHeight="1">
      <c r="A570" s="104"/>
      <c r="B570" s="105"/>
    </row>
    <row r="571" spans="1:2" ht="15.75" customHeight="1">
      <c r="A571" s="104"/>
      <c r="B571" s="105"/>
    </row>
    <row r="572" spans="1:2" ht="15.75" customHeight="1">
      <c r="A572" s="104"/>
      <c r="B572" s="105"/>
    </row>
    <row r="573" spans="1:2" ht="15.75" customHeight="1">
      <c r="A573" s="104"/>
      <c r="B573" s="105"/>
    </row>
    <row r="574" spans="1:2" ht="15.75" customHeight="1">
      <c r="A574" s="104"/>
      <c r="B574" s="105"/>
    </row>
    <row r="575" spans="1:2" ht="15.75" customHeight="1">
      <c r="A575" s="104"/>
      <c r="B575" s="105"/>
    </row>
    <row r="576" spans="1:2" ht="15.75" customHeight="1">
      <c r="A576" s="104"/>
      <c r="B576" s="105"/>
    </row>
    <row r="577" spans="1:2" ht="15.75" customHeight="1">
      <c r="A577" s="104"/>
      <c r="B577" s="105"/>
    </row>
    <row r="578" spans="1:2" ht="15.75" customHeight="1">
      <c r="A578" s="104"/>
      <c r="B578" s="105"/>
    </row>
    <row r="579" spans="1:2" ht="15.75" customHeight="1">
      <c r="A579" s="104"/>
      <c r="B579" s="105"/>
    </row>
    <row r="580" spans="1:2" ht="15.75" customHeight="1">
      <c r="A580" s="104"/>
      <c r="B580" s="105"/>
    </row>
    <row r="581" spans="1:2" ht="15.75" customHeight="1">
      <c r="A581" s="104"/>
      <c r="B581" s="105"/>
    </row>
    <row r="582" spans="1:2" ht="15.75" customHeight="1">
      <c r="A582" s="104"/>
      <c r="B582" s="105"/>
    </row>
    <row r="583" spans="1:2" ht="15.75" customHeight="1">
      <c r="A583" s="104"/>
      <c r="B583" s="105"/>
    </row>
    <row r="584" spans="1:2" ht="15.75" customHeight="1">
      <c r="A584" s="104"/>
      <c r="B584" s="105"/>
    </row>
    <row r="585" spans="1:2" ht="15.75" customHeight="1">
      <c r="A585" s="104"/>
      <c r="B585" s="105"/>
    </row>
    <row r="586" spans="1:2" ht="15.75" customHeight="1">
      <c r="A586" s="104"/>
      <c r="B586" s="105"/>
    </row>
    <row r="587" spans="1:2" ht="15.75" customHeight="1">
      <c r="A587" s="104"/>
      <c r="B587" s="105"/>
    </row>
    <row r="588" spans="1:2" ht="15.75" customHeight="1">
      <c r="A588" s="104"/>
      <c r="B588" s="105"/>
    </row>
    <row r="589" spans="1:2" ht="15.75" customHeight="1">
      <c r="A589" s="104"/>
      <c r="B589" s="105"/>
    </row>
    <row r="590" spans="1:2" ht="15.75" customHeight="1">
      <c r="A590" s="104"/>
      <c r="B590" s="105"/>
    </row>
    <row r="591" spans="1:2" ht="15.75" customHeight="1">
      <c r="A591" s="104"/>
      <c r="B591" s="105"/>
    </row>
    <row r="592" spans="1:2" ht="15.75" customHeight="1">
      <c r="A592" s="104"/>
      <c r="B592" s="105"/>
    </row>
    <row r="593" spans="1:2" ht="15.75" customHeight="1">
      <c r="A593" s="104"/>
      <c r="B593" s="105"/>
    </row>
    <row r="594" spans="1:2" ht="15.75" customHeight="1">
      <c r="A594" s="104"/>
      <c r="B594" s="105"/>
    </row>
    <row r="595" spans="1:2" ht="15.75" customHeight="1">
      <c r="A595" s="104"/>
      <c r="B595" s="105"/>
    </row>
    <row r="596" spans="1:2" ht="15.75" customHeight="1">
      <c r="A596" s="104"/>
      <c r="B596" s="105"/>
    </row>
    <row r="597" spans="1:2" ht="15.75" customHeight="1">
      <c r="A597" s="104"/>
      <c r="B597" s="105"/>
    </row>
    <row r="598" spans="1:2" ht="15.75" customHeight="1">
      <c r="A598" s="104"/>
      <c r="B598" s="105"/>
    </row>
    <row r="599" spans="1:2" ht="15.75" customHeight="1">
      <c r="A599" s="104"/>
      <c r="B599" s="105"/>
    </row>
    <row r="600" spans="1:2" ht="15.75" customHeight="1">
      <c r="A600" s="104"/>
      <c r="B600" s="105"/>
    </row>
    <row r="601" spans="1:2" ht="15.75" customHeight="1">
      <c r="A601" s="104"/>
      <c r="B601" s="105"/>
    </row>
    <row r="602" spans="1:2" ht="15.75" customHeight="1">
      <c r="A602" s="104"/>
      <c r="B602" s="105"/>
    </row>
    <row r="603" spans="1:2" ht="15.75" customHeight="1">
      <c r="A603" s="104"/>
      <c r="B603" s="105"/>
    </row>
    <row r="604" spans="1:2" ht="15.75" customHeight="1">
      <c r="A604" s="104"/>
      <c r="B604" s="105"/>
    </row>
    <row r="605" spans="1:2" ht="15.75" customHeight="1">
      <c r="A605" s="104"/>
      <c r="B605" s="105"/>
    </row>
    <row r="606" spans="1:2" ht="15.75" customHeight="1">
      <c r="A606" s="104"/>
      <c r="B606" s="105"/>
    </row>
    <row r="607" spans="1:2" ht="15.75" customHeight="1">
      <c r="A607" s="104"/>
      <c r="B607" s="105"/>
    </row>
    <row r="608" spans="1:2" ht="15.75" customHeight="1">
      <c r="A608" s="104"/>
      <c r="B608" s="105"/>
    </row>
    <row r="609" spans="1:2" ht="15.75" customHeight="1">
      <c r="A609" s="104"/>
      <c r="B609" s="105"/>
    </row>
    <row r="610" spans="1:2" ht="15.75" customHeight="1">
      <c r="A610" s="104"/>
      <c r="B610" s="105"/>
    </row>
    <row r="611" spans="1:2" ht="15.75" customHeight="1">
      <c r="A611" s="104"/>
      <c r="B611" s="105"/>
    </row>
    <row r="612" spans="1:2" ht="15.75" customHeight="1">
      <c r="A612" s="104"/>
      <c r="B612" s="105"/>
    </row>
    <row r="613" spans="1:2" ht="15.75" customHeight="1">
      <c r="A613" s="104"/>
      <c r="B613" s="105"/>
    </row>
    <row r="614" spans="1:2" ht="15.75" customHeight="1">
      <c r="A614" s="104"/>
      <c r="B614" s="105"/>
    </row>
    <row r="615" spans="1:2" ht="15.75" customHeight="1">
      <c r="A615" s="104"/>
      <c r="B615" s="105"/>
    </row>
    <row r="616" spans="1:2" ht="15.75" customHeight="1">
      <c r="A616" s="104"/>
      <c r="B616" s="105"/>
    </row>
    <row r="617" spans="1:2" ht="15.75" customHeight="1">
      <c r="A617" s="104"/>
      <c r="B617" s="105"/>
    </row>
    <row r="618" spans="1:2" ht="15.75" customHeight="1">
      <c r="A618" s="104"/>
      <c r="B618" s="105"/>
    </row>
    <row r="619" spans="1:2" ht="15.75" customHeight="1">
      <c r="A619" s="104"/>
      <c r="B619" s="105"/>
    </row>
    <row r="620" spans="1:2" ht="15.75" customHeight="1">
      <c r="A620" s="104"/>
      <c r="B620" s="105"/>
    </row>
    <row r="621" spans="1:2" ht="15.75" customHeight="1">
      <c r="A621" s="104"/>
      <c r="B621" s="105"/>
    </row>
    <row r="622" spans="1:2" ht="15.75" customHeight="1">
      <c r="A622" s="104"/>
      <c r="B622" s="105"/>
    </row>
    <row r="623" spans="1:2" ht="15.75" customHeight="1">
      <c r="A623" s="104"/>
      <c r="B623" s="105"/>
    </row>
    <row r="624" spans="1:2" ht="15.75" customHeight="1">
      <c r="A624" s="104"/>
      <c r="B624" s="105"/>
    </row>
    <row r="625" spans="1:2" ht="15.75" customHeight="1">
      <c r="A625" s="104"/>
      <c r="B625" s="105"/>
    </row>
    <row r="626" spans="1:2" ht="15.75" customHeight="1">
      <c r="A626" s="104"/>
      <c r="B626" s="105"/>
    </row>
    <row r="627" spans="1:2" ht="15.75" customHeight="1">
      <c r="A627" s="104"/>
      <c r="B627" s="105"/>
    </row>
    <row r="628" spans="1:2" ht="15.75" customHeight="1">
      <c r="A628" s="104"/>
      <c r="B628" s="105"/>
    </row>
    <row r="629" spans="1:2" ht="15.75" customHeight="1">
      <c r="A629" s="104"/>
      <c r="B629" s="105"/>
    </row>
    <row r="630" spans="1:2" ht="15.75" customHeight="1">
      <c r="A630" s="104"/>
      <c r="B630" s="105"/>
    </row>
    <row r="631" spans="1:2" ht="15.75" customHeight="1">
      <c r="A631" s="104"/>
      <c r="B631" s="105"/>
    </row>
    <row r="632" spans="1:2" ht="15.75" customHeight="1">
      <c r="A632" s="104"/>
      <c r="B632" s="105"/>
    </row>
    <row r="633" spans="1:2" ht="15.75" customHeight="1">
      <c r="A633" s="104"/>
      <c r="B633" s="105"/>
    </row>
    <row r="634" spans="1:2" ht="15.75" customHeight="1">
      <c r="A634" s="104"/>
      <c r="B634" s="105"/>
    </row>
    <row r="635" spans="1:2" ht="15.75" customHeight="1">
      <c r="A635" s="104"/>
      <c r="B635" s="105"/>
    </row>
    <row r="636" spans="1:2" ht="15.75" customHeight="1">
      <c r="A636" s="104"/>
      <c r="B636" s="105"/>
    </row>
    <row r="637" spans="1:2" ht="15.75" customHeight="1">
      <c r="A637" s="104"/>
      <c r="B637" s="105"/>
    </row>
    <row r="638" spans="1:2" ht="15.75" customHeight="1">
      <c r="A638" s="104"/>
      <c r="B638" s="105"/>
    </row>
    <row r="639" spans="1:2" ht="15.75" customHeight="1">
      <c r="A639" s="104"/>
      <c r="B639" s="105"/>
    </row>
    <row r="640" spans="1:2" ht="15.75" customHeight="1">
      <c r="A640" s="104"/>
      <c r="B640" s="105"/>
    </row>
    <row r="641" spans="1:2" ht="15.75" customHeight="1">
      <c r="A641" s="104"/>
      <c r="B641" s="105"/>
    </row>
    <row r="642" spans="1:2" ht="15.75" customHeight="1">
      <c r="A642" s="104"/>
      <c r="B642" s="105"/>
    </row>
    <row r="643" spans="1:2" ht="15.75" customHeight="1">
      <c r="A643" s="104"/>
      <c r="B643" s="105"/>
    </row>
    <row r="644" spans="1:2" ht="15.75" customHeight="1">
      <c r="A644" s="104"/>
      <c r="B644" s="105"/>
    </row>
    <row r="645" spans="1:2" ht="15.75" customHeight="1">
      <c r="A645" s="104"/>
      <c r="B645" s="105"/>
    </row>
    <row r="646" spans="1:2" ht="15.75" customHeight="1">
      <c r="A646" s="104"/>
      <c r="B646" s="105"/>
    </row>
    <row r="647" spans="1:2" ht="15.75" customHeight="1">
      <c r="A647" s="104"/>
      <c r="B647" s="105"/>
    </row>
    <row r="648" spans="1:2" ht="15.75" customHeight="1">
      <c r="A648" s="104"/>
      <c r="B648" s="105"/>
    </row>
    <row r="649" spans="1:2" ht="15.75" customHeight="1">
      <c r="A649" s="104"/>
      <c r="B649" s="105"/>
    </row>
    <row r="650" spans="1:2" ht="15.75" customHeight="1">
      <c r="A650" s="104"/>
      <c r="B650" s="105"/>
    </row>
    <row r="651" spans="1:2" ht="15.75" customHeight="1">
      <c r="A651" s="104"/>
      <c r="B651" s="105"/>
    </row>
    <row r="652" spans="1:2" ht="15.75" customHeight="1">
      <c r="A652" s="104"/>
      <c r="B652" s="105"/>
    </row>
    <row r="653" spans="1:2" ht="15.75" customHeight="1">
      <c r="A653" s="104"/>
      <c r="B653" s="105"/>
    </row>
    <row r="654" spans="1:2" ht="15.75" customHeight="1">
      <c r="A654" s="104"/>
      <c r="B654" s="105"/>
    </row>
    <row r="655" spans="1:2" ht="15.75" customHeight="1">
      <c r="A655" s="104"/>
      <c r="B655" s="105"/>
    </row>
    <row r="656" spans="1:2" ht="15.75" customHeight="1">
      <c r="A656" s="104"/>
      <c r="B656" s="105"/>
    </row>
    <row r="657" spans="1:2" ht="15.75" customHeight="1">
      <c r="A657" s="104"/>
      <c r="B657" s="105"/>
    </row>
    <row r="658" spans="1:2" ht="15.75" customHeight="1">
      <c r="A658" s="104"/>
      <c r="B658" s="105"/>
    </row>
    <row r="659" spans="1:2" ht="15.75" customHeight="1">
      <c r="A659" s="104"/>
      <c r="B659" s="105"/>
    </row>
    <row r="660" spans="1:2" ht="15.75" customHeight="1">
      <c r="A660" s="104"/>
      <c r="B660" s="105"/>
    </row>
    <row r="661" spans="1:2" ht="15.75" customHeight="1">
      <c r="A661" s="104"/>
      <c r="B661" s="105"/>
    </row>
    <row r="662" spans="1:2" ht="15.75" customHeight="1">
      <c r="A662" s="104"/>
      <c r="B662" s="105"/>
    </row>
    <row r="663" spans="1:2" ht="15.75" customHeight="1">
      <c r="A663" s="104"/>
      <c r="B663" s="105"/>
    </row>
    <row r="664" spans="1:2" ht="15.75" customHeight="1">
      <c r="A664" s="104"/>
      <c r="B664" s="105"/>
    </row>
    <row r="665" spans="1:2" ht="15.75" customHeight="1">
      <c r="A665" s="104"/>
      <c r="B665" s="105"/>
    </row>
    <row r="666" spans="1:2" ht="15.75" customHeight="1">
      <c r="A666" s="104"/>
      <c r="B666" s="105"/>
    </row>
    <row r="667" spans="1:2" ht="15.75" customHeight="1">
      <c r="A667" s="104"/>
      <c r="B667" s="105"/>
    </row>
    <row r="668" spans="1:2" ht="15.75" customHeight="1">
      <c r="A668" s="104"/>
      <c r="B668" s="105"/>
    </row>
    <row r="669" spans="1:2" ht="15.75" customHeight="1">
      <c r="A669" s="104"/>
      <c r="B669" s="105"/>
    </row>
    <row r="670" spans="1:2" ht="15.75" customHeight="1">
      <c r="A670" s="104"/>
      <c r="B670" s="105"/>
    </row>
    <row r="671" spans="1:2" ht="15.75" customHeight="1">
      <c r="A671" s="104"/>
      <c r="B671" s="105"/>
    </row>
    <row r="672" spans="1:2" ht="15.75" customHeight="1">
      <c r="A672" s="104"/>
      <c r="B672" s="105"/>
    </row>
    <row r="673" spans="1:2" ht="15.75" customHeight="1">
      <c r="A673" s="104"/>
      <c r="B673" s="105"/>
    </row>
    <row r="674" spans="1:2" ht="15.75" customHeight="1">
      <c r="A674" s="104"/>
      <c r="B674" s="105"/>
    </row>
    <row r="675" spans="1:2" ht="15.75" customHeight="1">
      <c r="A675" s="104"/>
      <c r="B675" s="105"/>
    </row>
    <row r="676" spans="1:2" ht="15.75" customHeight="1">
      <c r="A676" s="104"/>
      <c r="B676" s="105"/>
    </row>
    <row r="677" spans="1:2" ht="15.75" customHeight="1">
      <c r="A677" s="104"/>
      <c r="B677" s="105"/>
    </row>
    <row r="678" spans="1:2" ht="15.75" customHeight="1">
      <c r="A678" s="104"/>
      <c r="B678" s="105"/>
    </row>
    <row r="679" spans="1:2" ht="15.75" customHeight="1">
      <c r="A679" s="104"/>
      <c r="B679" s="105"/>
    </row>
    <row r="680" spans="1:2" ht="15.75" customHeight="1">
      <c r="A680" s="104"/>
      <c r="B680" s="105"/>
    </row>
    <row r="681" spans="1:2" ht="15.75" customHeight="1">
      <c r="A681" s="104"/>
      <c r="B681" s="105"/>
    </row>
    <row r="682" spans="1:2" ht="15.75" customHeight="1">
      <c r="A682" s="104"/>
      <c r="B682" s="105"/>
    </row>
    <row r="683" spans="1:2" ht="15.75" customHeight="1">
      <c r="A683" s="104"/>
      <c r="B683" s="105"/>
    </row>
    <row r="684" spans="1:2" ht="15.75" customHeight="1">
      <c r="A684" s="104"/>
      <c r="B684" s="105"/>
    </row>
    <row r="685" spans="1:2" ht="15.75" customHeight="1">
      <c r="A685" s="104"/>
      <c r="B685" s="105"/>
    </row>
    <row r="686" spans="1:2" ht="15.75" customHeight="1">
      <c r="A686" s="104"/>
      <c r="B686" s="105"/>
    </row>
    <row r="687" spans="1:2" ht="15.75" customHeight="1">
      <c r="A687" s="104"/>
      <c r="B687" s="105"/>
    </row>
    <row r="688" spans="1:2" ht="15.75" customHeight="1">
      <c r="A688" s="104"/>
      <c r="B688" s="105"/>
    </row>
    <row r="689" spans="1:2" ht="15.75" customHeight="1">
      <c r="A689" s="104"/>
      <c r="B689" s="105"/>
    </row>
    <row r="690" spans="1:2" ht="15.75" customHeight="1">
      <c r="A690" s="104"/>
      <c r="B690" s="105"/>
    </row>
    <row r="691" spans="1:2" ht="15.75" customHeight="1">
      <c r="A691" s="104"/>
      <c r="B691" s="105"/>
    </row>
    <row r="692" spans="1:2" ht="15.75" customHeight="1">
      <c r="A692" s="104"/>
      <c r="B692" s="105"/>
    </row>
    <row r="693" spans="1:2" ht="15.75" customHeight="1">
      <c r="A693" s="104"/>
      <c r="B693" s="105"/>
    </row>
    <row r="694" spans="1:2" ht="15.75" customHeight="1">
      <c r="A694" s="104"/>
      <c r="B694" s="105"/>
    </row>
    <row r="695" spans="1:2" ht="15.75" customHeight="1">
      <c r="A695" s="104"/>
      <c r="B695" s="105"/>
    </row>
    <row r="696" spans="1:2" ht="15.75" customHeight="1">
      <c r="A696" s="104"/>
      <c r="B696" s="105"/>
    </row>
    <row r="697" spans="1:2" ht="15.75" customHeight="1">
      <c r="A697" s="104"/>
      <c r="B697" s="105"/>
    </row>
    <row r="698" spans="1:2" ht="15.75" customHeight="1">
      <c r="A698" s="104"/>
      <c r="B698" s="105"/>
    </row>
    <row r="699" spans="1:2" ht="15.75" customHeight="1">
      <c r="A699" s="104"/>
      <c r="B699" s="105"/>
    </row>
    <row r="700" spans="1:2" ht="15.75" customHeight="1">
      <c r="A700" s="104"/>
      <c r="B700" s="105"/>
    </row>
    <row r="701" spans="1:2" ht="15.75" customHeight="1">
      <c r="A701" s="104"/>
      <c r="B701" s="105"/>
    </row>
    <row r="702" spans="1:2" ht="15.75" customHeight="1">
      <c r="A702" s="104"/>
      <c r="B702" s="105"/>
    </row>
    <row r="703" spans="1:2" ht="15.75" customHeight="1">
      <c r="A703" s="104"/>
      <c r="B703" s="105"/>
    </row>
    <row r="704" spans="1:2" ht="15.75" customHeight="1">
      <c r="A704" s="104"/>
      <c r="B704" s="105"/>
    </row>
    <row r="705" spans="1:2" ht="15.75" customHeight="1">
      <c r="A705" s="104"/>
      <c r="B705" s="105"/>
    </row>
    <row r="706" spans="1:2" ht="15.75" customHeight="1">
      <c r="A706" s="104"/>
      <c r="B706" s="105"/>
    </row>
    <row r="707" spans="1:2" ht="15.75" customHeight="1">
      <c r="A707" s="104"/>
      <c r="B707" s="105"/>
    </row>
    <row r="708" spans="1:2" ht="15.75" customHeight="1">
      <c r="A708" s="104"/>
      <c r="B708" s="105"/>
    </row>
    <row r="709" spans="1:2" ht="15.75" customHeight="1">
      <c r="A709" s="104"/>
      <c r="B709" s="105"/>
    </row>
    <row r="710" spans="1:2" ht="15.75" customHeight="1">
      <c r="A710" s="104"/>
      <c r="B710" s="105"/>
    </row>
    <row r="711" spans="1:2" ht="15.75" customHeight="1">
      <c r="A711" s="104"/>
      <c r="B711" s="105"/>
    </row>
    <row r="712" spans="1:2" ht="15.75" customHeight="1">
      <c r="A712" s="104"/>
      <c r="B712" s="105"/>
    </row>
    <row r="713" spans="1:2" ht="15.75" customHeight="1">
      <c r="A713" s="104"/>
      <c r="B713" s="105"/>
    </row>
    <row r="714" spans="1:2" ht="15.75" customHeight="1">
      <c r="A714" s="104"/>
      <c r="B714" s="105"/>
    </row>
    <row r="715" spans="1:2" ht="15.75" customHeight="1">
      <c r="A715" s="104"/>
      <c r="B715" s="105"/>
    </row>
    <row r="716" spans="1:2" ht="15.75" customHeight="1">
      <c r="A716" s="104"/>
      <c r="B716" s="105"/>
    </row>
    <row r="717" spans="1:2" ht="15.75" customHeight="1">
      <c r="A717" s="104"/>
      <c r="B717" s="105"/>
    </row>
    <row r="718" spans="1:2" ht="15.75" customHeight="1">
      <c r="A718" s="104"/>
      <c r="B718" s="105"/>
    </row>
    <row r="719" spans="1:2" ht="15.75" customHeight="1">
      <c r="A719" s="104"/>
      <c r="B719" s="105"/>
    </row>
    <row r="720" spans="1:2" ht="15.75" customHeight="1">
      <c r="A720" s="104"/>
      <c r="B720" s="105"/>
    </row>
    <row r="721" spans="1:2" ht="15.75" customHeight="1">
      <c r="A721" s="104"/>
      <c r="B721" s="105"/>
    </row>
    <row r="722" spans="1:2" ht="15.75" customHeight="1">
      <c r="A722" s="104"/>
      <c r="B722" s="105"/>
    </row>
    <row r="723" spans="1:2" ht="15.75" customHeight="1">
      <c r="A723" s="104"/>
      <c r="B723" s="105"/>
    </row>
    <row r="724" spans="1:2" ht="15.75" customHeight="1">
      <c r="A724" s="104"/>
      <c r="B724" s="105"/>
    </row>
    <row r="725" spans="1:2" ht="15.75" customHeight="1">
      <c r="A725" s="104"/>
      <c r="B725" s="105"/>
    </row>
    <row r="726" spans="1:2" ht="15.75" customHeight="1">
      <c r="A726" s="104"/>
      <c r="B726" s="105"/>
    </row>
    <row r="727" spans="1:2" ht="15.75" customHeight="1">
      <c r="A727" s="104"/>
      <c r="B727" s="105"/>
    </row>
    <row r="728" spans="1:2" ht="15.75" customHeight="1">
      <c r="A728" s="104"/>
      <c r="B728" s="105"/>
    </row>
    <row r="729" spans="1:2" ht="15.75" customHeight="1">
      <c r="A729" s="104"/>
      <c r="B729" s="105"/>
    </row>
    <row r="730" spans="1:2" ht="15.75" customHeight="1">
      <c r="A730" s="104"/>
      <c r="B730" s="105"/>
    </row>
    <row r="731" spans="1:2" ht="15.75" customHeight="1">
      <c r="A731" s="104"/>
      <c r="B731" s="105"/>
    </row>
    <row r="732" spans="1:2" ht="15.75" customHeight="1">
      <c r="A732" s="104"/>
      <c r="B732" s="105"/>
    </row>
    <row r="733" spans="1:2" ht="15.75" customHeight="1">
      <c r="A733" s="104"/>
      <c r="B733" s="105"/>
    </row>
    <row r="734" spans="1:2" ht="15.75" customHeight="1">
      <c r="A734" s="104"/>
      <c r="B734" s="105"/>
    </row>
    <row r="735" spans="1:2" ht="15.75" customHeight="1">
      <c r="A735" s="104"/>
      <c r="B735" s="105"/>
    </row>
    <row r="736" spans="1:2" ht="15.75" customHeight="1">
      <c r="A736" s="104"/>
      <c r="B736" s="105"/>
    </row>
    <row r="737" spans="1:2" ht="15.75" customHeight="1">
      <c r="A737" s="104"/>
      <c r="B737" s="105"/>
    </row>
    <row r="738" spans="1:2" ht="15.75" customHeight="1">
      <c r="A738" s="104"/>
      <c r="B738" s="105"/>
    </row>
    <row r="739" spans="1:2" ht="15.75" customHeight="1">
      <c r="A739" s="104"/>
      <c r="B739" s="105"/>
    </row>
    <row r="740" spans="1:2" ht="15.75" customHeight="1">
      <c r="A740" s="104"/>
      <c r="B740" s="105"/>
    </row>
    <row r="741" spans="1:2" ht="15.75" customHeight="1">
      <c r="A741" s="104"/>
      <c r="B741" s="105"/>
    </row>
    <row r="742" spans="1:2" ht="15.75" customHeight="1">
      <c r="A742" s="104"/>
      <c r="B742" s="105"/>
    </row>
    <row r="743" spans="1:2" ht="15.75" customHeight="1">
      <c r="A743" s="104"/>
      <c r="B743" s="105"/>
    </row>
    <row r="744" spans="1:2" ht="15.75" customHeight="1">
      <c r="A744" s="104"/>
      <c r="B744" s="105"/>
    </row>
    <row r="745" spans="1:2" ht="15.75" customHeight="1">
      <c r="A745" s="104"/>
      <c r="B745" s="105"/>
    </row>
    <row r="746" spans="1:2" ht="15.75" customHeight="1">
      <c r="A746" s="104"/>
      <c r="B746" s="105"/>
    </row>
    <row r="747" spans="1:2" ht="15.75" customHeight="1">
      <c r="A747" s="104"/>
      <c r="B747" s="105"/>
    </row>
    <row r="748" spans="1:2" ht="15.75" customHeight="1">
      <c r="A748" s="104"/>
      <c r="B748" s="105"/>
    </row>
    <row r="749" spans="1:2" ht="15.75" customHeight="1">
      <c r="A749" s="104"/>
      <c r="B749" s="105"/>
    </row>
    <row r="750" spans="1:2" ht="15.75" customHeight="1">
      <c r="A750" s="104"/>
      <c r="B750" s="105"/>
    </row>
    <row r="751" spans="1:2" ht="15.75" customHeight="1">
      <c r="A751" s="104"/>
      <c r="B751" s="105"/>
    </row>
    <row r="752" spans="1:2" ht="15.75" customHeight="1">
      <c r="A752" s="104"/>
      <c r="B752" s="105"/>
    </row>
    <row r="753" spans="1:2" ht="15.75" customHeight="1">
      <c r="A753" s="104"/>
      <c r="B753" s="105"/>
    </row>
    <row r="754" spans="1:2" ht="15.75" customHeight="1">
      <c r="A754" s="104"/>
      <c r="B754" s="105"/>
    </row>
    <row r="755" spans="1:2" ht="15.75" customHeight="1">
      <c r="A755" s="104"/>
      <c r="B755" s="105"/>
    </row>
    <row r="756" spans="1:2" ht="15.75" customHeight="1">
      <c r="A756" s="104"/>
      <c r="B756" s="105"/>
    </row>
    <row r="757" spans="1:2" ht="15.75" customHeight="1">
      <c r="A757" s="104"/>
      <c r="B757" s="105"/>
    </row>
    <row r="758" spans="1:2" ht="15.75" customHeight="1">
      <c r="A758" s="104"/>
      <c r="B758" s="105"/>
    </row>
    <row r="759" spans="1:2" ht="15.75" customHeight="1">
      <c r="A759" s="104"/>
      <c r="B759" s="105"/>
    </row>
    <row r="760" spans="1:2" ht="15.75" customHeight="1">
      <c r="A760" s="104"/>
      <c r="B760" s="105"/>
    </row>
    <row r="761" spans="1:2" ht="15.75" customHeight="1">
      <c r="A761" s="104"/>
      <c r="B761" s="105"/>
    </row>
    <row r="762" spans="1:2" ht="15.75" customHeight="1">
      <c r="A762" s="104"/>
      <c r="B762" s="105"/>
    </row>
    <row r="763" spans="1:2" ht="15.75" customHeight="1">
      <c r="A763" s="104"/>
      <c r="B763" s="105"/>
    </row>
    <row r="764" spans="1:2" ht="15.75" customHeight="1">
      <c r="A764" s="104"/>
      <c r="B764" s="105"/>
    </row>
    <row r="765" spans="1:2" ht="15.75" customHeight="1">
      <c r="A765" s="104"/>
      <c r="B765" s="105"/>
    </row>
    <row r="766" spans="1:2" ht="15.75" customHeight="1">
      <c r="A766" s="104"/>
      <c r="B766" s="105"/>
    </row>
    <row r="767" spans="1:2" ht="15.75" customHeight="1">
      <c r="A767" s="104"/>
      <c r="B767" s="105"/>
    </row>
    <row r="768" spans="1:2" ht="15.75" customHeight="1">
      <c r="A768" s="104"/>
      <c r="B768" s="105"/>
    </row>
    <row r="769" spans="1:2" ht="15.75" customHeight="1">
      <c r="A769" s="104"/>
      <c r="B769" s="105"/>
    </row>
    <row r="770" spans="1:2" ht="15.75" customHeight="1">
      <c r="A770" s="104"/>
      <c r="B770" s="105"/>
    </row>
    <row r="771" spans="1:2" ht="15.75" customHeight="1">
      <c r="A771" s="104"/>
      <c r="B771" s="105"/>
    </row>
    <row r="772" spans="1:2" ht="15.75" customHeight="1">
      <c r="A772" s="104"/>
      <c r="B772" s="105"/>
    </row>
    <row r="773" spans="1:2" ht="15.75" customHeight="1">
      <c r="A773" s="104"/>
      <c r="B773" s="105"/>
    </row>
    <row r="774" spans="1:2" ht="15.75" customHeight="1">
      <c r="A774" s="104"/>
      <c r="B774" s="105"/>
    </row>
    <row r="775" spans="1:2" ht="15.75" customHeight="1">
      <c r="A775" s="104"/>
      <c r="B775" s="105"/>
    </row>
    <row r="776" spans="1:2" ht="15.75" customHeight="1">
      <c r="A776" s="104"/>
      <c r="B776" s="105"/>
    </row>
    <row r="777" spans="1:2" ht="15.75" customHeight="1">
      <c r="A777" s="104"/>
      <c r="B777" s="105"/>
    </row>
    <row r="778" spans="1:2" ht="15.75" customHeight="1">
      <c r="A778" s="104"/>
      <c r="B778" s="105"/>
    </row>
    <row r="779" spans="1:2" ht="15.75" customHeight="1">
      <c r="A779" s="104"/>
      <c r="B779" s="105"/>
    </row>
    <row r="780" spans="1:2" ht="15.75" customHeight="1">
      <c r="A780" s="104"/>
      <c r="B780" s="105"/>
    </row>
    <row r="781" spans="1:2" ht="15.75" customHeight="1">
      <c r="A781" s="104"/>
      <c r="B781" s="105"/>
    </row>
    <row r="782" spans="1:2" ht="15.75" customHeight="1">
      <c r="A782" s="104"/>
      <c r="B782" s="105"/>
    </row>
    <row r="783" spans="1:2" ht="15.75" customHeight="1">
      <c r="A783" s="104"/>
      <c r="B783" s="105"/>
    </row>
    <row r="784" spans="1:2" ht="15.75" customHeight="1">
      <c r="A784" s="104"/>
      <c r="B784" s="105"/>
    </row>
    <row r="785" spans="1:2" ht="15.75" customHeight="1">
      <c r="A785" s="104"/>
      <c r="B785" s="105"/>
    </row>
    <row r="786" spans="1:2" ht="15.75" customHeight="1">
      <c r="A786" s="104"/>
      <c r="B786" s="105"/>
    </row>
    <row r="787" spans="1:2" ht="15.75" customHeight="1">
      <c r="A787" s="104"/>
      <c r="B787" s="105"/>
    </row>
    <row r="788" spans="1:2" ht="15.75" customHeight="1">
      <c r="A788" s="104"/>
      <c r="B788" s="105"/>
    </row>
    <row r="789" spans="1:2" ht="15.75" customHeight="1">
      <c r="A789" s="104"/>
      <c r="B789" s="105"/>
    </row>
    <row r="790" spans="1:2" ht="15.75" customHeight="1">
      <c r="A790" s="104"/>
      <c r="B790" s="105"/>
    </row>
    <row r="791" spans="1:2" ht="15.75" customHeight="1">
      <c r="A791" s="104"/>
      <c r="B791" s="105"/>
    </row>
    <row r="792" spans="1:2" ht="15.75" customHeight="1">
      <c r="A792" s="104"/>
      <c r="B792" s="105"/>
    </row>
    <row r="793" spans="1:2" ht="15.75" customHeight="1">
      <c r="A793" s="104"/>
      <c r="B793" s="105"/>
    </row>
    <row r="794" spans="1:2" ht="15.75" customHeight="1">
      <c r="A794" s="104"/>
      <c r="B794" s="105"/>
    </row>
    <row r="795" spans="1:2" ht="15.75" customHeight="1">
      <c r="A795" s="104"/>
      <c r="B795" s="105"/>
    </row>
    <row r="796" spans="1:2" ht="15.75" customHeight="1">
      <c r="A796" s="104"/>
      <c r="B796" s="105"/>
    </row>
    <row r="797" spans="1:2" ht="15.75" customHeight="1">
      <c r="A797" s="104"/>
      <c r="B797" s="105"/>
    </row>
    <row r="798" spans="1:2" ht="15.75" customHeight="1">
      <c r="A798" s="104"/>
      <c r="B798" s="105"/>
    </row>
    <row r="799" spans="1:2" ht="15.75" customHeight="1">
      <c r="A799" s="104"/>
      <c r="B799" s="105"/>
    </row>
    <row r="800" spans="1:2" ht="15.75" customHeight="1">
      <c r="A800" s="104"/>
      <c r="B800" s="105"/>
    </row>
    <row r="801" spans="1:2" ht="15.75" customHeight="1">
      <c r="A801" s="104"/>
      <c r="B801" s="105"/>
    </row>
    <row r="802" spans="1:2" ht="15.75" customHeight="1">
      <c r="A802" s="104"/>
      <c r="B802" s="105"/>
    </row>
    <row r="803" spans="1:2" ht="15.75" customHeight="1">
      <c r="A803" s="104"/>
      <c r="B803" s="105"/>
    </row>
    <row r="804" spans="1:2" ht="15.75" customHeight="1">
      <c r="A804" s="104"/>
      <c r="B804" s="105"/>
    </row>
    <row r="805" spans="1:2" ht="15.75" customHeight="1">
      <c r="A805" s="104"/>
      <c r="B805" s="105"/>
    </row>
    <row r="806" spans="1:2" ht="15.75" customHeight="1">
      <c r="A806" s="104"/>
      <c r="B806" s="105"/>
    </row>
    <row r="807" spans="1:2" ht="15.75" customHeight="1">
      <c r="A807" s="104"/>
      <c r="B807" s="105"/>
    </row>
    <row r="808" spans="1:2" ht="15.75" customHeight="1">
      <c r="A808" s="104"/>
      <c r="B808" s="105"/>
    </row>
    <row r="809" spans="1:2" ht="15.75" customHeight="1">
      <c r="A809" s="104"/>
      <c r="B809" s="105"/>
    </row>
    <row r="810" spans="1:2" ht="15.75" customHeight="1">
      <c r="A810" s="104"/>
      <c r="B810" s="105"/>
    </row>
    <row r="811" spans="1:2" ht="15.75" customHeight="1">
      <c r="A811" s="104"/>
      <c r="B811" s="105"/>
    </row>
    <row r="812" spans="1:2" ht="15.75" customHeight="1">
      <c r="A812" s="104"/>
      <c r="B812" s="105"/>
    </row>
    <row r="813" spans="1:2" ht="15.75" customHeight="1">
      <c r="A813" s="104"/>
      <c r="B813" s="105"/>
    </row>
    <row r="814" spans="1:2" ht="15.75" customHeight="1">
      <c r="A814" s="104"/>
      <c r="B814" s="105"/>
    </row>
    <row r="815" spans="1:2" ht="15.75" customHeight="1">
      <c r="A815" s="104"/>
      <c r="B815" s="105"/>
    </row>
    <row r="816" spans="1:2" ht="15.75" customHeight="1">
      <c r="A816" s="104"/>
      <c r="B816" s="105"/>
    </row>
    <row r="817" spans="1:2" ht="15.75" customHeight="1">
      <c r="A817" s="104"/>
      <c r="B817" s="105"/>
    </row>
    <row r="818" spans="1:2" ht="15.75" customHeight="1">
      <c r="A818" s="104"/>
      <c r="B818" s="105"/>
    </row>
    <row r="819" spans="1:2" ht="15.75" customHeight="1">
      <c r="A819" s="104"/>
      <c r="B819" s="105"/>
    </row>
    <row r="820" spans="1:2" ht="15.75" customHeight="1">
      <c r="A820" s="104"/>
      <c r="B820" s="105"/>
    </row>
    <row r="821" spans="1:2" ht="15.75" customHeight="1">
      <c r="A821" s="104"/>
      <c r="B821" s="105"/>
    </row>
    <row r="822" spans="1:2" ht="15.75" customHeight="1">
      <c r="A822" s="104"/>
      <c r="B822" s="105"/>
    </row>
    <row r="823" spans="1:2" ht="15.75" customHeight="1">
      <c r="A823" s="104"/>
      <c r="B823" s="105"/>
    </row>
    <row r="824" spans="1:2" ht="15.75" customHeight="1">
      <c r="A824" s="104"/>
      <c r="B824" s="105"/>
    </row>
    <row r="825" spans="1:2" ht="15.75" customHeight="1">
      <c r="A825" s="104"/>
      <c r="B825" s="105"/>
    </row>
    <row r="826" spans="1:2" ht="15.75" customHeight="1">
      <c r="A826" s="104"/>
      <c r="B826" s="105"/>
    </row>
    <row r="827" spans="1:2" ht="15.75" customHeight="1">
      <c r="A827" s="104"/>
      <c r="B827" s="105"/>
    </row>
    <row r="828" spans="1:2" ht="15.75" customHeight="1">
      <c r="A828" s="104"/>
      <c r="B828" s="105"/>
    </row>
    <row r="829" spans="1:2" ht="15.75" customHeight="1">
      <c r="A829" s="104"/>
      <c r="B829" s="105"/>
    </row>
    <row r="830" spans="1:2" ht="15.75" customHeight="1">
      <c r="A830" s="104"/>
      <c r="B830" s="105"/>
    </row>
    <row r="831" spans="1:2" ht="15.75" customHeight="1">
      <c r="A831" s="104"/>
      <c r="B831" s="105"/>
    </row>
    <row r="832" spans="1:2" ht="15.75" customHeight="1">
      <c r="A832" s="104"/>
      <c r="B832" s="105"/>
    </row>
    <row r="833" spans="1:2" ht="15.75" customHeight="1">
      <c r="A833" s="104"/>
      <c r="B833" s="105"/>
    </row>
    <row r="834" spans="1:2" ht="15.75" customHeight="1">
      <c r="A834" s="104"/>
      <c r="B834" s="105"/>
    </row>
    <row r="835" spans="1:2" ht="15.75" customHeight="1">
      <c r="A835" s="104"/>
      <c r="B835" s="105"/>
    </row>
    <row r="836" spans="1:2" ht="15.75" customHeight="1">
      <c r="A836" s="104"/>
      <c r="B836" s="105"/>
    </row>
    <row r="837" spans="1:2" ht="15.75" customHeight="1">
      <c r="A837" s="104"/>
      <c r="B837" s="105"/>
    </row>
    <row r="838" spans="1:2" ht="15.75" customHeight="1">
      <c r="A838" s="104"/>
      <c r="B838" s="105"/>
    </row>
    <row r="839" spans="1:2" ht="15.75" customHeight="1">
      <c r="A839" s="104"/>
      <c r="B839" s="105"/>
    </row>
    <row r="840" spans="1:2" ht="15.75" customHeight="1">
      <c r="A840" s="104"/>
      <c r="B840" s="105"/>
    </row>
    <row r="841" spans="1:2" ht="15.75" customHeight="1">
      <c r="A841" s="104"/>
      <c r="B841" s="105"/>
    </row>
    <row r="842" spans="1:2" ht="15.75" customHeight="1">
      <c r="A842" s="104"/>
      <c r="B842" s="105"/>
    </row>
    <row r="843" spans="1:2" ht="15.75" customHeight="1">
      <c r="A843" s="104"/>
      <c r="B843" s="105"/>
    </row>
    <row r="844" spans="1:2" ht="15.75" customHeight="1">
      <c r="A844" s="104"/>
      <c r="B844" s="105"/>
    </row>
    <row r="845" spans="1:2" ht="15.75" customHeight="1">
      <c r="A845" s="104"/>
      <c r="B845" s="105"/>
    </row>
    <row r="846" spans="1:2" ht="15.75" customHeight="1">
      <c r="A846" s="104"/>
      <c r="B846" s="105"/>
    </row>
    <row r="847" spans="1:2" ht="15.75" customHeight="1">
      <c r="A847" s="104"/>
      <c r="B847" s="105"/>
    </row>
    <row r="848" spans="1:2" ht="15.75" customHeight="1">
      <c r="A848" s="104"/>
      <c r="B848" s="105"/>
    </row>
    <row r="849" spans="1:2" ht="15.75" customHeight="1">
      <c r="A849" s="104"/>
      <c r="B849" s="105"/>
    </row>
    <row r="850" spans="1:2" ht="15.75" customHeight="1">
      <c r="A850" s="104"/>
      <c r="B850" s="105"/>
    </row>
    <row r="851" spans="1:2" ht="15.75" customHeight="1">
      <c r="A851" s="104"/>
      <c r="B851" s="105"/>
    </row>
    <row r="852" spans="1:2" ht="15.75" customHeight="1">
      <c r="A852" s="104"/>
      <c r="B852" s="105"/>
    </row>
    <row r="853" spans="1:2" ht="15.75" customHeight="1">
      <c r="A853" s="104"/>
      <c r="B853" s="105"/>
    </row>
    <row r="854" spans="1:2" ht="15.75" customHeight="1">
      <c r="A854" s="104"/>
      <c r="B854" s="105"/>
    </row>
    <row r="855" spans="1:2" ht="15.75" customHeight="1">
      <c r="A855" s="104"/>
      <c r="B855" s="105"/>
    </row>
    <row r="856" spans="1:2" ht="15.75" customHeight="1">
      <c r="A856" s="104"/>
      <c r="B856" s="105"/>
    </row>
    <row r="857" spans="1:2" ht="15.75" customHeight="1">
      <c r="A857" s="104"/>
      <c r="B857" s="105"/>
    </row>
    <row r="858" spans="1:2" ht="15.75" customHeight="1">
      <c r="A858" s="104"/>
      <c r="B858" s="105"/>
    </row>
    <row r="859" spans="1:2" ht="15.75" customHeight="1">
      <c r="A859" s="104"/>
      <c r="B859" s="105"/>
    </row>
    <row r="860" spans="1:2" ht="15.75" customHeight="1">
      <c r="A860" s="104"/>
      <c r="B860" s="105"/>
    </row>
    <row r="861" spans="1:2" ht="15.75" customHeight="1">
      <c r="A861" s="104"/>
      <c r="B861" s="105"/>
    </row>
    <row r="862" spans="1:2" ht="15.75" customHeight="1">
      <c r="A862" s="104"/>
      <c r="B862" s="105"/>
    </row>
    <row r="863" spans="1:2" ht="15.75" customHeight="1">
      <c r="A863" s="104"/>
      <c r="B863" s="105"/>
    </row>
    <row r="864" spans="1:2" ht="15.75" customHeight="1">
      <c r="A864" s="104"/>
      <c r="B864" s="105"/>
    </row>
    <row r="865" spans="1:2" ht="15.75" customHeight="1">
      <c r="A865" s="104"/>
      <c r="B865" s="105"/>
    </row>
    <row r="866" spans="1:2" ht="15.75" customHeight="1">
      <c r="A866" s="104"/>
      <c r="B866" s="105"/>
    </row>
    <row r="867" spans="1:2" ht="15.75" customHeight="1">
      <c r="A867" s="104"/>
      <c r="B867" s="105"/>
    </row>
    <row r="868" spans="1:2" ht="15.75" customHeight="1">
      <c r="A868" s="104"/>
      <c r="B868" s="105"/>
    </row>
    <row r="869" spans="1:2" ht="15.75" customHeight="1">
      <c r="A869" s="104"/>
      <c r="B869" s="105"/>
    </row>
    <row r="870" spans="1:2" ht="15.75" customHeight="1">
      <c r="A870" s="104"/>
      <c r="B870" s="105"/>
    </row>
    <row r="871" spans="1:2" ht="15.75" customHeight="1">
      <c r="A871" s="104"/>
      <c r="B871" s="105"/>
    </row>
    <row r="872" spans="1:2" ht="15.75" customHeight="1">
      <c r="A872" s="104"/>
      <c r="B872" s="105"/>
    </row>
    <row r="873" spans="1:2" ht="15.75" customHeight="1">
      <c r="A873" s="104"/>
      <c r="B873" s="105"/>
    </row>
    <row r="874" spans="1:2" ht="15.75" customHeight="1">
      <c r="A874" s="104"/>
      <c r="B874" s="105"/>
    </row>
    <row r="875" spans="1:2" ht="15.75" customHeight="1">
      <c r="A875" s="104"/>
      <c r="B875" s="105"/>
    </row>
    <row r="876" spans="1:2" ht="15.75" customHeight="1">
      <c r="A876" s="104"/>
      <c r="B876" s="105"/>
    </row>
    <row r="877" spans="1:2" ht="15.75" customHeight="1">
      <c r="A877" s="104"/>
      <c r="B877" s="105"/>
    </row>
    <row r="878" spans="1:2" ht="15.75" customHeight="1">
      <c r="A878" s="104"/>
      <c r="B878" s="105"/>
    </row>
    <row r="879" spans="1:2" ht="15.75" customHeight="1">
      <c r="A879" s="104"/>
      <c r="B879" s="105"/>
    </row>
    <row r="880" spans="1:2" ht="15.75" customHeight="1">
      <c r="A880" s="104"/>
      <c r="B880" s="105"/>
    </row>
    <row r="881" spans="1:2" ht="15.75" customHeight="1">
      <c r="A881" s="104"/>
      <c r="B881" s="105"/>
    </row>
    <row r="882" spans="1:2" ht="15.75" customHeight="1">
      <c r="A882" s="104"/>
      <c r="B882" s="105"/>
    </row>
    <row r="883" spans="1:2" ht="15.75" customHeight="1">
      <c r="A883" s="104"/>
      <c r="B883" s="105"/>
    </row>
    <row r="884" spans="1:2" ht="15.75" customHeight="1">
      <c r="A884" s="104"/>
      <c r="B884" s="105"/>
    </row>
    <row r="885" spans="1:2" ht="15.75" customHeight="1">
      <c r="A885" s="104"/>
      <c r="B885" s="105"/>
    </row>
    <row r="886" spans="1:2" ht="15.75" customHeight="1">
      <c r="A886" s="104"/>
      <c r="B886" s="105"/>
    </row>
    <row r="887" spans="1:2" ht="15.75" customHeight="1">
      <c r="A887" s="104"/>
      <c r="B887" s="105"/>
    </row>
    <row r="888" spans="1:2" ht="15.75" customHeight="1">
      <c r="A888" s="104"/>
      <c r="B888" s="105"/>
    </row>
    <row r="889" spans="1:2" ht="15.75" customHeight="1">
      <c r="A889" s="104"/>
      <c r="B889" s="105"/>
    </row>
    <row r="890" spans="1:2" ht="15.75" customHeight="1">
      <c r="A890" s="104"/>
      <c r="B890" s="105"/>
    </row>
    <row r="891" spans="1:2" ht="15.75" customHeight="1">
      <c r="A891" s="104"/>
      <c r="B891" s="105"/>
    </row>
    <row r="892" spans="1:2" ht="15.75" customHeight="1">
      <c r="A892" s="104"/>
      <c r="B892" s="105"/>
    </row>
    <row r="893" spans="1:2" ht="15.75" customHeight="1">
      <c r="A893" s="104"/>
      <c r="B893" s="105"/>
    </row>
    <row r="894" spans="1:2" ht="15.75" customHeight="1">
      <c r="A894" s="104"/>
      <c r="B894" s="105"/>
    </row>
    <row r="895" spans="1:2" ht="15.75" customHeight="1">
      <c r="A895" s="104"/>
      <c r="B895" s="105"/>
    </row>
    <row r="896" spans="1:2" ht="15.75" customHeight="1">
      <c r="A896" s="104"/>
      <c r="B896" s="105"/>
    </row>
    <row r="897" spans="1:2" ht="15.75" customHeight="1">
      <c r="A897" s="104"/>
      <c r="B897" s="105"/>
    </row>
    <row r="898" spans="1:2" ht="15.75" customHeight="1">
      <c r="A898" s="104"/>
      <c r="B898" s="105"/>
    </row>
    <row r="899" spans="1:2" ht="15.75" customHeight="1">
      <c r="A899" s="104"/>
      <c r="B899" s="105"/>
    </row>
    <row r="900" spans="1:2" ht="15.75" customHeight="1">
      <c r="A900" s="104"/>
      <c r="B900" s="105"/>
    </row>
    <row r="901" spans="1:2" ht="15.75" customHeight="1">
      <c r="A901" s="104"/>
      <c r="B901" s="105"/>
    </row>
    <row r="902" spans="1:2" ht="15.75" customHeight="1">
      <c r="A902" s="104"/>
      <c r="B902" s="105"/>
    </row>
    <row r="903" spans="1:2" ht="15.75" customHeight="1">
      <c r="A903" s="104"/>
      <c r="B903" s="105"/>
    </row>
    <row r="904" spans="1:2" ht="15.75" customHeight="1">
      <c r="A904" s="104"/>
      <c r="B904" s="105"/>
    </row>
    <row r="905" spans="1:2" ht="15.75" customHeight="1">
      <c r="A905" s="104"/>
      <c r="B905" s="105"/>
    </row>
    <row r="906" spans="1:2" ht="15.75" customHeight="1">
      <c r="A906" s="104"/>
      <c r="B906" s="105"/>
    </row>
    <row r="907" spans="1:2" ht="15.75" customHeight="1">
      <c r="A907" s="104"/>
      <c r="B907" s="105"/>
    </row>
    <row r="908" spans="1:2" ht="15.75" customHeight="1">
      <c r="A908" s="104"/>
      <c r="B908" s="105"/>
    </row>
    <row r="909" spans="1:2" ht="15.75" customHeight="1">
      <c r="A909" s="104"/>
      <c r="B909" s="105"/>
    </row>
    <row r="910" spans="1:2" ht="15.75" customHeight="1">
      <c r="A910" s="104"/>
      <c r="B910" s="105"/>
    </row>
    <row r="911" spans="1:2" ht="15.75" customHeight="1">
      <c r="A911" s="104"/>
      <c r="B911" s="105"/>
    </row>
    <row r="912" spans="1:2" ht="15.75" customHeight="1">
      <c r="A912" s="104"/>
      <c r="B912" s="105"/>
    </row>
    <row r="913" spans="1:2" ht="15.75" customHeight="1">
      <c r="A913" s="104"/>
      <c r="B913" s="105"/>
    </row>
    <row r="914" spans="1:2" ht="15.75" customHeight="1">
      <c r="A914" s="104"/>
      <c r="B914" s="105"/>
    </row>
    <row r="915" spans="1:2" ht="15.75" customHeight="1">
      <c r="A915" s="104"/>
      <c r="B915" s="105"/>
    </row>
    <row r="916" spans="1:2" ht="15.75" customHeight="1">
      <c r="A916" s="104"/>
      <c r="B916" s="105"/>
    </row>
    <row r="917" spans="1:2" ht="15.75" customHeight="1">
      <c r="A917" s="104"/>
      <c r="B917" s="105"/>
    </row>
    <row r="918" spans="1:2" ht="15.75" customHeight="1">
      <c r="A918" s="104"/>
      <c r="B918" s="105"/>
    </row>
    <row r="919" spans="1:2" ht="15.75" customHeight="1">
      <c r="A919" s="104"/>
      <c r="B919" s="105"/>
    </row>
    <row r="920" spans="1:2" ht="15.75" customHeight="1">
      <c r="A920" s="104"/>
      <c r="B920" s="105"/>
    </row>
    <row r="921" spans="1:2" ht="15.75" customHeight="1">
      <c r="A921" s="104"/>
      <c r="B921" s="105"/>
    </row>
    <row r="922" spans="1:2" ht="15.75" customHeight="1">
      <c r="A922" s="104"/>
      <c r="B922" s="105"/>
    </row>
    <row r="923" spans="1:2" ht="15.75" customHeight="1">
      <c r="A923" s="104"/>
      <c r="B923" s="105"/>
    </row>
    <row r="924" spans="1:2" ht="15.75" customHeight="1">
      <c r="A924" s="104"/>
      <c r="B924" s="105"/>
    </row>
    <row r="925" spans="1:2" ht="15.75" customHeight="1">
      <c r="A925" s="104"/>
      <c r="B925" s="105"/>
    </row>
    <row r="926" spans="1:2" ht="15.75" customHeight="1">
      <c r="A926" s="104"/>
      <c r="B926" s="105"/>
    </row>
    <row r="927" spans="1:2" ht="15.75" customHeight="1">
      <c r="A927" s="104"/>
      <c r="B927" s="105"/>
    </row>
    <row r="928" spans="1:2" ht="15.75" customHeight="1">
      <c r="A928" s="104"/>
      <c r="B928" s="105"/>
    </row>
    <row r="929" spans="1:2" ht="15.75" customHeight="1">
      <c r="A929" s="104"/>
      <c r="B929" s="105"/>
    </row>
    <row r="930" spans="1:2" ht="15.75" customHeight="1">
      <c r="A930" s="104"/>
      <c r="B930" s="105"/>
    </row>
    <row r="931" spans="1:2" ht="15.75" customHeight="1">
      <c r="A931" s="104"/>
      <c r="B931" s="105"/>
    </row>
    <row r="932" spans="1:2" ht="15.75" customHeight="1">
      <c r="A932" s="104"/>
      <c r="B932" s="105"/>
    </row>
    <row r="933" spans="1:2" ht="15.75" customHeight="1">
      <c r="A933" s="104"/>
      <c r="B933" s="105"/>
    </row>
    <row r="934" spans="1:2" ht="15.75" customHeight="1">
      <c r="A934" s="104"/>
      <c r="B934" s="105"/>
    </row>
    <row r="935" spans="1:2" ht="15.75" customHeight="1">
      <c r="A935" s="104"/>
      <c r="B935" s="105"/>
    </row>
    <row r="936" spans="1:2" ht="15.75" customHeight="1">
      <c r="A936" s="104"/>
      <c r="B936" s="105"/>
    </row>
    <row r="937" spans="1:2" ht="15.75" customHeight="1">
      <c r="A937" s="104"/>
      <c r="B937" s="105"/>
    </row>
    <row r="938" spans="1:2" ht="15.75" customHeight="1">
      <c r="A938" s="104"/>
      <c r="B938" s="105"/>
    </row>
    <row r="939" spans="1:2" ht="15.75" customHeight="1">
      <c r="A939" s="104"/>
      <c r="B939" s="105"/>
    </row>
    <row r="940" spans="1:2" ht="15.75" customHeight="1">
      <c r="A940" s="104"/>
      <c r="B940" s="105"/>
    </row>
    <row r="941" spans="1:2" ht="15.75" customHeight="1">
      <c r="A941" s="104"/>
      <c r="B941" s="105"/>
    </row>
    <row r="942" spans="1:2" ht="15.75" customHeight="1">
      <c r="A942" s="104"/>
      <c r="B942" s="105"/>
    </row>
    <row r="943" spans="1:2" ht="15.75" customHeight="1">
      <c r="A943" s="104"/>
      <c r="B943" s="105"/>
    </row>
    <row r="944" spans="1:2" ht="15.75" customHeight="1">
      <c r="A944" s="104"/>
      <c r="B944" s="105"/>
    </row>
    <row r="945" spans="1:2" ht="15.75" customHeight="1">
      <c r="A945" s="104"/>
      <c r="B945" s="105"/>
    </row>
    <row r="946" spans="1:2" ht="15.75" customHeight="1">
      <c r="A946" s="104"/>
      <c r="B946" s="105"/>
    </row>
    <row r="947" spans="1:2" ht="15.75" customHeight="1">
      <c r="A947" s="104"/>
      <c r="B947" s="105"/>
    </row>
    <row r="948" spans="1:2" ht="15.75" customHeight="1">
      <c r="A948" s="104"/>
      <c r="B948" s="105"/>
    </row>
    <row r="949" spans="1:2" ht="15.75" customHeight="1">
      <c r="A949" s="104"/>
      <c r="B949" s="105"/>
    </row>
    <row r="950" spans="1:2" ht="15.75" customHeight="1">
      <c r="A950" s="104"/>
      <c r="B950" s="105"/>
    </row>
    <row r="951" spans="1:2" ht="15.75" customHeight="1">
      <c r="A951" s="104"/>
      <c r="B951" s="105"/>
    </row>
    <row r="952" spans="1:2" ht="15.75" customHeight="1">
      <c r="A952" s="104"/>
      <c r="B952" s="105"/>
    </row>
    <row r="953" spans="1:2" ht="15.75" customHeight="1">
      <c r="A953" s="104"/>
      <c r="B953" s="105"/>
    </row>
    <row r="954" spans="1:2" ht="15.75" customHeight="1">
      <c r="A954" s="104"/>
      <c r="B954" s="105"/>
    </row>
    <row r="955" spans="1:2" ht="15.75" customHeight="1">
      <c r="A955" s="104"/>
      <c r="B955" s="105"/>
    </row>
    <row r="956" spans="1:2" ht="15.75" customHeight="1">
      <c r="A956" s="104"/>
      <c r="B956" s="105"/>
    </row>
    <row r="957" spans="1:2" ht="15.75" customHeight="1">
      <c r="A957" s="104"/>
      <c r="B957" s="105"/>
    </row>
    <row r="958" spans="1:2" ht="15.75" customHeight="1">
      <c r="A958" s="104"/>
      <c r="B958" s="105"/>
    </row>
    <row r="959" spans="1:2" ht="15.75" customHeight="1">
      <c r="A959" s="104"/>
      <c r="B959" s="105"/>
    </row>
    <row r="960" spans="1:2" ht="15.75" customHeight="1">
      <c r="A960" s="104"/>
      <c r="B960" s="105"/>
    </row>
    <row r="961" spans="1:2" ht="15.75" customHeight="1">
      <c r="A961" s="104"/>
      <c r="B961" s="105"/>
    </row>
    <row r="962" spans="1:2" ht="15.75" customHeight="1">
      <c r="A962" s="104"/>
      <c r="B962" s="105"/>
    </row>
    <row r="963" spans="1:2" ht="15.75" customHeight="1">
      <c r="A963" s="104"/>
      <c r="B963" s="105"/>
    </row>
    <row r="964" spans="1:2" ht="15.75" customHeight="1">
      <c r="A964" s="104"/>
      <c r="B964" s="105"/>
    </row>
    <row r="965" spans="1:2" ht="15.75" customHeight="1">
      <c r="A965" s="104"/>
      <c r="B965" s="105"/>
    </row>
    <row r="966" spans="1:2" ht="15.75" customHeight="1">
      <c r="A966" s="104"/>
      <c r="B966" s="105"/>
    </row>
    <row r="967" spans="1:2" ht="15.75" customHeight="1">
      <c r="A967" s="104"/>
      <c r="B967" s="105"/>
    </row>
    <row r="968" spans="1:2" ht="15.75" customHeight="1">
      <c r="A968" s="104"/>
      <c r="B968" s="105"/>
    </row>
    <row r="969" spans="1:2" ht="15.75" customHeight="1">
      <c r="A969" s="104"/>
      <c r="B969" s="105"/>
    </row>
    <row r="970" spans="1:2" ht="15.75" customHeight="1">
      <c r="A970" s="104"/>
      <c r="B970" s="105"/>
    </row>
    <row r="971" spans="1:2" ht="15.75" customHeight="1">
      <c r="A971" s="104"/>
      <c r="B971" s="105"/>
    </row>
    <row r="972" spans="1:2" ht="15.75" customHeight="1">
      <c r="A972" s="104"/>
      <c r="B972" s="105"/>
    </row>
    <row r="973" spans="1:2" ht="15.75" customHeight="1">
      <c r="A973" s="104"/>
      <c r="B973" s="105"/>
    </row>
    <row r="974" spans="1:2" ht="15.75" customHeight="1">
      <c r="A974" s="104"/>
      <c r="B974" s="105"/>
    </row>
    <row r="975" spans="1:2" ht="15.75" customHeight="1">
      <c r="A975" s="104"/>
      <c r="B975" s="105"/>
    </row>
    <row r="976" spans="1:2" ht="15.75" customHeight="1">
      <c r="A976" s="104"/>
      <c r="B976" s="105"/>
    </row>
    <row r="977" spans="1:2" ht="15.75" customHeight="1">
      <c r="A977" s="104"/>
      <c r="B977" s="105"/>
    </row>
    <row r="978" spans="1:2" ht="15.75" customHeight="1">
      <c r="A978" s="104"/>
      <c r="B978" s="105"/>
    </row>
    <row r="979" spans="1:2" ht="15.75" customHeight="1">
      <c r="A979" s="104"/>
      <c r="B979" s="105"/>
    </row>
    <row r="980" spans="1:2" ht="15.75" customHeight="1">
      <c r="A980" s="104"/>
      <c r="B980" s="105"/>
    </row>
    <row r="981" spans="1:2" ht="15.75" customHeight="1">
      <c r="A981" s="104"/>
      <c r="B981" s="105"/>
    </row>
    <row r="982" spans="1:2" ht="15.75" customHeight="1">
      <c r="A982" s="104"/>
      <c r="B982" s="105"/>
    </row>
    <row r="983" spans="1:2" ht="15.75" customHeight="1">
      <c r="A983" s="104"/>
      <c r="B983" s="105"/>
    </row>
    <row r="984" spans="1:2" ht="15.75" customHeight="1">
      <c r="A984" s="104"/>
      <c r="B984" s="105"/>
    </row>
    <row r="985" spans="1:2" ht="15.75" customHeight="1">
      <c r="A985" s="104"/>
      <c r="B985" s="105"/>
    </row>
    <row r="986" spans="1:2" ht="15.75" customHeight="1">
      <c r="A986" s="104"/>
      <c r="B986" s="105"/>
    </row>
    <row r="987" spans="1:2" ht="15.75" customHeight="1">
      <c r="A987" s="104"/>
      <c r="B987" s="105"/>
    </row>
    <row r="988" spans="1:2" ht="15.75" customHeight="1">
      <c r="A988" s="104"/>
      <c r="B988" s="105"/>
    </row>
    <row r="989" spans="1:2" ht="15.75" customHeight="1">
      <c r="A989" s="104"/>
      <c r="B989" s="105"/>
    </row>
    <row r="990" spans="1:2" ht="15.75" customHeight="1">
      <c r="A990" s="104"/>
      <c r="B990" s="105"/>
    </row>
    <row r="991" spans="1:2" ht="15.75" customHeight="1">
      <c r="A991" s="104"/>
      <c r="B991" s="105"/>
    </row>
    <row r="992" spans="1:2" ht="15.75" customHeight="1">
      <c r="A992" s="104"/>
      <c r="B992" s="105"/>
    </row>
    <row r="993" spans="1:2" ht="15.75" customHeight="1">
      <c r="A993" s="104"/>
      <c r="B993" s="105"/>
    </row>
    <row r="994" spans="1:2" ht="15.75" customHeight="1">
      <c r="A994" s="104"/>
      <c r="B994" s="105"/>
    </row>
    <row r="995" spans="1:2" ht="15.75" customHeight="1">
      <c r="A995" s="104"/>
      <c r="B995" s="105"/>
    </row>
    <row r="996" spans="1:2" ht="15.75" customHeight="1">
      <c r="A996" s="104"/>
      <c r="B996" s="105"/>
    </row>
    <row r="997" spans="1:2" ht="15.75" customHeight="1">
      <c r="A997" s="104"/>
      <c r="B997" s="105"/>
    </row>
    <row r="998" spans="1:2" ht="15" customHeight="1"/>
    <row r="999" spans="1:2" ht="15" customHeight="1"/>
    <row r="1000" spans="1:2" ht="15" customHeight="1"/>
    <row r="1001" spans="1:2" ht="15" customHeight="1"/>
  </sheetData>
  <mergeCells count="8">
    <mergeCell ref="H1:H2"/>
    <mergeCell ref="I1:I2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6"/>
  <sheetViews>
    <sheetView topLeftCell="A43" workbookViewId="0">
      <selection activeCell="H46" sqref="H46"/>
    </sheetView>
  </sheetViews>
  <sheetFormatPr defaultRowHeight="15"/>
  <cols>
    <col min="1" max="1" width="4.85546875" style="211" customWidth="1"/>
    <col min="2" max="2" width="10" style="211" customWidth="1"/>
    <col min="3" max="3" width="11.28515625" style="211" customWidth="1"/>
    <col min="4" max="4" width="9" style="211" customWidth="1"/>
    <col min="5" max="5" width="9.85546875" style="211" customWidth="1"/>
    <col min="6" max="6" width="10.140625" style="211" customWidth="1"/>
    <col min="7" max="7" width="34.7109375" style="211" customWidth="1"/>
    <col min="8" max="8" width="9.140625" style="211"/>
    <col min="9" max="9" width="10" style="211" bestFit="1" customWidth="1"/>
    <col min="10" max="10" width="10.28515625" style="211" customWidth="1"/>
    <col min="11" max="11" width="10.7109375" style="211" customWidth="1"/>
    <col min="12" max="16384" width="9.140625" style="211"/>
  </cols>
  <sheetData>
    <row r="1" spans="1:11" ht="24" customHeight="1">
      <c r="A1" s="240" t="s">
        <v>1</v>
      </c>
      <c r="B1" s="240" t="s">
        <v>2</v>
      </c>
      <c r="C1" s="240" t="s">
        <v>3</v>
      </c>
      <c r="D1" s="240" t="s">
        <v>4</v>
      </c>
      <c r="E1" s="240" t="s">
        <v>5</v>
      </c>
      <c r="F1" s="240" t="s">
        <v>6</v>
      </c>
      <c r="G1" s="240" t="s">
        <v>7</v>
      </c>
      <c r="H1" s="240" t="s">
        <v>8</v>
      </c>
      <c r="I1" s="240"/>
      <c r="J1" s="240" t="s">
        <v>9</v>
      </c>
      <c r="K1" s="240"/>
    </row>
    <row r="2" spans="1:11" ht="216">
      <c r="A2" s="240"/>
      <c r="B2" s="240"/>
      <c r="C2" s="240"/>
      <c r="D2" s="240"/>
      <c r="E2" s="240"/>
      <c r="F2" s="240"/>
      <c r="G2" s="240"/>
      <c r="H2" s="201" t="s">
        <v>10</v>
      </c>
      <c r="I2" s="201" t="s">
        <v>11</v>
      </c>
      <c r="J2" s="201" t="s">
        <v>12</v>
      </c>
      <c r="K2" s="201" t="s">
        <v>13</v>
      </c>
    </row>
    <row r="3" spans="1:11">
      <c r="A3" s="201">
        <v>1</v>
      </c>
      <c r="B3" s="201">
        <v>2</v>
      </c>
      <c r="C3" s="201">
        <v>3</v>
      </c>
      <c r="D3" s="201">
        <v>4</v>
      </c>
      <c r="E3" s="201">
        <v>5</v>
      </c>
      <c r="F3" s="201">
        <v>6</v>
      </c>
      <c r="G3" s="201">
        <v>7</v>
      </c>
      <c r="H3" s="201">
        <v>8</v>
      </c>
      <c r="I3" s="201">
        <v>9</v>
      </c>
      <c r="J3" s="201">
        <v>10</v>
      </c>
      <c r="K3" s="201">
        <v>11</v>
      </c>
    </row>
    <row r="4" spans="1:11" ht="168" customHeight="1">
      <c r="A4" s="201">
        <v>1</v>
      </c>
      <c r="B4" s="202" t="s">
        <v>498</v>
      </c>
      <c r="C4" s="196" t="s">
        <v>105</v>
      </c>
      <c r="D4" s="202" t="str">
        <f>VLOOKUP($C4:$C$45,'Сведения о преподавателях'!$A$3:$K$126,2,FALSE)</f>
        <v>по основному месту работы</v>
      </c>
      <c r="E4" s="202" t="str">
        <f>VLOOKUP($C4:$C$45,'Сведения о преподавателях'!$A$3:$K$126,3,FALSE)</f>
        <v xml:space="preserve">Должность - профессор, д-р физ.-мат. наук, профессор </v>
      </c>
      <c r="F4" s="202" t="str">
        <f>VLOOKUP($C4:$C$45,'Сведения о преподавателях'!$A$3:$K$126,4,FALSE)</f>
        <v xml:space="preserve">Высшее, специальность - математика, квалификация - математик </v>
      </c>
      <c r="G4" s="202" t="str">
        <f>VLOOKUP($C4:$C$45,'Сведения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4" s="201">
        <v>52</v>
      </c>
      <c r="I4" s="153">
        <f>IF(ISNUMBER(SEARCH("ГПХ",D4)),H4/300,H4/850)</f>
        <v>6.1176470588235297E-2</v>
      </c>
      <c r="J4" s="201">
        <f>VLOOKUP($C4:$C$45,'Сведения о преподавателях'!$A$3:$K$126,6,FALSE)</f>
        <v>34</v>
      </c>
      <c r="K4" s="201" t="str">
        <f>VLOOKUP($C4:$C$45,'Сведения о преподавателях'!$A$3:$K$126,7,FALSE)</f>
        <v>14 (ЮМИ ВНЦ)</v>
      </c>
    </row>
    <row r="5" spans="1:11" ht="211.5" customHeight="1">
      <c r="A5" s="201">
        <v>2</v>
      </c>
      <c r="B5" s="202" t="s">
        <v>499</v>
      </c>
      <c r="C5" s="196" t="s">
        <v>298</v>
      </c>
      <c r="D5" s="202" t="str">
        <f>VLOOKUP($C5:$C$45,'Сведения о преподавателях'!$A$3:$K$126,2,FALSE)</f>
        <v>по основному месту работы</v>
      </c>
      <c r="E5" s="202" t="str">
        <f>VLOOKUP($C5:$C$45,'Сведения о преподавателях'!$A$3:$K$126,3,FALSE)</f>
        <v>Должность  – профессор, д-р физ.-мат. наук, профессор</v>
      </c>
      <c r="F5" s="202" t="str">
        <f>VLOOKUP($C5:$C$45,'Сведения о преподавателях'!$A$3:$K$126,4,FALSE)</f>
        <v>Высшее, специальность – математика, квалификация – математик, прикладная математика</v>
      </c>
      <c r="G5" s="202" t="str">
        <f>VLOOKUP($C5:$C$45,'Сведения о преподавателях'!$A$3:$K$126,5,FALSE)</f>
        <v xml:space="preserve">1. Удостоверение о повышении квалификации 180001814811 от 10.12.2018, "Актуальная педагогика: проблемы современного образования и науки", 72 часа, СОГУ.
2. Удостоверение о повышении квалификации 180001813729 от 30.04.2019, "Информационно-коммуникационные технологии в системе высшего образования", 32 часа, СОГУ.
3. Удостоверение о повышении квалификации 153101158925, 2020г., "Организационные и психолого-педагогические основы инклюзивного образования в вузе", 20 часов, СОГУ.
</v>
      </c>
      <c r="H5" s="201">
        <v>70</v>
      </c>
      <c r="I5" s="153">
        <f t="shared" ref="I5:I45" si="0">IF(ISNUMBER(SEARCH("ГПХ",D5)),H5/300,H5/850)</f>
        <v>8.2352941176470587E-2</v>
      </c>
      <c r="J5" s="201">
        <f>VLOOKUP($C5:$C$45,'Сведения о преподавателях'!$A$3:$K$126,6,FALSE)</f>
        <v>30</v>
      </c>
      <c r="K5" s="201" t="str">
        <f>VLOOKUP($C5:$C$45,'Сведения о преподавателях'!$A$3:$K$126,7,FALSE)</f>
        <v>16 (ЮМИ ГНС)</v>
      </c>
    </row>
    <row r="6" spans="1:11" ht="228">
      <c r="A6" s="201">
        <v>3</v>
      </c>
      <c r="B6" s="202" t="s">
        <v>500</v>
      </c>
      <c r="C6" s="196" t="s">
        <v>97</v>
      </c>
      <c r="D6" s="202" t="str">
        <f>VLOOKUP($C6:$C$45,'Сведения о преподавателях'!$A$3:$K$126,2,FALSE)</f>
        <v>по основному месту работы</v>
      </c>
      <c r="E6" s="202" t="str">
        <f>VLOOKUP($C6:$C$45,'Сведения о преподавателях'!$A$3:$K$126,3,FALSE)</f>
        <v xml:space="preserve">Должность - доцент, канд. физ.-мат. наук, ученое звание отсутствует </v>
      </c>
      <c r="F6" s="202" t="str">
        <f>VLOOKUP($C6:$C$45,'Сведения о преподавателях'!$A$3:$K$126,4,FALSE)</f>
        <v>Высшее, специальность - прикладная математика и информатика, квалификация - математик, системный  программист</v>
      </c>
      <c r="G6" s="202" t="str">
        <f>VLOOKUP($C6:$C$45,'Сведения о преподавателях'!$A$3:$K$126,5,FALSE)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6" s="201">
        <v>90</v>
      </c>
      <c r="I6" s="153">
        <f t="shared" si="0"/>
        <v>0.10588235294117647</v>
      </c>
      <c r="J6" s="201">
        <f>VLOOKUP($C6:$C$45,'Сведения о преподавателях'!$A$3:$K$126,6,FALSE)</f>
        <v>14</v>
      </c>
      <c r="K6" s="201" t="str">
        <f>VLOOKUP($C6:$C$45,'Сведения о преподавателях'!$A$3:$K$126,7,FALSE)</f>
        <v>нет</v>
      </c>
    </row>
    <row r="7" spans="1:11" ht="180">
      <c r="A7" s="201">
        <v>4</v>
      </c>
      <c r="B7" s="202" t="s">
        <v>501</v>
      </c>
      <c r="C7" s="196" t="s">
        <v>105</v>
      </c>
      <c r="D7" s="202" t="str">
        <f>VLOOKUP($C7:$C$45,'Сведения о преподавателях'!$A$3:$K$126,2,FALSE)</f>
        <v>по основному месту работы</v>
      </c>
      <c r="E7" s="202" t="str">
        <f>VLOOKUP($C7:$C$45,'Сведения о преподавателях'!$A$3:$K$126,3,FALSE)</f>
        <v xml:space="preserve">Должность - профессор, д-р физ.-мат. наук, профессор </v>
      </c>
      <c r="F7" s="202" t="str">
        <f>VLOOKUP($C7:$C$45,'Сведения о преподавателях'!$A$3:$K$126,4,FALSE)</f>
        <v xml:space="preserve">Высшее, специальность - математика, квалификация - математик </v>
      </c>
      <c r="G7" s="202" t="str">
        <f>VLOOKUP($C7:$C$45,'Сведения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7" s="201">
        <v>18</v>
      </c>
      <c r="I7" s="153">
        <f t="shared" si="0"/>
        <v>2.1176470588235293E-2</v>
      </c>
      <c r="J7" s="201">
        <f>VLOOKUP($C7:$C$45,'Сведения о преподавателях'!$A$3:$K$126,6,FALSE)</f>
        <v>34</v>
      </c>
      <c r="K7" s="201" t="str">
        <f>VLOOKUP($C7:$C$45,'Сведения о преподавателях'!$A$3:$K$126,7,FALSE)</f>
        <v>14 (ЮМИ ВНЦ)</v>
      </c>
    </row>
    <row r="8" spans="1:11" ht="240">
      <c r="A8" s="201">
        <v>5</v>
      </c>
      <c r="B8" s="202" t="s">
        <v>502</v>
      </c>
      <c r="C8" s="196" t="s">
        <v>23</v>
      </c>
      <c r="D8" s="202" t="str">
        <f>VLOOKUP($C8:$C$45,'Сведения о преподавателях'!$A$3:$K$126,2,FALSE)</f>
        <v>по основному месту работы</v>
      </c>
      <c r="E8" s="202" t="str">
        <f>VLOOKUP($C8:$C$45,'Сведения о преподавателях'!$A$3:$K$126,3,FALSE)</f>
        <v>Должность –  профессор, д-р филол. наук,  профессор</v>
      </c>
      <c r="F8" s="202" t="str">
        <f>VLOOKUP($C8:$C$45,'Сведения о преподавателях'!$A$3:$K$126,4,FALSE)</f>
        <v>Высшее, специальность –   английский и испанский языки, квалификация – учитель английского и испанского языков</v>
      </c>
      <c r="G8" s="202" t="str">
        <f>VLOOKUP($C8:$C$45,'Сведения о преподавателях'!$A$3:$K$126,5,FALSE)</f>
        <v>1. Удостоверение о повышении квалификации 180001202320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180001814367 от 28.10.2019, "Информационно-комуникационные технологии в системе высшего образования", 32 часа, СОГУ.
3. Удостоверение о повышении квалификации 153101157847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153101157847 от 8.06.2020,. «Инклюзивное образование в условиях ФГОС», 72 часа, Тамбов, ТГТУ.</v>
      </c>
      <c r="H8" s="201">
        <v>72</v>
      </c>
      <c r="I8" s="153">
        <f t="shared" si="0"/>
        <v>8.4705882352941173E-2</v>
      </c>
      <c r="J8" s="201">
        <f>VLOOKUP($C8:$C$45,'Сведения о преподавателях'!$A$3:$K$126,6,FALSE)</f>
        <v>26</v>
      </c>
      <c r="K8" s="201" t="str">
        <f>VLOOKUP($C8:$C$45,'Сведения о преподавателях'!$A$3:$K$126,7,FALSE)</f>
        <v>нет</v>
      </c>
    </row>
    <row r="9" spans="1:11" ht="228">
      <c r="A9" s="201">
        <v>6</v>
      </c>
      <c r="B9" s="202" t="s">
        <v>503</v>
      </c>
      <c r="C9" s="196" t="s">
        <v>97</v>
      </c>
      <c r="D9" s="202" t="str">
        <f>VLOOKUP($C9:$C$45,'Сведения о преподавателях'!$A$3:$K$126,2,FALSE)</f>
        <v>по основному месту работы</v>
      </c>
      <c r="E9" s="202" t="str">
        <f>VLOOKUP($C9:$C$45,'Сведения о преподавателях'!$A$3:$K$126,3,FALSE)</f>
        <v xml:space="preserve">Должность - доцент, канд. физ.-мат. наук, ученое звание отсутствует </v>
      </c>
      <c r="F9" s="202" t="str">
        <f>VLOOKUP($C9:$C$45,'Сведения о преподавателях'!$A$3:$K$126,4,FALSE)</f>
        <v>Высшее, специальность - прикладная математика и информатика, квалификация - математик, системный  программист</v>
      </c>
      <c r="G9" s="202" t="str">
        <f>VLOOKUP($C9:$C$45,'Сведения о преподавателях'!$A$3:$K$126,5,FALSE)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9" s="201">
        <v>50</v>
      </c>
      <c r="I9" s="153">
        <f t="shared" si="0"/>
        <v>5.8823529411764705E-2</v>
      </c>
      <c r="J9" s="201">
        <f>VLOOKUP($C9:$C$45,'Сведения о преподавателях'!$A$3:$K$126,6,FALSE)</f>
        <v>14</v>
      </c>
      <c r="K9" s="201" t="str">
        <f>VLOOKUP($C9:$C$45,'Сведения о преподавателях'!$A$3:$K$126,7,FALSE)</f>
        <v>нет</v>
      </c>
    </row>
    <row r="10" spans="1:11" ht="180">
      <c r="A10" s="201">
        <v>7</v>
      </c>
      <c r="B10" s="202" t="s">
        <v>504</v>
      </c>
      <c r="C10" s="196" t="s">
        <v>105</v>
      </c>
      <c r="D10" s="202" t="str">
        <f>VLOOKUP($C10:$C$45,'Сведения о преподавателях'!$A$3:$K$126,2,FALSE)</f>
        <v>по основному месту работы</v>
      </c>
      <c r="E10" s="202" t="str">
        <f>VLOOKUP($C10:$C$45,'Сведения о преподавателях'!$A$3:$K$126,3,FALSE)</f>
        <v xml:space="preserve">Должность - профессор, д-р физ.-мат. наук, профессор </v>
      </c>
      <c r="F10" s="202" t="str">
        <f>VLOOKUP($C10:$C$45,'Сведения о преподавателях'!$A$3:$K$126,4,FALSE)</f>
        <v xml:space="preserve">Высшее, специальность - математика, квалификация - математик </v>
      </c>
      <c r="G10" s="202" t="str">
        <f>VLOOKUP($C10:$C$45,'Сведения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10" s="201">
        <v>36</v>
      </c>
      <c r="I10" s="153">
        <f t="shared" si="0"/>
        <v>4.2352941176470586E-2</v>
      </c>
      <c r="J10" s="201">
        <f>VLOOKUP($C10:$C$45,'Сведения о преподавателях'!$A$3:$K$126,6,FALSE)</f>
        <v>34</v>
      </c>
      <c r="K10" s="201" t="str">
        <f>VLOOKUP($C10:$C$45,'Сведения о преподавателях'!$A$3:$K$126,7,FALSE)</f>
        <v>14 (ЮМИ ВНЦ)</v>
      </c>
    </row>
    <row r="11" spans="1:11" ht="180">
      <c r="A11" s="201">
        <v>8</v>
      </c>
      <c r="B11" s="202" t="s">
        <v>505</v>
      </c>
      <c r="C11" s="196" t="s">
        <v>105</v>
      </c>
      <c r="D11" s="202" t="str">
        <f>VLOOKUP($C11:$C$45,'Сведения о преподавателях'!$A$3:$K$126,2,FALSE)</f>
        <v>по основному месту работы</v>
      </c>
      <c r="E11" s="202" t="str">
        <f>VLOOKUP($C11:$C$45,'Сведения о преподавателях'!$A$3:$K$126,3,FALSE)</f>
        <v xml:space="preserve">Должность - профессор, д-р физ.-мат. наук, профессор </v>
      </c>
      <c r="F11" s="202" t="str">
        <f>VLOOKUP($C11:$C$45,'Сведения о преподавателях'!$A$3:$K$126,4,FALSE)</f>
        <v xml:space="preserve">Высшее, специальность - математика, квалификация - математик </v>
      </c>
      <c r="G11" s="202" t="str">
        <f>VLOOKUP($C11:$C$45,'Сведения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11" s="201">
        <v>36</v>
      </c>
      <c r="I11" s="153">
        <f t="shared" si="0"/>
        <v>4.2352941176470586E-2</v>
      </c>
      <c r="J11" s="201">
        <f>VLOOKUP($C11:$C$45,'Сведения о преподавателях'!$A$3:$K$126,6,FALSE)</f>
        <v>34</v>
      </c>
      <c r="K11" s="201" t="str">
        <f>VLOOKUP($C11:$C$45,'Сведения о преподавателях'!$A$3:$K$126,7,FALSE)</f>
        <v>14 (ЮМИ ВНЦ)</v>
      </c>
    </row>
    <row r="12" spans="1:11" ht="180">
      <c r="A12" s="201">
        <v>9</v>
      </c>
      <c r="B12" s="202" t="s">
        <v>506</v>
      </c>
      <c r="C12" s="196" t="s">
        <v>105</v>
      </c>
      <c r="D12" s="202" t="str">
        <f>VLOOKUP($C12:$C$45,'Сведения о преподавателях'!$A$3:$K$126,2,FALSE)</f>
        <v>по основному месту работы</v>
      </c>
      <c r="E12" s="202" t="str">
        <f>VLOOKUP($C12:$C$45,'Сведения о преподавателях'!$A$3:$K$126,3,FALSE)</f>
        <v xml:space="preserve">Должность - профессор, д-р физ.-мат. наук, профессор </v>
      </c>
      <c r="F12" s="202" t="str">
        <f>VLOOKUP($C12:$C$45,'Сведения о преподавателях'!$A$3:$K$126,4,FALSE)</f>
        <v xml:space="preserve">Высшее, специальность - математика, квалификация - математик </v>
      </c>
      <c r="G12" s="202" t="str">
        <f>VLOOKUP($C12:$C$45,'Сведения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12" s="201">
        <v>32</v>
      </c>
      <c r="I12" s="153">
        <f t="shared" si="0"/>
        <v>3.7647058823529408E-2</v>
      </c>
      <c r="J12" s="201">
        <f>VLOOKUP($C12:$C$45,'Сведения о преподавателях'!$A$3:$K$126,6,FALSE)</f>
        <v>34</v>
      </c>
      <c r="K12" s="201" t="str">
        <f>VLOOKUP($C12:$C$45,'Сведения о преподавателях'!$A$3:$K$126,7,FALSE)</f>
        <v>14 (ЮМИ ВНЦ)</v>
      </c>
    </row>
    <row r="13" spans="1:11" ht="180">
      <c r="A13" s="201">
        <v>10</v>
      </c>
      <c r="B13" s="202" t="s">
        <v>507</v>
      </c>
      <c r="C13" s="196" t="s">
        <v>105</v>
      </c>
      <c r="D13" s="202" t="str">
        <f>VLOOKUP($C13:$C$45,'Сведения о преподавателях'!$A$3:$K$126,2,FALSE)</f>
        <v>по основному месту работы</v>
      </c>
      <c r="E13" s="202" t="str">
        <f>VLOOKUP($C13:$C$45,'Сведения о преподавателях'!$A$3:$K$126,3,FALSE)</f>
        <v xml:space="preserve">Должность - профессор, д-р физ.-мат. наук, профессор </v>
      </c>
      <c r="F13" s="202" t="str">
        <f>VLOOKUP($C13:$C$45,'Сведения о преподавателях'!$A$3:$K$126,4,FALSE)</f>
        <v xml:space="preserve">Высшее, специальность - математика, квалификация - математик </v>
      </c>
      <c r="G13" s="202" t="str">
        <f>VLOOKUP($C13:$C$45,'Сведения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13" s="201">
        <v>38</v>
      </c>
      <c r="I13" s="153">
        <f t="shared" si="0"/>
        <v>4.4705882352941179E-2</v>
      </c>
      <c r="J13" s="201">
        <f>VLOOKUP($C13:$C$45,'Сведения о преподавателях'!$A$3:$K$126,6,FALSE)</f>
        <v>34</v>
      </c>
      <c r="K13" s="201" t="str">
        <f>VLOOKUP($C13:$C$45,'Сведения о преподавателях'!$A$3:$K$126,7,FALSE)</f>
        <v>14 (ЮМИ ВНЦ)</v>
      </c>
    </row>
    <row r="14" spans="1:11" ht="180">
      <c r="A14" s="201">
        <v>11</v>
      </c>
      <c r="B14" s="202" t="s">
        <v>508</v>
      </c>
      <c r="C14" s="196" t="s">
        <v>105</v>
      </c>
      <c r="D14" s="202" t="str">
        <f>VLOOKUP($C14:$C$45,'Сведения о преподавателях'!$A$3:$K$126,2,FALSE)</f>
        <v>по основному месту работы</v>
      </c>
      <c r="E14" s="202" t="str">
        <f>VLOOKUP($C14:$C$45,'Сведения о преподавателях'!$A$3:$K$126,3,FALSE)</f>
        <v xml:space="preserve">Должность - профессор, д-р физ.-мат. наук, профессор </v>
      </c>
      <c r="F14" s="202" t="str">
        <f>VLOOKUP($C14:$C$45,'Сведения о преподавателях'!$A$3:$K$126,4,FALSE)</f>
        <v xml:space="preserve">Высшее, специальность - математика, квалификация - математик </v>
      </c>
      <c r="G14" s="202" t="str">
        <f>VLOOKUP($C14:$C$45,'Сведения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14" s="201">
        <v>36</v>
      </c>
      <c r="I14" s="153">
        <f t="shared" si="0"/>
        <v>4.2352941176470586E-2</v>
      </c>
      <c r="J14" s="201">
        <f>VLOOKUP($C14:$C$45,'Сведения о преподавателях'!$A$3:$K$126,6,FALSE)</f>
        <v>34</v>
      </c>
      <c r="K14" s="201" t="str">
        <f>VLOOKUP($C14:$C$45,'Сведения о преподавателях'!$A$3:$K$126,7,FALSE)</f>
        <v>14 (ЮМИ ВНЦ)</v>
      </c>
    </row>
    <row r="15" spans="1:11" ht="180">
      <c r="A15" s="201">
        <v>12</v>
      </c>
      <c r="B15" s="202" t="s">
        <v>509</v>
      </c>
      <c r="C15" s="196" t="s">
        <v>105</v>
      </c>
      <c r="D15" s="202" t="str">
        <f>VLOOKUP($C15:$C$45,'Сведения о преподавателях'!$A$3:$K$126,2,FALSE)</f>
        <v>по основному месту работы</v>
      </c>
      <c r="E15" s="202" t="str">
        <f>VLOOKUP($C15:$C$45,'Сведения о преподавателях'!$A$3:$K$126,3,FALSE)</f>
        <v xml:space="preserve">Должность - профессор, д-р физ.-мат. наук, профессор </v>
      </c>
      <c r="F15" s="202" t="str">
        <f>VLOOKUP($C15:$C$45,'Сведения о преподавателях'!$A$3:$K$126,4,FALSE)</f>
        <v xml:space="preserve">Высшее, специальность - математика, квалификация - математик </v>
      </c>
      <c r="G15" s="202" t="str">
        <f>VLOOKUP($C15:$C$45,'Сведения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15" s="201">
        <v>36</v>
      </c>
      <c r="I15" s="153">
        <f t="shared" si="0"/>
        <v>4.2352941176470586E-2</v>
      </c>
      <c r="J15" s="201">
        <f>VLOOKUP($C15:$C$45,'Сведения о преподавателях'!$A$3:$K$126,6,FALSE)</f>
        <v>34</v>
      </c>
      <c r="K15" s="201" t="str">
        <f>VLOOKUP($C15:$C$45,'Сведения о преподавателях'!$A$3:$K$126,7,FALSE)</f>
        <v>14 (ЮМИ ВНЦ)</v>
      </c>
    </row>
    <row r="16" spans="1:11" ht="276">
      <c r="A16" s="201">
        <v>13</v>
      </c>
      <c r="B16" s="202" t="s">
        <v>510</v>
      </c>
      <c r="C16" s="196" t="s">
        <v>73</v>
      </c>
      <c r="D16" s="202" t="str">
        <f>VLOOKUP($C16:$C$45,'Сведения о преподавателях'!$A$3:$K$126,2,FALSE)</f>
        <v>по основному месту работы</v>
      </c>
      <c r="E16" s="202" t="str">
        <f>VLOOKUP($C16:$C$45,'Сведения о преподавателях'!$A$3:$K$126,3,FALSE)</f>
        <v>Должность –  профессор, д-р пед. наук,  доцент</v>
      </c>
      <c r="F16" s="202" t="str">
        <f>VLOOKUP($C16:$C$45,'Сведения о преподавателях'!$A$3:$K$126,4,FALSE)</f>
        <v>Высшее, специальность –  математика, квалификация  –  математик, преподаватель</v>
      </c>
      <c r="G16" s="202" t="str">
        <f>VLOOKUP($C16:$C$45,'Сведения о преподавателях'!$A$3:$K$126,5,FALSE)</f>
        <v>1. Диплом о профессиональной переподготовке  153100156977 от 15.06.2020, "Педагог-психолог. Преподаватель психологических дисциплин в высшей школе", 270 часов, СОГУ.
2. Удостоверение о повышении квалификации «English in Scientific Research», 20 часов, СОГУ, 2017. 
3. Удостоверение о повышении квалификации 180001814089 от 05.07.2019, "Информационно-коммуникационные технологии в системе высшего образования", 32 часа, СОГУ.
4. Удостоверение о повышении квалификации «Организационные и психолого-педагогические основы инклюзивного высшего образования», 72 часа, ФГАОУ ВО «СКФУ», 2019.
5. Удостоверение о повышении квалификации 153101159324, 2020г., "Организационные и психолого-педагогические основы инклюзивного образования в вузе", 20 часов, СОГУ.</v>
      </c>
      <c r="H16" s="201">
        <v>36</v>
      </c>
      <c r="I16" s="153">
        <f t="shared" si="0"/>
        <v>4.2352941176470586E-2</v>
      </c>
      <c r="J16" s="201">
        <f>VLOOKUP($C16:$C$45,'Сведения о преподавателях'!$A$3:$K$126,6,FALSE)</f>
        <v>25</v>
      </c>
      <c r="K16" s="201" t="str">
        <f>VLOOKUP($C16:$C$45,'Сведения о преподавателях'!$A$3:$K$126,7,FALSE)</f>
        <v>нет</v>
      </c>
    </row>
    <row r="17" spans="1:11" ht="204">
      <c r="A17" s="201">
        <v>14</v>
      </c>
      <c r="B17" s="202" t="s">
        <v>511</v>
      </c>
      <c r="C17" s="196" t="s">
        <v>46</v>
      </c>
      <c r="D17" s="202" t="str">
        <f>VLOOKUP($C17:$C$45,'Сведения о преподавателях'!$A$3:$K$126,2,FALSE)</f>
        <v>по основному месту работы</v>
      </c>
      <c r="E17" s="202" t="str">
        <f>VLOOKUP($C17:$C$45,'Сведения о преподавателях'!$A$3:$K$126,3,FALSE)</f>
        <v xml:space="preserve">Должность - доцент, канд. физ.-мат. наук, ученое звание отсутствует </v>
      </c>
      <c r="F17" s="202" t="str">
        <f>VLOOKUP($C17:$C$45,'Сведения о преподавателях'!$A$3:$K$126,4,FALSE)</f>
        <v>Высшее, специальность - математика, квалификация - математик, преподаватель</v>
      </c>
      <c r="G17" s="202" t="str">
        <f>VLOOKUP($C17:$C$45,'Сведения о преподавателях'!$A$3:$K$126,5,FALSE)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17" s="201">
        <v>16</v>
      </c>
      <c r="I17" s="153">
        <f t="shared" si="0"/>
        <v>1.8823529411764704E-2</v>
      </c>
      <c r="J17" s="201">
        <f>VLOOKUP($C17:$C$45,'Сведения о преподавателях'!$A$3:$K$126,6,FALSE)</f>
        <v>23</v>
      </c>
      <c r="K17" s="201" t="str">
        <f>VLOOKUP($C17:$C$45,'Сведения о преподавателях'!$A$3:$K$126,7,FALSE)</f>
        <v>нет</v>
      </c>
    </row>
    <row r="18" spans="1:11" ht="228">
      <c r="A18" s="201">
        <v>15</v>
      </c>
      <c r="B18" s="202" t="s">
        <v>512</v>
      </c>
      <c r="C18" s="196" t="s">
        <v>97</v>
      </c>
      <c r="D18" s="202" t="str">
        <f>VLOOKUP($C18:$C$45,'Сведения о преподавателях'!$A$3:$K$126,2,FALSE)</f>
        <v>по основному месту работы</v>
      </c>
      <c r="E18" s="202" t="str">
        <f>VLOOKUP($C18:$C$45,'Сведения о преподавателях'!$A$3:$K$126,3,FALSE)</f>
        <v xml:space="preserve">Должность - доцент, канд. физ.-мат. наук, ученое звание отсутствует </v>
      </c>
      <c r="F18" s="202" t="str">
        <f>VLOOKUP($C18:$C$45,'Сведения о преподавателях'!$A$3:$K$126,4,FALSE)</f>
        <v>Высшее, специальность - прикладная математика и информатика, квалификация - математик, системный  программист</v>
      </c>
      <c r="G18" s="202" t="str">
        <f>VLOOKUP($C18:$C$45,'Сведения о преподавателях'!$A$3:$K$126,5,FALSE)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18" s="201">
        <v>16</v>
      </c>
      <c r="I18" s="153">
        <f t="shared" si="0"/>
        <v>1.8823529411764704E-2</v>
      </c>
      <c r="J18" s="201">
        <f>VLOOKUP($C18:$C$45,'Сведения о преподавателях'!$A$3:$K$126,6,FALSE)</f>
        <v>14</v>
      </c>
      <c r="K18" s="201" t="str">
        <f>VLOOKUP($C18:$C$45,'Сведения о преподавателях'!$A$3:$K$126,7,FALSE)</f>
        <v>нет</v>
      </c>
    </row>
    <row r="19" spans="1:11" ht="180">
      <c r="A19" s="201">
        <v>16</v>
      </c>
      <c r="B19" s="202" t="s">
        <v>513</v>
      </c>
      <c r="C19" s="196" t="s">
        <v>105</v>
      </c>
      <c r="D19" s="202" t="str">
        <f>VLOOKUP($C19:$C$45,'Сведения о преподавателях'!$A$3:$K$126,2,FALSE)</f>
        <v>по основному месту работы</v>
      </c>
      <c r="E19" s="202" t="str">
        <f>VLOOKUP($C19:$C$45,'Сведения о преподавателях'!$A$3:$K$126,3,FALSE)</f>
        <v xml:space="preserve">Должность - профессор, д-р физ.-мат. наук, профессор </v>
      </c>
      <c r="F19" s="202" t="str">
        <f>VLOOKUP($C19:$C$45,'Сведения о преподавателях'!$A$3:$K$126,4,FALSE)</f>
        <v xml:space="preserve">Высшее, специальность - математика, квалификация - математик </v>
      </c>
      <c r="G19" s="202" t="str">
        <f>VLOOKUP($C19:$C$45,'Сведения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19" s="201">
        <v>36</v>
      </c>
      <c r="I19" s="153">
        <f t="shared" si="0"/>
        <v>4.2352941176470586E-2</v>
      </c>
      <c r="J19" s="201">
        <f>VLOOKUP($C19:$C$45,'Сведения о преподавателях'!$A$3:$K$126,6,FALSE)</f>
        <v>34</v>
      </c>
      <c r="K19" s="201" t="str">
        <f>VLOOKUP($C19:$C$45,'Сведения о преподавателях'!$A$3:$K$126,7,FALSE)</f>
        <v>14 (ЮМИ ВНЦ)</v>
      </c>
    </row>
    <row r="20" spans="1:11" ht="180">
      <c r="A20" s="201">
        <v>17</v>
      </c>
      <c r="B20" s="202" t="s">
        <v>514</v>
      </c>
      <c r="C20" s="196" t="s">
        <v>105</v>
      </c>
      <c r="D20" s="202" t="str">
        <f>VLOOKUP($C20:$C$45,'Сведения о преподавателях'!$A$3:$K$126,2,FALSE)</f>
        <v>по основному месту работы</v>
      </c>
      <c r="E20" s="202" t="str">
        <f>VLOOKUP($C20:$C$45,'Сведения о преподавателях'!$A$3:$K$126,3,FALSE)</f>
        <v xml:space="preserve">Должность - профессор, д-р физ.-мат. наук, профессор </v>
      </c>
      <c r="F20" s="202" t="str">
        <f>VLOOKUP($C20:$C$45,'Сведения о преподавателях'!$A$3:$K$126,4,FALSE)</f>
        <v xml:space="preserve">Высшее, специальность - математика, квалификация - математик </v>
      </c>
      <c r="G20" s="202" t="str">
        <f>VLOOKUP($C20:$C$45,'Сведения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20" s="201">
        <v>36</v>
      </c>
      <c r="I20" s="153">
        <f t="shared" si="0"/>
        <v>4.2352941176470586E-2</v>
      </c>
      <c r="J20" s="201">
        <f>VLOOKUP($C20:$C$45,'Сведения о преподавателях'!$A$3:$K$126,6,FALSE)</f>
        <v>34</v>
      </c>
      <c r="K20" s="201" t="str">
        <f>VLOOKUP($C20:$C$45,'Сведения о преподавателях'!$A$3:$K$126,7,FALSE)</f>
        <v>14 (ЮМИ ВНЦ)</v>
      </c>
    </row>
    <row r="21" spans="1:11" ht="204">
      <c r="A21" s="201">
        <v>18</v>
      </c>
      <c r="B21" s="202" t="s">
        <v>515</v>
      </c>
      <c r="C21" s="196" t="s">
        <v>46</v>
      </c>
      <c r="D21" s="202" t="str">
        <f>VLOOKUP($C21:$C$45,'Сведения о преподавателях'!$A$3:$K$126,2,FALSE)</f>
        <v>по основному месту работы</v>
      </c>
      <c r="E21" s="202" t="str">
        <f>VLOOKUP($C21:$C$45,'Сведения о преподавателях'!$A$3:$K$126,3,FALSE)</f>
        <v xml:space="preserve">Должность - доцент, канд. физ.-мат. наук, ученое звание отсутствует </v>
      </c>
      <c r="F21" s="202" t="str">
        <f>VLOOKUP($C21:$C$45,'Сведения о преподавателях'!$A$3:$K$126,4,FALSE)</f>
        <v>Высшее, специальность - математика, квалификация - математик, преподаватель</v>
      </c>
      <c r="G21" s="202" t="str">
        <f>VLOOKUP($C21:$C$45,'Сведения о преподавателях'!$A$3:$K$126,5,FALSE)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21" s="201">
        <v>32</v>
      </c>
      <c r="I21" s="153">
        <f t="shared" si="0"/>
        <v>3.7647058823529408E-2</v>
      </c>
      <c r="J21" s="201">
        <f>VLOOKUP($C21:$C$45,'Сведения о преподавателях'!$A$3:$K$126,6,FALSE)</f>
        <v>23</v>
      </c>
      <c r="K21" s="201" t="str">
        <f>VLOOKUP($C21:$C$45,'Сведения о преподавателях'!$A$3:$K$126,7,FALSE)</f>
        <v>нет</v>
      </c>
    </row>
    <row r="22" spans="1:11" ht="228">
      <c r="A22" s="201">
        <v>19</v>
      </c>
      <c r="B22" s="202" t="s">
        <v>516</v>
      </c>
      <c r="C22" s="196" t="s">
        <v>97</v>
      </c>
      <c r="D22" s="202" t="str">
        <f>VLOOKUP($C22:$C$45,'Сведения о преподавателях'!$A$3:$K$126,2,FALSE)</f>
        <v>по основному месту работы</v>
      </c>
      <c r="E22" s="202" t="str">
        <f>VLOOKUP($C22:$C$45,'Сведения о преподавателях'!$A$3:$K$126,3,FALSE)</f>
        <v xml:space="preserve">Должность - доцент, канд. физ.-мат. наук, ученое звание отсутствует </v>
      </c>
      <c r="F22" s="202" t="str">
        <f>VLOOKUP($C22:$C$45,'Сведения о преподавателях'!$A$3:$K$126,4,FALSE)</f>
        <v>Высшее, специальность - прикладная математика и информатика, квалификация - математик, системный  программист</v>
      </c>
      <c r="G22" s="202" t="str">
        <f>VLOOKUP($C22:$C$45,'Сведения о преподавателях'!$A$3:$K$126,5,FALSE)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22" s="201">
        <v>32</v>
      </c>
      <c r="I22" s="153">
        <f t="shared" si="0"/>
        <v>3.7647058823529408E-2</v>
      </c>
      <c r="J22" s="201">
        <f>VLOOKUP($C22:$C$45,'Сведения о преподавателях'!$A$3:$K$126,6,FALSE)</f>
        <v>14</v>
      </c>
      <c r="K22" s="201" t="str">
        <f>VLOOKUP($C22:$C$45,'Сведения о преподавателях'!$A$3:$K$126,7,FALSE)</f>
        <v>нет</v>
      </c>
    </row>
    <row r="23" spans="1:11" ht="204">
      <c r="A23" s="201">
        <v>20</v>
      </c>
      <c r="B23" s="202" t="s">
        <v>517</v>
      </c>
      <c r="C23" s="196" t="s">
        <v>46</v>
      </c>
      <c r="D23" s="202" t="str">
        <f>VLOOKUP($C23:$C$45,'Сведения о преподавателях'!$A$3:$K$126,2,FALSE)</f>
        <v>по основному месту работы</v>
      </c>
      <c r="E23" s="202" t="str">
        <f>VLOOKUP($C23:$C$45,'Сведения о преподавателях'!$A$3:$K$126,3,FALSE)</f>
        <v xml:space="preserve">Должность - доцент, канд. физ.-мат. наук, ученое звание отсутствует </v>
      </c>
      <c r="F23" s="202" t="str">
        <f>VLOOKUP($C23:$C$45,'Сведения о преподавателях'!$A$3:$K$126,4,FALSE)</f>
        <v>Высшее, специальность - математика, квалификация - математик, преподаватель</v>
      </c>
      <c r="G23" s="202" t="str">
        <f>VLOOKUP($C23:$C$45,'Сведения о преподавателях'!$A$3:$K$126,5,FALSE)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23" s="201">
        <v>36</v>
      </c>
      <c r="I23" s="153">
        <f t="shared" si="0"/>
        <v>4.2352941176470586E-2</v>
      </c>
      <c r="J23" s="201">
        <f>VLOOKUP($C23:$C$45,'Сведения о преподавателях'!$A$3:$K$126,6,FALSE)</f>
        <v>23</v>
      </c>
      <c r="K23" s="201" t="str">
        <f>VLOOKUP($C23:$C$45,'Сведения о преподавателях'!$A$3:$K$126,7,FALSE)</f>
        <v>нет</v>
      </c>
    </row>
    <row r="24" spans="1:11" ht="204">
      <c r="A24" s="201">
        <v>21</v>
      </c>
      <c r="B24" s="202" t="s">
        <v>518</v>
      </c>
      <c r="C24" s="196" t="s">
        <v>46</v>
      </c>
      <c r="D24" s="202" t="str">
        <f>VLOOKUP($C24:$C$45,'Сведения о преподавателях'!$A$3:$K$126,2,FALSE)</f>
        <v>по основному месту работы</v>
      </c>
      <c r="E24" s="202" t="str">
        <f>VLOOKUP($C24:$C$45,'Сведения о преподавателях'!$A$3:$K$126,3,FALSE)</f>
        <v xml:space="preserve">Должность - доцент, канд. физ.-мат. наук, ученое звание отсутствует </v>
      </c>
      <c r="F24" s="202" t="str">
        <f>VLOOKUP($C24:$C$45,'Сведения о преподавателях'!$A$3:$K$126,4,FALSE)</f>
        <v>Высшее, специальность - математика, квалификация - математик, преподаватель</v>
      </c>
      <c r="G24" s="202" t="str">
        <f>VLOOKUP($C24:$C$45,'Сведения о преподавателях'!$A$3:$K$126,5,FALSE)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24" s="201">
        <v>36</v>
      </c>
      <c r="I24" s="153">
        <f t="shared" si="0"/>
        <v>4.2352941176470586E-2</v>
      </c>
      <c r="J24" s="201">
        <f>VLOOKUP($C24:$C$45,'Сведения о преподавателях'!$A$3:$K$126,6,FALSE)</f>
        <v>23</v>
      </c>
      <c r="K24" s="201" t="str">
        <f>VLOOKUP($C24:$C$45,'Сведения о преподавателях'!$A$3:$K$126,7,FALSE)</f>
        <v>нет</v>
      </c>
    </row>
    <row r="25" spans="1:11" ht="180">
      <c r="A25" s="201">
        <v>22</v>
      </c>
      <c r="B25" s="202" t="s">
        <v>494</v>
      </c>
      <c r="C25" s="196" t="s">
        <v>105</v>
      </c>
      <c r="D25" s="202" t="str">
        <f>VLOOKUP($C25:$C$45,'Сведения о преподавателях'!$A$3:$K$126,2,FALSE)</f>
        <v>по основному месту работы</v>
      </c>
      <c r="E25" s="202" t="str">
        <f>VLOOKUP($C25:$C$45,'Сведения о преподавателях'!$A$3:$K$126,3,FALSE)</f>
        <v xml:space="preserve">Должность - профессор, д-р физ.-мат. наук, профессор </v>
      </c>
      <c r="F25" s="202" t="str">
        <f>VLOOKUP($C25:$C$45,'Сведения о преподавателях'!$A$3:$K$126,4,FALSE)</f>
        <v xml:space="preserve">Высшее, специальность - математика, квалификация - математик </v>
      </c>
      <c r="G25" s="202" t="str">
        <f>VLOOKUP($C25:$C$45,'Сведения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25" s="201">
        <v>52</v>
      </c>
      <c r="I25" s="153">
        <f t="shared" si="0"/>
        <v>6.1176470588235297E-2</v>
      </c>
      <c r="J25" s="201">
        <f>VLOOKUP($C25:$C$45,'Сведения о преподавателях'!$A$3:$K$126,6,FALSE)</f>
        <v>34</v>
      </c>
      <c r="K25" s="201" t="str">
        <f>VLOOKUP($C25:$C$45,'Сведения о преподавателях'!$A$3:$K$126,7,FALSE)</f>
        <v>14 (ЮМИ ВНЦ)</v>
      </c>
    </row>
    <row r="26" spans="1:11" ht="180">
      <c r="A26" s="201">
        <v>23</v>
      </c>
      <c r="B26" s="202" t="s">
        <v>519</v>
      </c>
      <c r="C26" s="196" t="s">
        <v>105</v>
      </c>
      <c r="D26" s="202" t="str">
        <f>VLOOKUP($C26:$C$45,'Сведения о преподавателях'!$A$3:$K$126,2,FALSE)</f>
        <v>по основному месту работы</v>
      </c>
      <c r="E26" s="202" t="str">
        <f>VLOOKUP($C26:$C$45,'Сведения о преподавателях'!$A$3:$K$126,3,FALSE)</f>
        <v xml:space="preserve">Должность - профессор, д-р физ.-мат. наук, профессор </v>
      </c>
      <c r="F26" s="202" t="str">
        <f>VLOOKUP($C26:$C$45,'Сведения о преподавателях'!$A$3:$K$126,4,FALSE)</f>
        <v xml:space="preserve">Высшее, специальность - математика, квалификация - математик </v>
      </c>
      <c r="G26" s="202" t="str">
        <f>VLOOKUP($C26:$C$45,'Сведения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26" s="201">
        <v>6</v>
      </c>
      <c r="I26" s="153">
        <f t="shared" si="0"/>
        <v>7.058823529411765E-3</v>
      </c>
      <c r="J26" s="201">
        <f>VLOOKUP($C26:$C$45,'Сведения о преподавателях'!$A$3:$K$126,6,FALSE)</f>
        <v>34</v>
      </c>
      <c r="K26" s="201" t="str">
        <f>VLOOKUP($C26:$C$45,'Сведения о преподавателях'!$A$3:$K$126,7,FALSE)</f>
        <v>14 (ЮМИ ВНЦ)</v>
      </c>
    </row>
    <row r="27" spans="1:11" ht="180">
      <c r="A27" s="201">
        <v>24</v>
      </c>
      <c r="B27" s="202" t="s">
        <v>520</v>
      </c>
      <c r="C27" s="196" t="s">
        <v>105</v>
      </c>
      <c r="D27" s="202" t="str">
        <f>VLOOKUP($C27:$C$45,'Сведения о преподавателях'!$A$3:$K$126,2,FALSE)</f>
        <v>по основному месту работы</v>
      </c>
      <c r="E27" s="202" t="str">
        <f>VLOOKUP($C27:$C$45,'Сведения о преподавателях'!$A$3:$K$126,3,FALSE)</f>
        <v xml:space="preserve">Должность - профессор, д-р физ.-мат. наук, профессор </v>
      </c>
      <c r="F27" s="202" t="str">
        <f>VLOOKUP($C27:$C$45,'Сведения о преподавателях'!$A$3:$K$126,4,FALSE)</f>
        <v xml:space="preserve">Высшее, специальность - математика, квалификация - математик </v>
      </c>
      <c r="G27" s="202" t="str">
        <f>VLOOKUP($C27:$C$45,'Сведения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27" s="201">
        <v>3</v>
      </c>
      <c r="I27" s="153">
        <f t="shared" si="0"/>
        <v>3.5294117647058825E-3</v>
      </c>
      <c r="J27" s="201">
        <f>VLOOKUP($C27:$C$45,'Сведения о преподавателях'!$A$3:$K$126,6,FALSE)</f>
        <v>34</v>
      </c>
      <c r="K27" s="201" t="str">
        <f>VLOOKUP($C27:$C$45,'Сведения о преподавателях'!$A$3:$K$126,7,FALSE)</f>
        <v>14 (ЮМИ ВНЦ)</v>
      </c>
    </row>
    <row r="28" spans="1:11" ht="180">
      <c r="A28" s="201">
        <v>25</v>
      </c>
      <c r="B28" s="202" t="s">
        <v>154</v>
      </c>
      <c r="C28" s="196" t="s">
        <v>105</v>
      </c>
      <c r="D28" s="202" t="str">
        <f>VLOOKUP($C28:$C$45,'Сведения о преподавателях'!$A$3:$K$126,2,FALSE)</f>
        <v>по основному месту работы</v>
      </c>
      <c r="E28" s="202" t="str">
        <f>VLOOKUP($C28:$C$45,'Сведения о преподавателях'!$A$3:$K$126,3,FALSE)</f>
        <v xml:space="preserve">Должность - профессор, д-р физ.-мат. наук, профессор </v>
      </c>
      <c r="F28" s="202" t="str">
        <f>VLOOKUP($C28:$C$45,'Сведения о преподавателях'!$A$3:$K$126,4,FALSE)</f>
        <v xml:space="preserve">Высшее, специальность - математика, квалификация - математик </v>
      </c>
      <c r="G28" s="202" t="str">
        <f>VLOOKUP($C28:$C$45,'Сведения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28" s="201">
        <v>4</v>
      </c>
      <c r="I28" s="153">
        <f t="shared" si="0"/>
        <v>4.7058823529411761E-3</v>
      </c>
      <c r="J28" s="201">
        <f>VLOOKUP($C28:$C$45,'Сведения о преподавателях'!$A$3:$K$126,6,FALSE)</f>
        <v>34</v>
      </c>
      <c r="K28" s="201" t="str">
        <f>VLOOKUP($C28:$C$45,'Сведения о преподавателях'!$A$3:$K$126,7,FALSE)</f>
        <v>14 (ЮМИ ВНЦ)</v>
      </c>
    </row>
    <row r="29" spans="1:11" ht="180">
      <c r="A29" s="237">
        <v>26</v>
      </c>
      <c r="B29" s="237" t="s">
        <v>653</v>
      </c>
      <c r="C29" s="196" t="s">
        <v>105</v>
      </c>
      <c r="D29" s="202" t="str">
        <f>VLOOKUP($C29:$C$45,'Сведения о преподавателях'!$A$3:$K$126,2,FALSE)</f>
        <v>по основному месту работы</v>
      </c>
      <c r="E29" s="202" t="str">
        <f>VLOOKUP($C29:$C$45,'Сведения о преподавателях'!$A$3:$K$126,3,FALSE)</f>
        <v xml:space="preserve">Должность - профессор, д-р физ.-мат. наук, профессор </v>
      </c>
      <c r="F29" s="202" t="str">
        <f>VLOOKUP($C29:$C$45,'Сведения о преподавателях'!$A$3:$K$126,4,FALSE)</f>
        <v xml:space="preserve">Высшее, специальность - математика, квалификация - математик </v>
      </c>
      <c r="G29" s="202" t="str">
        <f>VLOOKUP($C29:$C$45,'Сведения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29" s="201">
        <v>25</v>
      </c>
      <c r="I29" s="153">
        <f t="shared" ref="I29:I30" si="1">IF(ISNUMBER(SEARCH("ГПХ",D29)),H29/300,H29/850)</f>
        <v>2.9411764705882353E-2</v>
      </c>
      <c r="J29" s="201">
        <f>VLOOKUP($C29:$C$45,'Сведения о преподавателях'!$A$3:$K$126,6,FALSE)</f>
        <v>34</v>
      </c>
      <c r="K29" s="201" t="str">
        <f>VLOOKUP($C29:$C$45,'Сведения о преподавателях'!$A$3:$K$126,7,FALSE)</f>
        <v>14 (ЮМИ ВНЦ)</v>
      </c>
    </row>
    <row r="30" spans="1:11" ht="228">
      <c r="A30" s="239"/>
      <c r="B30" s="239"/>
      <c r="C30" s="196" t="s">
        <v>97</v>
      </c>
      <c r="D30" s="202" t="str">
        <f>VLOOKUP($C30:$C$45,'Сведения о преподавателях'!$A$3:$K$126,2,FALSE)</f>
        <v>по основному месту работы</v>
      </c>
      <c r="E30" s="202" t="str">
        <f>VLOOKUP($C30:$C$45,'Сведения о преподавателях'!$A$3:$K$126,3,FALSE)</f>
        <v xml:space="preserve">Должность - доцент, канд. физ.-мат. наук, ученое звание отсутствует </v>
      </c>
      <c r="F30" s="202" t="str">
        <f>VLOOKUP($C30:$C$45,'Сведения о преподавателях'!$A$3:$K$126,4,FALSE)</f>
        <v>Высшее, специальность - прикладная математика и информатика, квалификация - математик, системный  программист</v>
      </c>
      <c r="G30" s="202" t="str">
        <f>VLOOKUP($C30:$C$45,'Сведения о преподавателях'!$A$3:$K$126,5,FALSE)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30" s="201">
        <v>25</v>
      </c>
      <c r="I30" s="153">
        <f t="shared" si="1"/>
        <v>2.9411764705882353E-2</v>
      </c>
      <c r="J30" s="201">
        <f>VLOOKUP($C30:$C$45,'Сведения о преподавателях'!$A$3:$K$126,6,FALSE)</f>
        <v>14</v>
      </c>
      <c r="K30" s="201" t="str">
        <f>VLOOKUP($C30:$C$45,'Сведения о преподавателях'!$A$3:$K$126,7,FALSE)</f>
        <v>нет</v>
      </c>
    </row>
    <row r="31" spans="1:11" ht="180">
      <c r="A31" s="237">
        <v>27</v>
      </c>
      <c r="B31" s="237" t="s">
        <v>496</v>
      </c>
      <c r="C31" s="196" t="s">
        <v>105</v>
      </c>
      <c r="D31" s="202" t="str">
        <f>VLOOKUP($C31:$C$45,'Сведения о преподавателях'!$A$3:$K$126,2,FALSE)</f>
        <v>по основному месту работы</v>
      </c>
      <c r="E31" s="202" t="str">
        <f>VLOOKUP($C31:$C$45,'Сведения о преподавателях'!$A$3:$K$126,3,FALSE)</f>
        <v xml:space="preserve">Должность - профессор, д-р физ.-мат. наук, профессор </v>
      </c>
      <c r="F31" s="202" t="str">
        <f>VLOOKUP($C31:$C$45,'Сведения о преподавателях'!$A$3:$K$126,4,FALSE)</f>
        <v xml:space="preserve">Высшее, специальность - математика, квалификация - математик </v>
      </c>
      <c r="G31" s="202" t="str">
        <f>VLOOKUP($C31:$C$45,'Сведения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31" s="201">
        <v>10.5</v>
      </c>
      <c r="I31" s="153">
        <f t="shared" si="0"/>
        <v>1.2352941176470587E-2</v>
      </c>
      <c r="J31" s="201">
        <f>VLOOKUP($C31:$C$45,'Сведения о преподавателях'!$A$3:$K$126,6,FALSE)</f>
        <v>34</v>
      </c>
      <c r="K31" s="201" t="str">
        <f>VLOOKUP($C31:$C$45,'Сведения о преподавателях'!$A$3:$K$126,7,FALSE)</f>
        <v>14 (ЮМИ ВНЦ)</v>
      </c>
    </row>
    <row r="32" spans="1:11" ht="216">
      <c r="A32" s="238"/>
      <c r="B32" s="238"/>
      <c r="C32" s="202" t="s">
        <v>350</v>
      </c>
      <c r="D32" s="202" t="str">
        <f>VLOOKUP($C32:$C$45,'Сведения о преподавателях'!$A$3:$K$126,2,FALSE)</f>
        <v>Договор ГПХ</v>
      </c>
      <c r="E32" s="202" t="str">
        <f>VLOOKUP($C32:$C$45,'Сведения о преподавателях'!$A$3:$K$126,3,FALSE)</f>
        <v>Должность отсутствует (председатель ГЭК), профессор, д-р физ.-мат. наук, профессор</v>
      </c>
      <c r="F32" s="202" t="str">
        <f>VLOOKUP($C32:$C$45,'Сведения о преподавателях'!$A$3:$K$126,4,FALSE)</f>
        <v>Высшее, специальность – математика, квалификация – математик, преподаватель математики</v>
      </c>
      <c r="G32" s="202" t="str">
        <f>VLOOKUP($C32:$C$45,'Сведения о преподавателях'!$A$3:$K$126,5,FALSE)</f>
        <v>1. Удостоверение о повышении квалификации 071801447088 от 7.12.2018, «Информационно-коммуникационные технологии в образовательной деятельности», 72 часа, ЦДПО при ИФиМ ФГБОУ ВО «КБГУ им. Х.М. Бербекова».
2. Удостоверение о повышении квалификации 070400000568 от 6.04.2018, «Оказание первой доврачебной помощи», 72 часа, ЦДПО и ПК ФГБОУ ВО «КБГУ им. Х.М. Бербекова».
3. Удостоверение о повышении квалификации 072404100795 от 16.01.2017, «Новые педагогические технологии в учебном процессе образовательной организации высшего образования», 108 часов, ИПК и ПП ФГБОУ ВО «КБГУ им. Х.М. Бербекова».</v>
      </c>
      <c r="H32" s="201">
        <v>0.5</v>
      </c>
      <c r="I32" s="153">
        <f t="shared" ref="I32:I36" si="2">IF(ISNUMBER(SEARCH("ГПХ",D32)),H32/300,H32/850)</f>
        <v>1.6666666666666668E-3</v>
      </c>
      <c r="J32" s="201">
        <f>VLOOKUP($C32:$C$45,'Сведения о преподавателях'!$A$3:$K$126,6,FALSE)</f>
        <v>40</v>
      </c>
      <c r="K32" s="201" t="str">
        <f>VLOOKUP($C32:$C$45,'Сведения о преподавателях'!$A$3:$K$126,7,FALSE)</f>
        <v>нет</v>
      </c>
    </row>
    <row r="33" spans="1:11" ht="228">
      <c r="A33" s="238"/>
      <c r="B33" s="238"/>
      <c r="C33" s="202" t="s">
        <v>292</v>
      </c>
      <c r="D33" s="202" t="str">
        <f>VLOOKUP($C33:$C$45,'Сведения о преподавателях'!$A$3:$K$126,2,FALSE)</f>
        <v>по основному месту работы</v>
      </c>
      <c r="E33" s="202" t="str">
        <f>VLOOKUP($C33:$C$45,'Сведения о преподавателях'!$A$3:$K$126,3,FALSE)</f>
        <v>Должность  – декан факультета математики и компьютерных наук, док. физ.-мат. наук, ученое звание доцент</v>
      </c>
      <c r="F33" s="202" t="str">
        <f>VLOOKUP($C33:$C$45,'Сведения о преподавателях'!$A$3:$K$126,4,FALSE)</f>
        <v>Высшее, специальность – математика, информатика, квалификация - учитель математики, информатики и вычислительной техники</v>
      </c>
      <c r="G33" s="202" t="str">
        <f>VLOOKUP($C33:$C$45,'Сведения о преподавателях'!$A$3:$K$126,5,FALSE)</f>
        <v>1. Удостоверение о повышении квалификации 180001813735 от 30.04.2019, "Информационно-коммуникационные технологии в системе высшего образования", 32 часа, СОГУ.
2. Удостоверение о повышении квалификации 180001202525 от 25.12.2019, "Современные цифровые технологии", 24 часа, СОГУ.
3. Удостоверение о повышении квалификации 153101159534, 2020г., "Современные педагогические технологии профессионального образования", 36 часов, СОГУ.
4. Удостоверение о повышении квалификации 153101158924, 2020г., "Организационные и психолого-педагогические основы инклюзивного образования в вузе", 20 часов, СОГУ.</v>
      </c>
      <c r="H33" s="201">
        <v>0.5</v>
      </c>
      <c r="I33" s="153">
        <f t="shared" si="2"/>
        <v>5.8823529411764701E-4</v>
      </c>
      <c r="J33" s="201">
        <f>VLOOKUP($C33:$C$45,'Сведения о преподавателях'!$A$3:$K$126,6,FALSE)</f>
        <v>24</v>
      </c>
      <c r="K33" s="201" t="str">
        <f>VLOOKUP($C33:$C$45,'Сведения о преподавателях'!$A$3:$K$126,7,FALSE)</f>
        <v>14 (для ПМ)</v>
      </c>
    </row>
    <row r="34" spans="1:11" ht="228">
      <c r="A34" s="238"/>
      <c r="B34" s="238"/>
      <c r="C34" s="202" t="s">
        <v>187</v>
      </c>
      <c r="D34" s="202" t="str">
        <f>VLOOKUP($C34:$C$45,'Сведения о преподавателях'!$A$3:$K$126,2,FALSE)</f>
        <v>по основному месту работы</v>
      </c>
      <c r="E34" s="202" t="str">
        <f>VLOOKUP($C34:$C$45,'Сведения о преподавателях'!$A$3:$K$126,3,FALSE)</f>
        <v>Должность  – доцент, канд. физ.-мат. наук, ученое звание отсутствует</v>
      </c>
      <c r="F34" s="202" t="str">
        <f>VLOOKUP($C34:$C$45,'Сведения о преподавателях'!$A$3:$K$126,4,FALSE)</f>
        <v>Высшее, специальность – математика, квалификация – математик, преподаватель</v>
      </c>
      <c r="G34" s="202" t="str">
        <f>VLOOKUP($C34:$C$45,'Сведения о преподавателях'!$A$3:$K$126,5,FALSE)</f>
        <v>1. Удостоверение о повышении квалификации 180001814746 от 10.12.2018, "Актуальная педагогика: проблемы современного образования и науки", 72 часа, СОГУ. 
2. Удостоверение о повышении квалификации 180001813734 от 30.04.2019, "Информационно-коммуникационные технологии в системе высшего образования", 32 часа, СОГУ.
3. Удостоверение о повышении квалификации 180001202538 от 25.12.2019, "Современные цифровые технологии", 24 часа, СОГУ.
4. Удостоверение о повышении квалификации 153101158904, 2020г., "Организационные и психолого-педагогические основы инклюзивного образования в вузе", 20 часов, СОГУ.</v>
      </c>
      <c r="H34" s="201">
        <v>0.5</v>
      </c>
      <c r="I34" s="153">
        <f t="shared" si="2"/>
        <v>5.8823529411764701E-4</v>
      </c>
      <c r="J34" s="201">
        <f>VLOOKUP($C34:$C$45,'Сведения о преподавателях'!$A$3:$K$126,6,FALSE)</f>
        <v>21</v>
      </c>
      <c r="K34" s="201" t="str">
        <f>VLOOKUP($C34:$C$45,'Сведения о преподавателях'!$A$3:$K$126,7,FALSE)</f>
        <v>17 (ЮМИ)</v>
      </c>
    </row>
    <row r="35" spans="1:11" ht="192">
      <c r="A35" s="238"/>
      <c r="B35" s="238"/>
      <c r="C35" s="202" t="s">
        <v>354</v>
      </c>
      <c r="D35" s="202" t="str">
        <f>VLOOKUP($C35:$C$45,'Сведения о преподавателях'!$A$3:$K$126,2,FALSE)</f>
        <v>Договор ГПХ</v>
      </c>
      <c r="E35" s="202" t="str">
        <f>VLOOKUP($C35:$C$45,'Сведения о преподавателях'!$A$3:$K$126,3,FALSE)</f>
        <v>Должность  –  отсутствует (член ГЭК), канд. физ.-мат. наук, ученое звание отсутствует</v>
      </c>
      <c r="F35" s="202" t="str">
        <f>VLOOKUP($C35:$C$45,'Сведения о преподавателях'!$A$3:$K$126,4,FALSE)</f>
        <v>Высшее, специальность – математика, квалификация – математик, преподаватель</v>
      </c>
      <c r="G35" s="202" t="str">
        <f>VLOOKUP($C35:$C$45,'Сведения о преподавателях'!$A$3:$K$126,5,FALSE)</f>
        <v>1. Удостоверение о повышении квалификации 180001202213 от 10.04.2018, "Информационные технологии и методика их применения в подготовке научно-педагогических кадров высшей квалификации", 72 часа, СОГУ.
2. Удостоверение о повышении квалификации 153101159554, 2020г., "Современные педагогические технологии профессионального образования", 36 часов, СОГУ.
3. Удостоверение о повышении квалификации 153101158931, 2020г., "Организационные и психолого-педагогические основы инклюзивного образования в вузе", 20 часов, СОГУ.</v>
      </c>
      <c r="H35" s="201">
        <v>0.5</v>
      </c>
      <c r="I35" s="153">
        <f t="shared" si="2"/>
        <v>1.6666666666666668E-3</v>
      </c>
      <c r="J35" s="201">
        <f>VLOOKUP($C35:$C$45,'Сведения о преподавателях'!$A$3:$K$126,6,FALSE)</f>
        <v>5</v>
      </c>
      <c r="K35" s="201" t="str">
        <f>VLOOKUP($C35:$C$45,'Сведения о преподавателях'!$A$3:$K$126,7,FALSE)</f>
        <v>17 (ЮМИ)</v>
      </c>
    </row>
    <row r="36" spans="1:11" ht="204">
      <c r="A36" s="239"/>
      <c r="B36" s="239"/>
      <c r="C36" s="202" t="s">
        <v>199</v>
      </c>
      <c r="D36" s="202" t="str">
        <f>VLOOKUP($C36:$C$45,'Сведения о преподавателях'!$A$3:$K$126,2,FALSE)</f>
        <v>Договор ГПХ</v>
      </c>
      <c r="E36" s="202" t="str">
        <f>VLOOKUP($C36:$C$45,'Сведения о преподавателях'!$A$3:$K$126,3,FALSE)</f>
        <v>Должность - отсутствует (член ГЭК), ученая степень отсутствует, ученое звание отсутствует</v>
      </c>
      <c r="F36" s="202" t="str">
        <f>VLOOKUP($C36:$C$45,'Сведения о преподавателях'!$A$3:$K$126,4,FALSE)</f>
        <v>Высшее, специальность – технология бродильных производств и виноделие, квалификация – инженер; специальность – финансы и кредит, квалификация — экономист</v>
      </c>
      <c r="G36" s="202" t="str">
        <f>VLOOKUP($C36:$C$45,'Сведения о преподавателях'!$A$3:$K$126,5,FALSE)</f>
        <v>1. Удостоверение о повышении квалификации 153101158529,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153101159553, 2020г., "Современные педагогические технологии профессионального образования", 36 часов, СОГУ.</v>
      </c>
      <c r="H36" s="201">
        <v>0.5</v>
      </c>
      <c r="I36" s="153">
        <f t="shared" si="2"/>
        <v>1.6666666666666668E-3</v>
      </c>
      <c r="J36" s="201" t="str">
        <f>VLOOKUP($C36:$C$45,'Сведения о преподавателях'!$A$3:$K$126,6,FALSE)</f>
        <v>нет</v>
      </c>
      <c r="K36" s="201">
        <f>VLOOKUP($C36:$C$45,'Сведения о преподавателях'!$A$3:$K$126,7,FALSE)</f>
        <v>6</v>
      </c>
    </row>
    <row r="37" spans="1:11" ht="180">
      <c r="A37" s="237">
        <v>28</v>
      </c>
      <c r="B37" s="237" t="s">
        <v>497</v>
      </c>
      <c r="C37" s="196" t="s">
        <v>105</v>
      </c>
      <c r="D37" s="202" t="str">
        <f>VLOOKUP($C37:$C$45,'Сведения о преподавателях'!$A$3:$K$126,2,FALSE)</f>
        <v>по основному месту работы</v>
      </c>
      <c r="E37" s="202" t="str">
        <f>VLOOKUP($C37:$C$45,'Сведения о преподавателях'!$A$3:$K$126,3,FALSE)</f>
        <v xml:space="preserve">Должность - профессор, д-р физ.-мат. наук, профессор </v>
      </c>
      <c r="F37" s="202" t="str">
        <f>VLOOKUP($C37:$C$45,'Сведения о преподавателях'!$A$3:$K$126,4,FALSE)</f>
        <v xml:space="preserve">Высшее, специальность - математика, квалификация - математик </v>
      </c>
      <c r="G37" s="202" t="str">
        <f>VLOOKUP($C37:$C$45,'Сведения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37" s="201">
        <v>0.5</v>
      </c>
      <c r="I37" s="153">
        <f t="shared" si="0"/>
        <v>5.8823529411764701E-4</v>
      </c>
      <c r="J37" s="201">
        <f>VLOOKUP($C37:$C$45,'Сведения о преподавателях'!$A$3:$K$126,6,FALSE)</f>
        <v>34</v>
      </c>
      <c r="K37" s="201" t="str">
        <f>VLOOKUP($C37:$C$45,'Сведения о преподавателях'!$A$3:$K$126,7,FALSE)</f>
        <v>14 (ЮМИ ВНЦ)</v>
      </c>
    </row>
    <row r="38" spans="1:11" ht="216">
      <c r="A38" s="238"/>
      <c r="B38" s="238"/>
      <c r="C38" s="202" t="s">
        <v>350</v>
      </c>
      <c r="D38" s="202" t="str">
        <f>VLOOKUP($C38:$C$45,'Сведения о преподавателях'!$A$3:$K$126,2,FALSE)</f>
        <v>Договор ГПХ</v>
      </c>
      <c r="E38" s="202" t="str">
        <f>VLOOKUP($C38:$C$45,'Сведения о преподавателях'!$A$3:$K$126,3,FALSE)</f>
        <v>Должность отсутствует (председатель ГЭК), профессор, д-р физ.-мат. наук, профессор</v>
      </c>
      <c r="F38" s="202" t="str">
        <f>VLOOKUP($C38:$C$45,'Сведения о преподавателях'!$A$3:$K$126,4,FALSE)</f>
        <v>Высшее, специальность – математика, квалификация – математик, преподаватель математики</v>
      </c>
      <c r="G38" s="202" t="str">
        <f>VLOOKUP($C38:$C$45,'Сведения о преподавателях'!$A$3:$K$126,5,FALSE)</f>
        <v>1. Удостоверение о повышении квалификации 071801447088 от 7.12.2018, «Информационно-коммуникационные технологии в образовательной деятельности», 72 часа, ЦДПО при ИФиМ ФГБОУ ВО «КБГУ им. Х.М. Бербекова».
2. Удостоверение о повышении квалификации 070400000568 от 6.04.2018, «Оказание первой доврачебной помощи», 72 часа, ЦДПО и ПК ФГБОУ ВО «КБГУ им. Х.М. Бербекова».
3. Удостоверение о повышении квалификации 072404100795 от 16.01.2017, «Новые педагогические технологии в учебном процессе образовательной организации высшего образования», 108 часов, ИПК и ПП ФГБОУ ВО «КБГУ им. Х.М. Бербекова».</v>
      </c>
      <c r="H38" s="201">
        <v>0.5</v>
      </c>
      <c r="I38" s="153">
        <f t="shared" ref="I38:I42" si="3">IF(ISNUMBER(SEARCH("ГПХ",D38)),H38/300,H38/850)</f>
        <v>1.6666666666666668E-3</v>
      </c>
      <c r="J38" s="201">
        <f>VLOOKUP($C38:$C$45,'Сведения о преподавателях'!$A$3:$K$126,6,FALSE)</f>
        <v>40</v>
      </c>
      <c r="K38" s="201" t="str">
        <f>VLOOKUP($C38:$C$45,'Сведения о преподавателях'!$A$3:$K$126,7,FALSE)</f>
        <v>нет</v>
      </c>
    </row>
    <row r="39" spans="1:11" ht="228">
      <c r="A39" s="238"/>
      <c r="B39" s="238"/>
      <c r="C39" s="202" t="s">
        <v>292</v>
      </c>
      <c r="D39" s="202" t="str">
        <f>VLOOKUP($C39:$C$45,'Сведения о преподавателях'!$A$3:$K$126,2,FALSE)</f>
        <v>по основному месту работы</v>
      </c>
      <c r="E39" s="202" t="str">
        <f>VLOOKUP($C39:$C$45,'Сведения о преподавателях'!$A$3:$K$126,3,FALSE)</f>
        <v>Должность  – декан факультета математики и компьютерных наук, док. физ.-мат. наук, ученое звание доцент</v>
      </c>
      <c r="F39" s="202" t="str">
        <f>VLOOKUP($C39:$C$45,'Сведения о преподавателях'!$A$3:$K$126,4,FALSE)</f>
        <v>Высшее, специальность – математика, информатика, квалификация - учитель математики, информатики и вычислительной техники</v>
      </c>
      <c r="G39" s="202" t="str">
        <f>VLOOKUP($C39:$C$45,'Сведения о преподавателях'!$A$3:$K$126,5,FALSE)</f>
        <v>1. Удостоверение о повышении квалификации 180001813735 от 30.04.2019, "Информационно-коммуникационные технологии в системе высшего образования", 32 часа, СОГУ.
2. Удостоверение о повышении квалификации 180001202525 от 25.12.2019, "Современные цифровые технологии", 24 часа, СОГУ.
3. Удостоверение о повышении квалификации 153101159534, 2020г., "Современные педагогические технологии профессионального образования", 36 часов, СОГУ.
4. Удостоверение о повышении квалификации 153101158924, 2020г., "Организационные и психолого-педагогические основы инклюзивного образования в вузе", 20 часов, СОГУ.</v>
      </c>
      <c r="H39" s="201">
        <v>0.5</v>
      </c>
      <c r="I39" s="153">
        <f t="shared" si="3"/>
        <v>5.8823529411764701E-4</v>
      </c>
      <c r="J39" s="201">
        <f>VLOOKUP($C39:$C$45,'Сведения о преподавателях'!$A$3:$K$126,6,FALSE)</f>
        <v>24</v>
      </c>
      <c r="K39" s="201" t="str">
        <f>VLOOKUP($C39:$C$45,'Сведения о преподавателях'!$A$3:$K$126,7,FALSE)</f>
        <v>14 (для ПМ)</v>
      </c>
    </row>
    <row r="40" spans="1:11" ht="228">
      <c r="A40" s="238"/>
      <c r="B40" s="238"/>
      <c r="C40" s="202" t="s">
        <v>187</v>
      </c>
      <c r="D40" s="202" t="str">
        <f>VLOOKUP($C40:$C$45,'Сведения о преподавателях'!$A$3:$K$126,2,FALSE)</f>
        <v>по основному месту работы</v>
      </c>
      <c r="E40" s="202" t="str">
        <f>VLOOKUP($C40:$C$45,'Сведения о преподавателях'!$A$3:$K$126,3,FALSE)</f>
        <v>Должность  – доцент, канд. физ.-мат. наук, ученое звание отсутствует</v>
      </c>
      <c r="F40" s="202" t="str">
        <f>VLOOKUP($C40:$C$45,'Сведения о преподавателях'!$A$3:$K$126,4,FALSE)</f>
        <v>Высшее, специальность – математика, квалификация – математик, преподаватель</v>
      </c>
      <c r="G40" s="202" t="str">
        <f>VLOOKUP($C40:$C$45,'Сведения о преподавателях'!$A$3:$K$126,5,FALSE)</f>
        <v>1. Удостоверение о повышении квалификации 180001814746 от 10.12.2018, "Актуальная педагогика: проблемы современного образования и науки", 72 часа, СОГУ. 
2. Удостоверение о повышении квалификации 180001813734 от 30.04.2019, "Информационно-коммуникационные технологии в системе высшего образования", 32 часа, СОГУ.
3. Удостоверение о повышении квалификации 180001202538 от 25.12.2019, "Современные цифровые технологии", 24 часа, СОГУ.
4. Удостоверение о повышении квалификации 153101158904, 2020г., "Организационные и психолого-педагогические основы инклюзивного образования в вузе", 20 часов, СОГУ.</v>
      </c>
      <c r="H40" s="201">
        <v>0.5</v>
      </c>
      <c r="I40" s="153">
        <f t="shared" si="3"/>
        <v>5.8823529411764701E-4</v>
      </c>
      <c r="J40" s="201">
        <f>VLOOKUP($C40:$C$45,'Сведения о преподавателях'!$A$3:$K$126,6,FALSE)</f>
        <v>21</v>
      </c>
      <c r="K40" s="201" t="str">
        <f>VLOOKUP($C40:$C$45,'Сведения о преподавателях'!$A$3:$K$126,7,FALSE)</f>
        <v>17 (ЮМИ)</v>
      </c>
    </row>
    <row r="41" spans="1:11" ht="192">
      <c r="A41" s="238"/>
      <c r="B41" s="238"/>
      <c r="C41" s="202" t="s">
        <v>354</v>
      </c>
      <c r="D41" s="202" t="str">
        <f>VLOOKUP($C41:$C$45,'Сведения о преподавателях'!$A$3:$K$126,2,FALSE)</f>
        <v>Договор ГПХ</v>
      </c>
      <c r="E41" s="202" t="str">
        <f>VLOOKUP($C41:$C$45,'Сведения о преподавателях'!$A$3:$K$126,3,FALSE)</f>
        <v>Должность  –  отсутствует (член ГЭК), канд. физ.-мат. наук, ученое звание отсутствует</v>
      </c>
      <c r="F41" s="202" t="str">
        <f>VLOOKUP($C41:$C$45,'Сведения о преподавателях'!$A$3:$K$126,4,FALSE)</f>
        <v>Высшее, специальность – математика, квалификация – математик, преподаватель</v>
      </c>
      <c r="G41" s="202" t="str">
        <f>VLOOKUP($C41:$C$45,'Сведения о преподавателях'!$A$3:$K$126,5,FALSE)</f>
        <v>1. Удостоверение о повышении квалификации 180001202213 от 10.04.2018, "Информационные технологии и методика их применения в подготовке научно-педагогических кадров высшей квалификации", 72 часа, СОГУ.
2. Удостоверение о повышении квалификации 153101159554, 2020г., "Современные педагогические технологии профессионального образования", 36 часов, СОГУ.
3. Удостоверение о повышении квалификации 153101158931, 2020г., "Организационные и психолого-педагогические основы инклюзивного образования в вузе", 20 часов, СОГУ.</v>
      </c>
      <c r="H41" s="201">
        <v>0.5</v>
      </c>
      <c r="I41" s="153">
        <f t="shared" si="3"/>
        <v>1.6666666666666668E-3</v>
      </c>
      <c r="J41" s="201">
        <f>VLOOKUP($C41:$C$45,'Сведения о преподавателях'!$A$3:$K$126,6,FALSE)</f>
        <v>5</v>
      </c>
      <c r="K41" s="201" t="str">
        <f>VLOOKUP($C41:$C$45,'Сведения о преподавателях'!$A$3:$K$126,7,FALSE)</f>
        <v>17 (ЮМИ)</v>
      </c>
    </row>
    <row r="42" spans="1:11" ht="204">
      <c r="A42" s="239"/>
      <c r="B42" s="239"/>
      <c r="C42" s="202" t="s">
        <v>199</v>
      </c>
      <c r="D42" s="202" t="str">
        <f>VLOOKUP($C42:$C$45,'Сведения о преподавателях'!$A$3:$K$126,2,FALSE)</f>
        <v>Договор ГПХ</v>
      </c>
      <c r="E42" s="202" t="str">
        <f>VLOOKUP($C42:$C$45,'Сведения о преподавателях'!$A$3:$K$126,3,FALSE)</f>
        <v>Должность - отсутствует (член ГЭК), ученая степень отсутствует, ученое звание отсутствует</v>
      </c>
      <c r="F42" s="202" t="str">
        <f>VLOOKUP($C42:$C$45,'Сведения о преподавателях'!$A$3:$K$126,4,FALSE)</f>
        <v>Высшее, специальность – технология бродильных производств и виноделие, квалификация – инженер; специальность – финансы и кредит, квалификация — экономист</v>
      </c>
      <c r="G42" s="202" t="str">
        <f>VLOOKUP($C42:$C$45,'Сведения о преподавателях'!$A$3:$K$126,5,FALSE)</f>
        <v>1. Удостоверение о повышении квалификации 153101158529,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153101159553, 2020г., "Современные педагогические технологии профессионального образования", 36 часов, СОГУ.</v>
      </c>
      <c r="H42" s="201">
        <v>0.5</v>
      </c>
      <c r="I42" s="153">
        <f t="shared" si="3"/>
        <v>1.6666666666666668E-3</v>
      </c>
      <c r="J42" s="201" t="str">
        <f>VLOOKUP($C42:$C$45,'Сведения о преподавателях'!$A$3:$K$126,6,FALSE)</f>
        <v>нет</v>
      </c>
      <c r="K42" s="201">
        <f>VLOOKUP($C42:$C$45,'Сведения о преподавателях'!$A$3:$K$126,7,FALSE)</f>
        <v>6</v>
      </c>
    </row>
    <row r="43" spans="1:11" ht="168">
      <c r="A43" s="201">
        <v>29</v>
      </c>
      <c r="B43" s="202" t="s">
        <v>157</v>
      </c>
      <c r="C43" s="196" t="s">
        <v>158</v>
      </c>
      <c r="D43" s="202" t="str">
        <f>VLOOKUP($C43:$C$45,'Сведения о преподавателях'!$A$3:$K$126,2,FALSE)</f>
        <v>Договор ГПХ</v>
      </c>
      <c r="E43" s="202" t="str">
        <f>VLOOKUP($C43:$C$45,'Сведения о преподавателях'!$A$3:$K$126,3,FALSE)</f>
        <v>Должность отсутствует (специалист-практик - начальник правового управления СОГУ), ученая степень отсутствует, ученое звание отсутствует</v>
      </c>
      <c r="F43" s="202" t="str">
        <f>VLOOKUP($C43:$C$45,'Сведения о преподавателях'!$A$3:$K$126,4,FALSE)</f>
        <v>Высшее, специальность – юриспруденция, квалификация  – юрист</v>
      </c>
      <c r="G43" s="202" t="str">
        <f>VLOOKUP($C43:$C$45,'Сведения о преподавателях'!$A$3:$K$126,5,FALSE)</f>
        <v xml:space="preserve">1. Удостоверение о повышении квалификации 180001813700 от 30.04.2019, «Информационно-коммуникационные технологии в системе высшего образования», 32 часа, СОГУ.
2. Диплом о профпереподготовке 18000183932 от 18.04.2018, "Государственное и муниципальное управление", 330 часов.
3. Диплом о профессиональной переподготовке 180000184022 от 12.12.2018, "Управление персоналом организаций", 260 часа.
</v>
      </c>
      <c r="H43" s="201">
        <v>0</v>
      </c>
      <c r="I43" s="153">
        <f t="shared" si="0"/>
        <v>0</v>
      </c>
      <c r="J43" s="201">
        <f>VLOOKUP($C43:$C$45,'Сведения о преподавателях'!$A$3:$K$126,6,FALSE)</f>
        <v>3</v>
      </c>
      <c r="K43" s="201" t="str">
        <f>VLOOKUP($C43:$C$45,'Сведения о преподавателях'!$A$3:$K$126,7,FALSE)</f>
        <v>нет</v>
      </c>
    </row>
    <row r="44" spans="1:11" ht="204">
      <c r="A44" s="201">
        <v>30</v>
      </c>
      <c r="B44" s="202" t="s">
        <v>112</v>
      </c>
      <c r="C44" s="196" t="s">
        <v>113</v>
      </c>
      <c r="D44" s="202" t="str">
        <f>VLOOKUP($C44:$C$45,'Сведения о преподавателях'!$A$3:$K$126,2,FALSE)</f>
        <v>на условиях внутреннего совместительства</v>
      </c>
      <c r="E44" s="202" t="str">
        <f>VLOOKUP($C44:$C$45,'Сведения о преподавателях'!$A$3:$K$126,3,FALSE)</f>
        <v>Должность - доцент, канд. филол. наук, доцент</v>
      </c>
      <c r="F44" s="202" t="str">
        <f>VLOOKUP($C44:$C$45,'Сведения о преподавателях'!$A$3:$K$126,4,FALSE)</f>
        <v xml:space="preserve">Высшее, специальность – филолог, квалификация –  преподаватель, осетинский язык и литература,  русский язык и литература </v>
      </c>
      <c r="G44" s="202" t="str">
        <f>VLOOKUP($C44:$C$45,'Сведения о преподавателях'!$A$3:$K$126,5,FALSE)</f>
        <v>1. Удостоверение о повышении квалификации 153101157811 от 08.06.2020, "Актуальные проблемы филологических исследований: теоретический, методологический и прагматический аспекты", 72 часа, СОГУ.
2. Удостоверение о повышении квалификации 153101158534, 2020г., "Информационно-коммуникационные технологии как средство повышения эффективности учебного процесса в вузе", 20 часов, СОГУ. 
3. Удостоверение о повышении квалификации 153101158967, 2020г., "Организационные и психолого-педагогические основы инклюзивного образования в вузе", 20 часов, СОГУ.</v>
      </c>
      <c r="H44" s="201">
        <v>0</v>
      </c>
      <c r="I44" s="153">
        <f t="shared" si="0"/>
        <v>0</v>
      </c>
      <c r="J44" s="201">
        <f>VLOOKUP($C44:$C$45,'Сведения о преподавателях'!$A$3:$K$126,6,FALSE)</f>
        <v>21</v>
      </c>
      <c r="K44" s="201" t="str">
        <f>VLOOKUP($C44:$C$45,'Сведения о преподавателях'!$A$3:$K$126,7,FALSE)</f>
        <v>нет</v>
      </c>
    </row>
    <row r="45" spans="1:11" ht="204">
      <c r="A45" s="201">
        <v>31</v>
      </c>
      <c r="B45" s="202" t="s">
        <v>160</v>
      </c>
      <c r="C45" s="196" t="s">
        <v>113</v>
      </c>
      <c r="D45" s="202" t="str">
        <f>VLOOKUP($C45:$C$45,'Сведения о преподавателях'!$A$3:$K$126,2,FALSE)</f>
        <v>на условиях внутреннего совместительства</v>
      </c>
      <c r="E45" s="202" t="str">
        <f>VLOOKUP($C45:$C$45,'Сведения о преподавателях'!$A$3:$K$126,3,FALSE)</f>
        <v>Должность - доцент, канд. филол. наук, доцент</v>
      </c>
      <c r="F45" s="202" t="str">
        <f>VLOOKUP($C45:$C$45,'Сведения о преподавателях'!$A$3:$K$126,4,FALSE)</f>
        <v xml:space="preserve">Высшее, специальность – филолог, квалификация –  преподаватель, осетинский язык и литература,  русский язык и литература </v>
      </c>
      <c r="G45" s="202" t="str">
        <f>VLOOKUP($C45:$C$45,'Сведения о преподавателях'!$A$3:$K$126,5,FALSE)</f>
        <v>1. Удостоверение о повышении квалификации 153101157811 от 08.06.2020, "Актуальные проблемы филологических исследований: теоретический, методологический и прагматический аспекты", 72 часа, СОГУ.
2. Удостоверение о повышении квалификации 153101158534, 2020г., "Информационно-коммуникационные технологии как средство повышения эффективности учебного процесса в вузе", 20 часов, СОГУ. 
3. Удостоверение о повышении квалификации 153101158967, 2020г., "Организационные и психолого-педагогические основы инклюзивного образования в вузе", 20 часов, СОГУ.</v>
      </c>
      <c r="H45" s="201">
        <v>0</v>
      </c>
      <c r="I45" s="153">
        <f t="shared" si="0"/>
        <v>0</v>
      </c>
      <c r="J45" s="201">
        <f>VLOOKUP($C45:$C$45,'Сведения о преподавателях'!$A$3:$K$126,6,FALSE)</f>
        <v>21</v>
      </c>
      <c r="K45" s="201" t="str">
        <f>VLOOKUP($C45:$C$45,'Сведения о преподавателях'!$A$3:$K$126,7,FALSE)</f>
        <v>нет</v>
      </c>
    </row>
    <row r="46" spans="1:11">
      <c r="H46" s="211">
        <f>SUM(H4:H45)</f>
        <v>973</v>
      </c>
    </row>
  </sheetData>
  <mergeCells count="15">
    <mergeCell ref="B31:B36"/>
    <mergeCell ref="A31:A36"/>
    <mergeCell ref="B37:B42"/>
    <mergeCell ref="A37:A42"/>
    <mergeCell ref="G1:G2"/>
    <mergeCell ref="A29:A30"/>
    <mergeCell ref="B29:B30"/>
    <mergeCell ref="H1:I1"/>
    <mergeCell ref="J1:K1"/>
    <mergeCell ref="A1:A2"/>
    <mergeCell ref="B1:B2"/>
    <mergeCell ref="C1:C2"/>
    <mergeCell ref="D1:D2"/>
    <mergeCell ref="E1:E2"/>
    <mergeCell ref="F1:F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4" sqref="A4:F6"/>
    </sheetView>
  </sheetViews>
  <sheetFormatPr defaultRowHeight="15"/>
  <cols>
    <col min="1" max="1" width="4.28515625" customWidth="1"/>
    <col min="2" max="2" width="19.28515625" customWidth="1"/>
    <col min="3" max="3" width="29.85546875" customWidth="1"/>
    <col min="4" max="4" width="21.42578125" customWidth="1"/>
    <col min="5" max="5" width="18.140625" customWidth="1"/>
    <col min="6" max="6" width="20.5703125" customWidth="1"/>
    <col min="7" max="7" width="13.140625" customWidth="1"/>
  </cols>
  <sheetData>
    <row r="1" spans="1:8" ht="63" customHeight="1">
      <c r="A1" s="244" t="s">
        <v>1</v>
      </c>
      <c r="B1" s="244" t="s">
        <v>161</v>
      </c>
      <c r="C1" s="244" t="s">
        <v>162</v>
      </c>
      <c r="D1" s="244" t="s">
        <v>163</v>
      </c>
      <c r="E1" s="244" t="s">
        <v>164</v>
      </c>
      <c r="F1" s="244"/>
    </row>
    <row r="2" spans="1:8" ht="136.5" customHeight="1">
      <c r="A2" s="244"/>
      <c r="B2" s="244"/>
      <c r="C2" s="244"/>
      <c r="D2" s="244"/>
      <c r="E2" s="108" t="s">
        <v>165</v>
      </c>
      <c r="F2" s="109" t="s">
        <v>166</v>
      </c>
      <c r="G2" t="s">
        <v>458</v>
      </c>
    </row>
    <row r="3" spans="1:8">
      <c r="A3" s="108">
        <v>1</v>
      </c>
      <c r="B3" s="108">
        <v>2</v>
      </c>
      <c r="C3" s="108">
        <v>3</v>
      </c>
      <c r="D3" s="108">
        <v>4</v>
      </c>
      <c r="E3" s="108">
        <v>5</v>
      </c>
      <c r="F3" s="108">
        <v>6</v>
      </c>
    </row>
    <row r="4" spans="1:8" ht="63.75">
      <c r="A4" s="109">
        <v>1</v>
      </c>
      <c r="B4" s="109" t="s">
        <v>105</v>
      </c>
      <c r="C4" s="109" t="str">
        <f>VLOOKUP($B4:$B$11,Спецпрактики!$B$4:$F$26,2,FALSE)</f>
        <v xml:space="preserve">Южный математический институт – филиале ФГБУН Федерального научного центра «Владикавказский научный центр Российской академии наук» </v>
      </c>
      <c r="D4" s="109" t="str">
        <f>VLOOKUP($B4:$B$11,Спецпрактики!$B$4:$F$26,3,FALSE)</f>
        <v>Ведущий научный сотрудник отдела функционального анализа</v>
      </c>
      <c r="E4" s="109" t="str">
        <f>VLOOKUP($B4:$B$11,Спецпрактики!$B$4:$F$26,4,FALSE)</f>
        <v>С 01.01.2012 по настоящее время</v>
      </c>
      <c r="F4" s="109" t="str">
        <f>VLOOKUP($B4:$B$11,Спецпрактики!$B$4:$F$26,5,FALSE)</f>
        <v>14 лет</v>
      </c>
      <c r="G4">
        <f>SUMIF('Справка КО Маг А'!$C$4:$C$45,B4,'Справка КО Маг А'!$H$4:$H$45)</f>
        <v>457</v>
      </c>
    </row>
    <row r="5" spans="1:8" ht="102">
      <c r="A5" s="109">
        <v>2</v>
      </c>
      <c r="B5" s="109" t="s">
        <v>298</v>
      </c>
      <c r="C5" s="109" t="str">
        <f>VLOOKUP($B5:$B$11,Спецпрактики!$B$4:$F$26,2,FALSE)</f>
        <v xml:space="preserve">Южный математический институт – филиале ФГБУН Федерального научного центра «Владикавказский научный центр Российской академии наук» </v>
      </c>
      <c r="D5" s="109" t="str">
        <f>VLOOKUP($B5:$B$11,Спецпрактики!$B$4:$F$26,3,FALSE)</f>
        <v>Заведующий отделом функционального анализа;
Главный научный сотрудник отдела функционального анализа</v>
      </c>
      <c r="E5" s="109" t="str">
        <f>VLOOKUP($B5:$B$11,Спецпрактики!$B$4:$F$26,4,FALSE)</f>
        <v>С 01.07.2002 по 31.03.2017
С 15.02.2019 по настоящее время</v>
      </c>
      <c r="F5" s="109" t="str">
        <f>VLOOKUP($B5:$B$11,Спецпрактики!$B$4:$F$26,5,FALSE)</f>
        <v>16 лет</v>
      </c>
      <c r="G5">
        <f>SUMIF('Справка КО Маг А'!$C$4:$C$45,B5,'Справка КО Маг А'!$H$4:$H$45)</f>
        <v>70</v>
      </c>
    </row>
    <row r="6" spans="1:8" ht="63.75">
      <c r="A6" s="109">
        <v>3</v>
      </c>
      <c r="B6" s="109" t="s">
        <v>292</v>
      </c>
      <c r="C6" s="109" t="str">
        <f>VLOOKUP($B6:$B$11,Спецпрактики!$B$4:$F$26,2,FALSE)</f>
        <v xml:space="preserve">Южный математический институт – филиале ФГБУН Федерального научного центра «Владикавказский научный центр Российской академии наук» </v>
      </c>
      <c r="D6" s="109" t="str">
        <f>VLOOKUP($B6:$B$11,Спецпрактики!$B$4:$F$26,3,FALSE)</f>
        <v>Ведущий научный сотрудник отдела математического моделирования</v>
      </c>
      <c r="E6" s="109" t="str">
        <f>VLOOKUP($B6:$B$11,Спецпрактики!$B$4:$F$26,4,FALSE)</f>
        <v>С 15.05.2017 по настоящее время</v>
      </c>
      <c r="F6" s="109" t="str">
        <f>VLOOKUP($B6:$B$11,Спецпрактики!$B$4:$F$26,5,FALSE)</f>
        <v>14 лет</v>
      </c>
      <c r="G6">
        <f>SUMIF('Справка КО Маг А'!$C$4:$C$45,B6,'Справка КО Маг А'!$H$4:$H$45)</f>
        <v>1</v>
      </c>
    </row>
    <row r="7" spans="1:8">
      <c r="G7" s="110">
        <f>SUM(G4:G6)*100/'Справка КО Маг А'!H46</f>
        <v>54.265159301130524</v>
      </c>
      <c r="H7" t="s">
        <v>591</v>
      </c>
    </row>
  </sheetData>
  <mergeCells count="5"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4"/>
  <sheetViews>
    <sheetView topLeftCell="A32" workbookViewId="0">
      <selection activeCell="E35" sqref="E35"/>
    </sheetView>
  </sheetViews>
  <sheetFormatPr defaultRowHeight="15"/>
  <cols>
    <col min="1" max="1" width="5.7109375" style="206" customWidth="1"/>
    <col min="2" max="2" width="23.140625" style="206" customWidth="1"/>
    <col min="3" max="3" width="68" customWidth="1"/>
    <col min="4" max="4" width="30.28515625" customWidth="1"/>
  </cols>
  <sheetData>
    <row r="1" spans="1:6" ht="165">
      <c r="A1" s="112" t="s">
        <v>525</v>
      </c>
      <c r="B1" s="203" t="s">
        <v>530</v>
      </c>
      <c r="C1" s="113" t="s">
        <v>531</v>
      </c>
      <c r="D1" s="113" t="s">
        <v>532</v>
      </c>
      <c r="E1" s="114" t="s">
        <v>535</v>
      </c>
      <c r="F1" s="115"/>
    </row>
    <row r="2" spans="1:6">
      <c r="A2" s="203">
        <v>1</v>
      </c>
      <c r="B2" s="203">
        <v>2</v>
      </c>
      <c r="C2" s="113">
        <v>3</v>
      </c>
      <c r="D2" s="113">
        <v>4</v>
      </c>
    </row>
    <row r="3" spans="1:6" ht="270">
      <c r="A3" s="207">
        <v>1</v>
      </c>
      <c r="B3" s="208" t="s">
        <v>498</v>
      </c>
      <c r="C3" s="112" t="str">
        <f>"Ауд. "&amp;E3&amp;". "&amp;VLOOKUP(E3:E96,'Список аудиторий'!$A$2:$B$27,2,FALSE)&amp;". "&amp;'Список аудиторий'!$B$27</f>
        <v>Ауд. 511. Учебная аудитория на 26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" s="113" t="str">
        <f>IF(ISNUMBER(SEARCH("Дворец",E3)),"Российская Федерация 362025
Респ. Северная Осетия Алания
г. Владикавказ
Ватутина 44-46
Дворец спорта
",IF(ISNUMBER(SEARCH("Библиотека",E3)),"Российская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3">
        <v>511</v>
      </c>
    </row>
    <row r="4" spans="1:6" ht="255">
      <c r="A4" s="207">
        <v>2</v>
      </c>
      <c r="B4" s="208" t="s">
        <v>499</v>
      </c>
      <c r="C4" s="112" t="str">
        <f>"Ауд. "&amp;E4&amp;". "&amp;VLOOKUP(E4:E97,'Список аудиторий'!$A$2:$B$27,2,FALSE)&amp;". "&amp;'Список аудиторий'!$B$27</f>
        <v>Ауд. 608. Учебная аудитория на 8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 стола,9 стульев), меловая доска, компьютерный стол,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4" s="113" t="str">
        <f t="shared" ref="D4:D34" si="0">IF(ISNUMBER(SEARCH("Дворец",E4)),"Российская Федерация 362025
Респ. Северная Осетия Алания
г. Владикавказ
Ватутина 44-46
Дворец спорта
",IF(ISNUMBER(SEARCH("Библиотека",E4)),"Российская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4">
        <v>608</v>
      </c>
    </row>
    <row r="5" spans="1:6" ht="255">
      <c r="A5" s="207">
        <v>3</v>
      </c>
      <c r="B5" s="208" t="s">
        <v>526</v>
      </c>
      <c r="C5" s="112" t="str">
        <f>"Ауд. "&amp;E5&amp;". "&amp;VLOOKUP(E5:E98,'Список аудиторий'!$A$2:$B$27,2,FALSE)&amp;". "&amp;'Список аудиторий'!$B$27</f>
        <v>Ауд. 610. Учебная аудитория на 8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 стола,9 стульев), меловая доска, компьютерный стол,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">
        <v>610</v>
      </c>
    </row>
    <row r="6" spans="1:6" ht="270">
      <c r="A6" s="207">
        <v>4</v>
      </c>
      <c r="B6" s="208" t="s">
        <v>527</v>
      </c>
      <c r="C6" s="112" t="str">
        <f>"Ауд. "&amp;E6&amp;". "&amp;VLOOKUP(E6:E99,'Список аудиторий'!$A$2:$B$27,2,FALSE)&amp;". "&amp;'Список аудиторий'!$B$27</f>
        <v>Ауд. 511. Учебная аудитория на 26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">
        <v>511</v>
      </c>
    </row>
    <row r="7" spans="1:6" ht="270">
      <c r="A7" s="207">
        <v>5</v>
      </c>
      <c r="B7" s="208" t="s">
        <v>502</v>
      </c>
      <c r="C7" s="112" t="str">
        <f>"Ауд. "&amp;E7&amp;". "&amp;VLOOKUP(E7:E100,'Список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7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7">
        <v>603</v>
      </c>
    </row>
    <row r="8" spans="1:6" ht="270">
      <c r="A8" s="207">
        <v>6</v>
      </c>
      <c r="B8" s="208" t="s">
        <v>503</v>
      </c>
      <c r="C8" s="112" t="str">
        <f>"Ауд. "&amp;E8&amp;". "&amp;VLOOKUP(E8:E101,'Список аудиторий'!$A$2:$B$27,2,FALSE)&amp;". "&amp;'Список аудиторий'!$B$27</f>
        <v>Ауд. 604. Учебная аудитория на 24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12 столов, 24 стула),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8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8">
        <v>604</v>
      </c>
    </row>
    <row r="9" spans="1:6" ht="285">
      <c r="A9" s="207">
        <v>7</v>
      </c>
      <c r="B9" s="208" t="s">
        <v>504</v>
      </c>
      <c r="C9" s="112" t="str">
        <f>"Ауд. "&amp;E9&amp;". "&amp;VLOOKUP(E9:E102,'Список аудиторий'!$A$2:$B$27,2,FALSE)&amp;". "&amp;'Список аудиторий'!$B$27</f>
        <v>Ауд. 503. Учебная аудитория на 12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 стола,12 стульев), меловая доска, компьютерный стол, 1 компьютер с возможностью подключения к сети «Интернет» и доступом в электронную информационно-образовательную среду СОГУ,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9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9">
        <v>503</v>
      </c>
    </row>
    <row r="10" spans="1:6" ht="270">
      <c r="A10" s="207">
        <v>8</v>
      </c>
      <c r="B10" s="208" t="s">
        <v>505</v>
      </c>
      <c r="C10" s="112" t="str">
        <f>"Ауд. "&amp;E10&amp;". "&amp;VLOOKUP(E10:E103,'Список аудиторий'!$A$2:$B$27,2,FALSE)&amp;". "&amp;'Список аудиторий'!$B$27</f>
        <v>Ауд. 511. Учебная аудитория на 26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0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0">
        <v>511</v>
      </c>
    </row>
    <row r="11" spans="1:6" ht="270">
      <c r="A11" s="207">
        <v>9</v>
      </c>
      <c r="B11" s="208" t="s">
        <v>592</v>
      </c>
      <c r="C11" s="112" t="str">
        <f>"Ауд. "&amp;E11&amp;". "&amp;VLOOKUP(E11:E104,'Список аудиторий'!$A$2:$B$27,2,FALSE)&amp;". "&amp;'Список аудиторий'!$B$27</f>
        <v>Ауд. 511. Учебная аудитория на 26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1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1">
        <v>511</v>
      </c>
    </row>
    <row r="12" spans="1:6" ht="285">
      <c r="A12" s="207">
        <v>10</v>
      </c>
      <c r="B12" s="208" t="s">
        <v>507</v>
      </c>
      <c r="C12" s="112" t="str">
        <f>"Ауд. "&amp;E12&amp;". "&amp;VLOOKUP(E12:E105,'Список аудиторий'!$A$2:$B$27,2,FALSE)&amp;". "&amp;'Список аудиторий'!$B$27</f>
        <v>Ауд. 503. Учебная аудитория на 12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 стола,12 стульев), меловая доска, компьютерный стол, 1 компьютер с возможностью подключения к сети «Интернет» и доступом в электронную информационно-образовательную среду СОГУ,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2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2">
        <v>503</v>
      </c>
    </row>
    <row r="13" spans="1:6" ht="285">
      <c r="A13" s="207">
        <v>11</v>
      </c>
      <c r="B13" s="208" t="s">
        <v>508</v>
      </c>
      <c r="C13" s="112" t="str">
        <f>"Ауд. "&amp;E13&amp;". "&amp;VLOOKUP(E13:E106,'Список аудиторий'!$A$2:$B$27,2,FALSE)&amp;". "&amp;'Список аудиторий'!$B$27</f>
        <v>Ауд. 503. Учебная аудитория на 12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 стола,12 стульев), меловая доска, компьютерный стол, 1 компьютер с возможностью подключения к сети «Интернет» и доступом в электронную информационно-образовательную среду СОГУ,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3">
        <v>503</v>
      </c>
    </row>
    <row r="14" spans="1:6" ht="270">
      <c r="A14" s="207">
        <v>12</v>
      </c>
      <c r="B14" s="208" t="s">
        <v>509</v>
      </c>
      <c r="C14" s="112" t="str">
        <f>"Ауд. "&amp;E14&amp;". "&amp;VLOOKUP(E14:E107,'Список аудиторий'!$A$2:$B$27,2,FALSE)&amp;". "&amp;'Список аудиторий'!$B$27</f>
        <v>Ауд. 511. Учебная аудитория на 26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4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4">
        <v>511</v>
      </c>
    </row>
    <row r="15" spans="1:6" ht="270">
      <c r="A15" s="207">
        <v>13</v>
      </c>
      <c r="B15" s="208" t="s">
        <v>510</v>
      </c>
      <c r="C15" s="112" t="str">
        <f>"Ауд. "&amp;E15&amp;". "&amp;VLOOKUP(E15:E108,'Список аудиторий'!$A$2:$B$27,2,FALSE)&amp;". "&amp;'Список аудиторий'!$B$27</f>
        <v>Ауд. 511. Учебная аудитория на 26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5">
        <v>511</v>
      </c>
    </row>
    <row r="16" spans="1:6" ht="255">
      <c r="A16" s="207">
        <v>14</v>
      </c>
      <c r="B16" s="208" t="s">
        <v>511</v>
      </c>
      <c r="C16" s="112" t="str">
        <f>"Ауд. "&amp;E16&amp;". "&amp;VLOOKUP(E16:E109,'Список аудиторий'!$A$2:$B$27,2,FALSE)&amp;". "&amp;'Список аудиторий'!$B$27</f>
        <v>Ауд. 610. Учебная аудитория на 8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 стола,9 стульев), меловая доска, компьютерный стол,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6">
        <v>610</v>
      </c>
    </row>
    <row r="17" spans="1:5" ht="255">
      <c r="A17" s="207">
        <v>15</v>
      </c>
      <c r="B17" s="208" t="s">
        <v>512</v>
      </c>
      <c r="C17" s="112" t="str">
        <f>"Ауд. "&amp;E17&amp;". "&amp;VLOOKUP(E17:E110,'Список аудиторий'!$A$2:$B$27,2,FALSE)&amp;". "&amp;'Список аудиторий'!$B$27</f>
        <v>Ауд. 610. Учебная аудитория на 8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 стола,9 стульев), меловая доска, компьютерный стол,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7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7">
        <v>610</v>
      </c>
    </row>
    <row r="18" spans="1:5" ht="285">
      <c r="A18" s="207">
        <v>16</v>
      </c>
      <c r="B18" s="208" t="s">
        <v>513</v>
      </c>
      <c r="C18" s="112" t="str">
        <f>"Ауд. "&amp;E18&amp;". "&amp;VLOOKUP(E18:E111,'Список аудиторий'!$A$2:$B$27,2,FALSE)&amp;". "&amp;'Список аудиторий'!$B$27</f>
        <v>Ауд. 503. Учебная аудитория на 12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 стола,12 стульев), меловая доска, компьютерный стол, 1 компьютер с возможностью подключения к сети «Интернет» и доступом в электронную информационно-образовательную среду СОГУ,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8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8">
        <v>503</v>
      </c>
    </row>
    <row r="19" spans="1:5" ht="285">
      <c r="A19" s="207">
        <v>17</v>
      </c>
      <c r="B19" s="208" t="s">
        <v>514</v>
      </c>
      <c r="C19" s="112" t="str">
        <f>"Ауд. "&amp;E19&amp;". "&amp;VLOOKUP(E19:E112,'Список аудиторий'!$A$2:$B$27,2,FALSE)&amp;". "&amp;'Список аудиторий'!$B$27</f>
        <v>Ауд. 503. Учебная аудитория на 12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 стола,12 стульев), меловая доска, компьютерный стол, 1 компьютер с возможностью подключения к сети «Интернет» и доступом в электронную информационно-образовательную среду СОГУ,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9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9">
        <v>503</v>
      </c>
    </row>
    <row r="20" spans="1:5" ht="285">
      <c r="A20" s="207">
        <v>18</v>
      </c>
      <c r="B20" s="208" t="s">
        <v>515</v>
      </c>
      <c r="C20" s="112" t="str">
        <f>"Ауд. "&amp;E20&amp;". "&amp;VLOOKUP(E20:E113,'Список аудиторий'!$A$2:$B$27,2,FALSE)&amp;". "&amp;'Список аудиторий'!$B$27</f>
        <v>Ауд. 503. Учебная аудитория на 12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 стола,12 стульев), меловая доска, компьютерный стол, 1 компьютер с возможностью подключения к сети «Интернет» и доступом в электронную информационно-образовательную среду СОГУ,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0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0">
        <v>503</v>
      </c>
    </row>
    <row r="21" spans="1:5" ht="285">
      <c r="A21" s="207">
        <v>19</v>
      </c>
      <c r="B21" s="208" t="s">
        <v>516</v>
      </c>
      <c r="C21" s="112" t="str">
        <f>"Ауд. "&amp;E21&amp;". "&amp;VLOOKUP(E21:E114,'Список аудиторий'!$A$2:$B$27,2,FALSE)&amp;". "&amp;'Список аудиторий'!$B$27</f>
        <v>Ауд. 503. Учебная аудитория на 12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 стола,12 стульев), меловая доска, компьютерный стол, 1 компьютер с возможностью подключения к сети «Интернет» и доступом в электронную информационно-образовательную среду СОГУ,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1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1">
        <v>503</v>
      </c>
    </row>
    <row r="22" spans="1:5" ht="270">
      <c r="A22" s="207">
        <v>20</v>
      </c>
      <c r="B22" s="208" t="s">
        <v>517</v>
      </c>
      <c r="C22" s="112" t="str">
        <f>"Ауд. "&amp;E22&amp;". "&amp;VLOOKUP(E22:E115,'Список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2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2">
        <v>603</v>
      </c>
    </row>
    <row r="23" spans="1:5" ht="270">
      <c r="A23" s="207">
        <v>21</v>
      </c>
      <c r="B23" s="208" t="s">
        <v>518</v>
      </c>
      <c r="C23" s="112" t="str">
        <f>"Ауд. "&amp;E23&amp;". "&amp;VLOOKUP(E23:E116,'Список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3">
        <v>603</v>
      </c>
    </row>
    <row r="24" spans="1:5" ht="270">
      <c r="A24" s="207">
        <v>22</v>
      </c>
      <c r="B24" s="208" t="s">
        <v>548</v>
      </c>
      <c r="C24" s="112" t="str">
        <f>"Ауд. "&amp;E24&amp;". "&amp;VLOOKUP(E24:E117,'Список аудиторий'!$A$2:$B$27,2,FALSE)&amp;". "&amp;'Список аудиторий'!$B$27</f>
        <v>Ауд. 511. Учебная аудитория на 26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4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4">
        <v>511</v>
      </c>
    </row>
    <row r="25" spans="1:5" ht="270">
      <c r="A25" s="207">
        <v>23</v>
      </c>
      <c r="B25" s="208" t="s">
        <v>593</v>
      </c>
      <c r="C25" s="112" t="str">
        <f>"Ауд. "&amp;E25&amp;". "&amp;VLOOKUP(E25:E118,'Список аудиторий'!$A$2:$B$27,2,FALSE)&amp;". "&amp;'Список аудиторий'!$B$27</f>
        <v>Ауд. 511. Учебная аудитория на 26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5">
        <v>511</v>
      </c>
    </row>
    <row r="26" spans="1:5" ht="270">
      <c r="A26" s="207">
        <v>24</v>
      </c>
      <c r="B26" s="208" t="s">
        <v>520</v>
      </c>
      <c r="C26" s="112" t="str">
        <f>"Ауд. "&amp;E26&amp;". "&amp;VLOOKUP(E26:E119,'Список аудиторий'!$A$2:$B$27,2,FALSE)&amp;". "&amp;'Список аудиторий'!$B$27</f>
        <v>Ауд. 511. Учебная аудитория на 26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6">
        <v>511</v>
      </c>
    </row>
    <row r="27" spans="1:5" ht="285">
      <c r="A27" s="207">
        <v>25</v>
      </c>
      <c r="B27" s="208" t="s">
        <v>154</v>
      </c>
      <c r="C27" s="112" t="str">
        <f>"Ауд. "&amp;E27&amp;". "&amp;VLOOKUP(E27:E120,'Список аудиторий'!$A$2:$B$27,2,FALSE)&amp;". "&amp;'Список аудиторий'!$B$27</f>
        <v>Ауд. 503. Учебная аудитория на 12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 стола,12 стульев), меловая доска, компьютерный стол, 1 компьютер с возможностью подключения к сети «Интернет» и доступом в электронную информационно-образовательную среду СОГУ,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7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7">
        <v>503</v>
      </c>
    </row>
    <row r="28" spans="1:5" ht="285">
      <c r="A28" s="207">
        <v>26</v>
      </c>
      <c r="B28" s="208" t="s">
        <v>496</v>
      </c>
      <c r="C28" s="112" t="str">
        <f>"Ауд. "&amp;E28&amp;". "&amp;VLOOKUP(E28:E121,'Список аудиторий'!$A$2:$B$27,2,FALSE)&amp;". "&amp;'Список аудиторий'!$B$27</f>
        <v>Ауд. 509. Учебная аудитория на 34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17 столов,34 стула, кафедра),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8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8">
        <v>509</v>
      </c>
    </row>
    <row r="29" spans="1:5" ht="285">
      <c r="A29" s="207">
        <v>27</v>
      </c>
      <c r="B29" s="208" t="s">
        <v>497</v>
      </c>
      <c r="C29" s="112" t="str">
        <f>"Ауд. "&amp;E29&amp;". "&amp;VLOOKUP(E29:E122,'Список аудиторий'!$A$2:$B$27,2,FALSE)&amp;". "&amp;'Список аудиторий'!$B$27</f>
        <v>Ауд. 509. Учебная аудитория на 34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17 столов,34 стула, кафедра),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9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9">
        <v>509</v>
      </c>
    </row>
    <row r="30" spans="1:5" ht="270">
      <c r="A30" s="207">
        <v>28</v>
      </c>
      <c r="B30" s="208" t="s">
        <v>157</v>
      </c>
      <c r="C30" s="112" t="str">
        <f>"Ауд. "&amp;E30&amp;". "&amp;VLOOKUP(E30:E123,'Список аудиторий'!$A$2:$B$27,2,FALSE)&amp;". "&amp;'Список аудиторий'!$B$27</f>
        <v>Ауд. 604. Учебная аудитория на 24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12 столов, 24 стула),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0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0">
        <v>604</v>
      </c>
    </row>
    <row r="31" spans="1:5" ht="270">
      <c r="A31" s="207">
        <v>29</v>
      </c>
      <c r="B31" s="208" t="s">
        <v>112</v>
      </c>
      <c r="C31" s="112" t="str">
        <f>"Ауд. "&amp;E31&amp;". "&amp;VLOOKUP(E31:E124,'Список аудиторий'!$A$2:$B$27,2,FALSE)&amp;". "&amp;'Список аудиторий'!$B$27</f>
        <v>Ауд. 604. Учебная аудитория на 24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12 столов, 24 стула),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1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1">
        <v>604</v>
      </c>
    </row>
    <row r="32" spans="1:5" ht="270">
      <c r="A32" s="207">
        <v>30</v>
      </c>
      <c r="B32" s="208" t="s">
        <v>160</v>
      </c>
      <c r="C32" s="112" t="str">
        <f>"Ауд. "&amp;E32&amp;". "&amp;VLOOKUP(E32:E125,'Список аудиторий'!$A$2:$B$27,2,FALSE)&amp;". "&amp;'Список аудиторий'!$B$27</f>
        <v>Ауд. 604. Учебная аудитория на 24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12 столов, 24 стула),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2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2">
        <v>604</v>
      </c>
    </row>
    <row r="33" spans="1:5" ht="135">
      <c r="A33" s="207">
        <v>31</v>
      </c>
      <c r="B33" s="208" t="s">
        <v>536</v>
      </c>
      <c r="C33" s="112" t="str">
        <f>E33&amp;". "&amp;VLOOKUP(E33:E126,'Список аудиторий'!$A$2:$B$27,2,FALSE)</f>
        <v>Библиотека СОГУ. Помещение для самостоятельной работы (Зал электронных ресурсов (Научная библиотека, кабинет № 1.8)), укомплектованное специализированной мебелью (рабочие места студентов). Технические средства обучения: компьютерная техника (принтер, компьютеры) возможность подключения к сети «Интернет», доступ в электронную информационно-образовательную среду СОГУ. Комплекты лицензионного ежегодно обновляемого программного обеспечения: Microsoft Windows, Microsoft Office, Trend Micro Office Scan Enterprise Security, Adobe Acrobat Reader.</v>
      </c>
      <c r="D3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№6
</v>
      </c>
      <c r="E33" t="s">
        <v>541</v>
      </c>
    </row>
    <row r="34" spans="1:5" ht="105">
      <c r="A34" s="207">
        <v>32</v>
      </c>
      <c r="B34" s="208" t="s">
        <v>529</v>
      </c>
      <c r="C34" s="112" t="str">
        <f>"Ауд. "&amp;E34&amp;". "&amp;VLOOKUP(E34:E127,'Список аудиторий'!$A$2:$B$27,2,FALSE)</f>
        <v>Ауд. 515, 614. Помещения для хранения и профилактического обслуживания учебного и иного вида офисного оборудования оснащено достаточным специальным оборудованием, инструментом и технической документацией, необходимые для их обслуживания и ремонта. В кабинетах представлены технические характеристики и паспорта на оборудования, расположенные в специальных помещениях и используемых в учебно-образовательном процессе</v>
      </c>
      <c r="D34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4" t="s">
        <v>679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3" sqref="C3"/>
    </sheetView>
  </sheetViews>
  <sheetFormatPr defaultRowHeight="15"/>
  <cols>
    <col min="1" max="1" width="21.42578125" customWidth="1"/>
  </cols>
  <sheetData>
    <row r="1" spans="1:3">
      <c r="A1" t="s">
        <v>522</v>
      </c>
      <c r="B1">
        <f>SUMIF('Справка КО 20-4'!$E$4:$E$96,"*канд*",'Справка КО 20-4'!$H$4:$H$96)+SUMIF('Справка КО 20-4'!$E$4:$E$96,"*док*",'Справка КО 20-4'!$H$4:$H$96)+SUMIF('Справка КО 20-4'!$E$4:$E$96,"*д-р*",'Справка КО 20-4'!$H$4:$H$96)</f>
        <v>3541.25</v>
      </c>
      <c r="C1" s="110">
        <f>B1*100/'Справка КО 20-4'!H97</f>
        <v>70.658951464059456</v>
      </c>
    </row>
    <row r="2" spans="1:3">
      <c r="A2" t="s">
        <v>523</v>
      </c>
      <c r="B2">
        <f>SUMIF('Справка КО 20-2'!$E$4:$E$91,"*канд*",'Справка КО 20-2'!$H$4:$H$91)+SUMIF('Справка КО 20-2'!$E$4:$E$91,"*док*",'Справка КО 20-2'!$H$4:$H$91)+SUMIF('Справка КО 20-2'!$E$4:$E$91,"*д-р*",'Справка КО 20-2'!$H$4:$H$91)</f>
        <v>3965.75</v>
      </c>
      <c r="C2" s="110">
        <f>B2*100/'Справка КО 20-2'!H92</f>
        <v>82.39663411593601</v>
      </c>
    </row>
    <row r="3" spans="1:3">
      <c r="A3" t="s">
        <v>524</v>
      </c>
      <c r="B3">
        <f>SUMIF('Справка КО Маг А'!$E$4:$E$45,"*канд*",'Справка КО Маг А'!$H$4:$H$45)+SUMIF('Справка КО Маг А'!$E$4:$E$45,"*док*",'Справка КО Маг А'!$H$4:$H$45)+SUMIF('Справка КО Маг А'!$E$4:$E$45,"*д-р*",'Справка КО Маг А'!$H$4:$H$45)</f>
        <v>972</v>
      </c>
      <c r="C3" s="110">
        <f>B3*100/'Справка КО Маг А'!H46</f>
        <v>99.897225077081188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1"/>
  <sheetViews>
    <sheetView topLeftCell="A7" workbookViewId="0">
      <selection activeCell="A7" sqref="A1:XFD1048576"/>
    </sheetView>
  </sheetViews>
  <sheetFormatPr defaultRowHeight="15"/>
  <cols>
    <col min="1" max="1" width="4.28515625" style="175" customWidth="1"/>
    <col min="2" max="2" width="19.28515625" style="175" customWidth="1"/>
    <col min="3" max="3" width="38.7109375" style="175" customWidth="1"/>
    <col min="4" max="4" width="25.28515625" style="175" customWidth="1"/>
    <col min="5" max="5" width="27" style="175" customWidth="1"/>
    <col min="6" max="6" width="20.5703125" style="175" customWidth="1"/>
    <col min="7" max="16384" width="9.140625" style="175"/>
  </cols>
  <sheetData>
    <row r="1" spans="1:7" ht="63" customHeight="1">
      <c r="A1" s="235" t="s">
        <v>1</v>
      </c>
      <c r="B1" s="235" t="s">
        <v>161</v>
      </c>
      <c r="C1" s="235" t="s">
        <v>162</v>
      </c>
      <c r="D1" s="235" t="s">
        <v>163</v>
      </c>
      <c r="E1" s="235" t="s">
        <v>164</v>
      </c>
      <c r="F1" s="235"/>
    </row>
    <row r="2" spans="1:7" ht="136.5" customHeight="1">
      <c r="A2" s="235"/>
      <c r="B2" s="235"/>
      <c r="C2" s="235"/>
      <c r="D2" s="235"/>
      <c r="E2" s="218" t="s">
        <v>165</v>
      </c>
      <c r="F2" s="218" t="s">
        <v>166</v>
      </c>
    </row>
    <row r="3" spans="1:7">
      <c r="A3" s="176">
        <v>1</v>
      </c>
      <c r="B3" s="176">
        <v>2</v>
      </c>
      <c r="C3" s="176">
        <v>3</v>
      </c>
      <c r="D3" s="176">
        <v>4</v>
      </c>
      <c r="E3" s="176">
        <v>5</v>
      </c>
      <c r="F3" s="176">
        <v>6</v>
      </c>
    </row>
    <row r="4" spans="1:7" ht="51">
      <c r="A4" s="177"/>
      <c r="B4" s="177" t="s">
        <v>187</v>
      </c>
      <c r="C4" s="177" t="s">
        <v>609</v>
      </c>
      <c r="D4" s="177" t="s">
        <v>610</v>
      </c>
      <c r="E4" s="177" t="s">
        <v>611</v>
      </c>
      <c r="F4" s="178" t="s">
        <v>612</v>
      </c>
    </row>
    <row r="5" spans="1:7" ht="51">
      <c r="A5" s="179"/>
      <c r="B5" s="177" t="s">
        <v>274</v>
      </c>
      <c r="C5" s="177" t="s">
        <v>609</v>
      </c>
      <c r="D5" s="177" t="s">
        <v>613</v>
      </c>
      <c r="E5" s="177" t="s">
        <v>614</v>
      </c>
      <c r="F5" s="178" t="s">
        <v>615</v>
      </c>
    </row>
    <row r="6" spans="1:7" ht="51">
      <c r="A6" s="180"/>
      <c r="B6" s="180" t="s">
        <v>105</v>
      </c>
      <c r="C6" s="180" t="s">
        <v>609</v>
      </c>
      <c r="D6" s="180" t="s">
        <v>597</v>
      </c>
      <c r="E6" s="180" t="s">
        <v>616</v>
      </c>
      <c r="F6" s="181" t="s">
        <v>617</v>
      </c>
    </row>
    <row r="7" spans="1:7" s="184" customFormat="1" ht="25.5">
      <c r="A7" s="177"/>
      <c r="B7" s="177" t="s">
        <v>101</v>
      </c>
      <c r="C7" s="177" t="s">
        <v>618</v>
      </c>
      <c r="D7" s="177" t="s">
        <v>619</v>
      </c>
      <c r="E7" s="182" t="s">
        <v>620</v>
      </c>
      <c r="F7" s="183" t="s">
        <v>621</v>
      </c>
    </row>
    <row r="8" spans="1:7" ht="31.5" customHeight="1">
      <c r="A8" s="185"/>
      <c r="B8" s="186" t="s">
        <v>287</v>
      </c>
      <c r="C8" s="186" t="s">
        <v>622</v>
      </c>
      <c r="D8" s="186" t="s">
        <v>623</v>
      </c>
      <c r="E8" s="186" t="s">
        <v>624</v>
      </c>
      <c r="F8" s="187" t="s">
        <v>625</v>
      </c>
    </row>
    <row r="9" spans="1:7" ht="51">
      <c r="A9" s="177"/>
      <c r="B9" s="177" t="s">
        <v>292</v>
      </c>
      <c r="C9" s="177" t="s">
        <v>609</v>
      </c>
      <c r="D9" s="177" t="s">
        <v>610</v>
      </c>
      <c r="E9" s="177" t="s">
        <v>626</v>
      </c>
      <c r="F9" s="178" t="s">
        <v>617</v>
      </c>
    </row>
    <row r="10" spans="1:7" ht="76.5">
      <c r="A10" s="179"/>
      <c r="B10" s="177" t="s">
        <v>298</v>
      </c>
      <c r="C10" s="177" t="s">
        <v>609</v>
      </c>
      <c r="D10" s="177" t="s">
        <v>627</v>
      </c>
      <c r="E10" s="177" t="s">
        <v>628</v>
      </c>
      <c r="F10" s="178" t="s">
        <v>629</v>
      </c>
    </row>
    <row r="11" spans="1:7" ht="114.75">
      <c r="A11" s="188"/>
      <c r="B11" s="188" t="s">
        <v>88</v>
      </c>
      <c r="C11" s="188" t="s">
        <v>692</v>
      </c>
      <c r="D11" s="188" t="s">
        <v>693</v>
      </c>
      <c r="E11" s="188" t="s">
        <v>694</v>
      </c>
      <c r="F11" s="189" t="s">
        <v>695</v>
      </c>
      <c r="G11" s="175" t="s">
        <v>630</v>
      </c>
    </row>
    <row r="12" spans="1:7" ht="51">
      <c r="A12" s="179"/>
      <c r="B12" s="177" t="s">
        <v>322</v>
      </c>
      <c r="C12" s="177" t="s">
        <v>609</v>
      </c>
      <c r="D12" s="177" t="s">
        <v>631</v>
      </c>
      <c r="E12" s="177" t="s">
        <v>632</v>
      </c>
      <c r="F12" s="178" t="s">
        <v>633</v>
      </c>
    </row>
    <row r="13" spans="1:7" ht="25.5">
      <c r="A13" s="177"/>
      <c r="B13" s="177" t="s">
        <v>634</v>
      </c>
      <c r="C13" s="177" t="s">
        <v>622</v>
      </c>
      <c r="D13" s="177" t="s">
        <v>635</v>
      </c>
      <c r="E13" s="177" t="s">
        <v>636</v>
      </c>
      <c r="F13" s="178" t="s">
        <v>637</v>
      </c>
    </row>
    <row r="14" spans="1:7" s="115" customFormat="1" ht="81.75" customHeight="1">
      <c r="A14" s="109"/>
      <c r="B14" s="109" t="s">
        <v>104</v>
      </c>
      <c r="C14" s="154" t="s">
        <v>167</v>
      </c>
      <c r="D14" s="154" t="s">
        <v>168</v>
      </c>
      <c r="E14" s="155" t="s">
        <v>521</v>
      </c>
      <c r="F14" s="155">
        <v>39</v>
      </c>
      <c r="G14" s="115">
        <f>SUMIF('Справка КО 20-4'!$C$4:$C$96,B14,'Справка КО 20-4'!$H$4:$H$96)</f>
        <v>34</v>
      </c>
    </row>
    <row r="15" spans="1:7" ht="51">
      <c r="A15" s="179"/>
      <c r="B15" s="177" t="s">
        <v>357</v>
      </c>
      <c r="C15" s="177" t="s">
        <v>609</v>
      </c>
      <c r="D15" s="177" t="s">
        <v>638</v>
      </c>
      <c r="E15" s="177" t="s">
        <v>639</v>
      </c>
      <c r="F15" s="178" t="s">
        <v>629</v>
      </c>
    </row>
    <row r="16" spans="1:7" ht="38.25">
      <c r="A16" s="184"/>
      <c r="B16" s="180" t="s">
        <v>132</v>
      </c>
      <c r="C16" s="180" t="s">
        <v>594</v>
      </c>
      <c r="D16" s="180" t="s">
        <v>595</v>
      </c>
      <c r="E16" s="180" t="s">
        <v>640</v>
      </c>
      <c r="F16" s="181" t="s">
        <v>596</v>
      </c>
    </row>
    <row r="17" spans="1:7" ht="25.5">
      <c r="A17" s="179"/>
      <c r="B17" s="177" t="s">
        <v>139</v>
      </c>
      <c r="C17" s="177" t="s">
        <v>641</v>
      </c>
      <c r="D17" s="177" t="s">
        <v>642</v>
      </c>
      <c r="E17" s="177" t="s">
        <v>643</v>
      </c>
      <c r="F17" s="178" t="s">
        <v>644</v>
      </c>
    </row>
    <row r="18" spans="1:7" ht="25.5">
      <c r="A18" s="177"/>
      <c r="B18" s="177" t="s">
        <v>120</v>
      </c>
      <c r="C18" s="177" t="s">
        <v>598</v>
      </c>
      <c r="D18" s="177" t="s">
        <v>599</v>
      </c>
      <c r="E18" s="177" t="s">
        <v>600</v>
      </c>
      <c r="F18" s="178" t="s">
        <v>601</v>
      </c>
    </row>
    <row r="19" spans="1:7" ht="51">
      <c r="A19" s="177"/>
      <c r="B19" s="190" t="s">
        <v>402</v>
      </c>
      <c r="C19" s="190" t="s">
        <v>609</v>
      </c>
      <c r="D19" s="190" t="s">
        <v>645</v>
      </c>
      <c r="E19" s="190" t="s">
        <v>646</v>
      </c>
      <c r="F19" s="191" t="s">
        <v>647</v>
      </c>
      <c r="G19" s="192" t="s">
        <v>648</v>
      </c>
    </row>
    <row r="20" spans="1:7" ht="51">
      <c r="A20" s="179"/>
      <c r="B20" s="177" t="s">
        <v>146</v>
      </c>
      <c r="C20" s="177" t="s">
        <v>609</v>
      </c>
      <c r="D20" s="177" t="s">
        <v>610</v>
      </c>
      <c r="E20" s="177" t="s">
        <v>616</v>
      </c>
      <c r="F20" s="178" t="s">
        <v>617</v>
      </c>
    </row>
    <row r="21" spans="1:7" ht="51">
      <c r="A21" s="177"/>
      <c r="B21" s="177" t="s">
        <v>450</v>
      </c>
      <c r="C21" s="177" t="s">
        <v>649</v>
      </c>
      <c r="D21" s="177" t="s">
        <v>650</v>
      </c>
      <c r="E21" s="177" t="s">
        <v>651</v>
      </c>
      <c r="F21" s="178" t="s">
        <v>652</v>
      </c>
    </row>
  </sheetData>
  <mergeCells count="5"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7"/>
  <sheetViews>
    <sheetView tabSelected="1" topLeftCell="A19" workbookViewId="0">
      <selection activeCell="B25" sqref="B25"/>
    </sheetView>
  </sheetViews>
  <sheetFormatPr defaultColWidth="9.140625" defaultRowHeight="15"/>
  <cols>
    <col min="1" max="1" width="28.7109375" style="117" customWidth="1"/>
    <col min="2" max="2" width="141.5703125" style="111" customWidth="1"/>
    <col min="3" max="4" width="6.7109375" style="111" bestFit="1" customWidth="1"/>
    <col min="5" max="5" width="7.5703125" style="111" bestFit="1" customWidth="1"/>
    <col min="6" max="6" width="7.140625" style="111" bestFit="1" customWidth="1"/>
    <col min="7" max="7" width="15.85546875" style="111" bestFit="1" customWidth="1"/>
    <col min="8" max="8" width="20.7109375" style="111" bestFit="1" customWidth="1"/>
    <col min="9" max="9" width="9.85546875" style="111" bestFit="1" customWidth="1"/>
    <col min="10" max="10" width="17" style="111" bestFit="1" customWidth="1"/>
    <col min="11" max="11" width="10.140625" style="111" bestFit="1" customWidth="1"/>
    <col min="12" max="16384" width="9.140625" style="111"/>
  </cols>
  <sheetData>
    <row r="1" spans="1:2" s="120" customFormat="1">
      <c r="A1" s="118" t="s">
        <v>533</v>
      </c>
      <c r="B1" s="119" t="s">
        <v>534</v>
      </c>
    </row>
    <row r="2" spans="1:2" s="120" customFormat="1" ht="45">
      <c r="A2" s="118">
        <v>501</v>
      </c>
      <c r="B2" s="121" t="s">
        <v>660</v>
      </c>
    </row>
    <row r="3" spans="1:2" s="120" customFormat="1" ht="45">
      <c r="A3" s="118">
        <v>503</v>
      </c>
      <c r="B3" s="121" t="s">
        <v>661</v>
      </c>
    </row>
    <row r="4" spans="1:2" s="120" customFormat="1" ht="45">
      <c r="A4" s="118">
        <v>505</v>
      </c>
      <c r="B4" s="121" t="s">
        <v>662</v>
      </c>
    </row>
    <row r="5" spans="1:2" s="120" customFormat="1" ht="60">
      <c r="A5" s="118">
        <v>506</v>
      </c>
      <c r="B5" s="121" t="s">
        <v>663</v>
      </c>
    </row>
    <row r="6" spans="1:2" s="120" customFormat="1" ht="45">
      <c r="A6" s="118">
        <v>507</v>
      </c>
      <c r="B6" s="121" t="s">
        <v>664</v>
      </c>
    </row>
    <row r="7" spans="1:2" s="120" customFormat="1" ht="45">
      <c r="A7" s="118">
        <v>509</v>
      </c>
      <c r="B7" s="121" t="s">
        <v>678</v>
      </c>
    </row>
    <row r="8" spans="1:2" s="120" customFormat="1" ht="45">
      <c r="A8" s="118">
        <v>511</v>
      </c>
      <c r="B8" s="121" t="s">
        <v>665</v>
      </c>
    </row>
    <row r="9" spans="1:2" s="120" customFormat="1" ht="45">
      <c r="A9" s="118">
        <v>512</v>
      </c>
      <c r="B9" s="121" t="s">
        <v>666</v>
      </c>
    </row>
    <row r="10" spans="1:2" s="120" customFormat="1" ht="60">
      <c r="A10" s="118">
        <v>513</v>
      </c>
      <c r="B10" s="121" t="s">
        <v>659</v>
      </c>
    </row>
    <row r="11" spans="1:2" s="120" customFormat="1" ht="60">
      <c r="A11" s="118">
        <v>600</v>
      </c>
      <c r="B11" s="121" t="s">
        <v>667</v>
      </c>
    </row>
    <row r="12" spans="1:2" s="120" customFormat="1" ht="60">
      <c r="A12" s="118">
        <v>601</v>
      </c>
      <c r="B12" s="121" t="s">
        <v>668</v>
      </c>
    </row>
    <row r="13" spans="1:2" s="120" customFormat="1" ht="45">
      <c r="A13" s="118">
        <v>602</v>
      </c>
      <c r="B13" s="121" t="s">
        <v>669</v>
      </c>
    </row>
    <row r="14" spans="1:2" s="120" customFormat="1" ht="45">
      <c r="A14" s="118">
        <v>603</v>
      </c>
      <c r="B14" s="121" t="s">
        <v>670</v>
      </c>
    </row>
    <row r="15" spans="1:2" s="120" customFormat="1" ht="45">
      <c r="A15" s="118">
        <v>604</v>
      </c>
      <c r="B15" s="121" t="s">
        <v>671</v>
      </c>
    </row>
    <row r="16" spans="1:2" s="120" customFormat="1" ht="45">
      <c r="A16" s="118">
        <v>605</v>
      </c>
      <c r="B16" s="121" t="s">
        <v>672</v>
      </c>
    </row>
    <row r="17" spans="1:2" s="120" customFormat="1" ht="45">
      <c r="A17" s="118">
        <v>606</v>
      </c>
      <c r="B17" s="121" t="s">
        <v>673</v>
      </c>
    </row>
    <row r="18" spans="1:2" s="120" customFormat="1" ht="45">
      <c r="A18" s="118">
        <v>607</v>
      </c>
      <c r="B18" s="121" t="s">
        <v>674</v>
      </c>
    </row>
    <row r="19" spans="1:2" s="120" customFormat="1" ht="30">
      <c r="A19" s="118">
        <v>608</v>
      </c>
      <c r="B19" s="121" t="s">
        <v>675</v>
      </c>
    </row>
    <row r="20" spans="1:2" s="120" customFormat="1" ht="75">
      <c r="A20" s="118">
        <v>609</v>
      </c>
      <c r="B20" s="121" t="s">
        <v>676</v>
      </c>
    </row>
    <row r="21" spans="1:2" s="120" customFormat="1" ht="30">
      <c r="A21" s="118">
        <v>610</v>
      </c>
      <c r="B21" s="121" t="s">
        <v>675</v>
      </c>
    </row>
    <row r="22" spans="1:2" s="120" customFormat="1" ht="30">
      <c r="A22" s="118">
        <v>611</v>
      </c>
      <c r="B22" s="121" t="s">
        <v>677</v>
      </c>
    </row>
    <row r="23" spans="1:2" s="120" customFormat="1" ht="60">
      <c r="A23" s="118">
        <v>613</v>
      </c>
      <c r="B23" s="121" t="s">
        <v>659</v>
      </c>
    </row>
    <row r="24" spans="1:2" s="120" customFormat="1" ht="75">
      <c r="A24" s="118" t="s">
        <v>541</v>
      </c>
      <c r="B24" s="121" t="s">
        <v>658</v>
      </c>
    </row>
    <row r="25" spans="1:2" s="120" customFormat="1" ht="225">
      <c r="A25" s="118" t="s">
        <v>540</v>
      </c>
      <c r="B25" s="121" t="s">
        <v>698</v>
      </c>
    </row>
    <row r="26" spans="1:2" ht="60">
      <c r="A26" s="117" t="s">
        <v>679</v>
      </c>
      <c r="B26" s="121" t="s">
        <v>543</v>
      </c>
    </row>
    <row r="27" spans="1:2" s="120" customFormat="1" ht="105">
      <c r="A27" s="118" t="s">
        <v>542</v>
      </c>
      <c r="B27" s="121" t="s">
        <v>654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7"/>
  <sheetViews>
    <sheetView topLeftCell="A87" zoomScaleNormal="100" workbookViewId="0">
      <selection activeCell="J87" sqref="J87"/>
    </sheetView>
  </sheetViews>
  <sheetFormatPr defaultRowHeight="15"/>
  <cols>
    <col min="1" max="1" width="4.85546875" style="212" customWidth="1"/>
    <col min="2" max="2" width="11.42578125" style="212" customWidth="1"/>
    <col min="3" max="3" width="10.85546875" style="212" customWidth="1"/>
    <col min="4" max="4" width="10.7109375" style="212" customWidth="1"/>
    <col min="5" max="5" width="10.42578125" style="212" customWidth="1"/>
    <col min="6" max="6" width="12.42578125" style="212" customWidth="1"/>
    <col min="7" max="7" width="25.7109375" style="212" customWidth="1"/>
    <col min="8" max="8" width="9.140625" style="214"/>
    <col min="9" max="9" width="10" style="214" bestFit="1" customWidth="1"/>
    <col min="10" max="10" width="10.7109375" style="214" customWidth="1"/>
    <col min="11" max="11" width="12.42578125" style="214" customWidth="1"/>
    <col min="12" max="16384" width="9.140625" style="212"/>
  </cols>
  <sheetData>
    <row r="1" spans="1:11" ht="24" customHeight="1">
      <c r="A1" s="240" t="s">
        <v>1</v>
      </c>
      <c r="B1" s="240" t="s">
        <v>2</v>
      </c>
      <c r="C1" s="240" t="s">
        <v>3</v>
      </c>
      <c r="D1" s="240" t="s">
        <v>4</v>
      </c>
      <c r="E1" s="240" t="s">
        <v>5</v>
      </c>
      <c r="F1" s="240" t="s">
        <v>6</v>
      </c>
      <c r="G1" s="240" t="s">
        <v>7</v>
      </c>
      <c r="H1" s="240" t="s">
        <v>8</v>
      </c>
      <c r="I1" s="240"/>
      <c r="J1" s="240" t="s">
        <v>9</v>
      </c>
      <c r="K1" s="240"/>
    </row>
    <row r="2" spans="1:11" ht="192">
      <c r="A2" s="240"/>
      <c r="B2" s="240"/>
      <c r="C2" s="240"/>
      <c r="D2" s="240"/>
      <c r="E2" s="240"/>
      <c r="F2" s="240"/>
      <c r="G2" s="240"/>
      <c r="H2" s="201" t="s">
        <v>10</v>
      </c>
      <c r="I2" s="201" t="s">
        <v>11</v>
      </c>
      <c r="J2" s="201" t="s">
        <v>12</v>
      </c>
      <c r="K2" s="201" t="s">
        <v>13</v>
      </c>
    </row>
    <row r="3" spans="1:11">
      <c r="A3" s="201">
        <v>1</v>
      </c>
      <c r="B3" s="201">
        <v>2</v>
      </c>
      <c r="C3" s="201">
        <v>3</v>
      </c>
      <c r="D3" s="201">
        <v>4</v>
      </c>
      <c r="E3" s="201">
        <v>5</v>
      </c>
      <c r="F3" s="201">
        <v>6</v>
      </c>
      <c r="G3" s="201">
        <v>7</v>
      </c>
      <c r="H3" s="201">
        <v>8</v>
      </c>
      <c r="I3" s="201">
        <v>9</v>
      </c>
      <c r="J3" s="201">
        <v>10</v>
      </c>
      <c r="K3" s="201">
        <v>11</v>
      </c>
    </row>
    <row r="4" spans="1:11" ht="240">
      <c r="A4" s="202">
        <v>1</v>
      </c>
      <c r="B4" s="202" t="s">
        <v>14</v>
      </c>
      <c r="C4" s="202" t="s">
        <v>15</v>
      </c>
      <c r="D4" s="202" t="str">
        <f>VLOOKUP($C4:$C$96,'Сведения о преподавателях'!$A$3:$K$126,2,FALSE)</f>
        <v>по основному месту работы</v>
      </c>
      <c r="E4" s="202" t="str">
        <f>VLOOKUP($C4:$C$96,'Сведения о преподавателях'!$A$3:$K$126,3,FALSE)</f>
        <v>Должность –  доцент, канд. филос. наук,  доцент</v>
      </c>
      <c r="F4" s="202" t="str">
        <f>VLOOKUP($C4:$C$96,'Сведения о преподавателях'!$A$3:$K$126,4,FALSE)</f>
        <v>Высшее, специальность – история, квалификация  – историк, преподаватель истории и обществоведения</v>
      </c>
      <c r="G4" s="202" t="str">
        <f>VLOOKUP($C4:$C$96,'Сведения о преподавателях'!$A$3:$K$126,5,FALSE)</f>
        <v>1. Удостоверение о повышении квалификации 180001202102 от 17.03.2018,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153100774677 от 25.11.2019, "Информационно-коммуникационные технологии в системе высшего образования", 32 часа, СОГУ.
3. Удостоверение о повышении квалификации 153101159128, 2020г., "Организационные и психолого-педагогические основы инклюзивного образования в вузе", 20 часов, СОГУ.</v>
      </c>
      <c r="H4" s="201">
        <v>36</v>
      </c>
      <c r="I4" s="153">
        <f>IF(ISNUMBER(SEARCH("ГПХ",D4)),H4/300,H4/850)</f>
        <v>4.2352941176470586E-2</v>
      </c>
      <c r="J4" s="201">
        <f>VLOOKUP($C4:$C$96,'Сведения о преподавателях'!$A$3:$K$126,6,FALSE)</f>
        <v>20</v>
      </c>
      <c r="K4" s="201" t="str">
        <f>VLOOKUP($C4:$C$96,'Сведения о преподавателях'!$A$3:$K$126,7,FALSE)</f>
        <v>нет</v>
      </c>
    </row>
    <row r="5" spans="1:11" ht="228">
      <c r="A5" s="237">
        <v>2</v>
      </c>
      <c r="B5" s="241" t="s">
        <v>19</v>
      </c>
      <c r="C5" s="202" t="s">
        <v>206</v>
      </c>
      <c r="D5" s="202" t="str">
        <f>VLOOKUP($C5:$C$96,'Сведения о преподавателях'!$A$3:$K$126,2,FALSE)</f>
        <v>по основному месту работы</v>
      </c>
      <c r="E5" s="202" t="str">
        <f>VLOOKUP($C5:$C$96,'Сведения о преподавателях'!$A$3:$K$126,3,FALSE)</f>
        <v>Должность –  доцент, канд. пед. наук,  доцент</v>
      </c>
      <c r="F5" s="202" t="str">
        <f>VLOOKUP($C5:$C$96,'Сведения о преподавателях'!$A$3:$K$126,4,FALSE)</f>
        <v>Высшее, специальность – филология, квалификация  – учитель английского языка средней школы</v>
      </c>
      <c r="G5" s="202" t="str">
        <f>VLOOKUP($C5:$C$96,'Сведения о преподавателях'!$A$3:$K$126,5,FALSE)</f>
        <v>1. Удостоверение о повышении квалификации 180000335444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180001814352 от 28.10.2019, "Информационно-комуникационные технологии в системе высшего образования", 32 часа, СОГУ.
3. Удостоверение о повышении квалификации 153101158831, 2020г., "Организационные и психолого-педагогические основы инклюзивного образования в вузе", 20 часов, СОГУ.</v>
      </c>
      <c r="H5" s="201">
        <v>72</v>
      </c>
      <c r="I5" s="153">
        <f t="shared" ref="I5:I71" si="0">IF(ISNUMBER(SEARCH("ГПХ",D5)),H5/300,H5/850)</f>
        <v>8.4705882352941173E-2</v>
      </c>
      <c r="J5" s="201">
        <f>VLOOKUP($C5:$C$96,'Сведения о преподавателях'!$A$3:$K$126,6,FALSE)</f>
        <v>38</v>
      </c>
      <c r="K5" s="201" t="str">
        <f>VLOOKUP($C5:$C$96,'Сведения о преподавателях'!$A$3:$K$126,7,FALSE)</f>
        <v>нет</v>
      </c>
    </row>
    <row r="6" spans="1:11" ht="300" customHeight="1">
      <c r="A6" s="238"/>
      <c r="B6" s="242"/>
      <c r="C6" s="202" t="s">
        <v>365</v>
      </c>
      <c r="D6" s="202" t="str">
        <f>VLOOKUP($C6:$C$96,'Сведения о преподавателях'!$A$3:$K$126,2,FALSE)</f>
        <v>на условиях внутреннего совместительства</v>
      </c>
      <c r="E6" s="202" t="str">
        <f>VLOOKUP($C6:$C$96,'Сведения о преподавателях'!$A$3:$K$126,3,FALSE)</f>
        <v>Должность –  старший преподаватель, ученая степень отсутствует,  ученое звание отсутствует</v>
      </c>
      <c r="F6" s="202" t="str">
        <f>VLOOKUP($C6:$C$96,'Сведения о преподавателях'!$A$3:$K$126,4,FALSE)</f>
        <v xml:space="preserve">Высшее, специальность – теория и методика преподавания иностранных языков и культур , квалификация  – лингвист, преподаватель французского и английского языков
</v>
      </c>
      <c r="G6" s="202" t="str">
        <f>VLOOKUP($C6:$C$96,'Сведения о преподавателях'!$A$3:$K$126,5,FALSE)</f>
        <v>1. Удостоверение о повышении квалификации 180001202315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ПКСК № 033772 от 3.11.2018,  «Интернационализация образования: организация академической мобильности и экспорта образовательных услуг», 72 часа, Ставрополь, СКФУ.
3. Удостоверение о повышении квалификации 180001814362 от 28.10.2019, "Информационно-комуникационные технологии в системе высшего образования", 32 часа, СОГУ.
4. Удостоверение о повышении квалификации 520600019468 от 10.12.2019, «Подготовка управленческих кадров для реализации программ дополнительного профессионального образования», 108 часов, Нижний Новгород, НГПУ им.Козьмы Минина.</v>
      </c>
      <c r="H6" s="201">
        <v>72</v>
      </c>
      <c r="I6" s="153">
        <f t="shared" si="0"/>
        <v>8.4705882352941173E-2</v>
      </c>
      <c r="J6" s="201">
        <f>VLOOKUP($C6:$C$96,'Сведения о преподавателях'!$A$3:$K$126,6,FALSE)</f>
        <v>3</v>
      </c>
      <c r="K6" s="201" t="str">
        <f>VLOOKUP($C6:$C$96,'Сведения о преподавателях'!$A$3:$K$126,7,FALSE)</f>
        <v>нет</v>
      </c>
    </row>
    <row r="7" spans="1:11" s="213" customFormat="1" ht="324">
      <c r="A7" s="238"/>
      <c r="B7" s="242"/>
      <c r="C7" s="40" t="s">
        <v>252</v>
      </c>
      <c r="D7" s="202" t="str">
        <f>VLOOKUP($C7:$C$96,'Сведения о преподавателях'!$A$3:$K$126,2,FALSE)</f>
        <v>по основному месту работы</v>
      </c>
      <c r="E7" s="202" t="str">
        <f>VLOOKUP($C7:$C$96,'Сведения о преподавателях'!$A$3:$K$126,3,FALSE)</f>
        <v>Должность –  доцент, канд. филол. наук, доцент</v>
      </c>
      <c r="F7" s="202" t="str">
        <f>VLOOKUP($C7:$C$96,'Сведения о преподавателях'!$A$3:$K$126,4,FALSE)</f>
        <v>Высшее,  специальность – английский язык и литература , квалификация  – филолог, преподаватель, переводчик.</v>
      </c>
      <c r="G7" s="202" t="str">
        <f>VLOOKUP($C7:$C$96,'Сведения о преподавателях'!$A$3:$K$126,5,FALSE)</f>
        <v>1. Удостоверение о повышении квалификации 180000335454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180001814354 от 28.10.2019, "Информационно-комуникационные технологии в системе высшего образования", 32 часа, СОГУ.
3. Удостоверение о повышении квалификации 153101157834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153101158834, 2020г., "Организационные и психолого-педагогические основы инклюзивного образования в вузе", 20 часов, СОГУ.</v>
      </c>
      <c r="H7" s="197">
        <v>74.25</v>
      </c>
      <c r="I7" s="198">
        <f t="shared" si="0"/>
        <v>8.7352941176470592E-2</v>
      </c>
      <c r="J7" s="201">
        <f>VLOOKUP($C7:$C$96,'Сведения о преподавателях'!$A$3:$K$126,6,FALSE)</f>
        <v>21</v>
      </c>
      <c r="K7" s="201" t="str">
        <f>VLOOKUP($C7:$C$96,'Сведения о преподавателях'!$A$3:$K$126,7,FALSE)</f>
        <v>нет</v>
      </c>
    </row>
    <row r="8" spans="1:11" s="213" customFormat="1" ht="324">
      <c r="A8" s="238"/>
      <c r="B8" s="242"/>
      <c r="C8" s="199" t="s">
        <v>20</v>
      </c>
      <c r="D8" s="202" t="str">
        <f>VLOOKUP($C8:$C$96,'Сведения о преподавателях'!$A$3:$K$126,2,FALSE)</f>
        <v>по основному месту работы</v>
      </c>
      <c r="E8" s="202" t="str">
        <f>VLOOKUP($C8:$C$96,'Сведения о преподавателях'!$A$3:$K$126,3,FALSE)</f>
        <v>Должность –  доцент, канд. филол. наук,  доцент</v>
      </c>
      <c r="F8" s="202" t="str">
        <f>VLOOKUP($C8:$C$96,'Сведения о преподавателях'!$A$3:$K$126,4,FALSE)</f>
        <v>Высшее, специальность – филология, квалификация – филолог, преподаватель английского языка и литературы</v>
      </c>
      <c r="G8" s="202" t="str">
        <f>VLOOKUP($C8:$C$96,'Сведения о преподавателях'!$A$3:$K$126,5,FALSE)</f>
        <v>1. Удостоверение о повышении квалификации 180001202308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180001814360 от 28.10.2019, "Информационно-комуникационные технологии в системе высшего образования", 32 часа, СОГУ.
3. Удостоверение о повышении квалификации 153101157841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153101158842, 2020г., "Организационные и психолого-педагогические основы инклюзивного образования в вузе", 20 часов, СОГУ.</v>
      </c>
      <c r="H8" s="197">
        <v>74.25</v>
      </c>
      <c r="I8" s="198">
        <f t="shared" ref="I8" si="1">IF(ISNUMBER(SEARCH("ГПХ",D8)),H8/300,H8/850)</f>
        <v>8.7352941176470592E-2</v>
      </c>
      <c r="J8" s="201" t="str">
        <f>VLOOKUP($C8:$C$96,'Сведения о преподавателях'!$A$3:$K$126,6,FALSE)</f>
        <v xml:space="preserve"> 24+1</v>
      </c>
      <c r="K8" s="201" t="str">
        <f>VLOOKUP($C8:$C$96,'Сведения о преподавателях'!$A$3:$K$126,7,FALSE)</f>
        <v>нет</v>
      </c>
    </row>
    <row r="9" spans="1:11" s="213" customFormat="1" ht="300">
      <c r="A9" s="239"/>
      <c r="B9" s="243"/>
      <c r="C9" s="40" t="s">
        <v>23</v>
      </c>
      <c r="D9" s="202" t="str">
        <f>VLOOKUP($C9:$C$96,'Сведения о преподавателях'!$A$3:$K$126,2,FALSE)</f>
        <v>по основному месту работы</v>
      </c>
      <c r="E9" s="202" t="str">
        <f>VLOOKUP($C9:$C$96,'Сведения о преподавателях'!$A$3:$K$126,3,FALSE)</f>
        <v>Должность –  профессор, д-р филол. наук,  профессор</v>
      </c>
      <c r="F9" s="202" t="str">
        <f>VLOOKUP($C9:$C$96,'Сведения о преподавателях'!$A$3:$K$126,4,FALSE)</f>
        <v>Высшее, специальность –   английский и испанский языки, квалификация – учитель английского и испанского языков</v>
      </c>
      <c r="G9" s="202" t="str">
        <f>VLOOKUP($C9:$C$96,'Сведения о преподавателях'!$A$3:$K$126,5,FALSE)</f>
        <v>1. Удостоверение о повышении квалификации 180001202320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180001814367 от 28.10.2019, "Информационно-комуникационные технологии в системе высшего образования", 32 часа, СОГУ.
3. Удостоверение о повышении квалификации 153101157847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153101157847 от 8.06.2020,. «Инклюзивное образование в условиях ФГОС», 72 часа, Тамбов, ТГТУ.</v>
      </c>
      <c r="H9" s="197">
        <v>74.25</v>
      </c>
      <c r="I9" s="198">
        <f t="shared" ref="I9" si="2">IF(ISNUMBER(SEARCH("ГПХ",D9)),H9/300,H9/850)</f>
        <v>8.7352941176470592E-2</v>
      </c>
      <c r="J9" s="201">
        <f>VLOOKUP($C9:$C$96,'Сведения о преподавателях'!$A$3:$K$126,6,FALSE)</f>
        <v>26</v>
      </c>
      <c r="K9" s="201" t="str">
        <f>VLOOKUP($C9:$C$96,'Сведения о преподавателях'!$A$3:$K$126,7,FALSE)</f>
        <v>нет</v>
      </c>
    </row>
    <row r="10" spans="1:11" ht="228">
      <c r="A10" s="202">
        <v>3</v>
      </c>
      <c r="B10" s="202" t="s">
        <v>25</v>
      </c>
      <c r="C10" s="202" t="s">
        <v>26</v>
      </c>
      <c r="D10" s="202" t="str">
        <f>VLOOKUP($C10:$C$96,'Сведения о преподавателях'!$A$3:$K$126,2,FALSE)</f>
        <v>по основному месту работы</v>
      </c>
      <c r="E10" s="202" t="str">
        <f>VLOOKUP($C10:$C$96,'Сведения о преподавателях'!$A$3:$K$126,3,FALSE)</f>
        <v>Должность –  доцент, канд. ист. наук,  доцент</v>
      </c>
      <c r="F10" s="202" t="str">
        <f>VLOOKUP($C10:$C$96,'Сведения о преподавателях'!$A$3:$K$126,4,FALSE)</f>
        <v>Высшее, специальность – история, квалификация  – историк, преподаватель истории и обществоведения</v>
      </c>
      <c r="G10" s="202" t="str">
        <f>VLOOKUP($C10:$C$96,'Сведения о преподавателях'!$A$3:$K$126,5,FALSE)</f>
        <v>1. Удостоверение о повышении квалификации 153100774699 от 25.11.2019, "Информационно-коммуникационные технологии в системе высшего образования", 32 часа, СОГУ.
2. Удостоверение о повышении квалификации 153101159704, 2020г., "Современные педагогические технологии профессионального образования", 36 часов, СОГУ.
3. Удостоверение о повышении квалификации 153101159100, 2020г., "Организационные и психолого-педагогические основы инклюзивного образования в вузе", 20 часов, СОГУ.</v>
      </c>
      <c r="H10" s="201">
        <v>36</v>
      </c>
      <c r="I10" s="153">
        <f t="shared" si="0"/>
        <v>4.2352941176470586E-2</v>
      </c>
      <c r="J10" s="201">
        <f>VLOOKUP($C10:$C$96,'Сведения о преподавателях'!$A$3:$K$126,6,FALSE)</f>
        <v>31</v>
      </c>
      <c r="K10" s="201" t="str">
        <f>VLOOKUP($C10:$C$96,'Сведения о преподавателях'!$A$3:$K$126,7,FALSE)</f>
        <v>нет</v>
      </c>
    </row>
    <row r="11" spans="1:11" ht="396">
      <c r="A11" s="202">
        <v>4</v>
      </c>
      <c r="B11" s="202" t="s">
        <v>28</v>
      </c>
      <c r="C11" s="202" t="s">
        <v>29</v>
      </c>
      <c r="D11" s="202" t="str">
        <f>VLOOKUP($C11:$C$96,'Сведения о преподавателях'!$A$3:$K$126,2,FALSE)</f>
        <v>по основному месту работы</v>
      </c>
      <c r="E11" s="202" t="str">
        <f>VLOOKUP($C11:$C$96,'Сведения о преподавателях'!$A$3:$K$126,3,FALSE)</f>
        <v>Должность –  доцент, канд. экон. наук,  доцент</v>
      </c>
      <c r="F11" s="202" t="str">
        <f>VLOOKUP($C11:$C$96,'Сведения о преподавателях'!$A$3:$K$126,4,FALSE)</f>
        <v>Высшее, специальность – коммерция, квалификация  – коммерсант</v>
      </c>
      <c r="G11" s="202" t="str">
        <f>VLOOKUP($C11:$C$96,'Сведения о преподавателях'!$A$3:$K$126,5,FALSE)</f>
        <v xml:space="preserve">1. Удостоверение 20240665767 от 21.11.2018, «Управление проектами в среде MS Project», г. Грозный, ГГНТУ им. акад. М.Д. Миллионщикова.
2. Удостоверение о повышении квалификации 180001813578 от 02.04.2019, "Информационно-коммуникационные технологии в системе высшего образования", 32 часа, СОГУ.
3. Удостоверение о повышении квалификации 073101317841 от 19.08.2020, «Основы предпринимательства: от стартапа к успешной компании», г. Нальчик,  «Кабардино-Балкарский гос. ун-т им. Х.М. Бербекова».
4. Удостоверение о повышении квалификации 153101159664, 2020г., "Современные педагогические технологии профессионального образования", 36 часов, СОГУ.
5. Удостоверение о повышении квалификации 153101159035, 2020г., "Организационные и психолого-педагогические основы инклюзивного образования в вузе", 20 часов, СОГУ.
</v>
      </c>
      <c r="H11" s="201">
        <v>38.25</v>
      </c>
      <c r="I11" s="153">
        <f t="shared" si="0"/>
        <v>4.4999999999999998E-2</v>
      </c>
      <c r="J11" s="201">
        <f>VLOOKUP($C11:$C$96,'Сведения о преподавателях'!$A$3:$K$126,6,FALSE)</f>
        <v>16</v>
      </c>
      <c r="K11" s="201" t="str">
        <f>VLOOKUP($C11:$C$96,'Сведения о преподавателях'!$A$3:$K$126,7,FALSE)</f>
        <v>нет</v>
      </c>
    </row>
    <row r="12" spans="1:11" ht="360">
      <c r="A12" s="202">
        <v>5</v>
      </c>
      <c r="B12" s="202" t="s">
        <v>33</v>
      </c>
      <c r="C12" s="202" t="s">
        <v>34</v>
      </c>
      <c r="D12" s="202" t="str">
        <f>VLOOKUP($C12:$C$96,'Сведения о преподавателях'!$A$3:$K$126,2,FALSE)</f>
        <v>по основному месту работы</v>
      </c>
      <c r="E12" s="202" t="str">
        <f>VLOOKUP($C12:$C$96,'Сведения о преподавателях'!$A$3:$K$126,3,FALSE)</f>
        <v>Должность  – доцент, канд. пед. наук, доцент</v>
      </c>
      <c r="F12" s="202" t="str">
        <f>VLOOKUP($C12:$C$96,'Сведения о преподавателях'!$A$3:$K$126,4,FALSE)</f>
        <v>Высшее, специальность – математика, квалификация – математик, преподаватель</v>
      </c>
      <c r="G12" s="202" t="str">
        <f>VLOOKUP($C12:$C$96,'Сведения о преподавателях'!$A$3:$K$126,5,FALSE)</f>
        <v>1. Удостоверение о повышении квалификации 0395793 от 04.12.2018, “Педагогика высшей школы в условиях реализации ФГОС”, 72 часа, ЧОУ ВО "ВИУ".
2. Удостоверение о повышении квалификации 180001814880 от 10.12.2018, "Актуальная педагогика: проблемы современного образования и науки", 72 часа, СОГУ.
3. Удостоверение о повышении квалификации 180001813707 от 30.04.2019, "Информационно-коммуникационные технологии в системе высшего образования", 32 часа, СОГУ.
4. Удостоверение о повышении квалификации 153101158948,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180001202515 от 25.12.2019, "Современные цифровые технологии", 24 часа, СОГУ.</v>
      </c>
      <c r="H12" s="201">
        <v>142.25</v>
      </c>
      <c r="I12" s="153">
        <f t="shared" si="0"/>
        <v>0.16735294117647059</v>
      </c>
      <c r="J12" s="201">
        <f>VLOOKUP($C12:$C$96,'Сведения о преподавателях'!$A$3:$K$126,6,FALSE)</f>
        <v>24</v>
      </c>
      <c r="K12" s="201" t="str">
        <f>VLOOKUP($C12:$C$96,'Сведения о преподавателях'!$A$3:$K$126,7,FALSE)</f>
        <v>нет</v>
      </c>
    </row>
    <row r="13" spans="1:11" ht="228">
      <c r="A13" s="202">
        <v>6</v>
      </c>
      <c r="B13" s="202" t="s">
        <v>37</v>
      </c>
      <c r="C13" s="202" t="s">
        <v>38</v>
      </c>
      <c r="D13" s="202" t="str">
        <f>VLOOKUP($C13:$C$96,'Сведения о преподавателях'!$A$3:$K$126,2,FALSE)</f>
        <v>по основному месту работы</v>
      </c>
      <c r="E13" s="202" t="str">
        <f>VLOOKUP($C13:$C$96,'Сведения о преподавателях'!$A$3:$K$126,3,FALSE)</f>
        <v>Должность –  доцент, канд. физ.-мат. наук,  доцент</v>
      </c>
      <c r="F13" s="202" t="str">
        <f>VLOOKUP($C13:$C$96,'Сведения о преподавателях'!$A$3:$K$126,4,FALSE)</f>
        <v>Высшее, специальность – машины и аппараты легкой промышленности, квалификация  – инженер-механик</v>
      </c>
      <c r="G13" s="202" t="str">
        <f>VLOOKUP($C13:$C$96,'Сведения о преподавателях'!$A$3:$K$126,5,FALSE)</f>
        <v>1. Удостоверение о повышении квалификации 180001814765 от 10.12.2018, "Актуальная педагогика: проблемы современного образования и науки", 72 часа, СОГУ.
2. Удостоверение о повышении квалификации 153100774745 от 25.11.2019, "Информационно-коммуникационные технологии в системе высшего образования", 32 часа, СОГУ.
3. Удостоверение о повышении квалификации 153101159063, 2020г., "Организационные и психолого-педагогические основы инклюзивного образования в вузе", 20 часов, СОГУ.</v>
      </c>
      <c r="H13" s="201">
        <v>138.25</v>
      </c>
      <c r="I13" s="153">
        <f t="shared" si="0"/>
        <v>0.16264705882352942</v>
      </c>
      <c r="J13" s="201">
        <f>VLOOKUP($C13:$C$96,'Сведения о преподавателях'!$A$3:$K$126,6,FALSE)</f>
        <v>29</v>
      </c>
      <c r="K13" s="201" t="str">
        <f>VLOOKUP($C13:$C$96,'Сведения о преподавателях'!$A$3:$K$126,7,FALSE)</f>
        <v>нет</v>
      </c>
    </row>
    <row r="14" spans="1:11" ht="288">
      <c r="A14" s="202">
        <v>7</v>
      </c>
      <c r="B14" s="202" t="s">
        <v>41</v>
      </c>
      <c r="C14" s="202" t="s">
        <v>42</v>
      </c>
      <c r="D14" s="202" t="str">
        <f>VLOOKUP($C14:$C$96,'Сведения о преподавателях'!$A$3:$K$126,2,FALSE)</f>
        <v>по основному месту работы</v>
      </c>
      <c r="E14" s="202" t="str">
        <f>VLOOKUP($C14:$C$96,'Сведения о преподавателях'!$A$3:$K$126,3,FALSE)</f>
        <v>Должность  – доцент, канд. экон. наук, ученое звание отсутствует</v>
      </c>
      <c r="F14" s="202" t="str">
        <f>VLOOKUP($C14:$C$96,'Сведения о преподавателях'!$A$3:$K$126,4,FALSE)</f>
        <v>Высшее, специальность – математика, квалификация – математик</v>
      </c>
      <c r="G14" s="202" t="str">
        <f>VLOOKUP($C14:$C$96,'Сведения о преподавателях'!$A$3:$K$126,5,FALSE)</f>
        <v>1. Удостоверение о повышении квалификации 180001813733 от 30.04.2019, "Информационно-коммуникационные технологии в системе высшего образования", 32 часа, СОГУ.
2. Удостоверение о повышении квалификации 180001202513 от 25.12.2019, "Современные цифровые технологии", 24 часа, СОГУ.
3. Удостоверение о повышении квалификации 153101159549, 2020г., "Современные педагогические технологии профессионального образования", 36 часов, СОГУ.
4. Удостоверение о повышении квалификации 153101158947, 2020г., "Организационные и психолого-педагогические основы инклюзивного образования в вузе", 20 часов, СОГУ.</v>
      </c>
      <c r="H14" s="201">
        <v>569</v>
      </c>
      <c r="I14" s="153">
        <f t="shared" si="0"/>
        <v>0.66941176470588237</v>
      </c>
      <c r="J14" s="201">
        <f>VLOOKUP($C14:$C$96,'Сведения о преподавателях'!$A$3:$K$126,6,FALSE)</f>
        <v>32</v>
      </c>
      <c r="K14" s="201" t="str">
        <f>VLOOKUP($C14:$C$96,'Сведения о преподавателях'!$A$3:$K$126,7,FALSE)</f>
        <v>нет</v>
      </c>
    </row>
    <row r="15" spans="1:11" ht="252">
      <c r="A15" s="236">
        <v>8</v>
      </c>
      <c r="B15" s="236" t="s">
        <v>45</v>
      </c>
      <c r="C15" s="202" t="s">
        <v>46</v>
      </c>
      <c r="D15" s="202" t="str">
        <f>VLOOKUP($C15:$C$96,'Сведения о преподавателях'!$A$3:$K$126,2,FALSE)</f>
        <v>по основному месту работы</v>
      </c>
      <c r="E15" s="202" t="str">
        <f>VLOOKUP($C15:$C$96,'Сведения о преподавателях'!$A$3:$K$126,3,FALSE)</f>
        <v xml:space="preserve">Должность - доцент, канд. физ.-мат. наук, ученое звание отсутствует </v>
      </c>
      <c r="F15" s="202" t="str">
        <f>VLOOKUP($C15:$C$96,'Сведения о преподавателях'!$A$3:$K$126,4,FALSE)</f>
        <v>Высшее, специальность - математика, квалификация - математик, преподаватель</v>
      </c>
      <c r="G15" s="202" t="str">
        <f>VLOOKUP($C15:$C$96,'Сведения о преподавателях'!$A$3:$K$126,5,FALSE)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15" s="201">
        <v>90.5</v>
      </c>
      <c r="I15" s="153">
        <f t="shared" si="0"/>
        <v>0.10647058823529412</v>
      </c>
      <c r="J15" s="201">
        <f>VLOOKUP($C15:$C$96,'Сведения о преподавателях'!$A$3:$K$126,6,FALSE)</f>
        <v>23</v>
      </c>
      <c r="K15" s="201" t="str">
        <f>VLOOKUP($C15:$C$96,'Сведения о преподавателях'!$A$3:$K$126,7,FALSE)</f>
        <v>нет</v>
      </c>
    </row>
    <row r="16" spans="1:11" ht="288">
      <c r="A16" s="236"/>
      <c r="B16" s="236"/>
      <c r="C16" s="202" t="s">
        <v>48</v>
      </c>
      <c r="D16" s="202" t="str">
        <f>VLOOKUP($C16:$C$96,'Сведения о преподавателях'!$A$3:$K$126,2,FALSE)</f>
        <v>по основному месту работы</v>
      </c>
      <c r="E16" s="202" t="str">
        <f>VLOOKUP($C16:$C$96,'Сведения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16" s="202" t="str">
        <f>VLOOKUP($C16:$C$96,'Сведения о преподавателях'!$A$3:$K$126,4,FALSE)</f>
        <v xml:space="preserve">Высшее, направление подготовки  – математика, квалификация  – магистр </v>
      </c>
      <c r="G16" s="202" t="str">
        <f>VLOOKUP($C16:$C$96,'Сведения о преподавателях'!$A$3:$K$126,5,FALSE)</f>
        <v>1. Удостоверение о повышении квалификации 180001813718 от 30.04.2019, "Информационно-коммуникационные технологии в системе высшего образования", 32 часа, СОГУ.
2. Удостоверение о повышении квалификации 180001202529 от 25.12.2019, "Современные цифровые технологии", 24 часа, СОГУ.
3. Удостоверение о повышении квалификации 153101159530, 2020г., "Современные педагогические технологии профессионального образования", 36 часов, СОГУ.
4. Удостоверение о повышении квалификации 153101158919, 2020г., "Организационные и психолого-педагогические основы инклюзивного образования в вузе", 20 часов, СОГУ.</v>
      </c>
      <c r="H16" s="201">
        <v>86</v>
      </c>
      <c r="I16" s="153">
        <f t="shared" si="0"/>
        <v>0.1011764705882353</v>
      </c>
      <c r="J16" s="201">
        <f>VLOOKUP($C16:$C$96,'Сведения о преподавателях'!$A$3:$K$126,6,FALSE)</f>
        <v>6</v>
      </c>
      <c r="K16" s="201" t="str">
        <f>VLOOKUP($C16:$C$96,'Сведения о преподавателях'!$A$3:$K$126,7,FALSE)</f>
        <v>нет</v>
      </c>
    </row>
    <row r="17" spans="1:11" ht="288">
      <c r="A17" s="202">
        <v>9</v>
      </c>
      <c r="B17" s="202" t="s">
        <v>51</v>
      </c>
      <c r="C17" s="202" t="s">
        <v>52</v>
      </c>
      <c r="D17" s="202" t="str">
        <f>VLOOKUP($C17:$C$96,'Сведения о преподавателях'!$A$3:$K$126,2,FALSE)</f>
        <v>по основному месту работы</v>
      </c>
      <c r="E17" s="202" t="str">
        <f>VLOOKUP($C17:$C$96,'Сведения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17" s="202" t="str">
        <f>VLOOKUP($C17:$C$96,'Сведения о преподавателях'!$A$3:$K$126,4,FALSE)</f>
        <v>Высшее, специальность - математика, квалификация - математик, преподаватель</v>
      </c>
      <c r="G17" s="202" t="str">
        <f>VLOOKUP($C17:$C$96,'Сведения о преподавателях'!$A$3:$K$126,5,FALSE)</f>
        <v>1. Удостоверение о повышении квалификации 180001813716 от 30.04.2019, "Информационно-коммуникационные технологии в системе высшего образования", 32 часа, СОГУ.
2. Удостоверение о повышении квалификации 180001202509 от 25.12.2019, "Современные цифровые технологии", 24 часа, СОГУ.
3. Удостоверение о повышении квалификации 153101159541, 2020г., "Современные педагогические технологии профессионального образования", 36 часов, СОГУ.
4. Удостоверение о повышении квалификации 153101158935, 2020г., "Организационные и психолого-педагогические основы инклюзивного образования в вузе", 20 часов, СОГУ.</v>
      </c>
      <c r="H17" s="201">
        <v>144.5</v>
      </c>
      <c r="I17" s="153">
        <f t="shared" si="0"/>
        <v>0.17</v>
      </c>
      <c r="J17" s="201">
        <f>VLOOKUP($C17:$C$96,'Сведения о преподавателях'!$A$3:$K$126,6,FALSE)</f>
        <v>25</v>
      </c>
      <c r="K17" s="201" t="str">
        <f>VLOOKUP($C17:$C$96,'Сведения о преподавателях'!$A$3:$K$126,7,FALSE)</f>
        <v>нет</v>
      </c>
    </row>
    <row r="18" spans="1:11" ht="288">
      <c r="A18" s="202">
        <v>10</v>
      </c>
      <c r="B18" s="202" t="s">
        <v>53</v>
      </c>
      <c r="C18" s="202" t="s">
        <v>54</v>
      </c>
      <c r="D18" s="202" t="str">
        <f>VLOOKUP($C18:$C$96,'Сведения о преподавателях'!$A$3:$K$126,2,FALSE)</f>
        <v>по основному месту работы</v>
      </c>
      <c r="E18" s="202" t="str">
        <f>VLOOKUP($C18:$C$96,'Сведения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18" s="202" t="str">
        <f>VLOOKUP($C18:$C$96,'Сведения о преподавателях'!$A$3:$K$126,4,FALSE)</f>
        <v>Высшее, специальность – математика, квалификация – математик, прикладник</v>
      </c>
      <c r="G18" s="202" t="str">
        <f>VLOOKUP($C18:$C$96,'Сведения о преподавателях'!$A$3:$K$126,5,FALSE)</f>
        <v>1. Удостоверение о повышении квалификации 180001813704 от 30.04.2019, "Информационно-коммуникационные технологии в системе высшего образования", 32 часа, СОГУ.
2. Удостоверение о повышении квалификации 180001202536 от 25.12.2019, Современные цифровые технологии, 24 часа, СОГУ.
3. Удостоверение о повышении квалификации 153101159522, 2020г., "Современные педагогические технологии профессионального образования", 36 часов, СОГУ.
4. Удостоверение о повышении квалификации 153101158908, 2020г., "Организационные и психолого-педагогические основы инклюзивного образования в вузе", 20 часов, СОГУ.</v>
      </c>
      <c r="H18" s="201">
        <v>124.25</v>
      </c>
      <c r="I18" s="153">
        <f t="shared" si="0"/>
        <v>0.1461764705882353</v>
      </c>
      <c r="J18" s="201">
        <f>VLOOKUP($C18:$C$96,'Сведения о преподавателях'!$A$3:$K$126,6,FALSE)</f>
        <v>22</v>
      </c>
      <c r="K18" s="201" t="str">
        <f>VLOOKUP($C18:$C$96,'Сведения о преподавателях'!$A$3:$K$126,7,FALSE)</f>
        <v>нет</v>
      </c>
    </row>
    <row r="19" spans="1:11" ht="228">
      <c r="A19" s="202">
        <v>11</v>
      </c>
      <c r="B19" s="202" t="s">
        <v>56</v>
      </c>
      <c r="C19" s="202" t="s">
        <v>57</v>
      </c>
      <c r="D19" s="202" t="str">
        <f>VLOOKUP($C19:$C$96,'Сведения о преподавателях'!$A$3:$K$126,2,FALSE)</f>
        <v>по основному месту работы</v>
      </c>
      <c r="E19" s="202" t="str">
        <f>VLOOKUP($C19:$C$96,'Сведения о преподавателях'!$A$3:$K$126,3,FALSE)</f>
        <v>Должность  –  зав. кафедрой, профессор, докт. физ.-мат. наук, доцент</v>
      </c>
      <c r="F19" s="202" t="str">
        <f>VLOOKUP($C19:$C$96,'Сведения о преподавателях'!$A$3:$K$126,4,FALSE)</f>
        <v>Высшее, специальность – математика, квалификация – математик, преподаватель математики.</v>
      </c>
      <c r="G19" s="202" t="str">
        <f>VLOOKUP($C19:$C$96,'Сведения о преподавателях'!$A$3:$K$126,5,FALSE)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19" s="201">
        <v>142.5</v>
      </c>
      <c r="I19" s="153">
        <f t="shared" si="0"/>
        <v>0.1676470588235294</v>
      </c>
      <c r="J19" s="201">
        <f>VLOOKUP($C19:$C$96,'Сведения о преподавателях'!$A$3:$K$126,6,FALSE)</f>
        <v>35</v>
      </c>
      <c r="K19" s="201" t="str">
        <f>VLOOKUP($C19:$C$96,'Сведения о преподавателях'!$A$3:$K$126,7,FALSE)</f>
        <v>нет</v>
      </c>
    </row>
    <row r="20" spans="1:11" ht="228">
      <c r="A20" s="202">
        <v>12</v>
      </c>
      <c r="B20" s="202" t="s">
        <v>59</v>
      </c>
      <c r="C20" s="202" t="s">
        <v>57</v>
      </c>
      <c r="D20" s="202" t="str">
        <f>VLOOKUP($C20:$C$96,'Сведения о преподавателях'!$A$3:$K$126,2,FALSE)</f>
        <v>по основному месту работы</v>
      </c>
      <c r="E20" s="202" t="str">
        <f>VLOOKUP($C20:$C$96,'Сведения о преподавателях'!$A$3:$K$126,3,FALSE)</f>
        <v>Должность  –  зав. кафедрой, профессор, докт. физ.-мат. наук, доцент</v>
      </c>
      <c r="F20" s="202" t="str">
        <f>VLOOKUP($C20:$C$96,'Сведения о преподавателях'!$A$3:$K$126,4,FALSE)</f>
        <v>Высшее, специальность – математика, квалификация – математик, преподаватель математики.</v>
      </c>
      <c r="G20" s="202" t="str">
        <f>VLOOKUP($C20:$C$96,'Сведения о преподавателях'!$A$3:$K$126,5,FALSE)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20" s="201">
        <v>92.25</v>
      </c>
      <c r="I20" s="153">
        <f t="shared" si="0"/>
        <v>0.10852941176470589</v>
      </c>
      <c r="J20" s="201">
        <f>VLOOKUP($C20:$C$96,'Сведения о преподавателях'!$A$3:$K$126,6,FALSE)</f>
        <v>35</v>
      </c>
      <c r="K20" s="201" t="str">
        <f>VLOOKUP($C20:$C$96,'Сведения о преподавателях'!$A$3:$K$126,7,FALSE)</f>
        <v>нет</v>
      </c>
    </row>
    <row r="21" spans="1:11" ht="228">
      <c r="A21" s="202">
        <v>13</v>
      </c>
      <c r="B21" s="202" t="s">
        <v>60</v>
      </c>
      <c r="C21" s="202" t="s">
        <v>57</v>
      </c>
      <c r="D21" s="202" t="str">
        <f>VLOOKUP($C21:$C$96,'Сведения о преподавателях'!$A$3:$K$126,2,FALSE)</f>
        <v>по основному месту работы</v>
      </c>
      <c r="E21" s="202" t="str">
        <f>VLOOKUP($C21:$C$96,'Сведения о преподавателях'!$A$3:$K$126,3,FALSE)</f>
        <v>Должность  –  зав. кафедрой, профессор, докт. физ.-мат. наук, доцент</v>
      </c>
      <c r="F21" s="202" t="str">
        <f>VLOOKUP($C21:$C$96,'Сведения о преподавателях'!$A$3:$K$126,4,FALSE)</f>
        <v>Высшее, специальность – математика, квалификация – математик, преподаватель математики.</v>
      </c>
      <c r="G21" s="202" t="str">
        <f>VLOOKUP($C21:$C$96,'Сведения о преподавателях'!$A$3:$K$126,5,FALSE)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21" s="201">
        <v>142.25</v>
      </c>
      <c r="I21" s="153">
        <f t="shared" si="0"/>
        <v>0.16735294117647059</v>
      </c>
      <c r="J21" s="201">
        <f>VLOOKUP($C21:$C$96,'Сведения о преподавателях'!$A$3:$K$126,6,FALSE)</f>
        <v>35</v>
      </c>
      <c r="K21" s="201" t="str">
        <f>VLOOKUP($C21:$C$96,'Сведения о преподавателях'!$A$3:$K$126,7,FALSE)</f>
        <v>нет</v>
      </c>
    </row>
    <row r="22" spans="1:11" ht="228">
      <c r="A22" s="202">
        <v>14</v>
      </c>
      <c r="B22" s="202" t="s">
        <v>61</v>
      </c>
      <c r="C22" s="202" t="s">
        <v>57</v>
      </c>
      <c r="D22" s="202" t="str">
        <f>VLOOKUP($C22:$C$96,'Сведения о преподавателях'!$A$3:$K$126,2,FALSE)</f>
        <v>по основному месту работы</v>
      </c>
      <c r="E22" s="202" t="str">
        <f>VLOOKUP($C22:$C$96,'Сведения о преподавателях'!$A$3:$K$126,3,FALSE)</f>
        <v>Должность  –  зав. кафедрой, профессор, докт. физ.-мат. наук, доцент</v>
      </c>
      <c r="F22" s="202" t="str">
        <f>VLOOKUP($C22:$C$96,'Сведения о преподавателях'!$A$3:$K$126,4,FALSE)</f>
        <v>Высшее, специальность – математика, квалификация – математик, преподаватель математики.</v>
      </c>
      <c r="G22" s="202" t="str">
        <f>VLOOKUP($C22:$C$96,'Сведения о преподавателях'!$A$3:$K$126,5,FALSE)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22" s="201">
        <v>86</v>
      </c>
      <c r="I22" s="153">
        <f t="shared" si="0"/>
        <v>0.1011764705882353</v>
      </c>
      <c r="J22" s="201">
        <f>VLOOKUP($C22:$C$96,'Сведения о преподавателях'!$A$3:$K$126,6,FALSE)</f>
        <v>35</v>
      </c>
      <c r="K22" s="201" t="str">
        <f>VLOOKUP($C22:$C$96,'Сведения о преподавателях'!$A$3:$K$126,7,FALSE)</f>
        <v>нет</v>
      </c>
    </row>
    <row r="23" spans="1:11" ht="228">
      <c r="A23" s="202">
        <v>15</v>
      </c>
      <c r="B23" s="202" t="s">
        <v>62</v>
      </c>
      <c r="C23" s="202" t="s">
        <v>63</v>
      </c>
      <c r="D23" s="202" t="str">
        <f>VLOOKUP($C23:$C$96,'Сведения о преподавателях'!$A$3:$K$126,2,FALSE)</f>
        <v>по основному месту работы</v>
      </c>
      <c r="E23" s="202" t="str">
        <f>VLOOKUP($C23:$C$96,'Сведения о преподавателях'!$A$3:$K$126,3,FALSE)</f>
        <v xml:space="preserve">Должность - доцент, канд. физ.-мат. наук, ученое звание отсутствует </v>
      </c>
      <c r="F23" s="202" t="str">
        <f>VLOOKUP($C23:$C$96,'Сведения о преподавателях'!$A$3:$K$126,4,FALSE)</f>
        <v>Высшее, специальность - математика, квалификация - математик, преподаватель</v>
      </c>
      <c r="G23" s="202" t="str">
        <f>VLOOKUP($C23:$C$96,'Сведения о преподавателях'!$A$3:$K$126,5,FALSE)</f>
        <v>1. Удостоверение о повышении квалификации 180001813719 от 30.04.2019, "Информационно-коммуникационные технологии в системе высшего образования", 32 часа, СОГУ.
2. Удостоверение о повышении квалификации 153101159528, 2020г., "Современные педагогические технологии профессионального образования", 36 часов, СОГУ.
3. Удостоверение о повышении квалификации 153101158917, 2020г., "Организационные и психолого-педагогические основы инклюзивного образования в вузе", 20 часов, СОГУ.</v>
      </c>
      <c r="H23" s="201">
        <v>142.25</v>
      </c>
      <c r="I23" s="153">
        <f t="shared" si="0"/>
        <v>0.16735294117647059</v>
      </c>
      <c r="J23" s="201">
        <f>VLOOKUP($C23:$C$96,'Сведения о преподавателях'!$A$3:$K$126,6,FALSE)</f>
        <v>26</v>
      </c>
      <c r="K23" s="201" t="str">
        <f>VLOOKUP($C23:$C$96,'Сведения о преподавателях'!$A$3:$K$126,7,FALSE)</f>
        <v>1 (РИПКРО)</v>
      </c>
    </row>
    <row r="24" spans="1:11" ht="360">
      <c r="A24" s="202">
        <v>16</v>
      </c>
      <c r="B24" s="202" t="s">
        <v>64</v>
      </c>
      <c r="C24" s="202" t="s">
        <v>34</v>
      </c>
      <c r="D24" s="202" t="str">
        <f>VLOOKUP($C24:$C$96,'Сведения о преподавателях'!$A$3:$K$126,2,FALSE)</f>
        <v>по основному месту работы</v>
      </c>
      <c r="E24" s="202" t="str">
        <f>VLOOKUP($C24:$C$96,'Сведения о преподавателях'!$A$3:$K$126,3,FALSE)</f>
        <v>Должность  – доцент, канд. пед. наук, доцент</v>
      </c>
      <c r="F24" s="202" t="str">
        <f>VLOOKUP($C24:$C$96,'Сведения о преподавателях'!$A$3:$K$126,4,FALSE)</f>
        <v>Высшее, специальность – математика, квалификация – математик, преподаватель</v>
      </c>
      <c r="G24" s="202" t="str">
        <f>VLOOKUP($C24:$C$96,'Сведения о преподавателях'!$A$3:$K$126,5,FALSE)</f>
        <v>1. Удостоверение о повышении квалификации 0395793 от 04.12.2018, “Педагогика высшей школы в условиях реализации ФГОС”, 72 часа, ЧОУ ВО "ВИУ".
2. Удостоверение о повышении квалификации 180001814880 от 10.12.2018, "Актуальная педагогика: проблемы современного образования и науки", 72 часа, СОГУ.
3. Удостоверение о повышении квалификации 180001813707 от 30.04.2019, "Информационно-коммуникационные технологии в системе высшего образования", 32 часа, СОГУ.
4. Удостоверение о повышении квалификации 153101158948,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180001202515 от 25.12.2019, "Современные цифровые технологии", 24 часа, СОГУ.</v>
      </c>
      <c r="H24" s="201">
        <v>32</v>
      </c>
      <c r="I24" s="153">
        <f t="shared" si="0"/>
        <v>3.7647058823529408E-2</v>
      </c>
      <c r="J24" s="201">
        <f>VLOOKUP($C24:$C$96,'Сведения о преподавателях'!$A$3:$K$126,6,FALSE)</f>
        <v>24</v>
      </c>
      <c r="K24" s="201" t="str">
        <f>VLOOKUP($C24:$C$96,'Сведения о преподавателях'!$A$3:$K$126,7,FALSE)</f>
        <v>нет</v>
      </c>
    </row>
    <row r="25" spans="1:11" ht="144">
      <c r="A25" s="202">
        <v>17</v>
      </c>
      <c r="B25" s="202" t="s">
        <v>65</v>
      </c>
      <c r="C25" s="202" t="s">
        <v>66</v>
      </c>
      <c r="D25" s="202" t="str">
        <f>VLOOKUP($C25:$C$96,'Сведения о преподавателях'!$A$3:$K$126,2,FALSE)</f>
        <v>по основному месту работы
(уволен 17.02.2020  приказ № 200)</v>
      </c>
      <c r="E25" s="202" t="str">
        <f>VLOOKUP($C25:$C$96,'Сведения о преподавателях'!$A$3:$K$126,3,FALSE)</f>
        <v>Должность –  доцент, канд. физ.-мат. наук,  доцент</v>
      </c>
      <c r="F25" s="202" t="str">
        <f>VLOOKUP($C25:$C$96,'Сведения о преподавателях'!$A$3:$K$126,4,FALSE)</f>
        <v>Высшее, специальность – физика и математика со специализацией по физике, квалификация – учитель физики и математики средней шк</v>
      </c>
      <c r="G25" s="202" t="str">
        <f>VLOOKUP($C25:$C$96,'Сведения о преподавателях'!$A$3:$K$126,5,FALSE)</f>
        <v>1. Удостоверение о повышении квалификации  180001026292, 10.2016, "Актуальные вопросы вовлечения студентов в оценку и повышение качества образовая", 34 часа,  СОГУ. 
2. Удостоверение о повышении квалификации 153100774738 от 25.11.2019, "Информационно-коммуникационные технологии в системе высшего образования", 32 часа, СОГУ.</v>
      </c>
      <c r="H25" s="201">
        <v>36</v>
      </c>
      <c r="I25" s="153">
        <f t="shared" si="0"/>
        <v>4.2352941176470586E-2</v>
      </c>
      <c r="J25" s="201">
        <f>VLOOKUP($C25:$C$96,'Сведения о преподавателях'!$A$3:$K$126,6,FALSE)</f>
        <v>50</v>
      </c>
      <c r="K25" s="201" t="str">
        <f>VLOOKUP($C25:$C$96,'Сведения о преподавателях'!$A$3:$K$126,7,FALSE)</f>
        <v>нет</v>
      </c>
    </row>
    <row r="26" spans="1:11" ht="348">
      <c r="A26" s="202">
        <v>18</v>
      </c>
      <c r="B26" s="202" t="s">
        <v>68</v>
      </c>
      <c r="C26" s="202" t="s">
        <v>69</v>
      </c>
      <c r="D26" s="202" t="str">
        <f>VLOOKUP($C26:$C$96,'Сведения о преподавателях'!$A$3:$K$126,2,FALSE)</f>
        <v>по основному месту работы</v>
      </c>
      <c r="E26" s="202" t="str">
        <f>VLOOKUP($C26:$C$96,'Сведения о преподавателях'!$A$3:$K$126,3,FALSE)</f>
        <v>Должность –  доцент, канд. пед. наук,  ученое звание отсутствует</v>
      </c>
      <c r="F26" s="202" t="str">
        <f>VLOOKUP($C26:$C$96,'Сведения о преподавателях'!$A$3:$K$126,4,FALSE)</f>
        <v>Высшее, специальность – физическое воспитание, квалификация  – учитель физической культуры</v>
      </c>
      <c r="G26" s="202" t="str">
        <f>VLOOKUP($C26:$C$96,'Сведения о преподавателях'!$A$3:$K$126,5,FALSE)</f>
        <v>1. Удостоверение о повышении квалификации 180001025944 от 15.04.2016. «Управление проектами в образовании», 18 часов, СОГУ.
2. Удостоверение о повышении квалификации 180001026480 от 20.12.2016 г. «Подготовка спортивных судей главной судейской коллегии и судейских бригад физкультурных и спортивных мероприятий  Всероссийского физкультурно-спортивногро комплекса «Готов к труду и обороне (ГТО)», 72 часа, СОГУ.
3. Удостоверение о повышении квалификации 180001813947 от 27.05.2019, "Информационно-коммуникационные технологии в системе высшего образования", 32 часа, СОГУ.
4. Удостоверение о повышении квалификации 153101158801, 2020г., "Организационные и психолого-педагогические основы инклюзивного образования в вузе", 20 часов, СОГУ.</v>
      </c>
      <c r="H26" s="201">
        <v>36</v>
      </c>
      <c r="I26" s="153">
        <f t="shared" si="0"/>
        <v>4.2352941176470586E-2</v>
      </c>
      <c r="J26" s="201">
        <f>VLOOKUP($C26:$C$96,'Сведения о преподавателях'!$A$3:$K$126,6,FALSE)</f>
        <v>16</v>
      </c>
      <c r="K26" s="201" t="str">
        <f>VLOOKUP($C26:$C$96,'Сведения о преподавателях'!$A$3:$K$126,7,FALSE)</f>
        <v>нет</v>
      </c>
    </row>
    <row r="27" spans="1:11" ht="372">
      <c r="A27" s="202">
        <v>19</v>
      </c>
      <c r="B27" s="202" t="s">
        <v>72</v>
      </c>
      <c r="C27" s="202" t="s">
        <v>73</v>
      </c>
      <c r="D27" s="202" t="str">
        <f>VLOOKUP($C27:$C$96,'Сведения о преподавателях'!$A$3:$K$126,2,FALSE)</f>
        <v>по основному месту работы</v>
      </c>
      <c r="E27" s="202" t="str">
        <f>VLOOKUP($C27:$C$96,'Сведения о преподавателях'!$A$3:$K$126,3,FALSE)</f>
        <v>Должность –  профессор, д-р пед. наук,  доцент</v>
      </c>
      <c r="F27" s="202" t="str">
        <f>VLOOKUP($C27:$C$96,'Сведения о преподавателях'!$A$3:$K$126,4,FALSE)</f>
        <v>Высшее, специальность –  математика, квалификация  –  математик, преподаватель</v>
      </c>
      <c r="G27" s="202" t="str">
        <f>VLOOKUP($C27:$C$96,'Сведения о преподавателях'!$A$3:$K$126,5,FALSE)</f>
        <v>1. Диплом о профессиональной переподготовке  153100156977 от 15.06.2020, "Педагог-психолог. Преподаватель психологических дисциплин в высшей школе", 270 часов, СОГУ.
2. Удостоверение о повышении квалификации «English in Scientific Research», 20 часов, СОГУ, 2017. 
3. Удостоверение о повышении квалификации 180001814089 от 05.07.2019, "Информационно-коммуникационные технологии в системе высшего образования", 32 часа, СОГУ.
4. Удостоверение о повышении квалификации «Организационные и психолого-педагогические основы инклюзивного высшего образования», 72 часа, ФГАОУ ВО «СКФУ», 2019.
5. Удостоверение о повышении квалификации 153101159324, 2020г., "Организационные и психолого-педагогические основы инклюзивного образования в вузе", 20 часов, СОГУ.</v>
      </c>
      <c r="H27" s="201">
        <v>38</v>
      </c>
      <c r="I27" s="153">
        <f t="shared" si="0"/>
        <v>4.4705882352941179E-2</v>
      </c>
      <c r="J27" s="201">
        <f>VLOOKUP($C27:$C$96,'Сведения о преподавателях'!$A$3:$K$126,6,FALSE)</f>
        <v>25</v>
      </c>
      <c r="K27" s="201" t="str">
        <f>VLOOKUP($C27:$C$96,'Сведения о преподавателях'!$A$3:$K$126,7,FALSE)</f>
        <v>нет</v>
      </c>
    </row>
    <row r="28" spans="1:11" ht="372">
      <c r="A28" s="202">
        <v>20</v>
      </c>
      <c r="B28" s="202" t="s">
        <v>74</v>
      </c>
      <c r="C28" s="202" t="s">
        <v>73</v>
      </c>
      <c r="D28" s="202" t="str">
        <f>VLOOKUP($C28:$C$96,'Сведения о преподавателях'!$A$3:$K$126,2,FALSE)</f>
        <v>по основному месту работы</v>
      </c>
      <c r="E28" s="202" t="str">
        <f>VLOOKUP($C28:$C$96,'Сведения о преподавателях'!$A$3:$K$126,3,FALSE)</f>
        <v>Должность –  профессор, д-р пед. наук,  доцент</v>
      </c>
      <c r="F28" s="202" t="str">
        <f>VLOOKUP($C28:$C$96,'Сведения о преподавателях'!$A$3:$K$126,4,FALSE)</f>
        <v>Высшее, специальность –  математика, квалификация  –  математик, преподаватель</v>
      </c>
      <c r="G28" s="202" t="str">
        <f>VLOOKUP($C28:$C$96,'Сведения о преподавателях'!$A$3:$K$126,5,FALSE)</f>
        <v>1. Диплом о профессиональной переподготовке  153100156977 от 15.06.2020, "Педагог-психолог. Преподаватель психологических дисциплин в высшей школе", 270 часов, СОГУ.
2. Удостоверение о повышении квалификации «English in Scientific Research», 20 часов, СОГУ, 2017. 
3. Удостоверение о повышении квалификации 180001814089 от 05.07.2019, "Информационно-коммуникационные технологии в системе высшего образования", 32 часа, СОГУ.
4. Удостоверение о повышении квалификации «Организационные и психолого-педагогические основы инклюзивного высшего образования», 72 часа, ФГАОУ ВО «СКФУ», 2019.
5. Удостоверение о повышении квалификации 153101159324, 2020г., "Организационные и психолого-педагогические основы инклюзивного образования в вузе", 20 часов, СОГУ.</v>
      </c>
      <c r="H28" s="201">
        <v>36</v>
      </c>
      <c r="I28" s="153">
        <f t="shared" si="0"/>
        <v>4.2352941176470586E-2</v>
      </c>
      <c r="J28" s="201">
        <f>VLOOKUP($C28:$C$96,'Сведения о преподавателях'!$A$3:$K$126,6,FALSE)</f>
        <v>25</v>
      </c>
      <c r="K28" s="201" t="str">
        <f>VLOOKUP($C28:$C$96,'Сведения о преподавателях'!$A$3:$K$126,7,FALSE)</f>
        <v>нет</v>
      </c>
    </row>
    <row r="29" spans="1:11" ht="240">
      <c r="A29" s="202">
        <v>21</v>
      </c>
      <c r="B29" s="202" t="s">
        <v>75</v>
      </c>
      <c r="C29" s="202" t="s">
        <v>76</v>
      </c>
      <c r="D29" s="202" t="str">
        <f>VLOOKUP($C29:$C$96,'Сведения о преподавателях'!$A$3:$K$126,2,FALSE)</f>
        <v>по основному месту работы</v>
      </c>
      <c r="E29" s="202" t="str">
        <f>VLOOKUP($C29:$C$96,'Сведения о преподавателях'!$A$3:$K$126,3,FALSE)</f>
        <v>Должность –  доцент, канд. ист. наук,  ученое звание отсутствует</v>
      </c>
      <c r="F29" s="202" t="str">
        <f>VLOOKUP($C29:$C$96,'Сведения о преподавателях'!$A$3:$K$126,4,FALSE)</f>
        <v>Высшее, специальность – история, квалификация  – историк, преподаватель истории и обществоведения</v>
      </c>
      <c r="G29" s="202" t="str">
        <f>VLOOKUP($C29:$C$96,'Сведения о преподавателях'!$A$3:$K$126,5,FALSE)</f>
        <v>1. Удостоверение о повышении квалификации 180001202106 от 17.03.2018,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153100774678 от 25.11.2019, "Информационно-коммуникационные технологии в системе высшего образования", 32 часа, СОГУ.
3. Удостоверение о повышении квалификации 153101159129, 2020г., "Организационные и психолого-педагогические основы инклюзивного образования в вузе", 20 часов, СОГУ.</v>
      </c>
      <c r="H29" s="201">
        <v>36</v>
      </c>
      <c r="I29" s="153">
        <f t="shared" si="0"/>
        <v>4.2352941176470586E-2</v>
      </c>
      <c r="J29" s="201">
        <f>VLOOKUP($C29:$C$96,'Сведения о преподавателях'!$A$3:$K$126,6,FALSE)</f>
        <v>26</v>
      </c>
      <c r="K29" s="201" t="str">
        <f>VLOOKUP($C29:$C$96,'Сведения о преподавателях'!$A$3:$K$126,7,FALSE)</f>
        <v>нет</v>
      </c>
    </row>
    <row r="30" spans="1:11" ht="240">
      <c r="A30" s="202">
        <v>22</v>
      </c>
      <c r="B30" s="202" t="s">
        <v>77</v>
      </c>
      <c r="C30" s="202" t="s">
        <v>78</v>
      </c>
      <c r="D30" s="202" t="str">
        <f>VLOOKUP($C30:$C$96,'Сведения о преподавателях'!$A$3:$K$126,2,FALSE)</f>
        <v>на условиях внешнего совместительства</v>
      </c>
      <c r="E30" s="202" t="str">
        <f>VLOOKUP($C30:$C$96,'Сведения о преподавателях'!$A$3:$K$126,3,FALSE)</f>
        <v>Должность - профессор, д-р ист. наук, профессор</v>
      </c>
      <c r="F30" s="202" t="str">
        <f>VLOOKUP($C30:$C$96,'Сведения о преподавателях'!$A$3:$K$126,4,FALSE)</f>
        <v>Высшее, специальность - историк, квалификация - преподаватель истории и обществоведения</v>
      </c>
      <c r="G30" s="202" t="str">
        <f>VLOOKUP($C30:$C$96,'Сведения о преподавателях'!$A$3:$K$126,5,FALSE)</f>
        <v>1. Удостоверение о повышении квалификации 180001202110 от 17.03.2018,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153100774684 от 25.11.2019, "Информационно-коммуникационные технологии в системе высшего образования", 32 часа, СОГУ.
3. Удостоверение о повышении квалификации 153101159114, 2020г., "Организационные и психолого-педагогические основы инклюзивного образования в вузе", 20 часов, СОГУ.</v>
      </c>
      <c r="H30" s="201">
        <v>36</v>
      </c>
      <c r="I30" s="153">
        <f t="shared" si="0"/>
        <v>4.2352941176470586E-2</v>
      </c>
      <c r="J30" s="201">
        <f>VLOOKUP($C30:$C$96,'Сведения о преподавателях'!$A$3:$K$126,6,FALSE)</f>
        <v>45</v>
      </c>
      <c r="K30" s="201" t="str">
        <f>VLOOKUP($C30:$C$96,'Сведения о преподавателях'!$A$3:$K$126,7,FALSE)</f>
        <v>нет</v>
      </c>
    </row>
    <row r="31" spans="1:11" ht="288">
      <c r="A31" s="202">
        <v>23</v>
      </c>
      <c r="B31" s="202" t="s">
        <v>80</v>
      </c>
      <c r="C31" s="202" t="s">
        <v>52</v>
      </c>
      <c r="D31" s="202" t="str">
        <f>VLOOKUP($C31:$C$96,'Сведения о преподавателях'!$A$3:$K$126,2,FALSE)</f>
        <v>по основному месту работы</v>
      </c>
      <c r="E31" s="202" t="str">
        <f>VLOOKUP($C31:$C$96,'Сведения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31" s="202" t="str">
        <f>VLOOKUP($C31:$C$96,'Сведения о преподавателях'!$A$3:$K$126,4,FALSE)</f>
        <v>Высшее, специальность - математика, квалификация - математик, преподаватель</v>
      </c>
      <c r="G31" s="202" t="str">
        <f>VLOOKUP($C31:$C$96,'Сведения о преподавателях'!$A$3:$K$126,5,FALSE)</f>
        <v>1. Удостоверение о повышении квалификации 180001813716 от 30.04.2019, "Информационно-коммуникационные технологии в системе высшего образования", 32 часа, СОГУ.
2. Удостоверение о повышении квалификации 180001202509 от 25.12.2019, "Современные цифровые технологии", 24 часа, СОГУ.
3. Удостоверение о повышении квалификации 153101159541, 2020г., "Современные педагогические технологии профессионального образования", 36 часов, СОГУ.
4. Удостоверение о повышении квалификации 153101158935, 2020г., "Организационные и психолого-педагогические основы инклюзивного образования в вузе", 20 часов, СОГУ.</v>
      </c>
      <c r="H31" s="201">
        <v>54</v>
      </c>
      <c r="I31" s="153">
        <f t="shared" si="0"/>
        <v>6.3529411764705876E-2</v>
      </c>
      <c r="J31" s="201">
        <f>VLOOKUP($C31:$C$96,'Сведения о преподавателях'!$A$3:$K$126,6,FALSE)</f>
        <v>25</v>
      </c>
      <c r="K31" s="201" t="str">
        <f>VLOOKUP($C31:$C$96,'Сведения о преподавателях'!$A$3:$K$126,7,FALSE)</f>
        <v>нет</v>
      </c>
    </row>
    <row r="32" spans="1:11" ht="288">
      <c r="A32" s="202">
        <v>24</v>
      </c>
      <c r="B32" s="202" t="s">
        <v>81</v>
      </c>
      <c r="C32" s="202" t="s">
        <v>52</v>
      </c>
      <c r="D32" s="202" t="str">
        <f>VLOOKUP($C32:$C$96,'Сведения о преподавателях'!$A$3:$K$126,2,FALSE)</f>
        <v>по основному месту работы</v>
      </c>
      <c r="E32" s="202" t="str">
        <f>VLOOKUP($C32:$C$96,'Сведения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32" s="202" t="str">
        <f>VLOOKUP($C32:$C$96,'Сведения о преподавателях'!$A$3:$K$126,4,FALSE)</f>
        <v>Высшее, специальность - математика, квалификация - математик, преподаватель</v>
      </c>
      <c r="G32" s="202" t="str">
        <f>VLOOKUP($C32:$C$96,'Сведения о преподавателях'!$A$3:$K$126,5,FALSE)</f>
        <v>1. Удостоверение о повышении квалификации 180001813716 от 30.04.2019, "Информационно-коммуникационные технологии в системе высшего образования", 32 часа, СОГУ.
2. Удостоверение о повышении квалификации 180001202509 от 25.12.2019, "Современные цифровые технологии", 24 часа, СОГУ.
3. Удостоверение о повышении квалификации 153101159541, 2020г., "Современные педагогические технологии профессионального образования", 36 часов, СОГУ.
4. Удостоверение о повышении квалификации 153101158935, 2020г., "Организационные и психолого-педагогические основы инклюзивного образования в вузе", 20 часов, СОГУ.</v>
      </c>
      <c r="H32" s="201">
        <v>38</v>
      </c>
      <c r="I32" s="153">
        <f t="shared" si="0"/>
        <v>4.4705882352941179E-2</v>
      </c>
      <c r="J32" s="201">
        <f>VLOOKUP($C32:$C$96,'Сведения о преподавателях'!$A$3:$K$126,6,FALSE)</f>
        <v>25</v>
      </c>
      <c r="K32" s="201" t="str">
        <f>VLOOKUP($C32:$C$96,'Сведения о преподавателях'!$A$3:$K$126,7,FALSE)</f>
        <v>нет</v>
      </c>
    </row>
    <row r="33" spans="1:11" ht="288">
      <c r="A33" s="202">
        <v>25</v>
      </c>
      <c r="B33" s="202" t="s">
        <v>82</v>
      </c>
      <c r="C33" s="202" t="s">
        <v>54</v>
      </c>
      <c r="D33" s="202" t="str">
        <f>VLOOKUP($C33:$C$96,'Сведения о преподавателях'!$A$3:$K$126,2,FALSE)</f>
        <v>по основному месту работы</v>
      </c>
      <c r="E33" s="202" t="str">
        <f>VLOOKUP($C33:$C$96,'Сведения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33" s="202" t="str">
        <f>VLOOKUP($C33:$C$96,'Сведения о преподавателях'!$A$3:$K$126,4,FALSE)</f>
        <v>Высшее, специальность – математика, квалификация – математик, прикладник</v>
      </c>
      <c r="G33" s="202" t="str">
        <f>VLOOKUP($C33:$C$96,'Сведения о преподавателях'!$A$3:$K$126,5,FALSE)</f>
        <v>1. Удостоверение о повышении квалификации 180001813704 от 30.04.2019, "Информационно-коммуникационные технологии в системе высшего образования", 32 часа, СОГУ.
2. Удостоверение о повышении квалификации 180001202536 от 25.12.2019, Современные цифровые технологии, 24 часа, СОГУ.
3. Удостоверение о повышении квалификации 153101159522, 2020г., "Современные педагогические технологии профессионального образования", 36 часов, СОГУ.
4. Удостоверение о повышении квалификации 153101158908, 2020г., "Организационные и психолого-педагогические основы инклюзивного образования в вузе", 20 часов, СОГУ.</v>
      </c>
      <c r="H33" s="201">
        <v>106.25</v>
      </c>
      <c r="I33" s="153">
        <f t="shared" si="0"/>
        <v>0.125</v>
      </c>
      <c r="J33" s="201">
        <f>VLOOKUP($C33:$C$96,'Сведения о преподавателях'!$A$3:$K$126,6,FALSE)</f>
        <v>22</v>
      </c>
      <c r="K33" s="201" t="str">
        <f>VLOOKUP($C33:$C$96,'Сведения о преподавателях'!$A$3:$K$126,7,FALSE)</f>
        <v>нет</v>
      </c>
    </row>
    <row r="34" spans="1:11" ht="288">
      <c r="A34" s="202">
        <v>26</v>
      </c>
      <c r="B34" s="202" t="s">
        <v>83</v>
      </c>
      <c r="C34" s="202" t="s">
        <v>54</v>
      </c>
      <c r="D34" s="202" t="str">
        <f>VLOOKUP($C34:$C$96,'Сведения о преподавателях'!$A$3:$K$126,2,FALSE)</f>
        <v>по основному месту работы</v>
      </c>
      <c r="E34" s="202" t="str">
        <f>VLOOKUP($C34:$C$96,'Сведения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34" s="202" t="str">
        <f>VLOOKUP($C34:$C$96,'Сведения о преподавателях'!$A$3:$K$126,4,FALSE)</f>
        <v>Высшее, специальность – математика, квалификация – математик, прикладник</v>
      </c>
      <c r="G34" s="202" t="str">
        <f>VLOOKUP($C34:$C$96,'Сведения о преподавателях'!$A$3:$K$126,5,FALSE)</f>
        <v>1. Удостоверение о повышении квалификации 180001813704 от 30.04.2019, "Информационно-коммуникационные технологии в системе высшего образования", 32 часа, СОГУ.
2. Удостоверение о повышении квалификации 180001202536 от 25.12.2019, Современные цифровые технологии, 24 часа, СОГУ.
3. Удостоверение о повышении квалификации 153101159522, 2020г., "Современные педагогические технологии профессионального образования", 36 часов, СОГУ.
4. Удостоверение о повышении квалификации 153101158908, 2020г., "Организационные и психолого-педагогические основы инклюзивного образования в вузе", 20 часов, СОГУ.</v>
      </c>
      <c r="H34" s="201">
        <v>190</v>
      </c>
      <c r="I34" s="153">
        <f t="shared" si="0"/>
        <v>0.22352941176470589</v>
      </c>
      <c r="J34" s="201">
        <f>VLOOKUP($C34:$C$96,'Сведения о преподавателях'!$A$3:$K$126,6,FALSE)</f>
        <v>22</v>
      </c>
      <c r="K34" s="201" t="str">
        <f>VLOOKUP($C34:$C$96,'Сведения о преподавателях'!$A$3:$K$126,7,FALSE)</f>
        <v>нет</v>
      </c>
    </row>
    <row r="35" spans="1:11" ht="228">
      <c r="A35" s="236">
        <v>27</v>
      </c>
      <c r="B35" s="236" t="s">
        <v>84</v>
      </c>
      <c r="C35" s="202" t="s">
        <v>85</v>
      </c>
      <c r="D35" s="202" t="str">
        <f>VLOOKUP($C35:$C$96,'Сведения о преподавателях'!$A$3:$K$126,2,FALSE)</f>
        <v>по основному месту работы</v>
      </c>
      <c r="E35" s="202" t="str">
        <f>VLOOKUP($C35:$C$96,'Сведения о преподавателях'!$A$3:$K$126,3,FALSE)</f>
        <v>Должность  –  ассистент, ученая степень отсутствует, ученое звание отсутствует</v>
      </c>
      <c r="F35" s="202" t="str">
        <f>VLOOKUP($C35:$C$96,'Сведения о преподавателях'!$A$3:$K$126,4,FALSE)</f>
        <v>Высшее, специальность - математика, физика, квалификация - математик, физик</v>
      </c>
      <c r="G35" s="202" t="str">
        <f>VLOOKUP($C35:$C$96,'Сведения о преподавателях'!$A$3:$K$126,5,FALSE)</f>
        <v>1. Удостоверение о повышении квалификации 180001813721 от 30.04.2019, "Информационно-коммуникационные технологии в системе высшего образования", 32 часа, СОГУ.
2. Удостоверение о повышении квалификации 153101159520, 2020г., "Современные педагогические технологии профессионального образования", 36 часов, СОГУ.
3. Удостоверение о повышении квалификации 153101158902, 2020г., "Организационные и психолого-педагогические основы инклюзивного образования в вузе", 20 часов, СОГУ.</v>
      </c>
      <c r="H35" s="201">
        <v>68</v>
      </c>
      <c r="I35" s="153">
        <f t="shared" si="0"/>
        <v>0.08</v>
      </c>
      <c r="J35" s="201">
        <f>VLOOKUP($C35:$C$96,'Сведения о преподавателях'!$A$3:$K$126,6,FALSE)</f>
        <v>5</v>
      </c>
      <c r="K35" s="201" t="str">
        <f>VLOOKUP($C35:$C$96,'Сведения о преподавателях'!$A$3:$K$126,7,FALSE)</f>
        <v>нет</v>
      </c>
    </row>
    <row r="36" spans="1:11" ht="324">
      <c r="A36" s="236"/>
      <c r="B36" s="236"/>
      <c r="C36" s="202" t="s">
        <v>88</v>
      </c>
      <c r="D36" s="202" t="str">
        <f>VLOOKUP($C36:$C$96,'Сведения о преподавателях'!$A$3:$K$126,2,FALSE)</f>
        <v>по основному месту работы</v>
      </c>
      <c r="E36" s="202" t="str">
        <f>VLOOKUP($C36:$C$96,'Сведения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36" s="202" t="str">
        <f>VLOOKUP($C36:$C$96,'Сведения о преподавателях'!$A$3:$K$126,4,FALSE)</f>
        <v>Высшее, специальность – физика, квалификация – физик, преподаватель</v>
      </c>
      <c r="G36" s="202" t="str">
        <f>VLOOKUP($C36:$C$96,'Сведения о преподавателях'!$A$3:$K$126,5,FALSE)</f>
        <v>1. Удостоверение о повышении квалификации 180001813717 от 30.04.2019, "Информационно-коммуникационные технологии в системе высшего образования", 32 часа, СОГУ.
2. Удостоверение о повышении квалификации 340000014607 от 26.08.2020, "Основы технологии формирования гибких компетенций при обучении проектной деятельности, 48 часов, Фонд новых форм развития образования.
3. Удостоверение о повышении квалификации 153101159535, 2020г., "Современные педагогические технологии профессионального образования", 36 часов, СОГУ.
4. Удостоверение о повышении квалификации 153101158926, 2020г., "Организационные и психолого-педагогические основы инклюзивного образования в вузе", 20 часов, СОГУ.</v>
      </c>
      <c r="H36" s="201">
        <v>68</v>
      </c>
      <c r="I36" s="153">
        <f t="shared" si="0"/>
        <v>0.08</v>
      </c>
      <c r="J36" s="201">
        <f>VLOOKUP($C36:$C$96,'Сведения о преподавателях'!$A$3:$K$126,6,FALSE)</f>
        <v>24</v>
      </c>
      <c r="K36" s="201" t="str">
        <f>VLOOKUP($C36:$C$96,'Сведения о преподавателях'!$A$3:$K$126,7,FALSE)</f>
        <v>2 (пед по трудовой кн.)
+
8 (справки)</v>
      </c>
    </row>
    <row r="37" spans="1:11" ht="228">
      <c r="A37" s="236"/>
      <c r="B37" s="236"/>
      <c r="C37" s="202" t="s">
        <v>90</v>
      </c>
      <c r="D37" s="202" t="str">
        <f>VLOOKUP($C37:$C$96,'Сведения о преподавателях'!$A$3:$K$126,2,FALSE)</f>
        <v>по основному месту работы</v>
      </c>
      <c r="E37" s="202" t="str">
        <f>VLOOKUP($C37:$C$96,'Сведения о преподавателях'!$A$3:$K$126,3,FALSE)</f>
        <v>Должность  –  доцент, канд. физ.-мат. наук, ученое звание отсутствует</v>
      </c>
      <c r="F37" s="202" t="str">
        <f>VLOOKUP($C37:$C$96,'Сведения о преподавателях'!$A$3:$K$126,4,FALSE)</f>
        <v>Высшее, специальность – математика, квалификация – математик, преподаватель</v>
      </c>
      <c r="G37" s="202" t="str">
        <f>VLOOKUP($C37:$C$96,'Сведения о преподавателях'!$A$3:$K$126,5,FALSE)</f>
        <v>1. Удостоверение о повышении квалификации 180001814834 от 10.12.2018, "Актуальная педагогика: проблемы современного образования и науки", 72 часа, СОГУ.
2. Удостоверение о повышении квалификации 180001813723 от 30.04.2019, "Информационно-коммуникационные технологии в системе высшего образования", 32 часа, СОГУ.
3. Удостоверение о повышении квалификации 153101158930, 2020г., "Организационные и психолого-педагогические основы инклюзивного образования в вузе", 20 часов, СОГУ.</v>
      </c>
      <c r="H37" s="201">
        <v>20.25</v>
      </c>
      <c r="I37" s="153">
        <f t="shared" si="0"/>
        <v>2.3823529411764705E-2</v>
      </c>
      <c r="J37" s="201">
        <f>VLOOKUP($C37:$C$96,'Сведения о преподавателях'!$A$3:$K$126,6,FALSE)</f>
        <v>17</v>
      </c>
      <c r="K37" s="201" t="str">
        <f>VLOOKUP($C37:$C$96,'Сведения о преподавателях'!$A$3:$K$126,7,FALSE)</f>
        <v>нет</v>
      </c>
    </row>
    <row r="38" spans="1:11" ht="408">
      <c r="A38" s="236"/>
      <c r="B38" s="236"/>
      <c r="C38" s="202" t="s">
        <v>92</v>
      </c>
      <c r="D38" s="202" t="str">
        <f>VLOOKUP($C38:$C$96,'Сведения о преподавателях'!$A$3:$K$126,2,FALSE)</f>
        <v>по основному месту работы</v>
      </c>
      <c r="E38" s="202" t="str">
        <f>VLOOKUP($C38:$C$96,'Сведения о преподавателях'!$A$3:$K$126,3,FALSE)</f>
        <v>Должность  –  ассистент, ученая степень отсутствует, ученое звание отсутствует</v>
      </c>
      <c r="F38" s="202" t="str">
        <f>VLOOKUP($C38:$C$96,'Сведения о преподавателях'!$A$3:$K$126,4,FALSE)</f>
        <v>Высшее, направление подготовки – математика, квалификация – магистр</v>
      </c>
      <c r="G38" s="202" t="str">
        <f>VLOOKUP($C38:$C$96,'Сведения о преподавателях'!$A$3:$K$126,5,FALSE)</f>
        <v>1. Удостоверение о повышении квалификации 180001813725 от 30.04.2019, "Информационно-коммуникационные технологии в системе высшего образования", 32 часа, СОГУ.
2. Удостоверение о повышении квалификации 180001202511 от 25.12.2019, "Современные цифровые технологии", 24 часа, СОГУ.
3. Удостоверение о повышении квалификации 520600019432 от 10.12.2019, "Подготовка управленческих кадров для реализации программ дополнительного профессионального образования", 108 часов, ФГБОУ ВО "Новгор. гос. пед. ун-т им. К.Минина". 
4. Удостоверение о повышении квалификации 153101159545, 2020г., "Современные педагогические технологии профессионального образования", 36 часов, СОГУ.
5. Удостоверение о повышении квалификации 153101158942, 2020г., "Организационные и психолого-педагогические основы инклюзивного образования в вузе", 20 часов, СОГУ.</v>
      </c>
      <c r="H38" s="201">
        <v>18</v>
      </c>
      <c r="I38" s="153">
        <f t="shared" si="0"/>
        <v>2.1176470588235293E-2</v>
      </c>
      <c r="J38" s="201">
        <f>VLOOKUP($C38:$C$96,'Сведения о преподавателях'!$A$3:$K$126,6,FALSE)</f>
        <v>2</v>
      </c>
      <c r="K38" s="201" t="str">
        <f>VLOOKUP($C38:$C$96,'Сведения о преподавателях'!$A$3:$K$126,7,FALSE)</f>
        <v>нет</v>
      </c>
    </row>
    <row r="39" spans="1:11" ht="228">
      <c r="A39" s="202">
        <v>28</v>
      </c>
      <c r="B39" s="202" t="s">
        <v>94</v>
      </c>
      <c r="C39" s="202" t="s">
        <v>57</v>
      </c>
      <c r="D39" s="202" t="str">
        <f>VLOOKUP($C39:$C$96,'Сведения о преподавателях'!$A$3:$K$126,2,FALSE)</f>
        <v>по основному месту работы</v>
      </c>
      <c r="E39" s="202" t="str">
        <f>VLOOKUP($C39:$C$96,'Сведения о преподавателях'!$A$3:$K$126,3,FALSE)</f>
        <v>Должность  –  зав. кафедрой, профессор, докт. физ.-мат. наук, доцент</v>
      </c>
      <c r="F39" s="202" t="str">
        <f>VLOOKUP($C39:$C$96,'Сведения о преподавателях'!$A$3:$K$126,4,FALSE)</f>
        <v>Высшее, специальность – математика, квалификация – математик, преподаватель математики.</v>
      </c>
      <c r="G39" s="202" t="str">
        <f>VLOOKUP($C39:$C$96,'Сведения о преподавателях'!$A$3:$K$126,5,FALSE)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39" s="201">
        <v>110.25</v>
      </c>
      <c r="I39" s="153">
        <f t="shared" si="0"/>
        <v>0.12970588235294117</v>
      </c>
      <c r="J39" s="201">
        <f>VLOOKUP($C39:$C$96,'Сведения о преподавателях'!$A$3:$K$126,6,FALSE)</f>
        <v>35</v>
      </c>
      <c r="K39" s="201" t="str">
        <f>VLOOKUP($C39:$C$96,'Сведения о преподавателях'!$A$3:$K$126,7,FALSE)</f>
        <v>нет</v>
      </c>
    </row>
    <row r="40" spans="1:11" ht="228">
      <c r="A40" s="202">
        <v>29</v>
      </c>
      <c r="B40" s="202" t="s">
        <v>95</v>
      </c>
      <c r="C40" s="202" t="s">
        <v>38</v>
      </c>
      <c r="D40" s="202" t="str">
        <f>VLOOKUP($C40:$C$96,'Сведения о преподавателях'!$A$3:$K$126,2,FALSE)</f>
        <v>по основному месту работы</v>
      </c>
      <c r="E40" s="202" t="str">
        <f>VLOOKUP($C40:$C$96,'Сведения о преподавателях'!$A$3:$K$126,3,FALSE)</f>
        <v>Должность –  доцент, канд. физ.-мат. наук,  доцент</v>
      </c>
      <c r="F40" s="202" t="str">
        <f>VLOOKUP($C40:$C$96,'Сведения о преподавателях'!$A$3:$K$126,4,FALSE)</f>
        <v>Высшее, специальность – машины и аппараты легкой промышленности, квалификация  – инженер-механик</v>
      </c>
      <c r="G40" s="202" t="str">
        <f>VLOOKUP($C40:$C$96,'Сведения о преподавателях'!$A$3:$K$126,5,FALSE)</f>
        <v>1. Удостоверение о повышении квалификации 180001814765 от 10.12.2018, "Актуальная педагогика: проблемы современного образования и науки", 72 часа, СОГУ.
2. Удостоверение о повышении квалификации 153100774745 от 25.11.2019, "Информационно-коммуникационные технологии в системе высшего образования", 32 часа, СОГУ.
3. Удостоверение о повышении квалификации 153101159063, 2020г., "Организационные и психолого-педагогические основы инклюзивного образования в вузе", 20 часов, СОГУ.</v>
      </c>
      <c r="H40" s="201">
        <v>104</v>
      </c>
      <c r="I40" s="153">
        <f t="shared" si="0"/>
        <v>0.12235294117647059</v>
      </c>
      <c r="J40" s="201">
        <f>VLOOKUP($C40:$C$96,'Сведения о преподавателях'!$A$3:$K$126,6,FALSE)</f>
        <v>29</v>
      </c>
      <c r="K40" s="201" t="str">
        <f>VLOOKUP($C40:$C$96,'Сведения о преподавателях'!$A$3:$K$126,7,FALSE)</f>
        <v>нет</v>
      </c>
    </row>
    <row r="41" spans="1:11" ht="288">
      <c r="A41" s="202">
        <v>30</v>
      </c>
      <c r="B41" s="202" t="s">
        <v>96</v>
      </c>
      <c r="C41" s="202" t="s">
        <v>97</v>
      </c>
      <c r="D41" s="202" t="str">
        <f>VLOOKUP($C41:$C$96,'Сведения о преподавателях'!$A$3:$K$126,2,FALSE)</f>
        <v>по основному месту работы</v>
      </c>
      <c r="E41" s="202" t="str">
        <f>VLOOKUP($C41:$C$96,'Сведения о преподавателях'!$A$3:$K$126,3,FALSE)</f>
        <v xml:space="preserve">Должность - доцент, канд. физ.-мат. наук, ученое звание отсутствует </v>
      </c>
      <c r="F41" s="202" t="str">
        <f>VLOOKUP($C41:$C$96,'Сведения о преподавателях'!$A$3:$K$126,4,FALSE)</f>
        <v>Высшее, специальность - прикладная математика и информатика, квалификация - математик, системный  программист</v>
      </c>
      <c r="G41" s="202" t="str">
        <f>VLOOKUP($C41:$C$96,'Сведения о преподавателях'!$A$3:$K$126,5,FALSE)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41" s="201">
        <v>50</v>
      </c>
      <c r="I41" s="153">
        <f t="shared" si="0"/>
        <v>5.8823529411764705E-2</v>
      </c>
      <c r="J41" s="201">
        <f>VLOOKUP($C41:$C$96,'Сведения о преподавателях'!$A$3:$K$126,6,FALSE)</f>
        <v>14</v>
      </c>
      <c r="K41" s="201" t="str">
        <f>VLOOKUP($C41:$C$96,'Сведения о преподавателях'!$A$3:$K$126,7,FALSE)</f>
        <v>нет</v>
      </c>
    </row>
    <row r="42" spans="1:11" ht="288">
      <c r="A42" s="202">
        <v>31</v>
      </c>
      <c r="B42" s="202" t="s">
        <v>99</v>
      </c>
      <c r="C42" s="202" t="s">
        <v>48</v>
      </c>
      <c r="D42" s="202" t="str">
        <f>VLOOKUP($C42:$C$96,'Сведения о преподавателях'!$A$3:$K$126,2,FALSE)</f>
        <v>по основному месту работы</v>
      </c>
      <c r="E42" s="202" t="str">
        <f>VLOOKUP($C42:$C$96,'Сведения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42" s="202" t="str">
        <f>VLOOKUP($C42:$C$96,'Сведения о преподавателях'!$A$3:$K$126,4,FALSE)</f>
        <v xml:space="preserve">Высшее, направление подготовки  – математика, квалификация  – магистр </v>
      </c>
      <c r="G42" s="202" t="str">
        <f>VLOOKUP($C42:$C$96,'Сведения о преподавателях'!$A$3:$K$126,5,FALSE)</f>
        <v>1. Удостоверение о повышении квалификации 180001813718 от 30.04.2019, "Информационно-коммуникационные технологии в системе высшего образования", 32 часа, СОГУ.
2. Удостоверение о повышении квалификации 180001202529 от 25.12.2019, "Современные цифровые технологии", 24 часа, СОГУ.
3. Удостоверение о повышении квалификации 153101159530, 2020г., "Современные педагогические технологии профессионального образования", 36 часов, СОГУ.
4. Удостоверение о повышении квалификации 153101158919, 2020г., "Организационные и психолого-педагогические основы инклюзивного образования в вузе", 20 часов, СОГУ.</v>
      </c>
      <c r="H42" s="201">
        <v>92.25</v>
      </c>
      <c r="I42" s="153">
        <f t="shared" si="0"/>
        <v>0.10852941176470589</v>
      </c>
      <c r="J42" s="201">
        <f>VLOOKUP($C42:$C$96,'Сведения о преподавателях'!$A$3:$K$126,6,FALSE)</f>
        <v>6</v>
      </c>
      <c r="K42" s="201" t="str">
        <f>VLOOKUP($C42:$C$96,'Сведения о преподавателях'!$A$3:$K$126,7,FALSE)</f>
        <v>нет</v>
      </c>
    </row>
    <row r="43" spans="1:11" ht="288">
      <c r="A43" s="236">
        <v>32</v>
      </c>
      <c r="B43" s="236" t="s">
        <v>100</v>
      </c>
      <c r="C43" s="202" t="s">
        <v>52</v>
      </c>
      <c r="D43" s="202" t="str">
        <f>VLOOKUP($C43:$C$96,'Сведения о преподавателях'!$A$3:$K$126,2,FALSE)</f>
        <v>по основному месту работы</v>
      </c>
      <c r="E43" s="202" t="str">
        <f>VLOOKUP($C43:$C$96,'Сведения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43" s="202" t="str">
        <f>VLOOKUP($C43:$C$96,'Сведения о преподавателях'!$A$3:$K$126,4,FALSE)</f>
        <v>Высшее, специальность - математика, квалификация - математик, преподаватель</v>
      </c>
      <c r="G43" s="202" t="str">
        <f>VLOOKUP($C43:$C$96,'Сведения о преподавателях'!$A$3:$K$126,5,FALSE)</f>
        <v>1. Удостоверение о повышении квалификации 180001813716 от 30.04.2019, "Информационно-коммуникационные технологии в системе высшего образования", 32 часа, СОГУ.
2. Удостоверение о повышении квалификации 180001202509 от 25.12.2019, "Современные цифровые технологии", 24 часа, СОГУ.
3. Удостоверение о повышении квалификации 153101159541, 2020г., "Современные педагогические технологии профессионального образования", 36 часов, СОГУ.
4. Удостоверение о повышении квалификации 153101158935, 2020г., "Организационные и психолого-педагогические основы инклюзивного образования в вузе", 20 часов, СОГУ.</v>
      </c>
      <c r="H43" s="201">
        <v>34</v>
      </c>
      <c r="I43" s="153">
        <f t="shared" si="0"/>
        <v>0.04</v>
      </c>
      <c r="J43" s="201">
        <f>VLOOKUP($C43:$C$96,'Сведения о преподавателях'!$A$3:$K$126,6,FALSE)</f>
        <v>25</v>
      </c>
      <c r="K43" s="201" t="str">
        <f>VLOOKUP($C43:$C$96,'Сведения о преподавателях'!$A$3:$K$126,7,FALSE)</f>
        <v>нет</v>
      </c>
    </row>
    <row r="44" spans="1:11" ht="228">
      <c r="A44" s="236"/>
      <c r="B44" s="236"/>
      <c r="C44" s="202" t="s">
        <v>101</v>
      </c>
      <c r="D44" s="202" t="str">
        <f>VLOOKUP($C44:$C$96,'Сведения о преподавателях'!$A$3:$K$126,2,FALSE)</f>
        <v>на условиях внешнего совместительства</v>
      </c>
      <c r="E44" s="202" t="str">
        <f>VLOOKUP($C44:$C$96,'Сведения о преподавателях'!$A$3:$K$126,3,FALSE)</f>
        <v>Должность - асистент, без ученой степени, без ученого звания</v>
      </c>
      <c r="F44" s="202" t="str">
        <f>VLOOKUP($C44:$C$96,'Сведения о преподавателях'!$A$3:$K$126,4,FALSE)</f>
        <v>Высшее, специальность - математика, квалификация - математик, преподаватель</v>
      </c>
      <c r="G44" s="202" t="str">
        <f>VLOOKUP($C44:$C$96,'Сведения о преподавателях'!$A$3:$K$126,5,FALSE)</f>
        <v>1. Удостоверение о повышении квалификации 180001814111 от 05.07.2019, "Информационно-коммуникационные технологии в системе высшего образования", 32 часа, СОГУ.
2. Удостоверение о повышении квалификации 153101159532, 2020г., "Современные педагогические технологии профессионального образования", 36 часов, СОГУ.
3. Удостоверение о повышении квалификации 153101158922, 2020г., "Организационные и психолого-педагогические основы инклюзивного образования в вузе", 20 часов, СОГУ.</v>
      </c>
      <c r="H44" s="201">
        <v>36</v>
      </c>
      <c r="I44" s="153">
        <f t="shared" si="0"/>
        <v>4.2352941176470586E-2</v>
      </c>
      <c r="J44" s="201">
        <f>VLOOKUP($C44:$C$96,'Сведения о преподавателях'!$A$3:$K$126,6,FALSE)</f>
        <v>1</v>
      </c>
      <c r="K44" s="201" t="str">
        <f>VLOOKUP($C44:$C$96,'Сведения о преподавателях'!$A$3:$K$126,7,FALSE)</f>
        <v>2 (ИВТ)
25 (пед)</v>
      </c>
    </row>
    <row r="45" spans="1:11" ht="132">
      <c r="A45" s="236"/>
      <c r="B45" s="236"/>
      <c r="C45" s="202" t="s">
        <v>104</v>
      </c>
      <c r="D45" s="202" t="str">
        <f>VLOOKUP($C45:$C$96,'Сведения о преподавателях'!$A$3:$K$126,2,FALSE)</f>
        <v>на условиях внешнего совместительства</v>
      </c>
      <c r="E45" s="202" t="str">
        <f>VLOOKUP($C45:$C$96,'Сведения о преподавателях'!$A$3:$K$126,3,FALSE)</f>
        <v>Должность – профессор, ученая степень - доктор физико-математических наук, ученое звание - профессор</v>
      </c>
      <c r="F45" s="202" t="str">
        <f>VLOOKUP($C45:$C$96,'Сведения о преподавателях'!$A$3:$K$126,4,FALSE)</f>
        <v>Высшее, специальность – математика, квалификация – Математик. Преподаватель</v>
      </c>
      <c r="G45" s="202" t="str">
        <f>VLOOKUP($C45:$C$96,'Сведения о преподавателях'!$A$3:$K$126,5,FALSE)</f>
        <v>Сертификат о повышении квалификации 26-1/18-Э 811 о прохождении обучения в Сибирском Федеральном университете на факультете повышения квалификации с 09 апреля 2018 года по 20 апреля 2018 года, программа «Корпоративные сервисы СФУ», г.Красноярск, 18 часов.</v>
      </c>
      <c r="H45" s="201">
        <v>34</v>
      </c>
      <c r="I45" s="153">
        <f t="shared" si="0"/>
        <v>0.04</v>
      </c>
      <c r="J45" s="201">
        <f>VLOOKUP($C45:$C$96,'Сведения о преподавателях'!$A$3:$K$126,6,FALSE)</f>
        <v>34</v>
      </c>
      <c r="K45" s="201" t="str">
        <f>VLOOKUP($C45:$C$96,'Сведения о преподавателях'!$A$3:$K$126,7,FALSE)</f>
        <v>нет</v>
      </c>
    </row>
    <row r="46" spans="1:11" ht="228">
      <c r="A46" s="236"/>
      <c r="B46" s="236"/>
      <c r="C46" s="202" t="s">
        <v>105</v>
      </c>
      <c r="D46" s="202" t="str">
        <f>VLOOKUP($C46:$C$96,'Сведения о преподавателях'!$A$3:$K$126,2,FALSE)</f>
        <v>по основному месту работы</v>
      </c>
      <c r="E46" s="202" t="str">
        <f>VLOOKUP($C46:$C$96,'Сведения о преподавателях'!$A$3:$K$126,3,FALSE)</f>
        <v xml:space="preserve">Должность - профессор, д-р физ.-мат. наук, профессор </v>
      </c>
      <c r="F46" s="202" t="str">
        <f>VLOOKUP($C46:$C$96,'Сведения о преподавателях'!$A$3:$K$126,4,FALSE)</f>
        <v xml:space="preserve">Высшее, специальность - математика, квалификация - математик </v>
      </c>
      <c r="G46" s="202" t="str">
        <f>VLOOKUP($C46:$C$96,'Сведения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46" s="201">
        <v>20.25</v>
      </c>
      <c r="I46" s="153">
        <f t="shared" si="0"/>
        <v>2.3823529411764705E-2</v>
      </c>
      <c r="J46" s="201">
        <f>VLOOKUP($C46:$C$96,'Сведения о преподавателях'!$A$3:$K$126,6,FALSE)</f>
        <v>34</v>
      </c>
      <c r="K46" s="201" t="str">
        <f>VLOOKUP($C46:$C$96,'Сведения о преподавателях'!$A$3:$K$126,7,FALSE)</f>
        <v>14 (ЮМИ ВНЦ)</v>
      </c>
    </row>
    <row r="47" spans="1:11" ht="288">
      <c r="A47" s="202">
        <v>33</v>
      </c>
      <c r="B47" s="202" t="s">
        <v>107</v>
      </c>
      <c r="C47" s="202" t="s">
        <v>48</v>
      </c>
      <c r="D47" s="202" t="str">
        <f>VLOOKUP($C47:$C$96,'Сведения о преподавателях'!$A$3:$K$126,2,FALSE)</f>
        <v>по основному месту работы</v>
      </c>
      <c r="E47" s="202" t="str">
        <f>VLOOKUP($C47:$C$96,'Сведения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47" s="202" t="str">
        <f>VLOOKUP($C47:$C$96,'Сведения о преподавателях'!$A$3:$K$126,4,FALSE)</f>
        <v xml:space="preserve">Высшее, направление подготовки  – математика, квалификация  – магистр </v>
      </c>
      <c r="G47" s="202" t="str">
        <f>VLOOKUP($C47:$C$96,'Сведения о преподавателях'!$A$3:$K$126,5,FALSE)</f>
        <v>1. Удостоверение о повышении квалификации 180001813718 от 30.04.2019, "Информационно-коммуникационные технологии в системе высшего образования", 32 часа, СОГУ.
2. Удостоверение о повышении квалификации 180001202529 от 25.12.2019, "Современные цифровые технологии", 24 часа, СОГУ.
3. Удостоверение о повышении квалификации 153101159530, 2020г., "Современные педагогические технологии профессионального образования", 36 часов, СОГУ.
4. Удостоверение о повышении квалификации 153101158919, 2020г., "Организационные и психолого-педагогические основы инклюзивного образования в вузе", 20 часов, СОГУ.</v>
      </c>
      <c r="H47" s="201">
        <v>68</v>
      </c>
      <c r="I47" s="153">
        <f t="shared" si="0"/>
        <v>0.08</v>
      </c>
      <c r="J47" s="201">
        <f>VLOOKUP($C47:$C$96,'Сведения о преподавателях'!$A$3:$K$126,6,FALSE)</f>
        <v>6</v>
      </c>
      <c r="K47" s="201" t="str">
        <f>VLOOKUP($C47:$C$96,'Сведения о преподавателях'!$A$3:$K$126,7,FALSE)</f>
        <v>нет</v>
      </c>
    </row>
    <row r="48" spans="1:11" ht="288">
      <c r="A48" s="202">
        <v>34</v>
      </c>
      <c r="B48" s="202" t="s">
        <v>108</v>
      </c>
      <c r="C48" s="202" t="s">
        <v>97</v>
      </c>
      <c r="D48" s="202" t="str">
        <f>VLOOKUP($C48:$C$96,'Сведения о преподавателях'!$A$3:$K$126,2,FALSE)</f>
        <v>по основному месту работы</v>
      </c>
      <c r="E48" s="202" t="str">
        <f>VLOOKUP($C48:$C$96,'Сведения о преподавателях'!$A$3:$K$126,3,FALSE)</f>
        <v xml:space="preserve">Должность - доцент, канд. физ.-мат. наук, ученое звание отсутствует </v>
      </c>
      <c r="F48" s="202" t="str">
        <f>VLOOKUP($C48:$C$96,'Сведения о преподавателях'!$A$3:$K$126,4,FALSE)</f>
        <v>Высшее, специальность - прикладная математика и информатика, квалификация - математик, системный  программист</v>
      </c>
      <c r="G48" s="202" t="str">
        <f>VLOOKUP($C48:$C$96,'Сведения о преподавателях'!$A$3:$K$126,5,FALSE)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48" s="201">
        <v>56.25</v>
      </c>
      <c r="I48" s="153">
        <f t="shared" si="0"/>
        <v>6.6176470588235295E-2</v>
      </c>
      <c r="J48" s="201">
        <f>VLOOKUP($C48:$C$96,'Сведения о преподавателях'!$A$3:$K$126,6,FALSE)</f>
        <v>14</v>
      </c>
      <c r="K48" s="201" t="str">
        <f>VLOOKUP($C48:$C$96,'Сведения о преподавателях'!$A$3:$K$126,7,FALSE)</f>
        <v>нет</v>
      </c>
    </row>
    <row r="49" spans="1:11" ht="288">
      <c r="A49" s="202">
        <v>35</v>
      </c>
      <c r="B49" s="202" t="s">
        <v>109</v>
      </c>
      <c r="C49" s="202" t="s">
        <v>97</v>
      </c>
      <c r="D49" s="202" t="str">
        <f>VLOOKUP($C49:$C$96,'Сведения о преподавателях'!$A$3:$K$126,2,FALSE)</f>
        <v>по основному месту работы</v>
      </c>
      <c r="E49" s="202" t="str">
        <f>VLOOKUP($C49:$C$96,'Сведения о преподавателях'!$A$3:$K$126,3,FALSE)</f>
        <v xml:space="preserve">Должность - доцент, канд. физ.-мат. наук, ученое звание отсутствует </v>
      </c>
      <c r="F49" s="202" t="str">
        <f>VLOOKUP($C49:$C$96,'Сведения о преподавателях'!$A$3:$K$126,4,FALSE)</f>
        <v>Высшее, специальность - прикладная математика и информатика, квалификация - математик, системный  программист</v>
      </c>
      <c r="G49" s="202" t="str">
        <f>VLOOKUP($C49:$C$96,'Сведения о преподавателях'!$A$3:$K$126,5,FALSE)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49" s="201">
        <v>36</v>
      </c>
      <c r="I49" s="153">
        <f t="shared" si="0"/>
        <v>4.2352941176470586E-2</v>
      </c>
      <c r="J49" s="201">
        <f>VLOOKUP($C49:$C$96,'Сведения о преподавателях'!$A$3:$K$126,6,FALSE)</f>
        <v>14</v>
      </c>
      <c r="K49" s="201" t="str">
        <f>VLOOKUP($C49:$C$96,'Сведения о преподавателях'!$A$3:$K$126,7,FALSE)</f>
        <v>нет</v>
      </c>
    </row>
    <row r="50" spans="1:11" ht="288">
      <c r="A50" s="202">
        <v>36</v>
      </c>
      <c r="B50" s="202" t="s">
        <v>110</v>
      </c>
      <c r="C50" s="202" t="s">
        <v>97</v>
      </c>
      <c r="D50" s="202" t="str">
        <f>VLOOKUP($C50:$C$96,'Сведения о преподавателях'!$A$3:$K$126,2,FALSE)</f>
        <v>по основному месту работы</v>
      </c>
      <c r="E50" s="202" t="str">
        <f>VLOOKUP($C50:$C$96,'Сведения о преподавателях'!$A$3:$K$126,3,FALSE)</f>
        <v xml:space="preserve">Должность - доцент, канд. физ.-мат. наук, ученое звание отсутствует </v>
      </c>
      <c r="F50" s="202" t="str">
        <f>VLOOKUP($C50:$C$96,'Сведения о преподавателях'!$A$3:$K$126,4,FALSE)</f>
        <v>Высшее, специальность - прикладная математика и информатика, квалификация - математик, системный  программист</v>
      </c>
      <c r="G50" s="202" t="str">
        <f>VLOOKUP($C50:$C$96,'Сведения о преподавателях'!$A$3:$K$126,5,FALSE)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50" s="201">
        <v>56.25</v>
      </c>
      <c r="I50" s="153">
        <f t="shared" si="0"/>
        <v>6.6176470588235295E-2</v>
      </c>
      <c r="J50" s="201">
        <f>VLOOKUP($C50:$C$96,'Сведения о преподавателях'!$A$3:$K$126,6,FALSE)</f>
        <v>14</v>
      </c>
      <c r="K50" s="201" t="str">
        <f>VLOOKUP($C50:$C$96,'Сведения о преподавателях'!$A$3:$K$126,7,FALSE)</f>
        <v>нет</v>
      </c>
    </row>
    <row r="51" spans="1:11" ht="348">
      <c r="A51" s="202">
        <v>37</v>
      </c>
      <c r="B51" s="202" t="s">
        <v>111</v>
      </c>
      <c r="C51" s="202" t="s">
        <v>69</v>
      </c>
      <c r="D51" s="202" t="str">
        <f>VLOOKUP($C51:$C$96,'Сведения о преподавателях'!$A$3:$K$126,2,FALSE)</f>
        <v>по основному месту работы</v>
      </c>
      <c r="E51" s="202" t="str">
        <f>VLOOKUP($C51:$C$96,'Сведения о преподавателях'!$A$3:$K$126,3,FALSE)</f>
        <v>Должность –  доцент, канд. пед. наук,  ученое звание отсутствует</v>
      </c>
      <c r="F51" s="202" t="str">
        <f>VLOOKUP($C51:$C$96,'Сведения о преподавателях'!$A$3:$K$126,4,FALSE)</f>
        <v>Высшее, специальность – физическое воспитание, квалификация  – учитель физической культуры</v>
      </c>
      <c r="G51" s="202" t="str">
        <f>VLOOKUP($C51:$C$96,'Сведения о преподавателях'!$A$3:$K$126,5,FALSE)</f>
        <v>1. Удостоверение о повышении квалификации 180001025944 от 15.04.2016. «Управление проектами в образовании», 18 часов, СОГУ.
2. Удостоверение о повышении квалификации 180001026480 от 20.12.2016 г. «Подготовка спортивных судей главной судейской коллегии и судейских бригад физкультурных и спортивных мероприятий  Всероссийского физкультурно-спортивногро комплекса «Готов к труду и обороне (ГТО)», 72 часа, СОГУ.
3. Удостоверение о повышении квалификации 180001813947 от 27.05.2019, "Информационно-коммуникационные технологии в системе высшего образования", 32 часа, СОГУ.
4. Удостоверение о повышении квалификации 153101158801, 2020г., "Организационные и психолого-педагогические основы инклюзивного образования в вузе", 20 часов, СОГУ.</v>
      </c>
      <c r="H51" s="201">
        <v>328</v>
      </c>
      <c r="I51" s="153">
        <f t="shared" si="0"/>
        <v>0.38588235294117645</v>
      </c>
      <c r="J51" s="201">
        <f>VLOOKUP($C51:$C$96,'Сведения о преподавателях'!$A$3:$K$126,6,FALSE)</f>
        <v>16</v>
      </c>
      <c r="K51" s="201" t="str">
        <f>VLOOKUP($C51:$C$96,'Сведения о преподавателях'!$A$3:$K$126,7,FALSE)</f>
        <v>нет</v>
      </c>
    </row>
    <row r="52" spans="1:11" ht="276">
      <c r="A52" s="202">
        <v>38</v>
      </c>
      <c r="B52" s="202" t="s">
        <v>112</v>
      </c>
      <c r="C52" s="202" t="s">
        <v>113</v>
      </c>
      <c r="D52" s="202" t="str">
        <f>VLOOKUP($C52:$C$96,'Сведения о преподавателях'!$A$3:$K$126,2,FALSE)</f>
        <v>на условиях внутреннего совместительства</v>
      </c>
      <c r="E52" s="202" t="str">
        <f>VLOOKUP($C52:$C$96,'Сведения о преподавателях'!$A$3:$K$126,3,FALSE)</f>
        <v>Должность - доцент, канд. филол. наук, доцент</v>
      </c>
      <c r="F52" s="202" t="str">
        <f>VLOOKUP($C52:$C$96,'Сведения о преподавателях'!$A$3:$K$126,4,FALSE)</f>
        <v xml:space="preserve">Высшее, специальность – филолог, квалификация –  преподаватель, осетинский язык и литература,  русский язык и литература </v>
      </c>
      <c r="G52" s="202" t="str">
        <f>VLOOKUP($C52:$C$96,'Сведения о преподавателях'!$A$3:$K$126,5,FALSE)</f>
        <v>1. Удостоверение о повышении квалификации 153101157811 от 08.06.2020, "Актуальные проблемы филологических исследований: теоретический, методологический и прагматический аспекты", 72 часа, СОГУ.
2. Удостоверение о повышении квалификации 153101158534, 2020г., "Информационно-коммуникационные технологии как средство повышения эффективности учебного процесса в вузе", 20 часов, СОГУ. 
3. Удостоверение о повышении квалификации 153101158967, 2020г., "Организационные и психолого-педагогические основы инклюзивного образования в вузе", 20 часов, СОГУ.</v>
      </c>
      <c r="H52" s="201">
        <v>36</v>
      </c>
      <c r="I52" s="153">
        <f t="shared" si="0"/>
        <v>4.2352941176470586E-2</v>
      </c>
      <c r="J52" s="201">
        <f>VLOOKUP($C52:$C$96,'Сведения о преподавателях'!$A$3:$K$126,6,FALSE)</f>
        <v>21</v>
      </c>
      <c r="K52" s="201" t="str">
        <f>VLOOKUP($C52:$C$96,'Сведения о преподавателях'!$A$3:$K$126,7,FALSE)</f>
        <v>нет</v>
      </c>
    </row>
    <row r="53" spans="1:11" ht="324">
      <c r="A53" s="202">
        <v>39</v>
      </c>
      <c r="B53" s="202" t="s">
        <v>117</v>
      </c>
      <c r="C53" s="202" t="s">
        <v>118</v>
      </c>
      <c r="D53" s="202" t="str">
        <f>VLOOKUP($C53:$C$96,'Сведения о преподавателях'!$A$3:$K$126,2,FALSE)</f>
        <v>по основному месту работы</v>
      </c>
      <c r="E53" s="202" t="str">
        <f>VLOOKUP($C53:$C$96,'Сведения о преподавателях'!$A$3:$K$126,3,FALSE)</f>
        <v>Должность –  доцент, канд. пед. наук,  доцент</v>
      </c>
      <c r="F53" s="202" t="str">
        <f>VLOOKUP($C53:$C$96,'Сведения о преподавателях'!$A$3:$K$126,4,FALSE)</f>
        <v>Высшее, специальность – русский язык и литература, квалификация  – филолог, преподаватель русского языка и литературы.</v>
      </c>
      <c r="G53" s="202" t="str">
        <f>VLOOKUP($C53:$C$96,'Сведения о преподавателях'!$A$3:$K$126,5,FALSE)</f>
        <v>1. Удостоверение о повышении квалификации 180001814862 от 10.12.2018, "Актуальная педагогика: проблемы современного образования и науки", 72 часа, СОГУ.
2. Удостоверение о повышении квалификации 180001814406 от 28.10.2019, "Информационно-комуникационные технологии в системе высшего образования", 32 часа, СОГУ.
3. Удостоверение о повышении квалификации 153101157831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153101158897, 2020г., "Организационные и психолого-педагогические основы инклюзивного образования в вузе", 20 часов, СОГУ.</v>
      </c>
      <c r="H53" s="201">
        <v>0</v>
      </c>
      <c r="I53" s="153">
        <f t="shared" si="0"/>
        <v>0</v>
      </c>
      <c r="J53" s="201">
        <f>VLOOKUP($C53:$C$96,'Сведения о преподавателях'!$A$3:$K$126,6,FALSE)</f>
        <v>29</v>
      </c>
      <c r="K53" s="201" t="str">
        <f>VLOOKUP($C53:$C$96,'Сведения о преподавателях'!$A$3:$K$126,7,FALSE)</f>
        <v>нет</v>
      </c>
    </row>
    <row r="54" spans="1:11" ht="360">
      <c r="A54" s="202">
        <v>40</v>
      </c>
      <c r="B54" s="202" t="s">
        <v>119</v>
      </c>
      <c r="C54" s="202" t="s">
        <v>120</v>
      </c>
      <c r="D54" s="202" t="str">
        <f>VLOOKUP($C54:$C$96,'Сведения о преподавателях'!$A$3:$K$126,2,FALSE)</f>
        <v>по основному месту работы</v>
      </c>
      <c r="E54" s="202" t="str">
        <f>VLOOKUP($C54:$C$96,'Сведения о преподавателях'!$A$3:$K$126,3,FALSE)</f>
        <v>Должность  – доцент, канд. экон. наук, ученое звание отсутствует</v>
      </c>
      <c r="F54" s="202" t="str">
        <f>VLOOKUP($C54:$C$96,'Сведения о преподавателях'!$A$3:$K$126,4,FALSE)</f>
        <v>Высшее, специальность – математика, квалификация – математик, преподаватель</v>
      </c>
      <c r="G54" s="202" t="str">
        <f>VLOOKUP($C54:$C$96,'Сведения о преподавателях'!$A$3:$K$126,5,FALSE)</f>
        <v xml:space="preserve">1. Удостоверение о повышении квалификации 00927/к от 20.03.2017, "Подготовка экспертов ЕГЭ 2017 года", 18 часов, СОРИПКРО.
2. Удостоверение о повышении квалификации 180001814846 от 10.12.2018, "Актуальная педагогика: проблемы современного образования и науки", 72 часа, СОГУ.
3. Удостоверение о повышении квалификации 180001813708 от 30.04.2019, "Информационно-коммуникационные технологии в системе высшего образования", 32 часа, СОГУ.
4. Удостоверение о повышении квалификации 153101158941,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180001202510 от 25.12.2019, Современные цифровые технологии, 24 часа, СОГУ.
</v>
      </c>
      <c r="H54" s="201">
        <v>36</v>
      </c>
      <c r="I54" s="153">
        <f t="shared" si="0"/>
        <v>4.2352941176470586E-2</v>
      </c>
      <c r="J54" s="201">
        <f>VLOOKUP($C54:$C$96,'Сведения о преподавателях'!$A$3:$K$126,6,FALSE)</f>
        <v>24</v>
      </c>
      <c r="K54" s="201" t="str">
        <f>VLOOKUP($C54:$C$96,'Сведения о преподавателях'!$A$3:$K$126,7,FALSE)</f>
        <v>4 (IT спец)</v>
      </c>
    </row>
    <row r="55" spans="1:11" ht="360">
      <c r="A55" s="202">
        <v>41</v>
      </c>
      <c r="B55" s="202" t="s">
        <v>121</v>
      </c>
      <c r="C55" s="202" t="s">
        <v>120</v>
      </c>
      <c r="D55" s="202" t="str">
        <f>VLOOKUP($C55:$C$96,'Сведения о преподавателях'!$A$3:$K$126,2,FALSE)</f>
        <v>по основному месту работы</v>
      </c>
      <c r="E55" s="202" t="str">
        <f>VLOOKUP($C55:$C$96,'Сведения о преподавателях'!$A$3:$K$126,3,FALSE)</f>
        <v>Должность  – доцент, канд. экон. наук, ученое звание отсутствует</v>
      </c>
      <c r="F55" s="202" t="str">
        <f>VLOOKUP($C55:$C$96,'Сведения о преподавателях'!$A$3:$K$126,4,FALSE)</f>
        <v>Высшее, специальность – математика, квалификация – математик, преподаватель</v>
      </c>
      <c r="G55" s="202" t="str">
        <f>VLOOKUP($C55:$C$96,'Сведения о преподавателях'!$A$3:$K$126,5,FALSE)</f>
        <v xml:space="preserve">1. Удостоверение о повышении квалификации 00927/к от 20.03.2017, "Подготовка экспертов ЕГЭ 2017 года", 18 часов, СОРИПКРО.
2. Удостоверение о повышении квалификации 180001814846 от 10.12.2018, "Актуальная педагогика: проблемы современного образования и науки", 72 часа, СОГУ.
3. Удостоверение о повышении квалификации 180001813708 от 30.04.2019, "Информационно-коммуникационные технологии в системе высшего образования", 32 часа, СОГУ.
4. Удостоверение о повышении квалификации 153101158941,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180001202510 от 25.12.2019, Современные цифровые технологии, 24 часа, СОГУ.
</v>
      </c>
      <c r="H55" s="201">
        <v>0</v>
      </c>
      <c r="I55" s="153">
        <f t="shared" si="0"/>
        <v>0</v>
      </c>
      <c r="J55" s="201">
        <f>VLOOKUP($C55:$C$96,'Сведения о преподавателях'!$A$3:$K$126,6,FALSE)</f>
        <v>24</v>
      </c>
      <c r="K55" s="201" t="str">
        <f>VLOOKUP($C55:$C$96,'Сведения о преподавателях'!$A$3:$K$126,7,FALSE)</f>
        <v>4 (IT спец)</v>
      </c>
    </row>
    <row r="56" spans="1:11" ht="228">
      <c r="A56" s="202">
        <v>42</v>
      </c>
      <c r="B56" s="202" t="s">
        <v>122</v>
      </c>
      <c r="C56" s="202" t="s">
        <v>123</v>
      </c>
      <c r="D56" s="202" t="str">
        <f>VLOOKUP($C56:$C$96,'Сведения о преподавателях'!$A$3:$K$126,2,FALSE)</f>
        <v>на условиях внешнего совместительства</v>
      </c>
      <c r="E56" s="202" t="str">
        <f>VLOOKUP($C56:$C$96,'Сведения о преподавателях'!$A$3:$K$126,3,FALSE)</f>
        <v>Должность –  старший преподаватель, ученая степень отсутствует,  ученое звание отсутствует</v>
      </c>
      <c r="F56" s="202" t="str">
        <f>VLOOKUP($C56:$C$96,'Сведения о преподавателях'!$A$3:$K$126,4,FALSE)</f>
        <v>Высшее, специальность – юриспруденция, квалификация  – юрист</v>
      </c>
      <c r="G56" s="202" t="str">
        <f>VLOOKUP($C56:$C$96,'Сведения о преподавателях'!$A$3:$K$126,5,FALSE)</f>
        <v>1. Удостоверение о повышении квалификации 180001814835 от 10.12.2018, "Актуальная педагогика: проблемы современного образования и науки", 72 часа, СОГУ.
2. Удостоверение о повышении квалификации 180001813680 от 30.04.2019, "Информационно-коммуникационные технологии в системе высшего образования", 32 часа, СОГУ.
3. Удостоверение о повышении квалификации 153101159258, 2020г., "Организационные и психолого-педагогические основы инклюзивного образования в вузе", 20 часов, СОГУ.</v>
      </c>
      <c r="H56" s="201">
        <v>26</v>
      </c>
      <c r="I56" s="153">
        <f t="shared" si="0"/>
        <v>3.0588235294117649E-2</v>
      </c>
      <c r="J56" s="201">
        <f>VLOOKUP($C56:$C$96,'Сведения о преподавателях'!$A$3:$K$126,6,FALSE)</f>
        <v>5</v>
      </c>
      <c r="K56" s="201" t="str">
        <f>VLOOKUP($C56:$C$96,'Сведения о преподавателях'!$A$3:$K$126,7,FALSE)</f>
        <v>нет</v>
      </c>
    </row>
    <row r="57" spans="1:11" ht="228">
      <c r="A57" s="202">
        <v>43</v>
      </c>
      <c r="B57" s="202" t="s">
        <v>126</v>
      </c>
      <c r="C57" s="202" t="s">
        <v>123</v>
      </c>
      <c r="D57" s="202" t="str">
        <f>VLOOKUP($C57:$C$96,'Сведения о преподавателях'!$A$3:$K$126,2,FALSE)</f>
        <v>на условиях внешнего совместительства</v>
      </c>
      <c r="E57" s="202" t="str">
        <f>VLOOKUP($C57:$C$96,'Сведения о преподавателях'!$A$3:$K$126,3,FALSE)</f>
        <v>Должность –  старший преподаватель, ученая степень отсутствует,  ученое звание отсутствует</v>
      </c>
      <c r="F57" s="202" t="str">
        <f>VLOOKUP($C57:$C$96,'Сведения о преподавателях'!$A$3:$K$126,4,FALSE)</f>
        <v>Высшее, специальность – юриспруденция, квалификация  – юрист</v>
      </c>
      <c r="G57" s="202" t="str">
        <f>VLOOKUP($C57:$C$96,'Сведения о преподавателях'!$A$3:$K$126,5,FALSE)</f>
        <v>1. Удостоверение о повышении квалификации 180001814835 от 10.12.2018, "Актуальная педагогика: проблемы современного образования и науки", 72 часа, СОГУ.
2. Удостоверение о повышении квалификации 180001813680 от 30.04.2019, "Информационно-коммуникационные технологии в системе высшего образования", 32 часа, СОГУ.
3. Удостоверение о повышении квалификации 153101159258, 2020г., "Организационные и психолого-педагогические основы инклюзивного образования в вузе", 20 часов, СОГУ.</v>
      </c>
      <c r="H57" s="201">
        <v>0</v>
      </c>
      <c r="I57" s="153">
        <f t="shared" si="0"/>
        <v>0</v>
      </c>
      <c r="J57" s="201">
        <f>VLOOKUP($C57:$C$96,'Сведения о преподавателях'!$A$3:$K$126,6,FALSE)</f>
        <v>5</v>
      </c>
      <c r="K57" s="201" t="str">
        <f>VLOOKUP($C57:$C$96,'Сведения о преподавателях'!$A$3:$K$126,7,FALSE)</f>
        <v>нет</v>
      </c>
    </row>
    <row r="58" spans="1:11" ht="300">
      <c r="A58" s="202">
        <v>44</v>
      </c>
      <c r="B58" s="202" t="s">
        <v>127</v>
      </c>
      <c r="C58" s="202" t="s">
        <v>128</v>
      </c>
      <c r="D58" s="202" t="str">
        <f>VLOOKUP($C58:$C$96,'Сведения о преподавателях'!$A$3:$K$126,2,FALSE)</f>
        <v>по основному месту работы</v>
      </c>
      <c r="E58" s="202" t="str">
        <f>VLOOKUP($C58:$C$96,'Сведения о преподавателях'!$A$3:$K$126,3,FALSE)</f>
        <v>Должность –  старший преподаватель, ученая степень отсутствует,  ученое звание отсутствует</v>
      </c>
      <c r="F58" s="202" t="str">
        <f>VLOOKUP($C58:$C$96,'Сведения о преподавателях'!$A$3:$K$126,4,FALSE)</f>
        <v>Высшее,  направление подготовки - социология, квалификация - магистр социологии</v>
      </c>
      <c r="G58" s="202" t="str">
        <f>VLOOKUP($C58:$C$96,'Сведения о преподавателях'!$A$3:$K$126,5,FALSE)</f>
        <v>1. Удостоверение о повышении квалификации 180001814336 от 28.09.2019 г., «Информационно-коммуникативные технологии  в системе высшего образования», 32 часа, СОГУ.
2. Удостоверение о повышении квалификации ПК МГУ № 019933 от 10 .04. 2019 г.,  “Введение в создание онлайн-курсов (Moodle)”, 36 часов, МГУ.
3. Удостоверение о повышении квалификации 153101159724, 2020г., "Современные педагогические технологии профессионального образования", 36 часов, СОГУ.
4. Удостоверение о повышении квалификации 153101159125, 2020г., "Организационные и психолого-педагогические основы инклюзивного образования в вузе", 20 часов, СОГУ.</v>
      </c>
      <c r="H58" s="201">
        <v>24</v>
      </c>
      <c r="I58" s="153">
        <f t="shared" si="0"/>
        <v>2.823529411764706E-2</v>
      </c>
      <c r="J58" s="201">
        <f>VLOOKUP($C58:$C$96,'Сведения о преподавателях'!$A$3:$K$126,6,FALSE)</f>
        <v>6</v>
      </c>
      <c r="K58" s="201" t="str">
        <f>VLOOKUP($C58:$C$96,'Сведения о преподавателях'!$A$3:$K$126,7,FALSE)</f>
        <v>нет</v>
      </c>
    </row>
    <row r="59" spans="1:11" ht="300">
      <c r="A59" s="202">
        <v>45</v>
      </c>
      <c r="B59" s="202" t="s">
        <v>130</v>
      </c>
      <c r="C59" s="202" t="s">
        <v>128</v>
      </c>
      <c r="D59" s="202" t="str">
        <f>VLOOKUP($C59:$C$96,'Сведения о преподавателях'!$A$3:$K$126,2,FALSE)</f>
        <v>по основному месту работы</v>
      </c>
      <c r="E59" s="202" t="str">
        <f>VLOOKUP($C59:$C$96,'Сведения о преподавателях'!$A$3:$K$126,3,FALSE)</f>
        <v>Должность –  старший преподаватель, ученая степень отсутствует,  ученое звание отсутствует</v>
      </c>
      <c r="F59" s="202" t="str">
        <f>VLOOKUP($C59:$C$96,'Сведения о преподавателях'!$A$3:$K$126,4,FALSE)</f>
        <v>Высшее,  направление подготовки - социология, квалификация - магистр социологии</v>
      </c>
      <c r="G59" s="202" t="str">
        <f>VLOOKUP($C59:$C$96,'Сведения о преподавателях'!$A$3:$K$126,5,FALSE)</f>
        <v>1. Удостоверение о повышении квалификации 180001814336 от 28.09.2019 г., «Информационно-коммуникативные технологии  в системе высшего образования», 32 часа, СОГУ.
2. Удостоверение о повышении квалификации ПК МГУ № 019933 от 10 .04. 2019 г.,  “Введение в создание онлайн-курсов (Moodle)”, 36 часов, МГУ.
3. Удостоверение о повышении квалификации 153101159724, 2020г., "Современные педагогические технологии профессионального образования", 36 часов, СОГУ.
4. Удостоверение о повышении квалификации 153101159125, 2020г., "Организационные и психолого-педагогические основы инклюзивного образования в вузе", 20 часов, СОГУ.</v>
      </c>
      <c r="H59" s="201">
        <v>0</v>
      </c>
      <c r="I59" s="153">
        <f t="shared" si="0"/>
        <v>0</v>
      </c>
      <c r="J59" s="201">
        <f>VLOOKUP($C59:$C$96,'Сведения о преподавателях'!$A$3:$K$126,6,FALSE)</f>
        <v>6</v>
      </c>
      <c r="K59" s="201" t="str">
        <f>VLOOKUP($C59:$C$96,'Сведения о преподавателях'!$A$3:$K$126,7,FALSE)</f>
        <v>нет</v>
      </c>
    </row>
    <row r="60" spans="1:11" ht="156">
      <c r="A60" s="202">
        <v>46</v>
      </c>
      <c r="B60" s="202" t="s">
        <v>131</v>
      </c>
      <c r="C60" s="202" t="s">
        <v>132</v>
      </c>
      <c r="D60" s="202" t="str">
        <f>VLOOKUP($C60:$C$96,'Сведения о преподавателях'!$A$3:$K$126,2,FALSE)</f>
        <v>на условиях внешнего совместительства</v>
      </c>
      <c r="E60" s="202" t="str">
        <f>VLOOKUP($C60:$C$96,'Сведения о преподавателях'!$A$3:$K$126,3,FALSE)</f>
        <v>Должность  – доцент, канд. техн. наук, ученое звание отсутствует</v>
      </c>
      <c r="F60" s="202" t="str">
        <f>VLOOKUP($C60:$C$96,'Сведения о преподавателях'!$A$3:$K$126,4,FALSE)</f>
        <v>Высшее, специальность – информационные системы в экономике, квалификация – экономист-информатик</v>
      </c>
      <c r="G60" s="202" t="str">
        <f>VLOOKUP($C60:$C$96,'Сведения о преподавателях'!$A$3:$K$126,5,FALSE)</f>
        <v>1. Удостоверение о повышении квалификации 153101159540, 2020г., "Современные педагогические технологии профессионального образования", 36 часов, СОГУ.
2. Удостоверение о повышении квалификации 153101158934, 2020г., "Организационные и психолого-педагогические основы инклюзивного образования в вузе", 20 часов, СОГУ.</v>
      </c>
      <c r="H60" s="201">
        <v>38</v>
      </c>
      <c r="I60" s="153">
        <f t="shared" si="0"/>
        <v>4.4705882352941179E-2</v>
      </c>
      <c r="J60" s="201" t="str">
        <f>VLOOKUP($C60:$C$96,'Сведения о преподавателях'!$A$3:$K$126,6,FALSE)</f>
        <v xml:space="preserve">1
</v>
      </c>
      <c r="K60" s="201" t="str">
        <f>VLOOKUP($C60:$C$96,'Сведения о преподавателях'!$A$3:$K$126,7,FALSE)</f>
        <v>19 (по спец.)</v>
      </c>
    </row>
    <row r="61" spans="1:11" ht="288">
      <c r="A61" s="202">
        <v>47</v>
      </c>
      <c r="B61" s="202" t="s">
        <v>134</v>
      </c>
      <c r="C61" s="202" t="s">
        <v>135</v>
      </c>
      <c r="D61" s="202" t="str">
        <f>VLOOKUP($C61:$C$96,'Сведения о преподавателях'!$A$3:$K$126,2,FALSE)</f>
        <v>по основному месту работы</v>
      </c>
      <c r="E61" s="202" t="str">
        <f>VLOOKUP($C61:$C$96,'Сведения о преподавателях'!$A$3:$K$126,3,FALSE)</f>
        <v>Должность  – доцент, канд. физ.-мат. наук, ученое звание доцент</v>
      </c>
      <c r="F61" s="202" t="str">
        <f>VLOOKUP($C61:$C$96,'Сведения о преподавателях'!$A$3:$K$126,4,FALSE)</f>
        <v>Высшее, специальность – математика, квалификация – математик, преподаватель математики</v>
      </c>
      <c r="G61" s="202" t="str">
        <f>VLOOKUP($C61:$C$96,'Сведения о преподавателях'!$A$3:$K$126,5,FALSE)</f>
        <v>1. Удостоверение о повышении квалификации 180001813732 от 30.04.2019, "Информационно-коммуникационные технологии в системе высшего образования", 32 часа, СОГУ.
2. Удостоверение о повышении квалификации 180001202524 от 25.12.2019, "Современные цифровые технологии", 24 часа, СОГУ.
3. Удостоверение о повышении квалификации 153101159536, 2020г., "Современные педагогические технологии профессионального образования", 36 часов, СОГУ.
4. Удостоверение о повышении квалификации 153101158928, 2020г., "Организационные и психолого-педагогические основы инклюзивного образования в вузе", 20 часов, СОГУ.</v>
      </c>
      <c r="H61" s="201">
        <v>0</v>
      </c>
      <c r="I61" s="153">
        <f t="shared" si="0"/>
        <v>0</v>
      </c>
      <c r="J61" s="201">
        <f>VLOOKUP($C61:$C$96,'Сведения о преподавателях'!$A$3:$K$126,6,FALSE)</f>
        <v>38</v>
      </c>
      <c r="K61" s="201" t="str">
        <f>VLOOKUP($C61:$C$96,'Сведения о преподавателях'!$A$3:$K$126,7,FALSE)</f>
        <v>нет</v>
      </c>
    </row>
    <row r="62" spans="1:11" ht="228">
      <c r="A62" s="202">
        <v>48</v>
      </c>
      <c r="B62" s="202" t="s">
        <v>138</v>
      </c>
      <c r="C62" s="202" t="s">
        <v>139</v>
      </c>
      <c r="D62" s="202" t="str">
        <f>VLOOKUP($C62:$C$96,'Сведения о преподавателях'!$A$3:$K$126,2,FALSE)</f>
        <v>по основному месту работы</v>
      </c>
      <c r="E62" s="202" t="str">
        <f>VLOOKUP($C62:$C$96,'Сведения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62" s="202" t="str">
        <f>VLOOKUP($C62:$C$96,'Сведения о преподавателях'!$A$3:$K$126,4,FALSE)</f>
        <v>Высшее, специальность – математика, квалификация – математик, преподаватель математики.</v>
      </c>
      <c r="G62" s="202" t="str">
        <f>VLOOKUP($C62:$C$96,'Сведения о преподавателях'!$A$3:$K$126,5,FALSE)</f>
        <v>1. Удостоверение о повышении квалификации 180001813728 от 30.04.2019, «Информационно-коммуникационные технологии в системе высшего образования», СОГУ.
2. Удостоверение о повышении квалификации 153101159544, 2020г., "Современные педагогические технологии профессионального образования", 36 часов, СОГУ.
3. Удостоверение о повышении квалификации 153101158940, 2020г., "Организационные и психолого-педагогические основы инклюзивного образования в вузе", 20 часов, СОГУ.</v>
      </c>
      <c r="H62" s="201">
        <v>72</v>
      </c>
      <c r="I62" s="153">
        <f t="shared" si="0"/>
        <v>8.4705882352941173E-2</v>
      </c>
      <c r="J62" s="201">
        <f>VLOOKUP($C62:$C$96,'Сведения о преподавателях'!$A$3:$K$126,6,FALSE)</f>
        <v>20</v>
      </c>
      <c r="K62" s="201" t="str">
        <f>VLOOKUP($C62:$C$96,'Сведения о преподавателях'!$A$3:$K$126,7,FALSE)</f>
        <v>11 (пед)</v>
      </c>
    </row>
    <row r="63" spans="1:11" ht="228">
      <c r="A63" s="202">
        <v>49</v>
      </c>
      <c r="B63" s="202" t="s">
        <v>140</v>
      </c>
      <c r="C63" s="202" t="s">
        <v>139</v>
      </c>
      <c r="D63" s="202" t="str">
        <f>VLOOKUP($C63:$C$96,'Сведения о преподавателях'!$A$3:$K$126,2,FALSE)</f>
        <v>по основному месту работы</v>
      </c>
      <c r="E63" s="202" t="str">
        <f>VLOOKUP($C63:$C$96,'Сведения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63" s="202" t="str">
        <f>VLOOKUP($C63:$C$96,'Сведения о преподавателях'!$A$3:$K$126,4,FALSE)</f>
        <v>Высшее, специальность – математика, квалификация – математик, преподаватель математики.</v>
      </c>
      <c r="G63" s="202" t="str">
        <f>VLOOKUP($C63:$C$96,'Сведения о преподавателях'!$A$3:$K$126,5,FALSE)</f>
        <v>1. Удостоверение о повышении квалификации 180001813728 от 30.04.2019, «Информационно-коммуникационные технологии в системе высшего образования», СОГУ.
2. Удостоверение о повышении квалификации 153101159544, 2020г., "Современные педагогические технологии профессионального образования", 36 часов, СОГУ.
3. Удостоверение о повышении квалификации 153101158940, 2020г., "Организационные и психолого-педагогические основы инклюзивного образования в вузе", 20 часов, СОГУ.</v>
      </c>
      <c r="H63" s="201">
        <v>0</v>
      </c>
      <c r="I63" s="153">
        <f t="shared" si="0"/>
        <v>0</v>
      </c>
      <c r="J63" s="201">
        <f>VLOOKUP($C63:$C$96,'Сведения о преподавателях'!$A$3:$K$126,6,FALSE)</f>
        <v>20</v>
      </c>
      <c r="K63" s="201" t="str">
        <f>VLOOKUP($C63:$C$96,'Сведения о преподавателях'!$A$3:$K$126,7,FALSE)</f>
        <v>11 (пед)</v>
      </c>
    </row>
    <row r="64" spans="1:11" ht="252">
      <c r="A64" s="236">
        <v>50</v>
      </c>
      <c r="B64" s="236" t="s">
        <v>141</v>
      </c>
      <c r="C64" s="202" t="s">
        <v>46</v>
      </c>
      <c r="D64" s="202" t="str">
        <f>VLOOKUP($C64:$C$96,'Сведения о преподавателях'!$A$3:$K$126,2,FALSE)</f>
        <v>по основному месту работы</v>
      </c>
      <c r="E64" s="202" t="str">
        <f>VLOOKUP($C64:$C$96,'Сведения о преподавателях'!$A$3:$K$126,3,FALSE)</f>
        <v xml:space="preserve">Должность - доцент, канд. физ.-мат. наук, ученое звание отсутствует </v>
      </c>
      <c r="F64" s="202" t="str">
        <f>VLOOKUP($C64:$C$96,'Сведения о преподавателях'!$A$3:$K$126,4,FALSE)</f>
        <v>Высшее, специальность - математика, квалификация - математик, преподаватель</v>
      </c>
      <c r="G64" s="202" t="str">
        <f>VLOOKUP($C64:$C$96,'Сведения о преподавателях'!$A$3:$K$126,5,FALSE)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64" s="201">
        <v>72.25</v>
      </c>
      <c r="I64" s="153">
        <f t="shared" si="0"/>
        <v>8.5000000000000006E-2</v>
      </c>
      <c r="J64" s="201">
        <f>VLOOKUP($C64:$C$96,'Сведения о преподавателях'!$A$3:$K$126,6,FALSE)</f>
        <v>23</v>
      </c>
      <c r="K64" s="201" t="str">
        <f>VLOOKUP($C64:$C$96,'Сведения о преподавателях'!$A$3:$K$126,7,FALSE)</f>
        <v>нет</v>
      </c>
    </row>
    <row r="65" spans="1:11" ht="288">
      <c r="A65" s="236"/>
      <c r="B65" s="236"/>
      <c r="C65" s="202" t="s">
        <v>48</v>
      </c>
      <c r="D65" s="202" t="str">
        <f>VLOOKUP($C65:$C$96,'Сведения о преподавателях'!$A$3:$K$126,2,FALSE)</f>
        <v>по основному месту работы</v>
      </c>
      <c r="E65" s="202" t="str">
        <f>VLOOKUP($C65:$C$96,'Сведения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65" s="202" t="str">
        <f>VLOOKUP($C65:$C$96,'Сведения о преподавателях'!$A$3:$K$126,4,FALSE)</f>
        <v xml:space="preserve">Высшее, направление подготовки  – математика, квалификация  – магистр </v>
      </c>
      <c r="G65" s="202" t="str">
        <f>VLOOKUP($C65:$C$96,'Сведения о преподавателях'!$A$3:$K$126,5,FALSE)</f>
        <v>1. Удостоверение о повышении квалификации 180001813718 от 30.04.2019, "Информационно-коммуникационные технологии в системе высшего образования", 32 часа, СОГУ.
2. Удостоверение о повышении квалификации 180001202529 от 25.12.2019, "Современные цифровые технологии", 24 часа, СОГУ.
3. Удостоверение о повышении квалификации 153101159530, 2020г., "Современные педагогические технологии профессионального образования", 36 часов, СОГУ.
4. Удостоверение о повышении квалификации 153101158919, 2020г., "Организационные и психолого-педагогические основы инклюзивного образования в вузе", 20 часов, СОГУ.</v>
      </c>
      <c r="H65" s="201">
        <v>70</v>
      </c>
      <c r="I65" s="153">
        <f t="shared" si="0"/>
        <v>8.2352941176470587E-2</v>
      </c>
      <c r="J65" s="201">
        <f>VLOOKUP($C65:$C$96,'Сведения о преподавателях'!$A$3:$K$126,6,FALSE)</f>
        <v>6</v>
      </c>
      <c r="K65" s="201" t="str">
        <f>VLOOKUP($C65:$C$96,'Сведения о преподавателях'!$A$3:$K$126,7,FALSE)</f>
        <v>нет</v>
      </c>
    </row>
    <row r="66" spans="1:11" ht="252">
      <c r="A66" s="202">
        <v>51</v>
      </c>
      <c r="B66" s="202" t="s">
        <v>142</v>
      </c>
      <c r="C66" s="202" t="s">
        <v>46</v>
      </c>
      <c r="D66" s="202" t="str">
        <f>VLOOKUP($C66:$C$96,'Сведения о преподавателях'!$A$3:$K$126,2,FALSE)</f>
        <v>по основному месту работы</v>
      </c>
      <c r="E66" s="202" t="str">
        <f>VLOOKUP($C66:$C$96,'Сведения о преподавателях'!$A$3:$K$126,3,FALSE)</f>
        <v xml:space="preserve">Должность - доцент, канд. физ.-мат. наук, ученое звание отсутствует </v>
      </c>
      <c r="F66" s="202" t="str">
        <f>VLOOKUP($C66:$C$96,'Сведения о преподавателях'!$A$3:$K$126,4,FALSE)</f>
        <v>Высшее, специальность - математика, квалификация - математик, преподаватель</v>
      </c>
      <c r="G66" s="202" t="str">
        <f>VLOOKUP($C66:$C$96,'Сведения о преподавателях'!$A$3:$K$126,5,FALSE)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66" s="201">
        <v>0</v>
      </c>
      <c r="I66" s="153">
        <f t="shared" si="0"/>
        <v>0</v>
      </c>
      <c r="J66" s="201">
        <f>VLOOKUP($C66:$C$96,'Сведения о преподавателях'!$A$3:$K$126,6,FALSE)</f>
        <v>23</v>
      </c>
      <c r="K66" s="201" t="str">
        <f>VLOOKUP($C66:$C$96,'Сведения о преподавателях'!$A$3:$K$126,7,FALSE)</f>
        <v>нет</v>
      </c>
    </row>
    <row r="67" spans="1:11" ht="228">
      <c r="A67" s="202">
        <v>52</v>
      </c>
      <c r="B67" s="202" t="s">
        <v>143</v>
      </c>
      <c r="C67" s="202" t="s">
        <v>90</v>
      </c>
      <c r="D67" s="202" t="str">
        <f>VLOOKUP($C67:$C$96,'Сведения о преподавателях'!$A$3:$K$126,2,FALSE)</f>
        <v>по основному месту работы</v>
      </c>
      <c r="E67" s="202" t="str">
        <f>VLOOKUP($C67:$C$96,'Сведения о преподавателях'!$A$3:$K$126,3,FALSE)</f>
        <v>Должность  –  доцент, канд. физ.-мат. наук, ученое звание отсутствует</v>
      </c>
      <c r="F67" s="202" t="str">
        <f>VLOOKUP($C67:$C$96,'Сведения о преподавателях'!$A$3:$K$126,4,FALSE)</f>
        <v>Высшее, специальность – математика, квалификация – математик, преподаватель</v>
      </c>
      <c r="G67" s="202" t="str">
        <f>VLOOKUP($C67:$C$96,'Сведения о преподавателях'!$A$3:$K$126,5,FALSE)</f>
        <v>1. Удостоверение о повышении квалификации 180001814834 от 10.12.2018, "Актуальная педагогика: проблемы современного образования и науки", 72 часа, СОГУ.
2. Удостоверение о повышении квалификации 180001813723 от 30.04.2019, "Информационно-коммуникационные технологии в системе высшего образования", 32 часа, СОГУ.
3. Удостоверение о повышении квалификации 153101158930, 2020г., "Организационные и психолого-педагогические основы инклюзивного образования в вузе", 20 часов, СОГУ.</v>
      </c>
      <c r="H67" s="201">
        <v>142.25</v>
      </c>
      <c r="I67" s="153">
        <f t="shared" si="0"/>
        <v>0.16735294117647059</v>
      </c>
      <c r="J67" s="201">
        <f>VLOOKUP($C67:$C$96,'Сведения о преподавателях'!$A$3:$K$126,6,FALSE)</f>
        <v>17</v>
      </c>
      <c r="K67" s="201" t="str">
        <f>VLOOKUP($C67:$C$96,'Сведения о преподавателях'!$A$3:$K$126,7,FALSE)</f>
        <v>нет</v>
      </c>
    </row>
    <row r="68" spans="1:11" ht="228">
      <c r="A68" s="202">
        <v>53</v>
      </c>
      <c r="B68" s="202" t="s">
        <v>144</v>
      </c>
      <c r="C68" s="202" t="s">
        <v>90</v>
      </c>
      <c r="D68" s="202" t="str">
        <f>VLOOKUP($C68:$C$96,'Сведения о преподавателях'!$A$3:$K$126,2,FALSE)</f>
        <v>по основному месту работы</v>
      </c>
      <c r="E68" s="202" t="str">
        <f>VLOOKUP($C68:$C$96,'Сведения о преподавателях'!$A$3:$K$126,3,FALSE)</f>
        <v>Должность  –  доцент, канд. физ.-мат. наук, ученое звание отсутствует</v>
      </c>
      <c r="F68" s="202" t="str">
        <f>VLOOKUP($C68:$C$96,'Сведения о преподавателях'!$A$3:$K$126,4,FALSE)</f>
        <v>Высшее, специальность – математика, квалификация – математик, преподаватель</v>
      </c>
      <c r="G68" s="202" t="str">
        <f>VLOOKUP($C68:$C$96,'Сведения о преподавателях'!$A$3:$K$126,5,FALSE)</f>
        <v>1. Удостоверение о повышении квалификации 180001814834 от 10.12.2018, "Актуальная педагогика: проблемы современного образования и науки", 72 часа, СОГУ.
2. Удостоверение о повышении квалификации 180001813723 от 30.04.2019, "Информационно-коммуникационные технологии в системе высшего образования", 32 часа, СОГУ.
3. Удостоверение о повышении квалификации 153101158930, 2020г., "Организационные и психолого-педагогические основы инклюзивного образования в вузе", 20 часов, СОГУ.</v>
      </c>
      <c r="H68" s="201">
        <v>0</v>
      </c>
      <c r="I68" s="153">
        <f t="shared" si="0"/>
        <v>0</v>
      </c>
      <c r="J68" s="201">
        <f>VLOOKUP($C68:$C$96,'Сведения о преподавателях'!$A$3:$K$126,6,FALSE)</f>
        <v>17</v>
      </c>
      <c r="K68" s="201" t="str">
        <f>VLOOKUP($C68:$C$96,'Сведения о преподавателях'!$A$3:$K$126,7,FALSE)</f>
        <v>нет</v>
      </c>
    </row>
    <row r="69" spans="1:11" ht="228">
      <c r="A69" s="202">
        <v>54</v>
      </c>
      <c r="B69" s="202" t="s">
        <v>145</v>
      </c>
      <c r="C69" s="202" t="s">
        <v>146</v>
      </c>
      <c r="D69" s="202" t="str">
        <f>VLOOKUP($C69:$C$96,'Сведения о преподавателях'!$A$3:$K$126,2,FALSE)</f>
        <v>по основному месту работы</v>
      </c>
      <c r="E69" s="202" t="str">
        <f>VLOOKUP($C69:$C$96,'Сведения о преподавателях'!$A$3:$K$126,3,FALSE)</f>
        <v>Должность  – доцент, канд. физ.-мат. наук, ученое звание доцент</v>
      </c>
      <c r="F69" s="202" t="str">
        <f>VLOOKUP($C69:$C$96,'Сведения о преподавателях'!$A$3:$K$126,4,FALSE)</f>
        <v>Высшее, специальность – математика, квалификация – математик</v>
      </c>
      <c r="G69" s="202" t="str">
        <f>VLOOKUP($C69:$C$96,'Сведения о преподавателях'!$A$3:$K$126,5,FALSE)</f>
        <v>1. Удостоверение о повышении квалификации 180001813736 от 30.04.2019, "Информационно-коммуникационные технологии в системе высшего образования", 32 часа, СОГУ.
2. Удостоверение о повышении квалификации 153101159548, 2020г., "Современные педагогические технологии профессионального образования", 36 часов, СОГУ.
3. Удостоверение о повышении квалификации 153101158946, 2020г., "Организационные и психолого-педагогические основы инклюзивного образования в вузе", 20 часов, СОГУ.</v>
      </c>
      <c r="H69" s="201">
        <v>74.25</v>
      </c>
      <c r="I69" s="153">
        <f t="shared" si="0"/>
        <v>8.7352941176470592E-2</v>
      </c>
      <c r="J69" s="201">
        <f>VLOOKUP($C69:$C$96,'Сведения о преподавателях'!$A$3:$K$126,6,FALSE)</f>
        <v>42</v>
      </c>
      <c r="K69" s="201" t="str">
        <f>VLOOKUP($C69:$C$96,'Сведения о преподавателях'!$A$3:$K$126,7,FALSE)</f>
        <v>14 (ЮМИ ВНЦ)</v>
      </c>
    </row>
    <row r="70" spans="1:11" ht="228">
      <c r="A70" s="202">
        <v>55</v>
      </c>
      <c r="B70" s="202" t="s">
        <v>147</v>
      </c>
      <c r="C70" s="202" t="s">
        <v>146</v>
      </c>
      <c r="D70" s="202" t="str">
        <f>VLOOKUP($C70:$C$96,'Сведения о преподавателях'!$A$3:$K$126,2,FALSE)</f>
        <v>по основному месту работы</v>
      </c>
      <c r="E70" s="202" t="str">
        <f>VLOOKUP($C70:$C$96,'Сведения о преподавателях'!$A$3:$K$126,3,FALSE)</f>
        <v>Должность  – доцент, канд. физ.-мат. наук, ученое звание доцент</v>
      </c>
      <c r="F70" s="202" t="str">
        <f>VLOOKUP($C70:$C$96,'Сведения о преподавателях'!$A$3:$K$126,4,FALSE)</f>
        <v>Высшее, специальность – математика, квалификация – математик</v>
      </c>
      <c r="G70" s="202" t="str">
        <f>VLOOKUP($C70:$C$96,'Сведения о преподавателях'!$A$3:$K$126,5,FALSE)</f>
        <v>1. Удостоверение о повышении квалификации 180001813736 от 30.04.2019, "Информационно-коммуникационные технологии в системе высшего образования", 32 часа, СОГУ.
2. Удостоверение о повышении квалификации 153101159548, 2020г., "Современные педагогические технологии профессионального образования", 36 часов, СОГУ.
3. Удостоверение о повышении квалификации 153101158946, 2020г., "Организационные и психолого-педагогические основы инклюзивного образования в вузе", 20 часов, СОГУ.</v>
      </c>
      <c r="H70" s="201">
        <v>0</v>
      </c>
      <c r="I70" s="153">
        <f t="shared" si="0"/>
        <v>0</v>
      </c>
      <c r="J70" s="201">
        <f>VLOOKUP($C70:$C$96,'Сведения о преподавателях'!$A$3:$K$126,6,FALSE)</f>
        <v>42</v>
      </c>
      <c r="K70" s="201" t="str">
        <f>VLOOKUP($C70:$C$96,'Сведения о преподавателях'!$A$3:$K$126,7,FALSE)</f>
        <v>14 (ЮМИ ВНЦ)</v>
      </c>
    </row>
    <row r="71" spans="1:11" ht="288">
      <c r="A71" s="202">
        <v>56</v>
      </c>
      <c r="B71" s="202" t="s">
        <v>148</v>
      </c>
      <c r="C71" s="202" t="s">
        <v>52</v>
      </c>
      <c r="D71" s="202" t="str">
        <f>VLOOKUP($C71:$C$96,'Сведения о преподавателях'!$A$3:$K$126,2,FALSE)</f>
        <v>по основному месту работы</v>
      </c>
      <c r="E71" s="202" t="str">
        <f>VLOOKUP($C71:$C$96,'Сведения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71" s="202" t="str">
        <f>VLOOKUP($C71:$C$96,'Сведения о преподавателях'!$A$3:$K$126,4,FALSE)</f>
        <v>Высшее, специальность - математика, квалификация - математик, преподаватель</v>
      </c>
      <c r="G71" s="202" t="str">
        <f>VLOOKUP($C71:$C$96,'Сведения о преподавателях'!$A$3:$K$126,5,FALSE)</f>
        <v>1. Удостоверение о повышении квалификации 180001813716 от 30.04.2019, "Информационно-коммуникационные технологии в системе высшего образования", 32 часа, СОГУ.
2. Удостоверение о повышении квалификации 180001202509 от 25.12.2019, "Современные цифровые технологии", 24 часа, СОГУ.
3. Удостоверение о повышении квалификации 153101159541, 2020г., "Современные педагогические технологии профессионального образования", 36 часов, СОГУ.
4. Удостоверение о повышении квалификации 153101158935, 2020г., "Организационные и психолого-педагогические основы инклюзивного образования в вузе", 20 часов, СОГУ.</v>
      </c>
      <c r="H71" s="201">
        <v>78.25</v>
      </c>
      <c r="I71" s="153">
        <f t="shared" si="0"/>
        <v>9.2058823529411762E-2</v>
      </c>
      <c r="J71" s="201">
        <f>VLOOKUP($C71:$C$96,'Сведения о преподавателях'!$A$3:$K$126,6,FALSE)</f>
        <v>25</v>
      </c>
      <c r="K71" s="201" t="str">
        <f>VLOOKUP($C71:$C$96,'Сведения о преподавателях'!$A$3:$K$126,7,FALSE)</f>
        <v>нет</v>
      </c>
    </row>
    <row r="72" spans="1:11" ht="288">
      <c r="A72" s="202">
        <v>57</v>
      </c>
      <c r="B72" s="202" t="s">
        <v>149</v>
      </c>
      <c r="C72" s="202" t="s">
        <v>52</v>
      </c>
      <c r="D72" s="202" t="str">
        <f>VLOOKUP($C72:$C$96,'Сведения о преподавателях'!$A$3:$K$126,2,FALSE)</f>
        <v>по основному месту работы</v>
      </c>
      <c r="E72" s="202" t="str">
        <f>VLOOKUP($C72:$C$96,'Сведения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72" s="202" t="str">
        <f>VLOOKUP($C72:$C$96,'Сведения о преподавателях'!$A$3:$K$126,4,FALSE)</f>
        <v>Высшее, специальность - математика, квалификация - математик, преподаватель</v>
      </c>
      <c r="G72" s="202" t="str">
        <f>VLOOKUP($C72:$C$96,'Сведения о преподавателях'!$A$3:$K$126,5,FALSE)</f>
        <v>1. Удостоверение о повышении квалификации 180001813716 от 30.04.2019, "Информационно-коммуникационные технологии в системе высшего образования", 32 часа, СОГУ.
2. Удостоверение о повышении квалификации 180001202509 от 25.12.2019, "Современные цифровые технологии", 24 часа, СОГУ.
3. Удостоверение о повышении квалификации 153101159541, 2020г., "Современные педагогические технологии профессионального образования", 36 часов, СОГУ.
4. Удостоверение о повышении квалификации 153101158935, 2020г., "Организационные и психолого-педагогические основы инклюзивного образования в вузе", 20 часов, СОГУ.</v>
      </c>
      <c r="H72" s="201">
        <v>0</v>
      </c>
      <c r="I72" s="153">
        <f t="shared" ref="I72:I96" si="3">IF(ISNUMBER(SEARCH("ГПХ",D72)),H72/300,H72/850)</f>
        <v>0</v>
      </c>
      <c r="J72" s="201">
        <f>VLOOKUP($C72:$C$96,'Сведения о преподавателях'!$A$3:$K$126,6,FALSE)</f>
        <v>25</v>
      </c>
      <c r="K72" s="201" t="str">
        <f>VLOOKUP($C72:$C$96,'Сведения о преподавателях'!$A$3:$K$126,7,FALSE)</f>
        <v>нет</v>
      </c>
    </row>
    <row r="73" spans="1:11" ht="360">
      <c r="A73" s="236">
        <v>58</v>
      </c>
      <c r="B73" s="236" t="s">
        <v>150</v>
      </c>
      <c r="C73" s="202" t="s">
        <v>34</v>
      </c>
      <c r="D73" s="202" t="str">
        <f>VLOOKUP($C73:$C$96,'Сведения о преподавателях'!$A$3:$K$126,2,FALSE)</f>
        <v>по основному месту работы</v>
      </c>
      <c r="E73" s="202" t="str">
        <f>VLOOKUP($C73:$C$96,'Сведения о преподавателях'!$A$3:$K$126,3,FALSE)</f>
        <v>Должность  – доцент, канд. пед. наук, доцент</v>
      </c>
      <c r="F73" s="202" t="str">
        <f>VLOOKUP($C73:$C$96,'Сведения о преподавателях'!$A$3:$K$126,4,FALSE)</f>
        <v>Высшее, специальность – математика, квалификация – математик, преподаватель</v>
      </c>
      <c r="G73" s="202" t="str">
        <f>VLOOKUP($C73:$C$96,'Сведения о преподавателях'!$A$3:$K$126,5,FALSE)</f>
        <v>1. Удостоверение о повышении квалификации 0395793 от 04.12.2018, “Педагогика высшей школы в условиях реализации ФГОС”, 72 часа, ЧОУ ВО "ВИУ".
2. Удостоверение о повышении квалификации 180001814880 от 10.12.2018, "Актуальная педагогика: проблемы современного образования и науки", 72 часа, СОГУ.
3. Удостоверение о повышении квалификации 180001813707 от 30.04.2019, "Информационно-коммуникационные технологии в системе высшего образования", 32 часа, СОГУ.
4. Удостоверение о повышении квалификации 153101158948,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180001202515 от 25.12.2019, "Современные цифровые технологии", 24 часа, СОГУ.</v>
      </c>
      <c r="H73" s="201">
        <v>2</v>
      </c>
      <c r="I73" s="153">
        <f t="shared" si="3"/>
        <v>2.352941176470588E-3</v>
      </c>
      <c r="J73" s="201">
        <f>VLOOKUP($C73:$C$96,'Сведения о преподавателях'!$A$3:$K$126,6,FALSE)</f>
        <v>24</v>
      </c>
      <c r="K73" s="201" t="str">
        <f>VLOOKUP($C73:$C$96,'Сведения о преподавателях'!$A$3:$K$126,7,FALSE)</f>
        <v>нет</v>
      </c>
    </row>
    <row r="74" spans="1:11" ht="288">
      <c r="A74" s="236"/>
      <c r="B74" s="236"/>
      <c r="C74" s="202" t="s">
        <v>151</v>
      </c>
      <c r="D74" s="202" t="str">
        <f>VLOOKUP($C74:$C$96,'Сведения о преподавателях'!$A$3:$K$126,2,FALSE)</f>
        <v>по основному месту работы</v>
      </c>
      <c r="E74" s="202" t="str">
        <f>VLOOKUP($C74:$C$96,'Сведения о преподавателях'!$A$3:$K$126,3,FALSE)</f>
        <v>Должность  –  доцент, канд. физ.-мат. наук, ученое звание отсутствует</v>
      </c>
      <c r="F74" s="202" t="str">
        <f>VLOOKUP($C74:$C$96,'Сведения о преподавателях'!$A$3:$K$126,4,FALSE)</f>
        <v>Высшее, специальность – математика, квалификация – математик, системный программист</v>
      </c>
      <c r="G74" s="202" t="str">
        <f>VLOOKUP($C74:$C$96,'Сведения о преподавателях'!$A$3:$K$126,5,FALSE)</f>
        <v>1. Удостоверение о повышении квалификации 180001814738 от 10.12.2018, "Актуальная педагогика: проблемы современного образования и науки", 72 часа, СОГУ.
2.Удостоверение о повышении квалификации 180001813702 от 30.04.2019, "Информационно-коммуникационные технологии в системе высшего образования", 32 часа, СОГУ.
3. Удостоверение о повышении квалификации 180001202537 от 25.12.2019, "Современные цифровые технологии", 24 часа, СОГУ.
4. Удостоверение о повышении квалификации 153101158906, 2020г., "Организационные и психолого-педагогические основы инклюзивного образования в вузе", 20 часов, СОГУ.</v>
      </c>
      <c r="H74" s="201">
        <v>2</v>
      </c>
      <c r="I74" s="153">
        <f t="shared" si="3"/>
        <v>2.352941176470588E-3</v>
      </c>
      <c r="J74" s="201">
        <f>VLOOKUP($C74:$C$96,'Сведения о преподавателях'!$A$3:$K$126,6,FALSE)</f>
        <v>8</v>
      </c>
      <c r="K74" s="201" t="str">
        <f>VLOOKUP($C74:$C$96,'Сведения о преподавателях'!$A$3:$K$126,7,FALSE)</f>
        <v>нет</v>
      </c>
    </row>
    <row r="75" spans="1:11" ht="228">
      <c r="A75" s="202">
        <v>59</v>
      </c>
      <c r="B75" s="202" t="s">
        <v>153</v>
      </c>
      <c r="C75" s="202" t="s">
        <v>63</v>
      </c>
      <c r="D75" s="202" t="str">
        <f>VLOOKUP($C75:$C$96,'Сведения о преподавателях'!$A$3:$K$126,2,FALSE)</f>
        <v>по основному месту работы</v>
      </c>
      <c r="E75" s="202" t="str">
        <f>VLOOKUP($C75:$C$96,'Сведения о преподавателях'!$A$3:$K$126,3,FALSE)</f>
        <v xml:space="preserve">Должность - доцент, канд. физ.-мат. наук, ученое звание отсутствует </v>
      </c>
      <c r="F75" s="202" t="str">
        <f>VLOOKUP($C75:$C$96,'Сведения о преподавателях'!$A$3:$K$126,4,FALSE)</f>
        <v>Высшее, специальность - математика, квалификация - математик, преподаватель</v>
      </c>
      <c r="G75" s="202" t="str">
        <f>VLOOKUP($C75:$C$96,'Сведения о преподавателях'!$A$3:$K$126,5,FALSE)</f>
        <v>1. Удостоверение о повышении квалификации 180001813719 от 30.04.2019, "Информационно-коммуникационные технологии в системе высшего образования", 32 часа, СОГУ.
2. Удостоверение о повышении квалификации 153101159528, 2020г., "Современные педагогические технологии профессионального образования", 36 часов, СОГУ.
3. Удостоверение о повышении квалификации 153101158917, 2020г., "Организационные и психолого-педагогические основы инклюзивного образования в вузе", 20 часов, СОГУ.</v>
      </c>
      <c r="H75" s="201">
        <v>2</v>
      </c>
      <c r="I75" s="153">
        <f t="shared" si="3"/>
        <v>2.352941176470588E-3</v>
      </c>
      <c r="J75" s="201">
        <f>VLOOKUP($C75:$C$96,'Сведения о преподавателях'!$A$3:$K$126,6,FALSE)</f>
        <v>26</v>
      </c>
      <c r="K75" s="201" t="str">
        <f>VLOOKUP($C75:$C$96,'Сведения о преподавателях'!$A$3:$K$126,7,FALSE)</f>
        <v>1 (РИПКРО)</v>
      </c>
    </row>
    <row r="76" spans="1:11" ht="228">
      <c r="A76" s="202">
        <v>60</v>
      </c>
      <c r="B76" s="202" t="s">
        <v>154</v>
      </c>
      <c r="C76" s="202" t="s">
        <v>105</v>
      </c>
      <c r="D76" s="202" t="str">
        <f>VLOOKUP($C76:$C$96,'Сведения о преподавателях'!$A$3:$K$126,2,FALSE)</f>
        <v>по основному месту работы</v>
      </c>
      <c r="E76" s="202" t="str">
        <f>VLOOKUP($C76:$C$96,'Сведения о преподавателях'!$A$3:$K$126,3,FALSE)</f>
        <v xml:space="preserve">Должность - профессор, д-р физ.-мат. наук, профессор </v>
      </c>
      <c r="F76" s="202" t="str">
        <f>VLOOKUP($C76:$C$96,'Сведения о преподавателях'!$A$3:$K$126,4,FALSE)</f>
        <v xml:space="preserve">Высшее, специальность - математика, квалификация - математик </v>
      </c>
      <c r="G76" s="202" t="str">
        <f>VLOOKUP($C76:$C$96,'Сведения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76" s="201">
        <v>1</v>
      </c>
      <c r="I76" s="153">
        <f t="shared" si="3"/>
        <v>1.176470588235294E-3</v>
      </c>
      <c r="J76" s="201">
        <f>VLOOKUP($C76:$C$96,'Сведения о преподавателях'!$A$3:$K$126,6,FALSE)</f>
        <v>34</v>
      </c>
      <c r="K76" s="201" t="str">
        <f>VLOOKUP($C76:$C$96,'Сведения о преподавателях'!$A$3:$K$126,7,FALSE)</f>
        <v>14 (ЮМИ ВНЦ)</v>
      </c>
    </row>
    <row r="77" spans="1:11" ht="252">
      <c r="A77" s="237">
        <v>61</v>
      </c>
      <c r="B77" s="237" t="s">
        <v>653</v>
      </c>
      <c r="C77" s="202" t="s">
        <v>46</v>
      </c>
      <c r="D77" s="202" t="str">
        <f>VLOOKUP($C77:$C$96,'Сведения о преподавателях'!$A$3:$K$126,2,FALSE)</f>
        <v>по основному месту работы</v>
      </c>
      <c r="E77" s="202" t="str">
        <f>VLOOKUP($C77:$C$96,'Сведения о преподавателях'!$A$3:$K$126,3,FALSE)</f>
        <v xml:space="preserve">Должность - доцент, канд. физ.-мат. наук, ученое звание отсутствует </v>
      </c>
      <c r="F77" s="202" t="str">
        <f>VLOOKUP($C77:$C$96,'Сведения о преподавателях'!$A$3:$K$126,4,FALSE)</f>
        <v>Высшее, специальность - математика, квалификация - математик, преподаватель</v>
      </c>
      <c r="G77" s="202" t="str">
        <f>VLOOKUP($C77:$C$96,'Сведения о преподавателях'!$A$3:$K$126,5,FALSE)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77" s="201">
        <v>21</v>
      </c>
      <c r="I77" s="153">
        <f t="shared" ref="I77:I82" si="4">IF(ISNUMBER(SEARCH("ГПХ",D77)),H77/300,H77/850)</f>
        <v>2.4705882352941175E-2</v>
      </c>
      <c r="J77" s="201">
        <f>VLOOKUP($C77:$C$96,'Сведения о преподавателях'!$A$3:$K$126,6,FALSE)</f>
        <v>23</v>
      </c>
      <c r="K77" s="201" t="str">
        <f>VLOOKUP($C77:$C$96,'Сведения о преподавателях'!$A$3:$K$126,7,FALSE)</f>
        <v>нет</v>
      </c>
    </row>
    <row r="78" spans="1:11" ht="228">
      <c r="A78" s="238"/>
      <c r="B78" s="238"/>
      <c r="C78" s="202" t="s">
        <v>182</v>
      </c>
      <c r="D78" s="202" t="str">
        <f>VLOOKUP($C78:$C$96,'Сведения о преподавателях'!$A$3:$K$126,2,FALSE)</f>
        <v>по основному месту работы</v>
      </c>
      <c r="E78" s="202" t="str">
        <f>VLOOKUP($C78:$C$96,'Сведения о преподавателях'!$A$3:$K$126,3,FALSE)</f>
        <v>Должность  – доцент, канд. физ.-мат. наук, ученое звание отсутствует</v>
      </c>
      <c r="F78" s="202" t="str">
        <f>VLOOKUP($C78:$C$96,'Сведения о преподавателях'!$A$3:$K$126,4,FALSE)</f>
        <v>Высшее, специальность –  математика, квалификация - системный программист, прикладная математика и информатика</v>
      </c>
      <c r="G78" s="202" t="str">
        <f>VLOOKUP($C78:$C$96,'Сведения о преподавателях'!$A$3:$K$126,5,FALSE)</f>
        <v>1. Удостоверение о повышении квалификации 180001813727 от 30.04.2019, "Информационно-коммуникационные технологии в системе высшего образования", 32 часа, СОГУ.
2. Удостоверение о повышении квалификации 153101159521, 2020г., "Современные педагогические технологии профессионального образования", 36 часов, СОГУ.
3. Удостоверение о повышении квалификации 153101158903, 2020г., "Организационные и психолого-педагогические основы инклюзивного образования в вузе", 20 часов, СОГУ.</v>
      </c>
      <c r="H78" s="201">
        <v>21</v>
      </c>
      <c r="I78" s="153">
        <f t="shared" si="4"/>
        <v>2.4705882352941175E-2</v>
      </c>
      <c r="J78" s="201">
        <f>VLOOKUP($C78:$C$96,'Сведения о преподавателях'!$A$3:$K$126,6,FALSE)</f>
        <v>11</v>
      </c>
      <c r="K78" s="201" t="str">
        <f>VLOOKUP($C78:$C$96,'Сведения о преподавателях'!$A$3:$K$126,7,FALSE)</f>
        <v>нет</v>
      </c>
    </row>
    <row r="79" spans="1:11" ht="312">
      <c r="A79" s="238"/>
      <c r="B79" s="238"/>
      <c r="C79" s="202" t="s">
        <v>387</v>
      </c>
      <c r="D79" s="202" t="str">
        <f>VLOOKUP($C79:$C$96,'Сведения о преподавателях'!$A$3:$K$126,2,FALSE)</f>
        <v>по основному месту работы</v>
      </c>
      <c r="E79" s="202" t="str">
        <f>VLOOKUP($C79:$C$96,'Сведения о преподавателях'!$A$3:$K$126,3,FALSE)</f>
        <v>Должность  –  доцент, канд. физ.-мат. наук, ученое звание отсутствует</v>
      </c>
      <c r="F79" s="202" t="str">
        <f>VLOOKUP($C79:$C$96,'Сведения о преподавателях'!$A$3:$K$126,4,FALSE)</f>
        <v>Высшее, специальность – математика, квалификация – математик, преподаватель математики.</v>
      </c>
      <c r="G79" s="202" t="str">
        <f>VLOOKUP($C79:$C$96,'Сведения о преподавателях'!$A$3:$K$126,5,FALSE)</f>
        <v>1. Удостоверение о повышении квалификации 180001026429, 19.12.2016, "Система формирования психолого-педагогических компетенций в образовательном пространстве",  72 часа, СОГУ.
2. Удостоверение о повышении квалификации 180001813726 от 30.04.2019, "Информационно-коммуникационные технологии в системе высшего образования", 32 часа, СОГУ.
3. Удостоверение о повышении квалификации 153101159543, 2020г., "Современные педагогические технологии профессионального образования", 36 часов, СОГУ.
4. Удостоверение о повышении квалификации 153101158939, 2020г., "Организационные и психолого-педагогические основы инклюзивного образования в вузе", 20 часов, СОГУ.</v>
      </c>
      <c r="H79" s="201">
        <v>21</v>
      </c>
      <c r="I79" s="153">
        <f t="shared" si="4"/>
        <v>2.4705882352941175E-2</v>
      </c>
      <c r="J79" s="201">
        <f>VLOOKUP($C79:$C$96,'Сведения о преподавателях'!$A$3:$K$126,6,FALSE)</f>
        <v>13</v>
      </c>
      <c r="K79" s="201" t="str">
        <f>VLOOKUP($C79:$C$96,'Сведения о преподавателях'!$A$3:$K$126,7,FALSE)</f>
        <v>30 (пед)</v>
      </c>
    </row>
    <row r="80" spans="1:11" ht="228">
      <c r="A80" s="238"/>
      <c r="B80" s="238"/>
      <c r="C80" s="202" t="s">
        <v>57</v>
      </c>
      <c r="D80" s="202" t="str">
        <f>VLOOKUP($C80:$C$96,'Сведения о преподавателях'!$A$3:$K$126,2,FALSE)</f>
        <v>по основному месту работы</v>
      </c>
      <c r="E80" s="202" t="str">
        <f>VLOOKUP($C80:$C$96,'Сведения о преподавателях'!$A$3:$K$126,3,FALSE)</f>
        <v>Должность  –  зав. кафедрой, профессор, докт. физ.-мат. наук, доцент</v>
      </c>
      <c r="F80" s="202" t="str">
        <f>VLOOKUP($C80:$C$96,'Сведения о преподавателях'!$A$3:$K$126,4,FALSE)</f>
        <v>Высшее, специальность – математика, квалификация – математик, преподаватель математики.</v>
      </c>
      <c r="G80" s="202" t="str">
        <f>VLOOKUP($C80:$C$96,'Сведения о преподавателях'!$A$3:$K$126,5,FALSE)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80" s="201">
        <v>21</v>
      </c>
      <c r="I80" s="153">
        <f t="shared" si="4"/>
        <v>2.4705882352941175E-2</v>
      </c>
      <c r="J80" s="201">
        <f>VLOOKUP($C80:$C$96,'Сведения о преподавателях'!$A$3:$K$126,6,FALSE)</f>
        <v>35</v>
      </c>
      <c r="K80" s="201" t="str">
        <f>VLOOKUP($C80:$C$96,'Сведения о преподавателях'!$A$3:$K$126,7,FALSE)</f>
        <v>нет</v>
      </c>
    </row>
    <row r="81" spans="1:11" ht="156">
      <c r="A81" s="239"/>
      <c r="B81" s="239"/>
      <c r="C81" s="202" t="s">
        <v>132</v>
      </c>
      <c r="D81" s="202" t="str">
        <f>VLOOKUP($C81:$C$96,'Сведения о преподавателях'!$A$3:$K$126,2,FALSE)</f>
        <v>на условиях внешнего совместительства</v>
      </c>
      <c r="E81" s="202" t="str">
        <f>VLOOKUP($C81:$C$96,'Сведения о преподавателях'!$A$3:$K$126,3,FALSE)</f>
        <v>Должность  – доцент, канд. техн. наук, ученое звание отсутствует</v>
      </c>
      <c r="F81" s="202" t="str">
        <f>VLOOKUP($C81:$C$96,'Сведения о преподавателях'!$A$3:$K$126,4,FALSE)</f>
        <v>Высшее, специальность – информационные системы в экономике, квалификация – экономист-информатик</v>
      </c>
      <c r="G81" s="202" t="str">
        <f>VLOOKUP($C81:$C$96,'Сведения о преподавателях'!$A$3:$K$126,5,FALSE)</f>
        <v>1. Удостоверение о повышении квалификации 153101159540, 2020г., "Современные педагогические технологии профессионального образования", 36 часов, СОГУ.
2. Удостоверение о повышении квалификации 153101158934, 2020г., "Организационные и психолого-педагогические основы инклюзивного образования в вузе", 20 часов, СОГУ.</v>
      </c>
      <c r="H81" s="201">
        <v>21</v>
      </c>
      <c r="I81" s="153">
        <f t="shared" ref="I81" si="5">IF(ISNUMBER(SEARCH("ГПХ",D81)),H81/300,H81/850)</f>
        <v>2.4705882352941175E-2</v>
      </c>
      <c r="J81" s="201" t="str">
        <f>VLOOKUP($C81:$C$96,'Сведения о преподавателях'!$A$3:$K$126,6,FALSE)</f>
        <v xml:space="preserve">1
</v>
      </c>
      <c r="K81" s="201" t="str">
        <f>VLOOKUP($C81:$C$96,'Сведения о преподавателях'!$A$3:$K$126,7,FALSE)</f>
        <v>19 (по спец.)</v>
      </c>
    </row>
    <row r="82" spans="1:11" ht="252">
      <c r="A82" s="237">
        <v>62</v>
      </c>
      <c r="B82" s="237" t="s">
        <v>155</v>
      </c>
      <c r="C82" s="202" t="s">
        <v>46</v>
      </c>
      <c r="D82" s="202" t="str">
        <f>VLOOKUP($C82:$C$96,'Сведения о преподавателях'!$A$3:$K$126,2,FALSE)</f>
        <v>по основному месту работы</v>
      </c>
      <c r="E82" s="202" t="str">
        <f>VLOOKUP($C82:$C$96,'Сведения о преподавателях'!$A$3:$K$126,3,FALSE)</f>
        <v xml:space="preserve">Должность - доцент, канд. физ.-мат. наук, ученое звание отсутствует </v>
      </c>
      <c r="F82" s="202" t="str">
        <f>VLOOKUP($C82:$C$96,'Сведения о преподавателях'!$A$3:$K$126,4,FALSE)</f>
        <v>Высшее, специальность - математика, квалификация - математик, преподаватель</v>
      </c>
      <c r="G82" s="202" t="str">
        <f>VLOOKUP($C82:$C$96,'Сведения о преподавателях'!$A$3:$K$126,5,FALSE)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82" s="201">
        <v>10</v>
      </c>
      <c r="I82" s="153">
        <f t="shared" si="4"/>
        <v>1.1764705882352941E-2</v>
      </c>
      <c r="J82" s="201">
        <f>VLOOKUP($C82:$C$96,'Сведения о преподавателях'!$A$3:$K$126,6,FALSE)</f>
        <v>23</v>
      </c>
      <c r="K82" s="201" t="str">
        <f>VLOOKUP($C82:$C$96,'Сведения о преподавателях'!$A$3:$K$126,7,FALSE)</f>
        <v>нет</v>
      </c>
    </row>
    <row r="83" spans="1:11" ht="228" customHeight="1">
      <c r="A83" s="238"/>
      <c r="B83" s="238"/>
      <c r="C83" s="202" t="s">
        <v>350</v>
      </c>
      <c r="D83" s="202" t="str">
        <f>VLOOKUP($C83:$C$96,'Сведения о преподавателях'!$A$3:$K$126,2,FALSE)</f>
        <v>Договор ГПХ</v>
      </c>
      <c r="E83" s="202" t="str">
        <f>VLOOKUP($C83:$C$96,'Сведения о преподавателях'!$A$3:$K$126,3,FALSE)</f>
        <v>Должность отсутствует (председатель ГЭК), профессор, д-р физ.-мат. наук, профессор</v>
      </c>
      <c r="F83" s="202" t="str">
        <f>VLOOKUP($C83:$C$96,'Сведения о преподавателях'!$A$3:$K$126,4,FALSE)</f>
        <v>Высшее, специальность – математика, квалификация – математик, преподаватель математики</v>
      </c>
      <c r="G83" s="202" t="str">
        <f>VLOOKUP($C83:$C$96,'Сведения о преподавателях'!$A$3:$K$126,5,FALSE)</f>
        <v>1. Удостоверение о повышении квалификации 071801447088 от 7.12.2018, «Информационно-коммуникационные технологии в образовательной деятельности», 72 часа, ЦДПО при ИФиМ ФГБОУ ВО «КБГУ им. Х.М. Бербекова».
2. Удостоверение о повышении квалификации 070400000568 от 6.04.2018, «Оказание первой доврачебной помощи», 72 часа, ЦДПО и ПК ФГБОУ ВО «КБГУ им. Х.М. Бербекова».
3. Удостоверение о повышении квалификации 072404100795 от 16.01.2017, «Новые педагогические технологии в учебном процессе образовательной организации высшего образования», 108 часов, ИПК и ПП ФГБОУ ВО «КБГУ им. Х.М. Бербекова».</v>
      </c>
      <c r="H83" s="201">
        <v>0.5</v>
      </c>
      <c r="I83" s="153">
        <f t="shared" ref="I83:I88" si="6">IF(ISNUMBER(SEARCH("ГПХ",D83)),H83/300,H83/850)</f>
        <v>1.6666666666666668E-3</v>
      </c>
      <c r="J83" s="201">
        <f>VLOOKUP($C83:$C$96,'Сведения о преподавателях'!$A$3:$K$126,6,FALSE)</f>
        <v>40</v>
      </c>
      <c r="K83" s="201" t="str">
        <f>VLOOKUP($C83:$C$96,'Сведения о преподавателях'!$A$3:$K$126,7,FALSE)</f>
        <v>нет</v>
      </c>
    </row>
    <row r="84" spans="1:11" ht="288">
      <c r="A84" s="238"/>
      <c r="B84" s="238"/>
      <c r="C84" s="202" t="s">
        <v>292</v>
      </c>
      <c r="D84" s="202" t="str">
        <f>VLOOKUP($C84:$C$96,'Сведения о преподавателях'!$A$3:$K$126,2,FALSE)</f>
        <v>по основному месту работы</v>
      </c>
      <c r="E84" s="202" t="str">
        <f>VLOOKUP($C84:$C$96,'Сведения о преподавателях'!$A$3:$K$126,3,FALSE)</f>
        <v>Должность  – декан факультета математики и компьютерных наук, док. физ.-мат. наук, ученое звание доцент</v>
      </c>
      <c r="F84" s="202" t="str">
        <f>VLOOKUP($C84:$C$96,'Сведения о преподавателях'!$A$3:$K$126,4,FALSE)</f>
        <v>Высшее, специальность – математика, информатика, квалификация - учитель математики, информатики и вычислительной техники</v>
      </c>
      <c r="G84" s="202" t="str">
        <f>VLOOKUP($C84:$C$96,'Сведения о преподавателях'!$A$3:$K$126,5,FALSE)</f>
        <v>1. Удостоверение о повышении квалификации 180001813735 от 30.04.2019, "Информационно-коммуникационные технологии в системе высшего образования", 32 часа, СОГУ.
2. Удостоверение о повышении квалификации 180001202525 от 25.12.2019, "Современные цифровые технологии", 24 часа, СОГУ.
3. Удостоверение о повышении квалификации 153101159534, 2020г., "Современные педагогические технологии профессионального образования", 36 часов, СОГУ.
4. Удостоверение о повышении квалификации 153101158924, 2020г., "Организационные и психолого-педагогические основы инклюзивного образования в вузе", 20 часов, СОГУ.</v>
      </c>
      <c r="H84" s="201">
        <v>0.5</v>
      </c>
      <c r="I84" s="153">
        <f t="shared" si="6"/>
        <v>5.8823529411764701E-4</v>
      </c>
      <c r="J84" s="201">
        <f>VLOOKUP($C84:$C$96,'Сведения о преподавателях'!$A$3:$K$126,6,FALSE)</f>
        <v>24</v>
      </c>
      <c r="K84" s="201" t="str">
        <f>VLOOKUP($C84:$C$96,'Сведения о преподавателях'!$A$3:$K$126,7,FALSE)</f>
        <v>14 (для ПМ)</v>
      </c>
    </row>
    <row r="85" spans="1:11" ht="228">
      <c r="A85" s="238"/>
      <c r="B85" s="238"/>
      <c r="C85" s="202" t="s">
        <v>105</v>
      </c>
      <c r="D85" s="202" t="str">
        <f>VLOOKUP($C85:$C$96,'Сведения о преподавателях'!$A$3:$K$126,2,FALSE)</f>
        <v>по основному месту работы</v>
      </c>
      <c r="E85" s="202" t="str">
        <f>VLOOKUP($C85:$C$96,'Сведения о преподавателях'!$A$3:$K$126,3,FALSE)</f>
        <v xml:space="preserve">Должность - профессор, д-р физ.-мат. наук, профессор </v>
      </c>
      <c r="F85" s="202" t="str">
        <f>VLOOKUP($C85:$C$96,'Сведения о преподавателях'!$A$3:$K$126,4,FALSE)</f>
        <v xml:space="preserve">Высшее, специальность - математика, квалификация - математик </v>
      </c>
      <c r="G85" s="202" t="str">
        <f>VLOOKUP($C85:$C$96,'Сведения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85" s="201">
        <v>0.5</v>
      </c>
      <c r="I85" s="153">
        <f t="shared" si="6"/>
        <v>5.8823529411764701E-4</v>
      </c>
      <c r="J85" s="201">
        <f>VLOOKUP($C85:$C$96,'Сведения о преподавателях'!$A$3:$K$126,6,FALSE)</f>
        <v>34</v>
      </c>
      <c r="K85" s="201" t="str">
        <f>VLOOKUP($C85:$C$96,'Сведения о преподавателях'!$A$3:$K$126,7,FALSE)</f>
        <v>14 (ЮМИ ВНЦ)</v>
      </c>
    </row>
    <row r="86" spans="1:11" ht="228">
      <c r="A86" s="238"/>
      <c r="B86" s="238"/>
      <c r="C86" s="202" t="s">
        <v>57</v>
      </c>
      <c r="D86" s="202" t="str">
        <f>VLOOKUP($C86:$C$96,'Сведения о преподавателях'!$A$3:$K$126,2,FALSE)</f>
        <v>по основному месту работы</v>
      </c>
      <c r="E86" s="202" t="str">
        <f>VLOOKUP($C86:$C$96,'Сведения о преподавателях'!$A$3:$K$126,3,FALSE)</f>
        <v>Должность  –  зав. кафедрой, профессор, докт. физ.-мат. наук, доцент</v>
      </c>
      <c r="F86" s="202" t="str">
        <f>VLOOKUP($C86:$C$96,'Сведения о преподавателях'!$A$3:$K$126,4,FALSE)</f>
        <v>Высшее, специальность – математика, квалификация – математик, преподаватель математики.</v>
      </c>
      <c r="G86" s="202" t="str">
        <f>VLOOKUP($C86:$C$96,'Сведения о преподавателях'!$A$3:$K$126,5,FALSE)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86" s="201">
        <v>0.5</v>
      </c>
      <c r="I86" s="153">
        <f t="shared" si="6"/>
        <v>5.8823529411764701E-4</v>
      </c>
      <c r="J86" s="201">
        <f>VLOOKUP($C86:$C$96,'Сведения о преподавателях'!$A$3:$K$126,6,FALSE)</f>
        <v>35</v>
      </c>
      <c r="K86" s="201" t="str">
        <f>VLOOKUP($C86:$C$96,'Сведения о преподавателях'!$A$3:$K$126,7,FALSE)</f>
        <v>нет</v>
      </c>
    </row>
    <row r="87" spans="1:11" ht="240">
      <c r="A87" s="238"/>
      <c r="B87" s="238"/>
      <c r="C87" s="202" t="s">
        <v>354</v>
      </c>
      <c r="D87" s="202" t="str">
        <f>VLOOKUP($C87:$C$96,'Сведения о преподавателях'!$A$3:$K$126,2,FALSE)</f>
        <v>Договор ГПХ</v>
      </c>
      <c r="E87" s="202" t="str">
        <f>VLOOKUP($C87:$C$96,'Сведения о преподавателях'!$A$3:$K$126,3,FALSE)</f>
        <v>Должность  –  отсутствует (член ГЭК), канд. физ.-мат. наук, ученое звание отсутствует</v>
      </c>
      <c r="F87" s="202" t="str">
        <f>VLOOKUP($C87:$C$96,'Сведения о преподавателях'!$A$3:$K$126,4,FALSE)</f>
        <v>Высшее, специальность – математика, квалификация – математик, преподаватель</v>
      </c>
      <c r="G87" s="202" t="str">
        <f>VLOOKUP($C87:$C$96,'Сведения о преподавателях'!$A$3:$K$126,5,FALSE)</f>
        <v>1. Удостоверение о повышении квалификации 180001202213 от 10.04.2018, "Информационные технологии и методика их применения в подготовке научно-педагогических кадров высшей квалификации", 72 часа, СОГУ.
2. Удостоверение о повышении квалификации 153101159554, 2020г., "Современные педагогические технологии профессионального образования", 36 часов, СОГУ.
3. Удостоверение о повышении квалификации 153101158931, 2020г., "Организационные и психолого-педагогические основы инклюзивного образования в вузе", 20 часов, СОГУ.</v>
      </c>
      <c r="H87" s="201">
        <v>0.5</v>
      </c>
      <c r="I87" s="153">
        <f t="shared" ref="I87" si="7">IF(ISNUMBER(SEARCH("ГПХ",D87)),H87/300,H87/850)</f>
        <v>1.6666666666666668E-3</v>
      </c>
      <c r="J87" s="201">
        <f>VLOOKUP($C87:$C$96,'Сведения о преподавателях'!$A$3:$K$126,6,FALSE)</f>
        <v>5</v>
      </c>
      <c r="K87" s="201" t="str">
        <f>VLOOKUP($C87:$C$96,'Сведения о преподавателях'!$A$3:$K$126,7,FALSE)</f>
        <v>17 (ЮМИ)</v>
      </c>
    </row>
    <row r="88" spans="1:11" ht="168">
      <c r="A88" s="239"/>
      <c r="B88" s="239"/>
      <c r="C88" s="202" t="s">
        <v>199</v>
      </c>
      <c r="D88" s="202" t="str">
        <f>VLOOKUP($C88:$C$96,'Сведения о преподавателях'!$A$3:$K$126,2,FALSE)</f>
        <v>Договор ГПХ</v>
      </c>
      <c r="E88" s="202" t="str">
        <f>VLOOKUP($C88:$C$96,'Сведения о преподавателях'!$A$3:$K$126,3,FALSE)</f>
        <v>Должность - отсутствует (член ГЭК), ученая степень отсутствует, ученое звание отсутствует</v>
      </c>
      <c r="F88" s="202" t="str">
        <f>VLOOKUP($C88:$C$96,'Сведения о преподавателях'!$A$3:$K$126,4,FALSE)</f>
        <v>Высшее, специальность – технология бродильных производств и виноделие, квалификация – инженер; специальность – финансы и кредит, квалификация — экономист</v>
      </c>
      <c r="G88" s="202" t="str">
        <f>VLOOKUP($C88:$C$96,'Сведения о преподавателях'!$A$3:$K$126,5,FALSE)</f>
        <v>1. Удостоверение о повышении квалификации 153101158529,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153101159553, 2020г., "Современные педагогические технологии профессионального образования", 36 часов, СОГУ.</v>
      </c>
      <c r="H88" s="201">
        <v>0.5</v>
      </c>
      <c r="I88" s="153">
        <f t="shared" si="6"/>
        <v>1.6666666666666668E-3</v>
      </c>
      <c r="J88" s="201" t="str">
        <f>VLOOKUP($C88:$C$96,'Сведения о преподавателях'!$A$3:$K$126,6,FALSE)</f>
        <v>нет</v>
      </c>
      <c r="K88" s="201">
        <f>VLOOKUP($C88:$C$96,'Сведения о преподавателях'!$A$3:$K$126,7,FALSE)</f>
        <v>6</v>
      </c>
    </row>
    <row r="89" spans="1:11" ht="276">
      <c r="A89" s="237">
        <v>63</v>
      </c>
      <c r="B89" s="237" t="s">
        <v>156</v>
      </c>
      <c r="C89" s="202" t="s">
        <v>350</v>
      </c>
      <c r="D89" s="202" t="str">
        <f>VLOOKUP($C89:$C$96,'Сведения о преподавателях'!$A$3:$K$126,2,FALSE)</f>
        <v>Договор ГПХ</v>
      </c>
      <c r="E89" s="202" t="str">
        <f>VLOOKUP($C89:$C$96,'Сведения о преподавателях'!$A$3:$K$126,3,FALSE)</f>
        <v>Должность отсутствует (председатель ГЭК), профессор, д-р физ.-мат. наук, профессор</v>
      </c>
      <c r="F89" s="202" t="str">
        <f>VLOOKUP($C89:$C$96,'Сведения о преподавателях'!$A$3:$K$126,4,FALSE)</f>
        <v>Высшее, специальность – математика, квалификация – математик, преподаватель математики</v>
      </c>
      <c r="G89" s="202" t="str">
        <f>VLOOKUP($C89:$C$96,'Сведения о преподавателях'!$A$3:$K$126,5,FALSE)</f>
        <v>1. Удостоверение о повышении квалификации 071801447088 от 7.12.2018, «Информационно-коммуникационные технологии в образовательной деятельности», 72 часа, ЦДПО при ИФиМ ФГБОУ ВО «КБГУ им. Х.М. Бербекова».
2. Удостоверение о повышении квалификации 070400000568 от 6.04.2018, «Оказание первой доврачебной помощи», 72 часа, ЦДПО и ПК ФГБОУ ВО «КБГУ им. Х.М. Бербекова».
3. Удостоверение о повышении квалификации 072404100795 от 16.01.2017, «Новые педагогические технологии в учебном процессе образовательной организации высшего образования», 108 часов, ИПК и ПП ФГБОУ ВО «КБГУ им. Х.М. Бербекова».</v>
      </c>
      <c r="H89" s="201">
        <v>0.5</v>
      </c>
      <c r="I89" s="153">
        <f t="shared" si="3"/>
        <v>1.6666666666666668E-3</v>
      </c>
      <c r="J89" s="201">
        <f>VLOOKUP($C89:$C$96,'Сведения о преподавателях'!$A$3:$K$126,6,FALSE)</f>
        <v>40</v>
      </c>
      <c r="K89" s="201" t="str">
        <f>VLOOKUP($C89:$C$96,'Сведения о преподавателях'!$A$3:$K$126,7,FALSE)</f>
        <v>нет</v>
      </c>
    </row>
    <row r="90" spans="1:11" ht="288">
      <c r="A90" s="238"/>
      <c r="B90" s="238"/>
      <c r="C90" s="202" t="s">
        <v>292</v>
      </c>
      <c r="D90" s="202" t="str">
        <f>VLOOKUP($C90:$C$96,'Сведения о преподавателях'!$A$3:$K$126,2,FALSE)</f>
        <v>по основному месту работы</v>
      </c>
      <c r="E90" s="202" t="str">
        <f>VLOOKUP($C90:$C$96,'Сведения о преподавателях'!$A$3:$K$126,3,FALSE)</f>
        <v>Должность  – декан факультета математики и компьютерных наук, док. физ.-мат. наук, ученое звание доцент</v>
      </c>
      <c r="F90" s="202" t="str">
        <f>VLOOKUP($C90:$C$96,'Сведения о преподавателях'!$A$3:$K$126,4,FALSE)</f>
        <v>Высшее, специальность – математика, информатика, квалификация - учитель математики, информатики и вычислительной техники</v>
      </c>
      <c r="G90" s="202" t="str">
        <f>VLOOKUP($C90:$C$96,'Сведения о преподавателях'!$A$3:$K$126,5,FALSE)</f>
        <v>1. Удостоверение о повышении квалификации 180001813735 от 30.04.2019, "Информационно-коммуникационные технологии в системе высшего образования", 32 часа, СОГУ.
2. Удостоверение о повышении квалификации 180001202525 от 25.12.2019, "Современные цифровые технологии", 24 часа, СОГУ.
3. Удостоверение о повышении квалификации 153101159534, 2020г., "Современные педагогические технологии профессионального образования", 36 часов, СОГУ.
4. Удостоверение о повышении квалификации 153101158924, 2020г., "Организационные и психолого-педагогические основы инклюзивного образования в вузе", 20 часов, СОГУ.</v>
      </c>
      <c r="H90" s="201">
        <v>0.5</v>
      </c>
      <c r="I90" s="153">
        <f t="shared" ref="I90:I94" si="8">IF(ISNUMBER(SEARCH("ГПХ",D90)),H90/300,H90/850)</f>
        <v>5.8823529411764701E-4</v>
      </c>
      <c r="J90" s="201">
        <f>VLOOKUP($C90:$C$96,'Сведения о преподавателях'!$A$3:$K$126,6,FALSE)</f>
        <v>24</v>
      </c>
      <c r="K90" s="201" t="str">
        <f>VLOOKUP($C90:$C$96,'Сведения о преподавателях'!$A$3:$K$126,7,FALSE)</f>
        <v>14 (для ПМ)</v>
      </c>
    </row>
    <row r="91" spans="1:11" ht="228">
      <c r="A91" s="238"/>
      <c r="B91" s="238"/>
      <c r="C91" s="202" t="s">
        <v>105</v>
      </c>
      <c r="D91" s="202" t="str">
        <f>VLOOKUP($C91:$C$96,'Сведения о преподавателях'!$A$3:$K$126,2,FALSE)</f>
        <v>по основному месту работы</v>
      </c>
      <c r="E91" s="202" t="str">
        <f>VLOOKUP($C91:$C$96,'Сведения о преподавателях'!$A$3:$K$126,3,FALSE)</f>
        <v xml:space="preserve">Должность - профессор, д-р физ.-мат. наук, профессор </v>
      </c>
      <c r="F91" s="202" t="str">
        <f>VLOOKUP($C91:$C$96,'Сведения о преподавателях'!$A$3:$K$126,4,FALSE)</f>
        <v xml:space="preserve">Высшее, специальность - математика, квалификация - математик </v>
      </c>
      <c r="G91" s="202" t="str">
        <f>VLOOKUP($C91:$C$96,'Сведения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91" s="201">
        <v>0.5</v>
      </c>
      <c r="I91" s="153">
        <f t="shared" si="8"/>
        <v>5.8823529411764701E-4</v>
      </c>
      <c r="J91" s="201">
        <f>VLOOKUP($C91:$C$96,'Сведения о преподавателях'!$A$3:$K$126,6,FALSE)</f>
        <v>34</v>
      </c>
      <c r="K91" s="201" t="str">
        <f>VLOOKUP($C91:$C$96,'Сведения о преподавателях'!$A$3:$K$126,7,FALSE)</f>
        <v>14 (ЮМИ ВНЦ)</v>
      </c>
    </row>
    <row r="92" spans="1:11" ht="228">
      <c r="A92" s="238"/>
      <c r="B92" s="238"/>
      <c r="C92" s="202" t="s">
        <v>57</v>
      </c>
      <c r="D92" s="202" t="str">
        <f>VLOOKUP($C92:$C$96,'Сведения о преподавателях'!$A$3:$K$126,2,FALSE)</f>
        <v>по основному месту работы</v>
      </c>
      <c r="E92" s="202" t="str">
        <f>VLOOKUP($C92:$C$96,'Сведения о преподавателях'!$A$3:$K$126,3,FALSE)</f>
        <v>Должность  –  зав. кафедрой, профессор, докт. физ.-мат. наук, доцент</v>
      </c>
      <c r="F92" s="202" t="str">
        <f>VLOOKUP($C92:$C$96,'Сведения о преподавателях'!$A$3:$K$126,4,FALSE)</f>
        <v>Высшее, специальность – математика, квалификация – математик, преподаватель математики.</v>
      </c>
      <c r="G92" s="202" t="str">
        <f>VLOOKUP($C92:$C$96,'Сведения о преподавателях'!$A$3:$K$126,5,FALSE)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92" s="201">
        <v>0.5</v>
      </c>
      <c r="I92" s="153">
        <f t="shared" si="8"/>
        <v>5.8823529411764701E-4</v>
      </c>
      <c r="J92" s="201">
        <f>VLOOKUP($C92:$C$96,'Сведения о преподавателях'!$A$3:$K$126,6,FALSE)</f>
        <v>35</v>
      </c>
      <c r="K92" s="201" t="str">
        <f>VLOOKUP($C92:$C$96,'Сведения о преподавателях'!$A$3:$K$126,7,FALSE)</f>
        <v>нет</v>
      </c>
    </row>
    <row r="93" spans="1:11" ht="240">
      <c r="A93" s="238"/>
      <c r="B93" s="238"/>
      <c r="C93" s="202" t="s">
        <v>354</v>
      </c>
      <c r="D93" s="202" t="str">
        <f>VLOOKUP($C93:$C$96,'Сведения о преподавателях'!$A$3:$K$126,2,FALSE)</f>
        <v>Договор ГПХ</v>
      </c>
      <c r="E93" s="202" t="str">
        <f>VLOOKUP($C93:$C$96,'Сведения о преподавателях'!$A$3:$K$126,3,FALSE)</f>
        <v>Должность  –  отсутствует (член ГЭК), канд. физ.-мат. наук, ученое звание отсутствует</v>
      </c>
      <c r="F93" s="202" t="str">
        <f>VLOOKUP($C93:$C$96,'Сведения о преподавателях'!$A$3:$K$126,4,FALSE)</f>
        <v>Высшее, специальность – математика, квалификация – математик, преподаватель</v>
      </c>
      <c r="G93" s="202" t="str">
        <f>VLOOKUP($C93:$C$96,'Сведения о преподавателях'!$A$3:$K$126,5,FALSE)</f>
        <v>1. Удостоверение о повышении квалификации 180001202213 от 10.04.2018, "Информационные технологии и методика их применения в подготовке научно-педагогических кадров высшей квалификации", 72 часа, СОГУ.
2. Удостоверение о повышении квалификации 153101159554, 2020г., "Современные педагогические технологии профессионального образования", 36 часов, СОГУ.
3. Удостоверение о повышении квалификации 153101158931, 2020г., "Организационные и психолого-педагогические основы инклюзивного образования в вузе", 20 часов, СОГУ.</v>
      </c>
      <c r="H93" s="201">
        <v>0.5</v>
      </c>
      <c r="I93" s="153">
        <f t="shared" si="8"/>
        <v>1.6666666666666668E-3</v>
      </c>
      <c r="J93" s="201">
        <f>VLOOKUP($C93:$C$96,'Сведения о преподавателях'!$A$3:$K$126,6,FALSE)</f>
        <v>5</v>
      </c>
      <c r="K93" s="201" t="str">
        <f>VLOOKUP($C93:$C$96,'Сведения о преподавателях'!$A$3:$K$126,7,FALSE)</f>
        <v>17 (ЮМИ)</v>
      </c>
    </row>
    <row r="94" spans="1:11" ht="168">
      <c r="A94" s="239"/>
      <c r="B94" s="239"/>
      <c r="C94" s="202" t="s">
        <v>199</v>
      </c>
      <c r="D94" s="202" t="str">
        <f>VLOOKUP($C94:$C$96,'Сведения о преподавателях'!$A$3:$K$126,2,FALSE)</f>
        <v>Договор ГПХ</v>
      </c>
      <c r="E94" s="202" t="str">
        <f>VLOOKUP($C94:$C$96,'Сведения о преподавателях'!$A$3:$K$126,3,FALSE)</f>
        <v>Должность - отсутствует (член ГЭК), ученая степень отсутствует, ученое звание отсутствует</v>
      </c>
      <c r="F94" s="202" t="str">
        <f>VLOOKUP($C94:$C$96,'Сведения о преподавателях'!$A$3:$K$126,4,FALSE)</f>
        <v>Высшее, специальность – технология бродильных производств и виноделие, квалификация – инженер; специальность – финансы и кредит, квалификация — экономист</v>
      </c>
      <c r="G94" s="202" t="str">
        <f>VLOOKUP($C94:$C$96,'Сведения о преподавателях'!$A$3:$K$126,5,FALSE)</f>
        <v>1. Удостоверение о повышении квалификации 153101158529,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153101159553, 2020г., "Современные педагогические технологии профессионального образования", 36 часов, СОГУ.</v>
      </c>
      <c r="H94" s="201">
        <v>0.5</v>
      </c>
      <c r="I94" s="153">
        <f t="shared" si="8"/>
        <v>1.6666666666666668E-3</v>
      </c>
      <c r="J94" s="201" t="str">
        <f>VLOOKUP($C94:$C$96,'Сведения о преподавателях'!$A$3:$K$126,6,FALSE)</f>
        <v>нет</v>
      </c>
      <c r="K94" s="201">
        <f>VLOOKUP($C94:$C$96,'Сведения о преподавателях'!$A$3:$K$126,7,FALSE)</f>
        <v>6</v>
      </c>
    </row>
    <row r="95" spans="1:11" ht="216">
      <c r="A95" s="202">
        <v>64</v>
      </c>
      <c r="B95" s="202" t="s">
        <v>157</v>
      </c>
      <c r="C95" s="194" t="s">
        <v>158</v>
      </c>
      <c r="D95" s="202" t="str">
        <f>VLOOKUP($C95:$C$96,'Сведения о преподавателях'!$A$3:$K$126,2,FALSE)</f>
        <v>Договор ГПХ</v>
      </c>
      <c r="E95" s="202" t="str">
        <f>VLOOKUP($C95:$C$96,'Сведения о преподавателях'!$A$3:$K$126,3,FALSE)</f>
        <v>Должность отсутствует (специалист-практик - начальник правового управления СОГУ), ученая степень отсутствует, ученое звание отсутствует</v>
      </c>
      <c r="F95" s="202" t="str">
        <f>VLOOKUP($C95:$C$96,'Сведения о преподавателях'!$A$3:$K$126,4,FALSE)</f>
        <v>Высшее, специальность – юриспруденция, квалификация  – юрист</v>
      </c>
      <c r="G95" s="202" t="str">
        <f>VLOOKUP($C95:$C$96,'Сведения о преподавателях'!$A$3:$K$126,5,FALSE)</f>
        <v xml:space="preserve">1. Удостоверение о повышении квалификации 180001813700 от 30.04.2019, «Информационно-коммуникационные технологии в системе высшего образования», 32 часа, СОГУ.
2. Диплом о профпереподготовке 18000183932 от 18.04.2018, "Государственное и муниципальное управление", 330 часов.
3. Диплом о профессиональной переподготовке 180000184022 от 12.12.2018, "Управление персоналом организаций", 260 часа.
</v>
      </c>
      <c r="H95" s="201">
        <v>0</v>
      </c>
      <c r="I95" s="153">
        <f t="shared" si="3"/>
        <v>0</v>
      </c>
      <c r="J95" s="201">
        <f>VLOOKUP($C95:$C$96,'Сведения о преподавателях'!$A$3:$K$126,6,FALSE)</f>
        <v>3</v>
      </c>
      <c r="K95" s="201" t="str">
        <f>VLOOKUP($C95:$C$96,'Сведения о преподавателях'!$A$3:$K$126,7,FALSE)</f>
        <v>нет</v>
      </c>
    </row>
    <row r="96" spans="1:11" ht="276">
      <c r="A96" s="202">
        <v>65</v>
      </c>
      <c r="B96" s="202" t="s">
        <v>160</v>
      </c>
      <c r="C96" s="202" t="s">
        <v>113</v>
      </c>
      <c r="D96" s="202" t="str">
        <f>VLOOKUP($C96:$C$96,'Сведения о преподавателях'!$A$3:$K$126,2,FALSE)</f>
        <v>на условиях внутреннего совместительства</v>
      </c>
      <c r="E96" s="202" t="str">
        <f>VLOOKUP($C96:$C$96,'Сведения о преподавателях'!$A$3:$K$126,3,FALSE)</f>
        <v>Должность - доцент, канд. филол. наук, доцент</v>
      </c>
      <c r="F96" s="202" t="str">
        <f>VLOOKUP($C96:$C$96,'Сведения о преподавателях'!$A$3:$K$126,4,FALSE)</f>
        <v xml:space="preserve">Высшее, специальность – филолог, квалификация –  преподаватель, осетинский язык и литература,  русский язык и литература </v>
      </c>
      <c r="G96" s="202" t="str">
        <f>VLOOKUP($C96:$C$96,'Сведения о преподавателях'!$A$3:$K$126,5,FALSE)</f>
        <v>1. Удостоверение о повышении квалификации 153101157811 от 08.06.2020, "Актуальные проблемы филологических исследований: теоретический, методологический и прагматический аспекты", 72 часа, СОГУ.
2. Удостоверение о повышении квалификации 153101158534, 2020г., "Информационно-коммуникационные технологии как средство повышения эффективности учебного процесса в вузе", 20 часов, СОГУ. 
3. Удостоверение о повышении квалификации 153101158967, 2020г., "Организационные и психолого-педагогические основы инклюзивного образования в вузе", 20 часов, СОГУ.</v>
      </c>
      <c r="H96" s="201">
        <v>0</v>
      </c>
      <c r="I96" s="153">
        <f t="shared" si="3"/>
        <v>0</v>
      </c>
      <c r="J96" s="201">
        <f>VLOOKUP($C96:$C$96,'Сведения о преподавателях'!$A$3:$K$126,6,FALSE)</f>
        <v>21</v>
      </c>
      <c r="K96" s="201" t="str">
        <f>VLOOKUP($C96:$C$96,'Сведения о преподавателях'!$A$3:$K$126,7,FALSE)</f>
        <v>нет</v>
      </c>
    </row>
    <row r="97" spans="8:8">
      <c r="H97" s="214">
        <f>SUM(H4:H96)</f>
        <v>5011.75</v>
      </c>
    </row>
  </sheetData>
  <mergeCells count="27">
    <mergeCell ref="B82:B88"/>
    <mergeCell ref="A82:A88"/>
    <mergeCell ref="A89:A94"/>
    <mergeCell ref="B89:B94"/>
    <mergeCell ref="G1:G2"/>
    <mergeCell ref="A35:A38"/>
    <mergeCell ref="B35:B38"/>
    <mergeCell ref="A15:A16"/>
    <mergeCell ref="B15:B16"/>
    <mergeCell ref="A5:A9"/>
    <mergeCell ref="B5:B9"/>
    <mergeCell ref="A73:A74"/>
    <mergeCell ref="B73:B74"/>
    <mergeCell ref="A64:A65"/>
    <mergeCell ref="B64:B65"/>
    <mergeCell ref="A43:A46"/>
    <mergeCell ref="B43:B46"/>
    <mergeCell ref="B77:B81"/>
    <mergeCell ref="A77:A81"/>
    <mergeCell ref="H1:I1"/>
    <mergeCell ref="J1:K1"/>
    <mergeCell ref="A1:A2"/>
    <mergeCell ref="B1:B2"/>
    <mergeCell ref="C1:C2"/>
    <mergeCell ref="D1:D2"/>
    <mergeCell ref="E1:E2"/>
    <mergeCell ref="F1:F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C10" sqref="C10"/>
    </sheetView>
  </sheetViews>
  <sheetFormatPr defaultRowHeight="15"/>
  <cols>
    <col min="1" max="1" width="4.28515625" customWidth="1"/>
    <col min="2" max="2" width="19.28515625" customWidth="1"/>
    <col min="3" max="3" width="29.85546875" customWidth="1"/>
    <col min="4" max="4" width="23.42578125" customWidth="1"/>
    <col min="5" max="5" width="21.28515625" customWidth="1"/>
    <col min="6" max="6" width="20.5703125" customWidth="1"/>
    <col min="7" max="7" width="13.140625" customWidth="1"/>
  </cols>
  <sheetData>
    <row r="1" spans="1:8" ht="63" customHeight="1">
      <c r="A1" s="244" t="s">
        <v>1</v>
      </c>
      <c r="B1" s="244" t="s">
        <v>161</v>
      </c>
      <c r="C1" s="244" t="s">
        <v>162</v>
      </c>
      <c r="D1" s="244" t="s">
        <v>163</v>
      </c>
      <c r="E1" s="244" t="s">
        <v>164</v>
      </c>
      <c r="F1" s="244"/>
    </row>
    <row r="2" spans="1:8" ht="136.5" customHeight="1">
      <c r="A2" s="244"/>
      <c r="B2" s="244"/>
      <c r="C2" s="244"/>
      <c r="D2" s="244"/>
      <c r="E2" s="108" t="s">
        <v>165</v>
      </c>
      <c r="F2" s="109" t="s">
        <v>166</v>
      </c>
      <c r="G2" t="s">
        <v>458</v>
      </c>
    </row>
    <row r="3" spans="1:8">
      <c r="A3" s="108">
        <v>1</v>
      </c>
      <c r="B3" s="108">
        <v>2</v>
      </c>
      <c r="C3" s="158">
        <v>3</v>
      </c>
      <c r="D3" s="158">
        <v>4</v>
      </c>
      <c r="E3" s="158">
        <v>5</v>
      </c>
      <c r="F3" s="158">
        <v>6</v>
      </c>
    </row>
    <row r="4" spans="1:8" ht="63.75">
      <c r="A4" s="109">
        <v>1</v>
      </c>
      <c r="B4" s="157" t="s">
        <v>105</v>
      </c>
      <c r="C4" s="193" t="str">
        <f>VLOOKUP($B4:$B$10,Спецпрактики!$B$4:$F$26,2,FALSE)</f>
        <v xml:space="preserve">Южный математический институт – филиале ФГБУН Федерального научного центра «Владикавказский научный центр Российской академии наук» </v>
      </c>
      <c r="D4" s="193" t="str">
        <f>VLOOKUP($B4:$B$10,Спецпрактики!$B$4:$F$26,3,FALSE)</f>
        <v>Ведущий научный сотрудник отдела функционального анализа</v>
      </c>
      <c r="E4" s="193" t="str">
        <f>VLOOKUP($B4:$B$10,Спецпрактики!$B$4:$F$26,4,FALSE)</f>
        <v>С 01.01.2012 по настоящее время</v>
      </c>
      <c r="F4" s="193" t="str">
        <f>VLOOKUP($B4:$B$10,Спецпрактики!$B$4:$F$26,5,FALSE)</f>
        <v>14 лет</v>
      </c>
      <c r="G4">
        <f>SUMIF('Справка КО 20-4'!$C$4:$C$96,B4,'Справка КО 20-4'!$H$4:$H$96)</f>
        <v>22.25</v>
      </c>
    </row>
    <row r="5" spans="1:8" ht="51">
      <c r="A5" s="109">
        <v>2</v>
      </c>
      <c r="B5" s="109" t="s">
        <v>132</v>
      </c>
      <c r="C5" s="193" t="str">
        <f>VLOOKUP($B5:$B$10,Спецпрактики!$B$4:$F$26,2,FALSE)</f>
        <v>Управления Республики Северная Осетия-Алания по информационным технологиям и связи</v>
      </c>
      <c r="D5" s="193" t="str">
        <f>VLOOKUP($B5:$B$10,Спецпрактики!$B$4:$F$26,3,FALSE)</f>
        <v>Руководитель управления</v>
      </c>
      <c r="E5" s="193" t="str">
        <f>VLOOKUP($B5:$B$10,Спецпрактики!$B$4:$F$26,4,FALSE)</f>
        <v>С 31.07.2017 по настоящее время</v>
      </c>
      <c r="F5" s="193" t="str">
        <f>VLOOKUP($B5:$B$10,Спецпрактики!$B$4:$F$26,5,FALSE)</f>
        <v>19 лет</v>
      </c>
      <c r="G5">
        <f>SUMIF('Справка КО 20-4'!$C$4:$C$96,B5,'Справка КО 20-4'!$H$4:$H$96)</f>
        <v>59</v>
      </c>
    </row>
    <row r="6" spans="1:8" ht="38.25">
      <c r="A6" s="109">
        <v>3</v>
      </c>
      <c r="B6" s="154" t="s">
        <v>101</v>
      </c>
      <c r="C6" s="193" t="str">
        <f>VLOOKUP($B6:$B$10,Спецпрактики!$B$4:$F$26,2,FALSE)</f>
        <v>Муниципальное бюджетное общеобразовательное учреждение  лицей</v>
      </c>
      <c r="D6" s="193" t="str">
        <f>VLOOKUP($B6:$B$10,Спецпрактики!$B$4:$F$26,3,FALSE)</f>
        <v>учитель математики, информатики</v>
      </c>
      <c r="E6" s="193" t="str">
        <f>VLOOKUP($B6:$B$10,Спецпрактики!$B$4:$F$26,4,FALSE)</f>
        <v>С 31.08.2013 по настоящее время</v>
      </c>
      <c r="F6" s="193" t="str">
        <f>VLOOKUP($B6:$B$10,Спецпрактики!$B$4:$F$26,5,FALSE)</f>
        <v>25 лет</v>
      </c>
      <c r="G6">
        <f>SUMIF('Справка КО 20-4'!$C$4:$C$96,B6,'Справка КО 20-4'!$H$4:$H$96)</f>
        <v>36</v>
      </c>
    </row>
    <row r="7" spans="1:8" ht="25.5">
      <c r="A7" s="109">
        <v>4</v>
      </c>
      <c r="B7" s="157" t="s">
        <v>120</v>
      </c>
      <c r="C7" s="193" t="str">
        <f>VLOOKUP($B7:$B$10,Спецпрактики!$B$4:$F$26,2,FALSE)</f>
        <v>ООО «Южная пивная компания»</v>
      </c>
      <c r="D7" s="193" t="str">
        <f>VLOOKUP($B7:$B$10,Спецпрактики!$B$4:$F$26,3,FALSE)</f>
        <v>IT-специалист</v>
      </c>
      <c r="E7" s="193" t="str">
        <f>VLOOKUP($B7:$B$10,Спецпрактики!$B$4:$F$26,4,FALSE)</f>
        <v>С 20.10.2016 по настоящее время</v>
      </c>
      <c r="F7" s="193" t="str">
        <f>VLOOKUP($B7:$B$10,Спецпрактики!$B$4:$F$26,5,FALSE)</f>
        <v>4 года</v>
      </c>
      <c r="G7">
        <f>SUMIF('Справка КО 20-4'!$C$4:$C$96,B7,'Справка КО 20-4'!$H$4:$H$96)</f>
        <v>36</v>
      </c>
    </row>
    <row r="8" spans="1:8" ht="25.5">
      <c r="A8" s="109">
        <v>5</v>
      </c>
      <c r="B8" s="109" t="s">
        <v>139</v>
      </c>
      <c r="C8" s="193" t="str">
        <f>VLOOKUP($B8:$B$10,Спецпрактики!$B$4:$F$26,2,FALSE)</f>
        <v>МБОУ СОШ № 19</v>
      </c>
      <c r="D8" s="193" t="str">
        <f>VLOOKUP($B8:$B$10,Спецпрактики!$B$4:$F$26,3,FALSE)</f>
        <v>учитель математики</v>
      </c>
      <c r="E8" s="193" t="str">
        <f>VLOOKUP($B8:$B$10,Спецпрактики!$B$4:$F$26,4,FALSE)</f>
        <v>С 26.08.2009 по настоящее время</v>
      </c>
      <c r="F8" s="193" t="str">
        <f>VLOOKUP($B8:$B$10,Спецпрактики!$B$4:$F$26,5,FALSE)</f>
        <v>11 лет</v>
      </c>
      <c r="G8">
        <f>SUMIF('Справка КО 20-4'!$C$4:$C$96,B8,'Справка КО 20-4'!$H$4:$H$96)</f>
        <v>72</v>
      </c>
    </row>
    <row r="9" spans="1:8" ht="63.75">
      <c r="A9" s="109">
        <v>6</v>
      </c>
      <c r="B9" s="9" t="s">
        <v>146</v>
      </c>
      <c r="C9" s="193" t="str">
        <f>VLOOKUP($B9:$B$10,Спецпрактики!$B$4:$F$26,2,FALSE)</f>
        <v xml:space="preserve">Южный математический институт – филиале ФГБУН Федерального научного центра «Владикавказский научный центр Российской академии наук» </v>
      </c>
      <c r="D9" s="193" t="str">
        <f>VLOOKUP($B9:$B$10,Спецпрактики!$B$4:$F$26,3,FALSE)</f>
        <v>Ведущий научный сотрудник отдела математического моделирования</v>
      </c>
      <c r="E9" s="193" t="str">
        <f>VLOOKUP($B9:$B$10,Спецпрактики!$B$4:$F$26,4,FALSE)</f>
        <v>С 01.01.2012 по настоящее время</v>
      </c>
      <c r="F9" s="193" t="str">
        <f>VLOOKUP($B9:$B$10,Спецпрактики!$B$4:$F$26,5,FALSE)</f>
        <v>14 лет</v>
      </c>
      <c r="G9">
        <f>SUMIF('Справка КО 20-4'!$C$4:$C$96,B9,'Справка КО 20-4'!$H$4:$H$96)</f>
        <v>74.25</v>
      </c>
    </row>
    <row r="10" spans="1:8" ht="195.75" customHeight="1">
      <c r="A10" s="109">
        <v>7</v>
      </c>
      <c r="B10" s="109" t="s">
        <v>88</v>
      </c>
      <c r="C10" s="193" t="str">
        <f>VLOOKUP($B10:$B$10,Спецпрактики!$B$4:$F$26,2,FALSE)</f>
        <v>ГБОУ ВО "Северо-Осетинский государственный педагогический институт"
ГБОУ "Республиканский физико-математический лицей-интернат"</v>
      </c>
      <c r="D10" s="193" t="str">
        <f>VLOOKUP($B10:$B$10,Спецпрактики!$B$4:$F$26,3,FALSE)</f>
        <v>Инженер-программист кафедры ЮНЕСКО;
Программист кафедры ЮНЕСКО;
Заместитель директора по образовательной деятельности</v>
      </c>
      <c r="E10" s="193" t="str">
        <f>VLOOKUP($B10:$B$10,Спецпрактики!$B$4:$F$26,4,FALSE)</f>
        <v>С 01.04.2005 по 26.08.2010
С 09.01.2014 по 01.06.2015
С 01.10.2018 по настоящее время</v>
      </c>
      <c r="F10" s="193" t="str">
        <f>VLOOKUP($B10:$B$10,Спецпрактики!$B$4:$F$26,5,FALSE)</f>
        <v xml:space="preserve">8 лет </v>
      </c>
      <c r="G10">
        <f>SUMIF('Справка КО 20-4'!$C$4:$C$96,B10,'Справка КО 20-4'!$H$4:$H$96)</f>
        <v>68</v>
      </c>
    </row>
    <row r="11" spans="1:8">
      <c r="G11" s="110">
        <f>SUM(G4:G10)*100/'Справка КО 20-4'!H97</f>
        <v>7.3327679952112534</v>
      </c>
      <c r="H11" t="s">
        <v>591</v>
      </c>
    </row>
  </sheetData>
  <mergeCells count="5"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2"/>
  <sheetViews>
    <sheetView topLeftCell="A70" workbookViewId="0">
      <selection activeCell="E72" sqref="E72"/>
    </sheetView>
  </sheetViews>
  <sheetFormatPr defaultRowHeight="15"/>
  <cols>
    <col min="1" max="1" width="5.7109375" style="206" customWidth="1"/>
    <col min="2" max="2" width="23.140625" style="206" customWidth="1"/>
    <col min="3" max="3" width="68" customWidth="1"/>
    <col min="4" max="4" width="30.140625" customWidth="1"/>
    <col min="5" max="6" width="6.85546875" style="1" customWidth="1"/>
    <col min="7" max="7" width="7" customWidth="1"/>
  </cols>
  <sheetData>
    <row r="1" spans="1:7" ht="165">
      <c r="A1" s="112" t="s">
        <v>525</v>
      </c>
      <c r="B1" s="203" t="s">
        <v>530</v>
      </c>
      <c r="C1" s="113" t="s">
        <v>531</v>
      </c>
      <c r="D1" s="113" t="s">
        <v>532</v>
      </c>
      <c r="E1" s="114" t="s">
        <v>535</v>
      </c>
      <c r="F1" s="123"/>
    </row>
    <row r="2" spans="1:7">
      <c r="A2" s="203">
        <v>1</v>
      </c>
      <c r="B2" s="203">
        <v>2</v>
      </c>
      <c r="C2" s="113">
        <v>3</v>
      </c>
      <c r="D2" s="113">
        <v>4</v>
      </c>
    </row>
    <row r="3" spans="1:7" ht="270">
      <c r="A3" s="204">
        <v>1</v>
      </c>
      <c r="B3" s="205" t="s">
        <v>14</v>
      </c>
      <c r="C3" s="112" t="str">
        <f>"Ауд. "&amp;E3&amp;". "&amp;VLOOKUP(E3:E72,'Список аудиторий'!$A$2:$B$27,2,FALSE)&amp;". "&amp;'Список аудиторий'!$B$27</f>
        <v>Ауд. 602. Учебная аудитория на 60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36 парт, кафедра),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" s="113" t="str">
        <f>IF(ISNUMBER(SEARCH("Дворец",E3)),"Российская Федерация 362025
Респ. Северная Осетия Алания
г. Владикавказ
Ватутина 44-46
Дворец спорта
",IF(ISNUMBER(SEARCH("Библиотека",E3)),"Российская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3" s="1">
        <v>602</v>
      </c>
      <c r="G3" s="122"/>
    </row>
    <row r="4" spans="1:7" ht="240">
      <c r="A4" s="204">
        <v>2</v>
      </c>
      <c r="B4" s="205" t="s">
        <v>19</v>
      </c>
      <c r="C4" s="112" t="str">
        <f>"Ауд. "&amp;E4&amp;". "&amp;VLOOKUP(E4:E73,'Список аудиторий'!$A$2:$B$27,2,FALSE)&amp;". "&amp;'Список аудиторий'!$B$27</f>
        <v>Ауд. 611. Учебная аудитория на 44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22 парты),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4" s="113" t="str">
        <f t="shared" ref="D4:D71" si="0">IF(ISNUMBER(SEARCH("Дворец",E4)),"Российская Федерация 362025
Респ. Северная Осетия Алания
г. Владикавказ
Ватутина 44-46
Дворец спорта
",IF(ISNUMBER(SEARCH("Библиотека",E4)),"Российская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4" s="1">
        <v>611</v>
      </c>
      <c r="G4" s="122"/>
    </row>
    <row r="5" spans="1:7" ht="240">
      <c r="A5" s="204">
        <v>3</v>
      </c>
      <c r="B5" s="205" t="s">
        <v>25</v>
      </c>
      <c r="C5" s="112" t="str">
        <f>"Ауд. "&amp;E5&amp;". "&amp;VLOOKUP(E5:E74,'Список аудиторий'!$A$2:$B$27,2,FALSE)&amp;". "&amp;'Список аудиторий'!$B$27</f>
        <v>Ауд. 611. Учебная аудитория на 44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22 парты),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" s="1">
        <v>611</v>
      </c>
      <c r="G5" s="122"/>
    </row>
    <row r="6" spans="1:7" ht="270">
      <c r="A6" s="204">
        <v>4</v>
      </c>
      <c r="B6" s="205" t="s">
        <v>28</v>
      </c>
      <c r="C6" s="112" t="str">
        <f>"Ауд. "&amp;E6&amp;". "&amp;VLOOKUP(E6:E75,'Список аудиторий'!$A$2:$B$27,2,FALSE)&amp;". "&amp;'Список аудиторий'!$B$27</f>
        <v>Ауд. 602. Учебная аудитория на 60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36 парт, кафедра),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" s="1">
        <v>602</v>
      </c>
      <c r="G6" s="122"/>
    </row>
    <row r="7" spans="1:7" ht="270">
      <c r="A7" s="204">
        <v>5</v>
      </c>
      <c r="B7" s="205" t="s">
        <v>33</v>
      </c>
      <c r="C7" s="112" t="str">
        <f>"Ауд. "&amp;E7&amp;". "&amp;VLOOKUP(E7:E76,'Список аудиторий'!$A$2:$B$27,2,FALSE)&amp;". "&amp;'Список аудиторий'!$B$27</f>
        <v>Ауд. 512. Учебная аудитория на 28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14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7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7" s="1">
        <v>512</v>
      </c>
      <c r="G7" s="122"/>
    </row>
    <row r="8" spans="1:7" ht="270">
      <c r="A8" s="204">
        <v>6</v>
      </c>
      <c r="B8" s="205" t="s">
        <v>37</v>
      </c>
      <c r="C8" s="112" t="str">
        <f>"Ауд. "&amp;E8&amp;". "&amp;VLOOKUP(E8:E77,'Список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8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8" s="1">
        <v>603</v>
      </c>
      <c r="G8" s="122"/>
    </row>
    <row r="9" spans="1:7" ht="270">
      <c r="A9" s="204">
        <v>7</v>
      </c>
      <c r="B9" s="205" t="s">
        <v>41</v>
      </c>
      <c r="C9" s="112" t="str">
        <f>"Ауд. "&amp;E9&amp;". "&amp;VLOOKUP(E9:E78,'Список аудиторий'!$A$2:$B$27,2,FALSE)&amp;". "&amp;'Список аудиторий'!$B$27</f>
        <v>Ауд. 607. Учебная аудитория на 26 чел.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мебель( 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9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9" s="1">
        <v>607</v>
      </c>
      <c r="G9" s="122"/>
    </row>
    <row r="10" spans="1:7" ht="270">
      <c r="A10" s="204">
        <v>8</v>
      </c>
      <c r="B10" s="205" t="s">
        <v>45</v>
      </c>
      <c r="C10" s="112" t="str">
        <f>"Ауд. "&amp;E10&amp;". "&amp;VLOOKUP(E10:E79,'Список аудиторий'!$A$2:$B$27,2,FALSE)&amp;". "&amp;'Список аудиторий'!$B$27</f>
        <v>Ауд. 607. Учебная аудитория на 26 чел.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мебель( 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0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0" s="1">
        <v>607</v>
      </c>
      <c r="G10" s="122"/>
    </row>
    <row r="11" spans="1:7" ht="270">
      <c r="A11" s="204">
        <v>9</v>
      </c>
      <c r="B11" s="205" t="s">
        <v>51</v>
      </c>
      <c r="C11" s="112" t="str">
        <f>"Ауд. "&amp;E11&amp;". "&amp;VLOOKUP(E11:E80,'Список аудиторий'!$A$2:$B$27,2,FALSE)&amp;". "&amp;'Список аудиторий'!$B$27</f>
        <v>Ауд. 607. Учебная аудитория на 26 чел.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мебель( 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1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1" s="1">
        <v>607</v>
      </c>
      <c r="G11" s="122"/>
    </row>
    <row r="12" spans="1:7" ht="270">
      <c r="A12" s="204">
        <v>10</v>
      </c>
      <c r="B12" s="205" t="s">
        <v>53</v>
      </c>
      <c r="C12" s="112" t="str">
        <f>"Ауд. "&amp;E12&amp;". "&amp;VLOOKUP(E12:E81,'Список аудиторий'!$A$2:$B$27,2,FALSE)&amp;". "&amp;'Список аудиторий'!$B$27</f>
        <v>Ауд. 606. Компьютерный класс на 12 человек для проведения  практических и лабораторных занятий , промежуточной аттестации, тестирования, текущего контроля; аудиторная мебель (стол преподавателя, 12 столов,24 стула), 11 компьютеров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2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2" s="1">
        <v>606</v>
      </c>
      <c r="G12" s="122"/>
    </row>
    <row r="13" spans="1:7" ht="270">
      <c r="A13" s="204">
        <v>11</v>
      </c>
      <c r="B13" s="205" t="s">
        <v>56</v>
      </c>
      <c r="C13" s="112" t="str">
        <f>"Ауд. "&amp;E13&amp;". "&amp;VLOOKUP(E13:E82,'Список аудиторий'!$A$2:$B$27,2,FALSE)&amp;". "&amp;'Список аудиторий'!$B$27</f>
        <v>Ауд. 511. Учебная аудитория на 26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3" s="1">
        <v>511</v>
      </c>
      <c r="G13" s="122"/>
    </row>
    <row r="14" spans="1:7" ht="270">
      <c r="A14" s="204">
        <v>12</v>
      </c>
      <c r="B14" s="205" t="s">
        <v>59</v>
      </c>
      <c r="C14" s="112" t="str">
        <f>"Ауд. "&amp;E14&amp;". "&amp;VLOOKUP(E14:E83,'Список аудиторий'!$A$2:$B$27,2,FALSE)&amp;". "&amp;'Список аудиторий'!$B$27</f>
        <v>Ауд. 512. Учебная аудитория на 28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14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4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4" s="1">
        <v>512</v>
      </c>
      <c r="G14" s="122"/>
    </row>
    <row r="15" spans="1:7" ht="270">
      <c r="A15" s="204">
        <v>13</v>
      </c>
      <c r="B15" s="205" t="s">
        <v>60</v>
      </c>
      <c r="C15" s="112" t="str">
        <f>"Ауд. "&amp;E15&amp;". "&amp;VLOOKUP(E15:E84,'Список аудиторий'!$A$2:$B$27,2,FALSE)&amp;". "&amp;'Список аудиторий'!$B$27</f>
        <v>Ауд. 512. Учебная аудитория на 28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14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5" s="1">
        <v>512</v>
      </c>
      <c r="G15" s="122"/>
    </row>
    <row r="16" spans="1:7" ht="270">
      <c r="A16" s="204">
        <v>14</v>
      </c>
      <c r="B16" s="205" t="s">
        <v>61</v>
      </c>
      <c r="C16" s="112" t="str">
        <f>"Ауд. "&amp;E16&amp;". "&amp;VLOOKUP(E16:E85,'Список аудиторий'!$A$2:$B$27,2,FALSE)&amp;". "&amp;'Список аудиторий'!$B$27</f>
        <v>Ауд. 511. Учебная аудитория на 26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6" s="1">
        <v>511</v>
      </c>
      <c r="G16" s="122"/>
    </row>
    <row r="17" spans="1:7" ht="270">
      <c r="A17" s="204">
        <v>15</v>
      </c>
      <c r="B17" s="205" t="s">
        <v>62</v>
      </c>
      <c r="C17" s="112" t="str">
        <f>"Ауд. "&amp;E17&amp;". "&amp;VLOOKUP(E17:E86,'Список аудиторий'!$A$2:$B$27,2,FALSE)&amp;". "&amp;'Список аудиторий'!$B$27</f>
        <v>Ауд. 602. Учебная аудитория на 60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36 парт, кафедра),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7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7" s="1">
        <v>602</v>
      </c>
      <c r="G17" s="122"/>
    </row>
    <row r="18" spans="1:7" ht="270">
      <c r="A18" s="204">
        <v>16</v>
      </c>
      <c r="B18" s="205" t="s">
        <v>64</v>
      </c>
      <c r="C18" s="112" t="str">
        <f>"Ауд. "&amp;E18&amp;". "&amp;VLOOKUP(E18:E87,'Список аудиторий'!$A$2:$B$27,2,FALSE)&amp;". "&amp;'Список аудиторий'!$B$27</f>
        <v>Ауд. 604. Учебная аудитория на 24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12 столов, 24 стула),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8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8" s="1">
        <v>604</v>
      </c>
      <c r="G18" s="122"/>
    </row>
    <row r="19" spans="1:7" ht="240">
      <c r="A19" s="245">
        <v>17</v>
      </c>
      <c r="B19" s="245" t="s">
        <v>65</v>
      </c>
      <c r="C19" s="112" t="str">
        <f>"Ауд. "&amp;E19&amp;". "&amp;VLOOKUP(E19:E88,'Список аудиторий'!$A$2:$B$27,2,FALSE)&amp;". "&amp;'Список аудиторий'!$B$27</f>
        <v>Ауд. 611. Учебная аудитория на 44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22 парты),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9" s="247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9" s="1">
        <v>611</v>
      </c>
      <c r="G19" s="122"/>
    </row>
    <row r="20" spans="1:7" ht="270">
      <c r="A20" s="246"/>
      <c r="B20" s="246"/>
      <c r="C20" s="112" t="str">
        <f>"Ауд. "&amp;E20&amp;". "&amp;VLOOKUP(E20:E89,'Список аудиторий'!$A$2:$B$27,2,FALSE)&amp;". "&amp;'Список аудиторий'!$B$27</f>
        <v>Ауд. 606. Компьютерный класс на 12 человек для проведения  практических и лабораторных занятий , промежуточной аттестации, тестирования, текущего контроля; аудиторная мебель (стол преподавателя, 12 столов,24 стула), 11 компьютеров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0" s="248"/>
      <c r="E20" s="1">
        <v>606</v>
      </c>
      <c r="G20" s="122"/>
    </row>
    <row r="21" spans="1:7" ht="285">
      <c r="A21" s="204">
        <v>18</v>
      </c>
      <c r="B21" s="205" t="s">
        <v>68</v>
      </c>
      <c r="C21" s="112" t="str">
        <f>"Ауд. "&amp;E21&amp;". "&amp;VLOOKUP(E21:E90,'Список аудиторий'!$A$2:$B$27,2,FALSE)&amp;". "&amp;'Список аудиторий'!$B$27</f>
        <v>Ауд. 501. Учебная аудитория на 60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32 стола,62 стула, кафедра),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1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1" s="1">
        <v>501</v>
      </c>
      <c r="G21" s="122"/>
    </row>
    <row r="22" spans="1:7" ht="270">
      <c r="A22" s="204">
        <v>19</v>
      </c>
      <c r="B22" s="205" t="s">
        <v>72</v>
      </c>
      <c r="C22" s="112" t="str">
        <f>"Ауд. "&amp;E22&amp;". "&amp;VLOOKUP(E22:E91,'Список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2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2" s="1">
        <v>603</v>
      </c>
      <c r="G22" s="122"/>
    </row>
    <row r="23" spans="1:7" ht="270">
      <c r="A23" s="204">
        <v>20</v>
      </c>
      <c r="B23" s="205" t="s">
        <v>74</v>
      </c>
      <c r="C23" s="112" t="str">
        <f>"Ауд. "&amp;E23&amp;". "&amp;VLOOKUP(E23:E92,'Список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3" s="1">
        <v>603</v>
      </c>
      <c r="G23" s="122"/>
    </row>
    <row r="24" spans="1:7" ht="270">
      <c r="A24" s="204">
        <v>21</v>
      </c>
      <c r="B24" s="205" t="s">
        <v>75</v>
      </c>
      <c r="C24" s="112" t="str">
        <f>"Ауд. "&amp;E24&amp;". "&amp;VLOOKUP(E24:E93,'Список аудиторий'!$A$2:$B$27,2,FALSE)&amp;". "&amp;'Список аудиторий'!$B$27</f>
        <v>Ауд. 602. Учебная аудитория на 60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36 парт, кафедра),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4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4" s="1">
        <v>602</v>
      </c>
      <c r="G24" s="122"/>
    </row>
    <row r="25" spans="1:7" ht="270">
      <c r="A25" s="204">
        <v>22</v>
      </c>
      <c r="B25" s="205" t="s">
        <v>77</v>
      </c>
      <c r="C25" s="112" t="str">
        <f>"Ауд. "&amp;E25&amp;". "&amp;VLOOKUP(E25:E94,'Список аудиторий'!$A$2:$B$27,2,FALSE)&amp;". "&amp;'Список аудиторий'!$B$27</f>
        <v>Ауд. 602. Учебная аудитория на 60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36 парт, кафедра),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5" s="1">
        <v>602</v>
      </c>
      <c r="G25" s="122"/>
    </row>
    <row r="26" spans="1:7" ht="270">
      <c r="A26" s="204">
        <v>23</v>
      </c>
      <c r="B26" s="205" t="s">
        <v>80</v>
      </c>
      <c r="C26" s="112" t="str">
        <f>"Ауд. "&amp;E26&amp;". "&amp;VLOOKUP(E26:E95,'Список аудиторий'!$A$2:$B$27,2,FALSE)&amp;". "&amp;'Список аудиторий'!$B$27</f>
        <v>Ауд. 607. Учебная аудитория на 26 чел.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мебель( 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6" s="1">
        <v>607</v>
      </c>
      <c r="G26" s="122"/>
    </row>
    <row r="27" spans="1:7" ht="270">
      <c r="A27" s="204">
        <v>24</v>
      </c>
      <c r="B27" s="205" t="s">
        <v>81</v>
      </c>
      <c r="C27" s="112" t="str">
        <f>"Ауд. "&amp;E27&amp;". "&amp;VLOOKUP(E27:E96,'Список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7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7" s="1">
        <v>603</v>
      </c>
      <c r="G27" s="122"/>
    </row>
    <row r="28" spans="1:7" ht="270">
      <c r="A28" s="204">
        <v>25</v>
      </c>
      <c r="B28" s="205" t="s">
        <v>537</v>
      </c>
      <c r="C28" s="112" t="str">
        <f>"Ауд. "&amp;E28&amp;". "&amp;VLOOKUP(E28:E97,'Список аудиторий'!$A$2:$B$27,2,FALSE)&amp;". "&amp;'Список аудиторий'!$B$27</f>
        <v>Ауд. 606. Компьютерный класс на 12 человек для проведения  практических и лабораторных занятий , промежуточной аттестации, тестирования, текущего контроля; аудиторная мебель (стол преподавателя, 12 столов,24 стула), 11 компьютеров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8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8" s="1">
        <v>606</v>
      </c>
      <c r="G28" s="122"/>
    </row>
    <row r="29" spans="1:7" ht="285">
      <c r="A29" s="204">
        <v>26</v>
      </c>
      <c r="B29" s="205" t="s">
        <v>83</v>
      </c>
      <c r="C29" s="112" t="str">
        <f>"Ауд. "&amp;E29&amp;". "&amp;VLOOKUP(E29:E98,'Список аудиторий'!$A$2:$B$27,2,FALSE)&amp;". "&amp;'Список аудиторий'!$B$27</f>
        <v>Ауд. 601. Компьютерный класс (ауд Касперского) на 16 человек для проведения практических и лабораторных занятий, промежуточной аттестации, тестирования, текущего контроля, аудиторная мебель (стол преподавателя, 16 столов,16 стульев), 16 компьютеров с 2мя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9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9" s="1">
        <v>601</v>
      </c>
      <c r="G29" s="122"/>
    </row>
    <row r="30" spans="1:7" ht="270">
      <c r="A30" s="204">
        <v>27</v>
      </c>
      <c r="B30" s="205" t="s">
        <v>84</v>
      </c>
      <c r="C30" s="112" t="str">
        <f>"Ауд. "&amp;E30&amp;". "&amp;VLOOKUP(E30:E99,'Список аудиторий'!$A$2:$B$27,2,FALSE)&amp;". "&amp;'Список аудиторий'!$B$27</f>
        <v>Ауд. 606. Компьютерный класс на 12 человек для проведения  практических и лабораторных занятий , промежуточной аттестации, тестирования, текущего контроля; аудиторная мебель (стол преподавателя, 12 столов,24 стула), 11 компьютеров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0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0" s="1">
        <v>606</v>
      </c>
      <c r="G30" s="122"/>
    </row>
    <row r="31" spans="1:7" ht="270">
      <c r="A31" s="204">
        <v>28</v>
      </c>
      <c r="B31" s="205" t="s">
        <v>94</v>
      </c>
      <c r="C31" s="112" t="str">
        <f>"Ауд. "&amp;E31&amp;". "&amp;VLOOKUP(E31:E100,'Список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1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1" s="1">
        <v>603</v>
      </c>
      <c r="G31" s="122"/>
    </row>
    <row r="32" spans="1:7" ht="270">
      <c r="A32" s="204">
        <v>29</v>
      </c>
      <c r="B32" s="205" t="s">
        <v>95</v>
      </c>
      <c r="C32" s="112" t="str">
        <f>"Ауд. "&amp;E32&amp;". "&amp;VLOOKUP(E32:E101,'Список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2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2" s="1">
        <v>603</v>
      </c>
      <c r="G32" s="122"/>
    </row>
    <row r="33" spans="1:7" ht="270">
      <c r="A33" s="204">
        <v>30</v>
      </c>
      <c r="B33" s="205" t="s">
        <v>538</v>
      </c>
      <c r="C33" s="112" t="str">
        <f>"Ауд. "&amp;E33&amp;". "&amp;VLOOKUP(E33:E102,'Список аудиторий'!$A$2:$B$27,2,FALSE)&amp;". "&amp;'Список аудиторий'!$B$27</f>
        <v>Ауд. 506. Компьютерный класс с интерактивной доской и проектором, 11 компьютеров компьютерный класс на 11 человек для проведения практических и лабораторных занятий, промежуточной аттестации, тестирования, текущего контроля аудиторная мебель (стол преподавателя, 11 компьютерных столов,15 стульев),11 компьютеров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3" s="1">
        <v>506</v>
      </c>
      <c r="G33" s="122"/>
    </row>
    <row r="34" spans="1:7" ht="270">
      <c r="A34" s="204">
        <v>31</v>
      </c>
      <c r="B34" s="205" t="s">
        <v>539</v>
      </c>
      <c r="C34" s="112" t="str">
        <f>"Ауд. "&amp;E34&amp;". "&amp;VLOOKUP(E34:E103,'Список аудиторий'!$A$2:$B$27,2,FALSE)&amp;". "&amp;'Список аудиторий'!$B$27</f>
        <v>Ауд. 512. Учебная аудитория на 28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14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4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4" s="1">
        <v>512</v>
      </c>
      <c r="G34" s="122"/>
    </row>
    <row r="35" spans="1:7" ht="285">
      <c r="A35" s="245">
        <v>32</v>
      </c>
      <c r="B35" s="245" t="s">
        <v>100</v>
      </c>
      <c r="C35" s="112" t="str">
        <f>"Ауд. "&amp;E35&amp;". "&amp;VLOOKUP(E35:E104,'Список аудиторий'!$A$2:$B$27,2,FALSE)&amp;". "&amp;'Список аудиторий'!$B$27</f>
        <v>Ауд. 509. Учебная аудитория на 34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17 столов,34 стула, кафедра),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5" s="247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5" s="124">
        <v>509</v>
      </c>
      <c r="G35" s="122"/>
    </row>
    <row r="36" spans="1:7" ht="270">
      <c r="A36" s="246"/>
      <c r="B36" s="246"/>
      <c r="C36" s="112" t="str">
        <f>"Ауд. "&amp;E36&amp;". "&amp;VLOOKUP(E36:E105,'Список аудиторий'!$A$2:$B$27,2,FALSE)&amp;". "&amp;'Список аудиторий'!$B$27</f>
        <v>Ауд. 511. Учебная аудитория на 26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6" s="248"/>
      <c r="E36" s="1">
        <v>511</v>
      </c>
      <c r="G36" s="122"/>
    </row>
    <row r="37" spans="1:7" ht="270">
      <c r="A37" s="245">
        <v>33</v>
      </c>
      <c r="B37" s="245" t="s">
        <v>107</v>
      </c>
      <c r="C37" s="112" t="str">
        <f>"Ауд. "&amp;E37&amp;". "&amp;VLOOKUP(E37:E106,'Список аудиторий'!$A$2:$B$27,2,FALSE)&amp;". "&amp;'Список аудиторий'!$B$27</f>
        <v>Ауд. 511. Учебная аудитория на 26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7" s="247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7" s="1">
        <v>511</v>
      </c>
      <c r="G37" s="122"/>
    </row>
    <row r="38" spans="1:7" ht="270">
      <c r="A38" s="246"/>
      <c r="B38" s="246"/>
      <c r="C38" s="112" t="str">
        <f>"Ауд. "&amp;E38&amp;". "&amp;VLOOKUP(E38:E107,'Список аудиторий'!$A$2:$B$27,2,FALSE)&amp;". "&amp;'Список аудиторий'!$B$27</f>
        <v>Ауд. 606. Компьютерный класс на 12 человек для проведения  практических и лабораторных занятий , промежуточной аттестации, тестирования, текущего контроля; аудиторная мебель (стол преподавателя, 12 столов,24 стула), 11 компьютеров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8" s="248"/>
      <c r="E38" s="1">
        <v>606</v>
      </c>
      <c r="G38" s="122"/>
    </row>
    <row r="39" spans="1:7" ht="270">
      <c r="A39" s="204">
        <v>34</v>
      </c>
      <c r="B39" s="205" t="s">
        <v>108</v>
      </c>
      <c r="C39" s="112" t="str">
        <f>"Ауд. "&amp;E39&amp;". "&amp;VLOOKUP(E39:E108,'Список аудиторий'!$A$2:$B$27,2,FALSE)&amp;". "&amp;'Список аудиторий'!$B$27</f>
        <v>Ауд. 606. Компьютерный класс на 12 человек для проведения  практических и лабораторных занятий , промежуточной аттестации, тестирования, текущего контроля; аудиторная мебель (стол преподавателя, 12 столов,24 стула), 11 компьютеров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9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9" s="1">
        <v>606</v>
      </c>
      <c r="G39" s="122"/>
    </row>
    <row r="40" spans="1:7" ht="270">
      <c r="A40" s="204">
        <v>35</v>
      </c>
      <c r="B40" s="205" t="s">
        <v>109</v>
      </c>
      <c r="C40" s="112" t="str">
        <f>"Ауд. "&amp;E40&amp;". "&amp;VLOOKUP(E40:E109,'Список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40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0" s="1">
        <v>603</v>
      </c>
      <c r="G40" s="122"/>
    </row>
    <row r="41" spans="1:7" ht="285">
      <c r="A41" s="204">
        <v>36</v>
      </c>
      <c r="B41" s="205" t="s">
        <v>110</v>
      </c>
      <c r="C41" s="112" t="str">
        <f>"Ауд. "&amp;E41&amp;". "&amp;VLOOKUP(E41:E110,'Список аудиторий'!$A$2:$B$27,2,FALSE)&amp;". "&amp;'Список аудиторий'!$B$27</f>
        <v>Ауд. 601. Компьютерный класс (ауд Касперского) на 16 человек для проведения практических и лабораторных занятий, промежуточной аттестации, тестирования, текущего контроля, аудиторная мебель (стол преподавателя, 16 столов,16 стульев), 16 компьютеров с 2мя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41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1" s="1">
        <v>601</v>
      </c>
      <c r="G41" s="122"/>
    </row>
    <row r="42" spans="1:7" ht="90">
      <c r="A42" s="204">
        <v>37</v>
      </c>
      <c r="B42" s="205" t="s">
        <v>111</v>
      </c>
      <c r="C42" s="112" t="str">
        <f>VLOOKUP(E42:E111,'Список аудиторий'!$A$2:$B$27,2,FALSE)</f>
        <v xml:space="preserve">Зал спортивных игр с трибунами  оснащен табло с программным обеспечением.  Баскетбольная, волейбольная  и гандбольная площадки , оснащенные соответствующим оборудованием, а также
две комнаты для переодевания с душевыми отделениями и санузлом.  Подсобное помещение с необходимым инвентарем для проведения учебно-тренировочных занятий по баскетболу, волейболу, гандболу.
Зал настольного тенниса оснащен семью теннисными столами. При зале имеются две комнаты для переодевания с душевыми отделениями и санузлом.
Тренажерный зал оснащен тренажерами для выполнения упражнений силового характера на все группы мышц. В зале имеются две раздевалки  для переодевания с душевыми  отделениями и санузлом.
Зал гимнастики оснащен гимнастическим ковром с помостом. Перекладины разной высоты, гимнастические кольца, брусья параллельные и разновысокие, бревно гимнастическое, шведская стенка, маты различного формата и вспомогательное оборудование. В зале имеются две раздевалки для переодевания с душевыми   отделениями и санузлом.
Зал общей физической подготовки оснащен тренажерами для выполнения упражнений силового характера на все группы мышц. Ковер борцовский. В зале имеются две раздевалки для переодевания с душевыми  отделениями и санузлом. 
Плавательный бассейн оснащен шестью дорожками по 25 метров с дополнительным и вспомогательным оборудованием. Имеются две раздевалки для переодевания с душевыми  и санузлом.
</v>
      </c>
      <c r="D42" s="113" t="str">
        <f t="shared" si="0"/>
        <v xml:space="preserve">Российская Федерация 362025
Респ. Северная Осетия Алания
г. Владикавказ
Ватутина 44-46
Дворец спорта
</v>
      </c>
      <c r="E42" s="1" t="s">
        <v>540</v>
      </c>
      <c r="G42" s="122"/>
    </row>
    <row r="43" spans="1:7" ht="270">
      <c r="A43" s="204">
        <v>38</v>
      </c>
      <c r="B43" s="205" t="s">
        <v>112</v>
      </c>
      <c r="C43" s="112" t="str">
        <f>"Ауд. "&amp;E43&amp;". "&amp;VLOOKUP(E43:E112,'Список аудиторий'!$A$2:$B$27,2,FALSE)&amp;". "&amp;'Список аудиторий'!$B$27</f>
        <v>Ауд. 607. Учебная аудитория на 26 чел.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мебель( 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4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3" s="1">
        <v>607</v>
      </c>
      <c r="G43" s="122"/>
    </row>
    <row r="44" spans="1:7" ht="270">
      <c r="A44" s="204">
        <v>39</v>
      </c>
      <c r="B44" s="205" t="s">
        <v>117</v>
      </c>
      <c r="C44" s="112" t="str">
        <f>"Ауд. "&amp;E44&amp;". "&amp;VLOOKUP(E44:E113,'Список аудиторий'!$A$2:$B$27,2,FALSE)&amp;". "&amp;'Список аудиторий'!$B$27</f>
        <v>Ауд. 607. Учебная аудитория на 26 чел.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мебель( 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44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4" s="1">
        <v>607</v>
      </c>
      <c r="G44" s="122"/>
    </row>
    <row r="45" spans="1:7" ht="270">
      <c r="A45" s="204">
        <v>40</v>
      </c>
      <c r="B45" s="205" t="s">
        <v>119</v>
      </c>
      <c r="C45" s="112" t="str">
        <f>"Ауд. "&amp;E45&amp;". "&amp;VLOOKUP(E45:E114,'Список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4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5" s="1">
        <v>603</v>
      </c>
      <c r="G45" s="122"/>
    </row>
    <row r="46" spans="1:7" ht="270">
      <c r="A46" s="204">
        <v>41</v>
      </c>
      <c r="B46" s="205" t="s">
        <v>121</v>
      </c>
      <c r="C46" s="112" t="str">
        <f>"Ауд. "&amp;E46&amp;". "&amp;VLOOKUP(E46:E115,'Список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4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6" s="1">
        <v>603</v>
      </c>
      <c r="G46" s="122"/>
    </row>
    <row r="47" spans="1:7" ht="240">
      <c r="A47" s="204">
        <v>42</v>
      </c>
      <c r="B47" s="205" t="s">
        <v>122</v>
      </c>
      <c r="C47" s="112" t="str">
        <f>"Ауд. "&amp;E47&amp;". "&amp;VLOOKUP(E47:E116,'Список аудиторий'!$A$2:$B$27,2,FALSE)&amp;". "&amp;'Список аудиторий'!$B$27</f>
        <v>Ауд. 611. Учебная аудитория на 44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22 парты),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47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7" s="1">
        <v>611</v>
      </c>
      <c r="G47" s="122"/>
    </row>
    <row r="48" spans="1:7" ht="240">
      <c r="A48" s="204">
        <v>43</v>
      </c>
      <c r="B48" s="205" t="s">
        <v>126</v>
      </c>
      <c r="C48" s="112" t="str">
        <f>"Ауд. "&amp;E48&amp;". "&amp;VLOOKUP(E48:E117,'Список аудиторий'!$A$2:$B$27,2,FALSE)&amp;". "&amp;'Список аудиторий'!$B$27</f>
        <v>Ауд. 611. Учебная аудитория на 44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22 парты),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48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8" s="1">
        <v>611</v>
      </c>
      <c r="G48" s="122"/>
    </row>
    <row r="49" spans="1:7" ht="270">
      <c r="A49" s="204">
        <v>44</v>
      </c>
      <c r="B49" s="205" t="s">
        <v>127</v>
      </c>
      <c r="C49" s="112" t="str">
        <f>"Ауд. "&amp;E49&amp;". "&amp;VLOOKUP(E49:E118,'Список аудиторий'!$A$2:$B$27,2,FALSE)&amp;". "&amp;'Список аудиторий'!$B$27</f>
        <v>Ауд. 602. Учебная аудитория на 60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36 парт, кафедра),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49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9" s="1">
        <v>602</v>
      </c>
      <c r="G49" s="122"/>
    </row>
    <row r="50" spans="1:7" ht="270">
      <c r="A50" s="204">
        <v>45</v>
      </c>
      <c r="B50" s="205" t="s">
        <v>130</v>
      </c>
      <c r="C50" s="112" t="str">
        <f>"Ауд. "&amp;E50&amp;". "&amp;VLOOKUP(E50:E119,'Список аудиторий'!$A$2:$B$27,2,FALSE)&amp;". "&amp;'Список аудиторий'!$B$27</f>
        <v>Ауд. 602. Учебная аудитория на 60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36 парт, кафедра),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0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0" s="1">
        <v>602</v>
      </c>
      <c r="G50" s="122"/>
    </row>
    <row r="51" spans="1:7" ht="270">
      <c r="A51" s="204">
        <v>46</v>
      </c>
      <c r="B51" s="205" t="s">
        <v>131</v>
      </c>
      <c r="C51" s="112" t="str">
        <f>"Ауд. "&amp;E51&amp;". "&amp;VLOOKUP(E51:E120,'Список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1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1" s="1">
        <v>603</v>
      </c>
      <c r="G51" s="122"/>
    </row>
    <row r="52" spans="1:7" ht="270">
      <c r="A52" s="204">
        <v>47</v>
      </c>
      <c r="B52" s="205" t="s">
        <v>134</v>
      </c>
      <c r="C52" s="112" t="str">
        <f>"Ауд. "&amp;E52&amp;". "&amp;VLOOKUP(E52:E121,'Список аудиторий'!$A$2:$B$27,2,FALSE)&amp;". "&amp;'Список аудиторий'!$B$27</f>
        <v>Ауд. 602. Учебная аудитория на 60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36 парт, кафедра),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2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2" s="1">
        <v>602</v>
      </c>
      <c r="G52" s="122"/>
    </row>
    <row r="53" spans="1:7" ht="270">
      <c r="A53" s="204">
        <v>48</v>
      </c>
      <c r="B53" s="205" t="s">
        <v>138</v>
      </c>
      <c r="C53" s="112" t="str">
        <f>"Ауд. "&amp;E53&amp;". "&amp;VLOOKUP(E53:E122,'Список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3" s="1">
        <v>603</v>
      </c>
      <c r="G53" s="122"/>
    </row>
    <row r="54" spans="1:7" ht="270">
      <c r="A54" s="204">
        <v>49</v>
      </c>
      <c r="B54" s="205" t="s">
        <v>140</v>
      </c>
      <c r="C54" s="112" t="str">
        <f>"Ауд. "&amp;E54&amp;". "&amp;VLOOKUP(E54:E123,'Список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4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4" s="1">
        <v>603</v>
      </c>
      <c r="G54" s="122"/>
    </row>
    <row r="55" spans="1:7" ht="270">
      <c r="A55" s="204">
        <v>50</v>
      </c>
      <c r="B55" s="205" t="s">
        <v>141</v>
      </c>
      <c r="C55" s="112" t="str">
        <f>"Ауд. "&amp;E55&amp;". "&amp;VLOOKUP(E55:E124,'Список аудиторий'!$A$2:$B$27,2,FALSE)&amp;". "&amp;'Список аудиторий'!$B$27</f>
        <v>Ауд. 512. Учебная аудитория на 28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14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5" s="1">
        <v>512</v>
      </c>
      <c r="G55" s="122"/>
    </row>
    <row r="56" spans="1:7" ht="270">
      <c r="A56" s="204">
        <v>51</v>
      </c>
      <c r="B56" s="205" t="s">
        <v>142</v>
      </c>
      <c r="C56" s="112" t="str">
        <f>"Ауд. "&amp;E56&amp;". "&amp;VLOOKUP(E56:E125,'Список аудиторий'!$A$2:$B$27,2,FALSE)&amp;". "&amp;'Список аудиторий'!$B$27</f>
        <v>Ауд. 605. Компьютерный класс на 11 человек для проведения практических и лабораторных занятий, промежуточной аттестации, тестирования, текущего контроля; аудиторная мебель (стол преподавателя, 15 столов,16 стульев), 10 компьютеров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6" s="1">
        <v>605</v>
      </c>
      <c r="G56" s="122"/>
    </row>
    <row r="57" spans="1:7" ht="270">
      <c r="A57" s="204">
        <v>52</v>
      </c>
      <c r="B57" s="205" t="s">
        <v>143</v>
      </c>
      <c r="C57" s="112" t="str">
        <f>"Ауд. "&amp;E57&amp;". "&amp;VLOOKUP(E57:E126,'Список аудиторий'!$A$2:$B$27,2,FALSE)&amp;". "&amp;'Список аудиторий'!$B$27</f>
        <v>Ауд. 507. Учебная аудитория на 34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17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7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7" s="1">
        <v>507</v>
      </c>
      <c r="G57" s="122"/>
    </row>
    <row r="58" spans="1:7" ht="270">
      <c r="A58" s="204">
        <v>53</v>
      </c>
      <c r="B58" s="205" t="s">
        <v>144</v>
      </c>
      <c r="C58" s="112" t="str">
        <f>"Ауд. "&amp;E58&amp;". "&amp;VLOOKUP(E58:E127,'Список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8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8" s="1">
        <v>603</v>
      </c>
      <c r="G58" s="122"/>
    </row>
    <row r="59" spans="1:7" ht="240">
      <c r="A59" s="245">
        <v>54</v>
      </c>
      <c r="B59" s="245" t="s">
        <v>145</v>
      </c>
      <c r="C59" s="112" t="str">
        <f>"Ауд. "&amp;E59&amp;". "&amp;VLOOKUP(E59:E128,'Список аудиторий'!$A$2:$B$27,2,FALSE)&amp;". "&amp;'Список аудиторий'!$B$27</f>
        <v>Ауд. 611. Учебная аудитория на 44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22 парты),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9" s="247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9" s="124">
        <v>611</v>
      </c>
      <c r="G59" s="122"/>
    </row>
    <row r="60" spans="1:7" ht="270">
      <c r="A60" s="246"/>
      <c r="B60" s="246"/>
      <c r="C60" s="112" t="str">
        <f>"Ауд. "&amp;E60&amp;". "&amp;VLOOKUP(E60:E129,'Список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0" s="248"/>
      <c r="E60" s="1">
        <v>603</v>
      </c>
      <c r="G60" s="122"/>
    </row>
    <row r="61" spans="1:7" ht="270">
      <c r="A61" s="204">
        <v>55</v>
      </c>
      <c r="B61" s="205" t="s">
        <v>147</v>
      </c>
      <c r="C61" s="112" t="str">
        <f>"Ауд. "&amp;E61&amp;". "&amp;VLOOKUP(E61:E130,'Список аудиторий'!$A$2:$B$27,2,FALSE)&amp;". "&amp;'Список аудиторий'!$B$27</f>
        <v>Ауд. 604. Учебная аудитория на 24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12 столов, 24 стула),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1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1" s="1">
        <v>604</v>
      </c>
      <c r="G61" s="122"/>
    </row>
    <row r="62" spans="1:7" ht="270">
      <c r="A62" s="204">
        <v>56</v>
      </c>
      <c r="B62" s="205" t="s">
        <v>148</v>
      </c>
      <c r="C62" s="112" t="str">
        <f>"Ауд. "&amp;E62&amp;". "&amp;VLOOKUP(E62:E131,'Список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2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2" s="1">
        <v>603</v>
      </c>
      <c r="G62" s="122"/>
    </row>
    <row r="63" spans="1:7" ht="270">
      <c r="A63" s="204">
        <v>57</v>
      </c>
      <c r="B63" s="205" t="s">
        <v>149</v>
      </c>
      <c r="C63" s="112" t="str">
        <f>"Ауд. "&amp;E63&amp;". "&amp;VLOOKUP(E63:E132,'Список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3" s="1">
        <v>603</v>
      </c>
      <c r="G63" s="122"/>
    </row>
    <row r="64" spans="1:7" ht="270">
      <c r="A64" s="204">
        <v>58</v>
      </c>
      <c r="B64" s="205" t="s">
        <v>150</v>
      </c>
      <c r="C64" s="112" t="str">
        <f>"Ауд. "&amp;E64&amp;". "&amp;VLOOKUP(E64:E133,'Список аудиторий'!$A$2:$B$27,2,FALSE)&amp;". "&amp;'Список аудиторий'!$B$27</f>
        <v>Ауд. 505. Компьютерный класс на 11 человек для проведения практических и лабораторных занятий, промежуточной аттестации, тестирования, текущего контроля; аудиторная мебель (стол преподавателя, 11 компьютерных столов,17 стульев), 11 компьютеров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4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4" s="1">
        <v>505</v>
      </c>
      <c r="G64" s="122"/>
    </row>
    <row r="65" spans="1:7" ht="270">
      <c r="A65" s="204">
        <v>59</v>
      </c>
      <c r="B65" s="205" t="s">
        <v>153</v>
      </c>
      <c r="C65" s="112" t="str">
        <f>"Ауд. "&amp;E65&amp;". "&amp;VLOOKUP(E65:E134,'Список аудиторий'!$A$2:$B$27,2,FALSE)&amp;". "&amp;'Список аудиторий'!$B$27</f>
        <v>Ауд. 506. Компьютерный класс с интерактивной доской и проектором, 11 компьютеров компьютерный класс на 11 человек для проведения практических и лабораторных занятий, промежуточной аттестации, тестирования, текущего контроля аудиторная мебель (стол преподавателя, 11 компьютерных столов,15 стульев),11 компьютеров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5" s="1">
        <v>506</v>
      </c>
      <c r="G65" s="122"/>
    </row>
    <row r="66" spans="1:7" ht="270">
      <c r="A66" s="204">
        <v>60</v>
      </c>
      <c r="B66" s="205" t="s">
        <v>154</v>
      </c>
      <c r="C66" s="112" t="str">
        <f>"Ауд. "&amp;E66&amp;". "&amp;VLOOKUP(E66:E135,'Список аудиторий'!$A$2:$B$27,2,FALSE)&amp;". "&amp;'Список аудиторий'!$B$27</f>
        <v>Ауд. 604. Учебная аудитория на 24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12 столов, 24 стула),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6" s="1">
        <v>604</v>
      </c>
      <c r="G66" s="122"/>
    </row>
    <row r="67" spans="1:7" ht="285">
      <c r="A67" s="204">
        <v>61</v>
      </c>
      <c r="B67" s="205" t="s">
        <v>155</v>
      </c>
      <c r="C67" s="112" t="str">
        <f>"Ауд. "&amp;E67&amp;". "&amp;VLOOKUP(E67:E136,'Список аудиторий'!$A$2:$B$27,2,FALSE)&amp;". "&amp;'Список аудиторий'!$B$27</f>
        <v>Ауд. 509. Учебная аудитория на 34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17 столов,34 стула, кафедра),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7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7" s="1">
        <v>509</v>
      </c>
      <c r="G67" s="122"/>
    </row>
    <row r="68" spans="1:7" ht="285">
      <c r="A68" s="204">
        <v>62</v>
      </c>
      <c r="B68" s="205" t="s">
        <v>156</v>
      </c>
      <c r="C68" s="112" t="str">
        <f>"Ауд. "&amp;E68&amp;". "&amp;VLOOKUP(E68:E137,'Список аудиторий'!$A$2:$B$27,2,FALSE)&amp;". "&amp;'Список аудиторий'!$B$27</f>
        <v>Ауд. 509. Учебная аудитория на 34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17 столов,34 стула, кафедра),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8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8" s="1">
        <v>509</v>
      </c>
      <c r="G68" s="122"/>
    </row>
    <row r="69" spans="1:7" ht="240">
      <c r="A69" s="204">
        <v>63</v>
      </c>
      <c r="B69" s="205" t="s">
        <v>157</v>
      </c>
      <c r="C69" s="112" t="str">
        <f>"Ауд. "&amp;E69&amp;". "&amp;VLOOKUP(E69:E138,'Список аудиторий'!$A$2:$B$27,2,FALSE)&amp;". "&amp;'Список аудиторий'!$B$27</f>
        <v>Ауд. 611. Учебная аудитория на 44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22 парты),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9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9" s="1">
        <v>611</v>
      </c>
      <c r="G69" s="122"/>
    </row>
    <row r="70" spans="1:7" ht="270">
      <c r="A70" s="204">
        <v>64</v>
      </c>
      <c r="B70" s="205" t="s">
        <v>160</v>
      </c>
      <c r="C70" s="112" t="str">
        <f>"Ауд. "&amp;E70&amp;". "&amp;VLOOKUP(E70:E139,'Список аудиторий'!$A$2:$B$27,2,FALSE)&amp;". "&amp;'Список аудиторий'!$B$27</f>
        <v>Ауд. 607. Учебная аудитория на 26 чел.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мебель( 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70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70" s="1">
        <v>607</v>
      </c>
      <c r="G70" s="122"/>
    </row>
    <row r="71" spans="1:7" ht="135">
      <c r="A71" s="204">
        <v>65</v>
      </c>
      <c r="B71" s="205" t="s">
        <v>528</v>
      </c>
      <c r="C71" s="112" t="str">
        <f>E71&amp;". "&amp;VLOOKUP(E71:E140,'Список аудиторий'!$A$2:$B$27,2,FALSE)</f>
        <v>Библиотека СОГУ. Помещение для самостоятельной работы (Зал электронных ресурсов (Научная библиотека, кабинет № 1.8)), укомплектованное специализированной мебелью (рабочие места студентов). Технические средства обучения: компьютерная техника (принтер, компьютеры) возможность подключения к сети «Интернет», доступ в электронную информационно-образовательную среду СОГУ. Комплекты лицензионного ежегодно обновляемого программного обеспечения: Microsoft Windows, Microsoft Office, Trend Micro Office Scan Enterprise Security, Adobe Acrobat Reader.</v>
      </c>
      <c r="D71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№6
</v>
      </c>
      <c r="E71" s="1" t="s">
        <v>541</v>
      </c>
      <c r="G71" s="122"/>
    </row>
    <row r="72" spans="1:7" ht="105">
      <c r="A72" s="204">
        <v>66</v>
      </c>
      <c r="B72" s="205" t="s">
        <v>529</v>
      </c>
      <c r="C72" s="112" t="str">
        <f>"Ауд. "&amp;E72&amp;". "&amp;VLOOKUP(E72:E141,'Список аудиторий'!$A$2:$B$27,2,FALSE)</f>
        <v>Ауд. 515, 614. Помещения для хранения и профилактического обслуживания учебного и иного вида офисного оборудования оснащено достаточным специальным оборудованием, инструментом и технической документацией, необходимые для их обслуживания и ремонта. В кабинетах представлены технические характеристики и паспорта на оборудования, расположенные в специальных помещениях и используемых в учебно-образовательном процессе</v>
      </c>
      <c r="D72" s="113" t="str">
        <f t="shared" ref="D72" si="1">IF(ISNUMBER(SEARCH("Дворец",E72)),"Российская Федерация 362025
Респ. Северная Осетия Алания
г. Владикавказ
Ватутина 44-46
Дворец спорта
",IF(ISNUMBER(SEARCH("Библиотека",E72)),"Российская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72" s="124" t="s">
        <v>679</v>
      </c>
      <c r="G72" s="122"/>
    </row>
  </sheetData>
  <mergeCells count="12">
    <mergeCell ref="B19:B20"/>
    <mergeCell ref="A19:A20"/>
    <mergeCell ref="D19:D20"/>
    <mergeCell ref="B35:B36"/>
    <mergeCell ref="A35:A36"/>
    <mergeCell ref="D35:D36"/>
    <mergeCell ref="B37:B38"/>
    <mergeCell ref="A37:A38"/>
    <mergeCell ref="D37:D38"/>
    <mergeCell ref="A59:A60"/>
    <mergeCell ref="B59:B60"/>
    <mergeCell ref="D59:D6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92"/>
  <sheetViews>
    <sheetView topLeftCell="A91" workbookViewId="0">
      <selection activeCell="L112" sqref="L112"/>
    </sheetView>
  </sheetViews>
  <sheetFormatPr defaultRowHeight="15"/>
  <cols>
    <col min="1" max="1" width="3.5703125" style="211" customWidth="1"/>
    <col min="2" max="2" width="11.7109375" style="211" customWidth="1"/>
    <col min="3" max="3" width="10.7109375" style="211" customWidth="1"/>
    <col min="4" max="4" width="10" style="211" customWidth="1"/>
    <col min="5" max="5" width="9.85546875" style="211" customWidth="1"/>
    <col min="6" max="6" width="11.42578125" style="211" customWidth="1"/>
    <col min="7" max="7" width="34.7109375" style="211" customWidth="1"/>
    <col min="8" max="8" width="9.140625" style="211"/>
    <col min="9" max="9" width="10" style="211" bestFit="1" customWidth="1"/>
    <col min="10" max="10" width="9.28515625" style="211" customWidth="1"/>
    <col min="11" max="11" width="10" style="211" customWidth="1"/>
    <col min="12" max="16384" width="9.140625" style="211"/>
  </cols>
  <sheetData>
    <row r="1" spans="1:11" ht="24" customHeight="1">
      <c r="A1" s="240" t="s">
        <v>1</v>
      </c>
      <c r="B1" s="240" t="s">
        <v>2</v>
      </c>
      <c r="C1" s="240" t="s">
        <v>3</v>
      </c>
      <c r="D1" s="240" t="s">
        <v>4</v>
      </c>
      <c r="E1" s="240" t="s">
        <v>5</v>
      </c>
      <c r="F1" s="240" t="s">
        <v>6</v>
      </c>
      <c r="G1" s="240" t="s">
        <v>7</v>
      </c>
      <c r="H1" s="240" t="s">
        <v>8</v>
      </c>
      <c r="I1" s="240"/>
      <c r="J1" s="240" t="s">
        <v>9</v>
      </c>
      <c r="K1" s="240"/>
    </row>
    <row r="2" spans="1:11" ht="228">
      <c r="A2" s="240"/>
      <c r="B2" s="240"/>
      <c r="C2" s="240"/>
      <c r="D2" s="240"/>
      <c r="E2" s="240"/>
      <c r="F2" s="240"/>
      <c r="G2" s="240"/>
      <c r="H2" s="201" t="s">
        <v>10</v>
      </c>
      <c r="I2" s="201" t="s">
        <v>11</v>
      </c>
      <c r="J2" s="201" t="s">
        <v>12</v>
      </c>
      <c r="K2" s="201" t="s">
        <v>13</v>
      </c>
    </row>
    <row r="3" spans="1:11">
      <c r="A3" s="201">
        <v>1</v>
      </c>
      <c r="B3" s="201">
        <v>2</v>
      </c>
      <c r="C3" s="201">
        <v>3</v>
      </c>
      <c r="D3" s="201">
        <v>4</v>
      </c>
      <c r="E3" s="201">
        <v>5</v>
      </c>
      <c r="F3" s="201">
        <v>6</v>
      </c>
      <c r="G3" s="201">
        <v>7</v>
      </c>
      <c r="H3" s="201">
        <v>8</v>
      </c>
      <c r="I3" s="201">
        <v>9</v>
      </c>
      <c r="J3" s="201">
        <v>10</v>
      </c>
      <c r="K3" s="201">
        <v>11</v>
      </c>
    </row>
    <row r="4" spans="1:11" ht="180">
      <c r="A4" s="201">
        <v>1</v>
      </c>
      <c r="B4" s="202" t="s">
        <v>459</v>
      </c>
      <c r="C4" s="202" t="s">
        <v>26</v>
      </c>
      <c r="D4" s="202" t="str">
        <f>VLOOKUP($C4:$C$91,'Сведения о преподавателях'!$A$3:$K$126,2,FALSE)</f>
        <v>по основному месту работы</v>
      </c>
      <c r="E4" s="202" t="str">
        <f>VLOOKUP($C4:$C91,'Сведения о преподавателях'!$A$3:$K$126,3,FALSE)</f>
        <v>Должность –  доцент, канд. ист. наук,  доцент</v>
      </c>
      <c r="F4" s="202" t="str">
        <f>VLOOKUP($C4:$C$91,'Сведения о преподавателях'!$A$3:$K$126,4,FALSE)</f>
        <v>Высшее, специальность – история, квалификация  – историк, преподаватель истории и обществоведения</v>
      </c>
      <c r="G4" s="202" t="str">
        <f>VLOOKUP($C4:$C$91,'Сведения о преподавателях'!$A$3:$K$126,5,FALSE)</f>
        <v>1. Удостоверение о повышении квалификации 153100774699 от 25.11.2019, "Информационно-коммуникационные технологии в системе высшего образования", 32 часа, СОГУ.
2. Удостоверение о повышении квалификации 153101159704, 2020г., "Современные педагогические технологии профессионального образования", 36 часов, СОГУ.
3. Удостоверение о повышении квалификации 153101159100, 2020г., "Организационные и психолого-педагогические основы инклюзивного образования в вузе", 20 часов, СОГУ.</v>
      </c>
      <c r="H4" s="201">
        <v>36</v>
      </c>
      <c r="I4" s="153">
        <f>IF(ISNUMBER(SEARCH("ГПХ",D4)),H4/300,H4/850)</f>
        <v>4.2352941176470586E-2</v>
      </c>
      <c r="J4" s="202">
        <f>VLOOKUP($C4:$C$91,'Сведения о преподавателях'!$A$3:$K$126,6,FALSE)</f>
        <v>31</v>
      </c>
      <c r="K4" s="202" t="str">
        <f>VLOOKUP($C4:$C$91,'Сведения о преподавателях'!$A$3:$K$126,7,FALSE)</f>
        <v>нет</v>
      </c>
    </row>
    <row r="5" spans="1:11" ht="240">
      <c r="A5" s="201">
        <v>2</v>
      </c>
      <c r="B5" s="202" t="s">
        <v>460</v>
      </c>
      <c r="C5" s="202" t="s">
        <v>218</v>
      </c>
      <c r="D5" s="202" t="str">
        <f>VLOOKUP($C5:$C$91,'Сведения о преподавателях'!$A$3:$K$126,2,FALSE)</f>
        <v>по основному месту работы</v>
      </c>
      <c r="E5" s="202" t="str">
        <f>VLOOKUP($C5:$C92,'Сведения о преподавателях'!$A$3:$K$126,3,FALSE)</f>
        <v>Должность –  старший преподаватель, канд. ист. наук,  ученое звание отсутствует</v>
      </c>
      <c r="F5" s="202" t="str">
        <f>VLOOKUP($C5:$C$91,'Сведения о преподавателях'!$A$3:$K$126,4,FALSE)</f>
        <v>Высшее, специальность – история, квалификация  – историк, преподаватель истории</v>
      </c>
      <c r="G5" s="202" t="str">
        <f>VLOOKUP($C5:$C$91,'Сведения о преподавателях'!$A$3:$K$126,5,FALSE)</f>
        <v>1. Удостоверение о повышении квалификации 153100774695 от 25.11.2019, "Информационно-коммуникационные технологии в системе высшего образования", 32 часа, СОГУ.
2. Удостоверение о повышении квалификации 153101039586 от 11.02.2020, "Научно-аналитическая, методическая и педагогическая деятельность в области востоковедения", 36 часов, СОГУ.
3. Удостоверение о повышении квалификации 153101159694, 2020г., "Современные педагогические технологии профессионального образования", 36 часов, СОГУ.
4. Удостоверение о повышении квалификации 153101159085, 2020г., "Организационные и психолого-педагогические основы инклюзивного образования в вузе", 20 часов, СОГУ.</v>
      </c>
      <c r="H5" s="201">
        <v>36</v>
      </c>
      <c r="I5" s="153">
        <f t="shared" ref="I5:I66" si="0">IF(ISNUMBER(SEARCH("ГПХ",D5)),H5/300,H5/850)</f>
        <v>4.2352941176470586E-2</v>
      </c>
      <c r="J5" s="202">
        <f>VLOOKUP($C5:$C$91,'Сведения о преподавателях'!$A$3:$K$126,6,FALSE)</f>
        <v>4</v>
      </c>
      <c r="K5" s="202" t="str">
        <f>VLOOKUP($C5:$C$91,'Сведения о преподавателях'!$A$3:$K$126,7,FALSE)</f>
        <v>нет</v>
      </c>
    </row>
    <row r="6" spans="1:11" ht="264">
      <c r="A6" s="201">
        <v>3</v>
      </c>
      <c r="B6" s="202" t="s">
        <v>68</v>
      </c>
      <c r="C6" s="202" t="s">
        <v>69</v>
      </c>
      <c r="D6" s="202" t="str">
        <f>VLOOKUP($C6:$C$91,'Сведения о преподавателях'!$A$3:$K$126,2,FALSE)</f>
        <v>по основному месту работы</v>
      </c>
      <c r="E6" s="202" t="str">
        <f>VLOOKUP($C6:$C93,'Сведения о преподавателях'!$A$3:$K$126,3,FALSE)</f>
        <v>Должность –  доцент, канд. пед. наук,  ученое звание отсутствует</v>
      </c>
      <c r="F6" s="202" t="str">
        <f>VLOOKUP($C6:$C$91,'Сведения о преподавателях'!$A$3:$K$126,4,FALSE)</f>
        <v>Высшее, специальность – физическое воспитание, квалификация  – учитель физической культуры</v>
      </c>
      <c r="G6" s="202" t="str">
        <f>VLOOKUP($C6:$C$91,'Сведения о преподавателях'!$A$3:$K$126,5,FALSE)</f>
        <v>1. Удостоверение о повышении квалификации 180001025944 от 15.04.2016. «Управление проектами в образовании», 18 часов, СОГУ.
2. Удостоверение о повышении квалификации 180001026480 от 20.12.2016 г. «Подготовка спортивных судей главной судейской коллегии и судейских бригад физкультурных и спортивных мероприятий  Всероссийского физкультурно-спортивногро комплекса «Готов к труду и обороне (ГТО)», 72 часа, СОГУ.
3. Удостоверение о повышении квалификации 180001813947 от 27.05.2019, "Информационно-коммуникационные технологии в системе высшего образования", 32 часа, СОГУ.
4. Удостоверение о повышении квалификации 153101158801, 2020г., "Организационные и психолого-педагогические основы инклюзивного образования в вузе", 20 часов, СОГУ.</v>
      </c>
      <c r="H6" s="201">
        <v>122</v>
      </c>
      <c r="I6" s="153">
        <f t="shared" si="0"/>
        <v>0.14352941176470588</v>
      </c>
      <c r="J6" s="202">
        <f>VLOOKUP($C6:$C$91,'Сведения о преподавателях'!$A$3:$K$126,6,FALSE)</f>
        <v>16</v>
      </c>
      <c r="K6" s="202" t="str">
        <f>VLOOKUP($C6:$C$91,'Сведения о преподавателях'!$A$3:$K$126,7,FALSE)</f>
        <v>нет</v>
      </c>
    </row>
    <row r="7" spans="1:11" ht="252">
      <c r="A7" s="240">
        <v>4</v>
      </c>
      <c r="B7" s="236" t="s">
        <v>19</v>
      </c>
      <c r="C7" s="202" t="s">
        <v>252</v>
      </c>
      <c r="D7" s="202" t="str">
        <f>VLOOKUP($C7:$C$91,'Сведения о преподавателях'!$A$3:$K$126,2,FALSE)</f>
        <v>по основному месту работы</v>
      </c>
      <c r="E7" s="202" t="str">
        <f>VLOOKUP($C7:$C94,'Сведения о преподавателях'!$A$3:$K$126,3,FALSE)</f>
        <v>Должность –  доцент, канд. филол. наук, доцент</v>
      </c>
      <c r="F7" s="202" t="str">
        <f>VLOOKUP($C7:$C$91,'Сведения о преподавателях'!$A$3:$K$126,4,FALSE)</f>
        <v>Высшее,  специальность – английский язык и литература , квалификация  – филолог, преподаватель, переводчик.</v>
      </c>
      <c r="G7" s="202" t="str">
        <f>VLOOKUP($C7:$C$91,'Сведения о преподавателях'!$A$3:$K$126,5,FALSE)</f>
        <v>1. Удостоверение о повышении квалификации 180000335454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180001814354 от 28.10.2019, "Информационно-комуникационные технологии в системе высшего образования", 32 часа, СОГУ.
3. Удостоверение о повышении квалификации 153101157834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153101158834, 2020г., "Организационные и психолого-педагогические основы инклюзивного образования в вузе", 20 часов, СОГУ.</v>
      </c>
      <c r="H7" s="201">
        <v>72</v>
      </c>
      <c r="I7" s="153">
        <f t="shared" si="0"/>
        <v>8.4705882352941173E-2</v>
      </c>
      <c r="J7" s="202">
        <f>VLOOKUP($C7:$C$91,'Сведения о преподавателях'!$A$3:$K$126,6,FALSE)</f>
        <v>21</v>
      </c>
      <c r="K7" s="202" t="str">
        <f>VLOOKUP($C7:$C$91,'Сведения о преподавателях'!$A$3:$K$126,7,FALSE)</f>
        <v>нет</v>
      </c>
    </row>
    <row r="8" spans="1:11" ht="252">
      <c r="A8" s="240"/>
      <c r="B8" s="236"/>
      <c r="C8" s="202" t="s">
        <v>318</v>
      </c>
      <c r="D8" s="202" t="str">
        <f>VLOOKUP($C8:$C$91,'Сведения о преподавателях'!$A$3:$K$126,2,FALSE)</f>
        <v>по основному месту работы</v>
      </c>
      <c r="E8" s="202" t="str">
        <f>VLOOKUP($C8:$C95,'Сведения о преподавателях'!$A$3:$K$126,3,FALSE)</f>
        <v>Должность –  старший преподаватель, канд. филол. наук,  ученое звание отсутствует</v>
      </c>
      <c r="F8" s="202" t="str">
        <f>VLOOKUP($C8:$C$91,'Сведения о преподавателях'!$A$3:$K$126,4,FALSE)</f>
        <v>Высшее, специальность – филология, квалификация  – преподаватель немецкого, английского языков.</v>
      </c>
      <c r="G8" s="202" t="str">
        <f>VLOOKUP($C8:$C$91,'Сведения о преподавателях'!$A$3:$K$126,5,FALSE)</f>
        <v>1. Удостоверение о повышении квалификации 180001202310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180001814361 от 28.10.2019, "Информационно-комуникационные технологии в системе высшего образования", 32 часа, СОГУ.
3. Удостоверение о повышении квалификации 153101157842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153101158843, 2020г., "Организационные и психолого-педагогические основы инклюзивного образования в вузе", 20 часов, СОГУ.</v>
      </c>
      <c r="H8" s="201">
        <v>146.25</v>
      </c>
      <c r="I8" s="153">
        <f t="shared" si="0"/>
        <v>0.17205882352941176</v>
      </c>
      <c r="J8" s="202">
        <f>VLOOKUP($C8:$C$91,'Сведения о преподавателях'!$A$3:$K$126,6,FALSE)</f>
        <v>21</v>
      </c>
      <c r="K8" s="202" t="str">
        <f>VLOOKUP($C8:$C$91,'Сведения о преподавателях'!$A$3:$K$126,7,FALSE)</f>
        <v>нет</v>
      </c>
    </row>
    <row r="9" spans="1:11" ht="192">
      <c r="A9" s="240"/>
      <c r="B9" s="236"/>
      <c r="C9" s="202" t="s">
        <v>463</v>
      </c>
      <c r="D9" s="202" t="str">
        <f>VLOOKUP($C9:$C$91,'Сведения о преподавателях'!$A$3:$K$126,2,FALSE)</f>
        <v>по основному месту работы</v>
      </c>
      <c r="E9" s="202" t="str">
        <f>VLOOKUP($C9:$C96,'Сведения о преподавателях'!$A$3:$K$126,3,FALSE)</f>
        <v>Должность – доцент, канд.пед.наук, ученое звание отсутствует</v>
      </c>
      <c r="F9" s="202" t="str">
        <f>VLOOKUP($C9:$C$91,'Сведения о преподавателях'!$A$3:$K$126,4,FALSE)</f>
        <v>Высшее, специальность - немецкий язык, квалификация - преподаватель немецкого языка</v>
      </c>
      <c r="G9" s="202" t="str">
        <f>VLOOKUP($C9:$C$91,'Сведения о преподавателях'!$A$3:$K$126,5,FALSE)</f>
        <v>1. Удостоверение о повышении квалификации 180001202318 от 21.05.2018, «Современная научная парадигма в филологии и педагогике: язык, литература, методология», 78 часов, СОГУ.
2. Удостоверение о повышении квалификации 153101157845 от 08.08.2020, «Актуальные проблемы филологических исследований: теоретический, методологический и прагматический аспекты», 72 часа,  СОГУ.
3. Удостоверение о повышении квалификации 153101158848, 2020г., "Организационные и психолого-педагогические основы инклюзивного образования в вузе", 20 часов, СОГУ.</v>
      </c>
      <c r="H9" s="201">
        <v>74.25</v>
      </c>
      <c r="I9" s="153">
        <f t="shared" si="0"/>
        <v>8.7352941176470592E-2</v>
      </c>
      <c r="J9" s="202">
        <f>VLOOKUP($C9:$C$91,'Сведения о преподавателях'!$A$3:$K$126,6,FALSE)</f>
        <v>21</v>
      </c>
      <c r="K9" s="202" t="str">
        <f>VLOOKUP($C9:$C$91,'Сведения о преподавателях'!$A$3:$K$126,7,FALSE)</f>
        <v>нет</v>
      </c>
    </row>
    <row r="10" spans="1:11" ht="180">
      <c r="A10" s="240">
        <v>5</v>
      </c>
      <c r="B10" s="236" t="s">
        <v>45</v>
      </c>
      <c r="C10" s="202" t="s">
        <v>105</v>
      </c>
      <c r="D10" s="202" t="str">
        <f>VLOOKUP($C10:$C$91,'Сведения о преподавателях'!$A$3:$K$126,2,FALSE)</f>
        <v>по основному месту работы</v>
      </c>
      <c r="E10" s="202" t="str">
        <f>VLOOKUP($C10:$C97,'Сведения о преподавателях'!$A$3:$K$126,3,FALSE)</f>
        <v xml:space="preserve">Должность - профессор, д-р физ.-мат. наук, профессор </v>
      </c>
      <c r="F10" s="202" t="str">
        <f>VLOOKUP($C10:$C$91,'Сведения о преподавателях'!$A$3:$K$126,4,FALSE)</f>
        <v xml:space="preserve">Высшее, специальность - математика, квалификация - математик </v>
      </c>
      <c r="G10" s="202" t="str">
        <f>VLOOKUP($C10:$C$91,'Сведения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10" s="201">
        <v>38.25</v>
      </c>
      <c r="I10" s="153">
        <f t="shared" si="0"/>
        <v>4.4999999999999998E-2</v>
      </c>
      <c r="J10" s="202">
        <f>VLOOKUP($C10:$C$91,'Сведения о преподавателях'!$A$3:$K$126,6,FALSE)</f>
        <v>34</v>
      </c>
      <c r="K10" s="202" t="str">
        <f>VLOOKUP($C10:$C$91,'Сведения о преподавателях'!$A$3:$K$126,7,FALSE)</f>
        <v>14 (ЮМИ ВНЦ)</v>
      </c>
    </row>
    <row r="11" spans="1:11" ht="180">
      <c r="A11" s="240"/>
      <c r="B11" s="236"/>
      <c r="C11" s="202" t="s">
        <v>101</v>
      </c>
      <c r="D11" s="202" t="str">
        <f>VLOOKUP($C11:$C$91,'Сведения о преподавателях'!$A$3:$K$126,2,FALSE)</f>
        <v>на условиях внешнего совместительства</v>
      </c>
      <c r="E11" s="202" t="str">
        <f>VLOOKUP($C11:$C98,'Сведения о преподавателях'!$A$3:$K$126,3,FALSE)</f>
        <v>Должность - асистент, без ученой степени, без ученого звания</v>
      </c>
      <c r="F11" s="202" t="str">
        <f>VLOOKUP($C11:$C$91,'Сведения о преподавателях'!$A$3:$K$126,4,FALSE)</f>
        <v>Высшее, специальность - математика, квалификация - математик, преподаватель</v>
      </c>
      <c r="G11" s="202" t="str">
        <f>VLOOKUP($C11:$C$91,'Сведения о преподавателях'!$A$3:$K$126,5,FALSE)</f>
        <v>1. Удостоверение о повышении квалификации 180001814111 от 05.07.2019, "Информационно-коммуникационные технологии в системе высшего образования", 32 часа, СОГУ.
2. Удостоверение о повышении квалификации 153101159532, 2020г., "Современные педагогические технологии профессионального образования", 36 часов, СОГУ.
3. Удостоверение о повышении квалификации 153101158922, 2020г., "Организационные и психолого-педагогические основы инклюзивного образования в вузе", 20 часов, СОГУ.</v>
      </c>
      <c r="H11" s="201">
        <v>36</v>
      </c>
      <c r="I11" s="153">
        <f t="shared" si="0"/>
        <v>4.2352941176470586E-2</v>
      </c>
      <c r="J11" s="202">
        <f>VLOOKUP($C11:$C$91,'Сведения о преподавателях'!$A$3:$K$126,6,FALSE)</f>
        <v>1</v>
      </c>
      <c r="K11" s="202" t="str">
        <f>VLOOKUP($C11:$C$91,'Сведения о преподавателях'!$A$3:$K$126,7,FALSE)</f>
        <v>2 (ИВТ)
25 (пед)</v>
      </c>
    </row>
    <row r="12" spans="1:11" ht="204">
      <c r="A12" s="240"/>
      <c r="B12" s="236"/>
      <c r="C12" s="202" t="s">
        <v>46</v>
      </c>
      <c r="D12" s="202" t="str">
        <f>VLOOKUP($C12:$C$91,'Сведения о преподавателях'!$A$3:$K$126,2,FALSE)</f>
        <v>по основному месту работы</v>
      </c>
      <c r="E12" s="202" t="str">
        <f>VLOOKUP($C12:$C99,'Сведения о преподавателях'!$A$3:$K$126,3,FALSE)</f>
        <v xml:space="preserve">Должность - доцент, канд. физ.-мат. наук, ученое звание отсутствует </v>
      </c>
      <c r="F12" s="202" t="str">
        <f>VLOOKUP($C12:$C$91,'Сведения о преподавателях'!$A$3:$K$126,4,FALSE)</f>
        <v>Высшее, специальность - математика, квалификация - математик, преподаватель</v>
      </c>
      <c r="G12" s="202" t="str">
        <f>VLOOKUP($C12:$C$91,'Сведения о преподавателях'!$A$3:$K$126,5,FALSE)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12" s="201">
        <v>242.75</v>
      </c>
      <c r="I12" s="153">
        <f t="shared" si="0"/>
        <v>0.28558823529411764</v>
      </c>
      <c r="J12" s="202">
        <f>VLOOKUP($C12:$C$91,'Сведения о преподавателях'!$A$3:$K$126,6,FALSE)</f>
        <v>23</v>
      </c>
      <c r="K12" s="202" t="str">
        <f>VLOOKUP($C12:$C$91,'Сведения о преподавателях'!$A$3:$K$126,7,FALSE)</f>
        <v>нет</v>
      </c>
    </row>
    <row r="13" spans="1:11" ht="228">
      <c r="A13" s="201">
        <v>6</v>
      </c>
      <c r="B13" s="202" t="s">
        <v>41</v>
      </c>
      <c r="C13" s="202" t="s">
        <v>42</v>
      </c>
      <c r="D13" s="202" t="str">
        <f>VLOOKUP($C13:$C$91,'Сведения о преподавателях'!$A$3:$K$126,2,FALSE)</f>
        <v>по основному месту работы</v>
      </c>
      <c r="E13" s="202" t="str">
        <f>VLOOKUP($C13:$C100,'Сведения о преподавателях'!$A$3:$K$126,3,FALSE)</f>
        <v>Должность  – доцент, канд. экон. наук, ученое звание отсутствует</v>
      </c>
      <c r="F13" s="202" t="str">
        <f>VLOOKUP($C13:$C$91,'Сведения о преподавателях'!$A$3:$K$126,4,FALSE)</f>
        <v>Высшее, специальность – математика, квалификация – математик</v>
      </c>
      <c r="G13" s="202" t="str">
        <f>VLOOKUP($C13:$C$91,'Сведения о преподавателях'!$A$3:$K$126,5,FALSE)</f>
        <v>1. Удостоверение о повышении квалификации 180001813733 от 30.04.2019, "Информационно-коммуникационные технологии в системе высшего образования", 32 часа, СОГУ.
2. Удостоверение о повышении квалификации 180001202513 от 25.12.2019, "Современные цифровые технологии", 24 часа, СОГУ.
3. Удостоверение о повышении квалификации 153101159549, 2020г., "Современные педагогические технологии профессионального образования", 36 часов, СОГУ.
4. Удостоверение о повышении квалификации 153101158947, 2020г., "Организационные и психолого-педагогические основы инклюзивного образования в вузе", 20 часов, СОГУ.</v>
      </c>
      <c r="H13" s="201">
        <v>425</v>
      </c>
      <c r="I13" s="153">
        <f t="shared" si="0"/>
        <v>0.5</v>
      </c>
      <c r="J13" s="202">
        <f>VLOOKUP($C13:$C$91,'Сведения о преподавателях'!$A$3:$K$126,6,FALSE)</f>
        <v>32</v>
      </c>
      <c r="K13" s="202" t="str">
        <f>VLOOKUP($C13:$C$91,'Сведения о преподавателях'!$A$3:$K$126,7,FALSE)</f>
        <v>нет</v>
      </c>
    </row>
    <row r="14" spans="1:11" ht="300">
      <c r="A14" s="240">
        <v>7</v>
      </c>
      <c r="B14" s="236" t="s">
        <v>84</v>
      </c>
      <c r="C14" s="202" t="s">
        <v>287</v>
      </c>
      <c r="D14" s="202" t="str">
        <f>VLOOKUP($C14:$C$91,'Сведения о преподавателях'!$A$3:$K$126,2,FALSE)</f>
        <v>по основному месту работы</v>
      </c>
      <c r="E14" s="202" t="str">
        <f>VLOOKUP($C14:$C101,'Сведения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14" s="202" t="str">
        <f>VLOOKUP($C14:$C$91,'Сведения о преподавателях'!$A$3:$K$126,4,FALSE)</f>
        <v>Высшее, специальность – математика, квалификация – математик, системный программист</v>
      </c>
      <c r="G14" s="202" t="str">
        <f>VLOOKUP($C14:$C$91,'Сведения о преподавателях'!$A$3:$K$126,5,FALSE)</f>
        <v>1. Удостоверение о повышении квалификации 180001813720 от  30.04.2019, "Информационно-коммуникационные технологии в системе высшего образования", 32 часа, СОГУ.
2. Удостоверение о повышении квалификации 520600019591 от 10.12.2019, "Подготовка управленических кадров для реализации программ дополнительного профессионального образования", 108 часов, Нижегор. гос. пед. ун-т им. К.Минина.
3. Удостоверение о повышении квалификации 152019003553 от 19.12.2019, "Мобильная разработка", 36 часов, СОРИПКРО.
4. Удостоверение о повышении квалификации 153101159533, 2020г., "Современные педагогические технологии профессионального образования", 36 часов, СОГУ.
5. Удостоверение о повышении квалификации 153101158923, 2020г., "Организационные и психолого-педагогические основы инклюзивного образования в вузе", 20 часов, СОГУ.</v>
      </c>
      <c r="H14" s="201">
        <v>34</v>
      </c>
      <c r="I14" s="153">
        <f t="shared" si="0"/>
        <v>0.04</v>
      </c>
      <c r="J14" s="202">
        <f>VLOOKUP($C14:$C$91,'Сведения о преподавателях'!$A$3:$K$126,6,FALSE)</f>
        <v>4</v>
      </c>
      <c r="K14" s="202">
        <f>VLOOKUP($C14:$C$91,'Сведения о преподавателях'!$A$3:$K$126,7,FALSE)</f>
        <v>2</v>
      </c>
    </row>
    <row r="15" spans="1:11" ht="180">
      <c r="A15" s="240"/>
      <c r="B15" s="236"/>
      <c r="C15" s="202" t="s">
        <v>101</v>
      </c>
      <c r="D15" s="202" t="str">
        <f>VLOOKUP($C15:$C$91,'Сведения о преподавателях'!$A$3:$K$126,2,FALSE)</f>
        <v>на условиях внешнего совместительства</v>
      </c>
      <c r="E15" s="202" t="str">
        <f>VLOOKUP($C15:$C102,'Сведения о преподавателях'!$A$3:$K$126,3,FALSE)</f>
        <v>Должность - асистент, без ученой степени, без ученого звания</v>
      </c>
      <c r="F15" s="202" t="str">
        <f>VLOOKUP($C15:$C$91,'Сведения о преподавателях'!$A$3:$K$126,4,FALSE)</f>
        <v>Высшее, специальность - математика, квалификация - математик, преподаватель</v>
      </c>
      <c r="G15" s="202" t="str">
        <f>VLOOKUP($C15:$C$91,'Сведения о преподавателях'!$A$3:$K$126,5,FALSE)</f>
        <v>1. Удостоверение о повышении квалификации 180001814111 от 05.07.2019, "Информационно-коммуникационные технологии в системе высшего образования", 32 часа, СОГУ.
2. Удостоверение о повышении квалификации 153101159532, 2020г., "Современные педагогические технологии профессионального образования", 36 часов, СОГУ.
3. Удостоверение о повышении квалификации 153101158922, 2020г., "Организационные и психолого-педагогические основы инклюзивного образования в вузе", 20 часов, СОГУ.</v>
      </c>
      <c r="H15" s="201">
        <v>34</v>
      </c>
      <c r="I15" s="153">
        <f t="shared" si="0"/>
        <v>0.04</v>
      </c>
      <c r="J15" s="202">
        <f>VLOOKUP($C15:$C$91,'Сведения о преподавателях'!$A$3:$K$126,6,FALSE)</f>
        <v>1</v>
      </c>
      <c r="K15" s="202" t="str">
        <f>VLOOKUP($C15:$C$91,'Сведения о преподавателях'!$A$3:$K$126,7,FALSE)</f>
        <v>2 (ИВТ)
25 (пед)</v>
      </c>
    </row>
    <row r="16" spans="1:11" ht="288">
      <c r="A16" s="201">
        <v>8</v>
      </c>
      <c r="B16" s="202" t="s">
        <v>82</v>
      </c>
      <c r="C16" s="202" t="s">
        <v>120</v>
      </c>
      <c r="D16" s="202" t="str">
        <f>VLOOKUP($C16:$C$91,'Сведения о преподавателях'!$A$3:$K$126,2,FALSE)</f>
        <v>по основному месту работы</v>
      </c>
      <c r="E16" s="202" t="str">
        <f>VLOOKUP($C16:$C103,'Сведения о преподавателях'!$A$3:$K$126,3,FALSE)</f>
        <v>Должность  – доцент, канд. экон. наук, ученое звание отсутствует</v>
      </c>
      <c r="F16" s="202" t="str">
        <f>VLOOKUP($C16:$C$91,'Сведения о преподавателях'!$A$3:$K$126,4,FALSE)</f>
        <v>Высшее, специальность – математика, квалификация – математик, преподаватель</v>
      </c>
      <c r="G16" s="202" t="str">
        <f>VLOOKUP($C16:$C$91,'Сведения о преподавателях'!$A$3:$K$126,5,FALSE)</f>
        <v xml:space="preserve">1. Удостоверение о повышении квалификации 00927/к от 20.03.2017, "Подготовка экспертов ЕГЭ 2017 года", 18 часов, СОРИПКРО.
2. Удостоверение о повышении квалификации 180001814846 от 10.12.2018, "Актуальная педагогика: проблемы современного образования и науки", 72 часа, СОГУ.
3. Удостоверение о повышении квалификации 180001813708 от 30.04.2019, "Информационно-коммуникационные технологии в системе высшего образования", 32 часа, СОГУ.
4. Удостоверение о повышении квалификации 153101158941,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180001202510 от 25.12.2019, Современные цифровые технологии, 24 часа, СОГУ.
</v>
      </c>
      <c r="H16" s="201">
        <v>68</v>
      </c>
      <c r="I16" s="153">
        <f t="shared" si="0"/>
        <v>0.08</v>
      </c>
      <c r="J16" s="202">
        <f>VLOOKUP($C16:$C$91,'Сведения о преподавателях'!$A$3:$K$126,6,FALSE)</f>
        <v>24</v>
      </c>
      <c r="K16" s="202" t="str">
        <f>VLOOKUP($C16:$C$91,'Сведения о преподавателях'!$A$3:$K$126,7,FALSE)</f>
        <v>4 (IT спец)</v>
      </c>
    </row>
    <row r="17" spans="1:11" ht="228">
      <c r="A17" s="201">
        <v>9</v>
      </c>
      <c r="B17" s="202" t="s">
        <v>51</v>
      </c>
      <c r="C17" s="202" t="s">
        <v>52</v>
      </c>
      <c r="D17" s="202" t="str">
        <f>VLOOKUP($C17:$C$91,'Сведения о преподавателях'!$A$3:$K$126,2,FALSE)</f>
        <v>по основному месту работы</v>
      </c>
      <c r="E17" s="202" t="str">
        <f>VLOOKUP($C17:$C104,'Сведения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17" s="202" t="str">
        <f>VLOOKUP($C17:$C$91,'Сведения о преподавателях'!$A$3:$K$126,4,FALSE)</f>
        <v>Высшее, специальность - математика, квалификация - математик, преподаватель</v>
      </c>
      <c r="G17" s="202" t="str">
        <f>VLOOKUP($C17:$C$91,'Сведения о преподавателях'!$A$3:$K$126,5,FALSE)</f>
        <v>1. Удостоверение о повышении квалификации 180001813716 от 30.04.2019, "Информационно-коммуникационные технологии в системе высшего образования", 32 часа, СОГУ.
2. Удостоверение о повышении квалификации 180001202509 от 25.12.2019, "Современные цифровые технологии", 24 часа, СОГУ.
3. Удостоверение о повышении квалификации 153101159541, 2020г., "Современные педагогические технологии профессионального образования", 36 часов, СОГУ.
4. Удостоверение о повышении квалификации 153101158935, 2020г., "Организационные и психолого-педагогические основы инклюзивного образования в вузе", 20 часов, СОГУ.</v>
      </c>
      <c r="H17" s="201">
        <v>144.5</v>
      </c>
      <c r="I17" s="153">
        <f t="shared" si="0"/>
        <v>0.17</v>
      </c>
      <c r="J17" s="202">
        <f>VLOOKUP($C17:$C$91,'Сведения о преподавателях'!$A$3:$K$126,6,FALSE)</f>
        <v>25</v>
      </c>
      <c r="K17" s="202" t="str">
        <f>VLOOKUP($C17:$C$91,'Сведения о преподавателях'!$A$3:$K$126,7,FALSE)</f>
        <v>нет</v>
      </c>
    </row>
    <row r="18" spans="1:11" ht="228">
      <c r="A18" s="201">
        <v>10</v>
      </c>
      <c r="B18" s="202" t="s">
        <v>80</v>
      </c>
      <c r="C18" s="202" t="s">
        <v>52</v>
      </c>
      <c r="D18" s="202" t="str">
        <f>VLOOKUP($C18:$C$91,'Сведения о преподавателях'!$A$3:$K$126,2,FALSE)</f>
        <v>по основному месту работы</v>
      </c>
      <c r="E18" s="202" t="str">
        <f>VLOOKUP($C18:$C105,'Сведения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18" s="202" t="str">
        <f>VLOOKUP($C18:$C$91,'Сведения о преподавателях'!$A$3:$K$126,4,FALSE)</f>
        <v>Высшее, специальность - математика, квалификация - математик, преподаватель</v>
      </c>
      <c r="G18" s="202" t="str">
        <f>VLOOKUP($C18:$C$91,'Сведения о преподавателях'!$A$3:$K$126,5,FALSE)</f>
        <v>1. Удостоверение о повышении квалификации 180001813716 от 30.04.2019, "Информационно-коммуникационные технологии в системе высшего образования", 32 часа, СОГУ.
2. Удостоверение о повышении квалификации 180001202509 от 25.12.2019, "Современные цифровые технологии", 24 часа, СОГУ.
3. Удостоверение о повышении квалификации 153101159541, 2020г., "Современные педагогические технологии профессионального образования", 36 часов, СОГУ.
4. Удостоверение о повышении квалификации 153101158935, 2020г., "Организационные и психолого-педагогические основы инклюзивного образования в вузе", 20 часов, СОГУ.</v>
      </c>
      <c r="H18" s="201">
        <v>54</v>
      </c>
      <c r="I18" s="153">
        <f t="shared" si="0"/>
        <v>6.3529411764705876E-2</v>
      </c>
      <c r="J18" s="202">
        <f>VLOOKUP($C18:$C$91,'Сведения о преподавателях'!$A$3:$K$126,6,FALSE)</f>
        <v>25</v>
      </c>
      <c r="K18" s="202" t="str">
        <f>VLOOKUP($C18:$C$91,'Сведения о преподавателях'!$A$3:$K$126,7,FALSE)</f>
        <v>нет</v>
      </c>
    </row>
    <row r="19" spans="1:11" ht="228">
      <c r="A19" s="201">
        <v>11</v>
      </c>
      <c r="B19" s="202" t="s">
        <v>53</v>
      </c>
      <c r="C19" s="202" t="s">
        <v>151</v>
      </c>
      <c r="D19" s="202" t="str">
        <f>VLOOKUP($C19:$C$91,'Сведения о преподавателях'!$A$3:$K$126,2,FALSE)</f>
        <v>по основному месту работы</v>
      </c>
      <c r="E19" s="202" t="str">
        <f>VLOOKUP($C19:$C106,'Сведения о преподавателях'!$A$3:$K$126,3,FALSE)</f>
        <v>Должность  –  доцент, канд. физ.-мат. наук, ученое звание отсутствует</v>
      </c>
      <c r="F19" s="202" t="str">
        <f>VLOOKUP($C19:$C$91,'Сведения о преподавателях'!$A$3:$K$126,4,FALSE)</f>
        <v>Высшее, специальность – математика, квалификация – математик, системный программист</v>
      </c>
      <c r="G19" s="202" t="str">
        <f>VLOOKUP($C19:$C$91,'Сведения о преподавателях'!$A$3:$K$126,5,FALSE)</f>
        <v>1. Удостоверение о повышении квалификации 180001814738 от 10.12.2018, "Актуальная педагогика: проблемы современного образования и науки", 72 часа, СОГУ.
2.Удостоверение о повышении квалификации 180001813702 от 30.04.2019, "Информационно-коммуникационные технологии в системе высшего образования", 32 часа, СОГУ.
3. Удостоверение о повышении квалификации 180001202537 от 25.12.2019, "Современные цифровые технологии", 24 часа, СОГУ.
4. Удостоверение о повышении квалификации 153101158906, 2020г., "Организационные и психолого-педагогические основы инклюзивного образования в вузе", 20 часов, СОГУ.</v>
      </c>
      <c r="H19" s="201">
        <v>50</v>
      </c>
      <c r="I19" s="153">
        <f t="shared" si="0"/>
        <v>5.8823529411764705E-2</v>
      </c>
      <c r="J19" s="202">
        <f>VLOOKUP($C19:$C$91,'Сведения о преподавателях'!$A$3:$K$126,6,FALSE)</f>
        <v>8</v>
      </c>
      <c r="K19" s="202" t="str">
        <f>VLOOKUP($C19:$C$91,'Сведения о преподавателях'!$A$3:$K$126,7,FALSE)</f>
        <v>нет</v>
      </c>
    </row>
    <row r="20" spans="1:11" ht="288">
      <c r="A20" s="201">
        <v>12</v>
      </c>
      <c r="B20" s="202" t="s">
        <v>83</v>
      </c>
      <c r="C20" s="202" t="s">
        <v>120</v>
      </c>
      <c r="D20" s="202" t="str">
        <f>VLOOKUP($C20:$C$91,'Сведения о преподавателях'!$A$3:$K$126,2,FALSE)</f>
        <v>по основному месту работы</v>
      </c>
      <c r="E20" s="202" t="str">
        <f>VLOOKUP($C20:$C107,'Сведения о преподавателях'!$A$3:$K$126,3,FALSE)</f>
        <v>Должность  – доцент, канд. экон. наук, ученое звание отсутствует</v>
      </c>
      <c r="F20" s="202" t="str">
        <f>VLOOKUP($C20:$C$91,'Сведения о преподавателях'!$A$3:$K$126,4,FALSE)</f>
        <v>Высшее, специальность – математика, квалификация – математик, преподаватель</v>
      </c>
      <c r="G20" s="202" t="str">
        <f>VLOOKUP($C20:$C$91,'Сведения о преподавателях'!$A$3:$K$126,5,FALSE)</f>
        <v xml:space="preserve">1. Удостоверение о повышении квалификации 00927/к от 20.03.2017, "Подготовка экспертов ЕГЭ 2017 года", 18 часов, СОРИПКРО.
2. Удостоверение о повышении квалификации 180001814846 от 10.12.2018, "Актуальная педагогика: проблемы современного образования и науки", 72 часа, СОГУ.
3. Удостоверение о повышении квалификации 180001813708 от 30.04.2019, "Информационно-коммуникационные технологии в системе высшего образования", 32 часа, СОГУ.
4. Удостоверение о повышении квалификации 153101158941,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180001202510 от 25.12.2019, Современные цифровые технологии, 24 часа, СОГУ.
</v>
      </c>
      <c r="H20" s="201">
        <v>70</v>
      </c>
      <c r="I20" s="153">
        <f t="shared" si="0"/>
        <v>8.2352941176470587E-2</v>
      </c>
      <c r="J20" s="202">
        <f>VLOOKUP($C20:$C$91,'Сведения о преподавателях'!$A$3:$K$126,6,FALSE)</f>
        <v>24</v>
      </c>
      <c r="K20" s="202" t="str">
        <f>VLOOKUP($C20:$C$91,'Сведения о преподавателях'!$A$3:$K$126,7,FALSE)</f>
        <v>4 (IT спец)</v>
      </c>
    </row>
    <row r="21" spans="1:11" ht="204">
      <c r="A21" s="201">
        <v>13</v>
      </c>
      <c r="B21" s="202" t="s">
        <v>148</v>
      </c>
      <c r="C21" s="202" t="s">
        <v>46</v>
      </c>
      <c r="D21" s="202" t="str">
        <f>VLOOKUP($C21:$C$91,'Сведения о преподавателях'!$A$3:$K$126,2,FALSE)</f>
        <v>по основному месту работы</v>
      </c>
      <c r="E21" s="202" t="str">
        <f>VLOOKUP($C21:$C108,'Сведения о преподавателях'!$A$3:$K$126,3,FALSE)</f>
        <v xml:space="preserve">Должность - доцент, канд. физ.-мат. наук, ученое звание отсутствует </v>
      </c>
      <c r="F21" s="202" t="str">
        <f>VLOOKUP($C21:$C$91,'Сведения о преподавателях'!$A$3:$K$126,4,FALSE)</f>
        <v>Высшее, специальность - математика, квалификация - математик, преподаватель</v>
      </c>
      <c r="G21" s="202" t="str">
        <f>VLOOKUP($C21:$C$91,'Сведения о преподавателях'!$A$3:$K$126,5,FALSE)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21" s="201">
        <v>66.25</v>
      </c>
      <c r="I21" s="153">
        <f t="shared" si="0"/>
        <v>7.7941176470588236E-2</v>
      </c>
      <c r="J21" s="202">
        <f>VLOOKUP($C21:$C$91,'Сведения о преподавателях'!$A$3:$K$126,6,FALSE)</f>
        <v>23</v>
      </c>
      <c r="K21" s="202" t="str">
        <f>VLOOKUP($C21:$C$91,'Сведения о преподавателях'!$A$3:$K$126,7,FALSE)</f>
        <v>нет</v>
      </c>
    </row>
    <row r="22" spans="1:11" ht="132">
      <c r="A22" s="201">
        <v>14</v>
      </c>
      <c r="B22" s="202" t="s">
        <v>65</v>
      </c>
      <c r="C22" s="202" t="s">
        <v>66</v>
      </c>
      <c r="D22" s="202" t="str">
        <f>VLOOKUP($C22:$C$91,'Сведения о преподавателях'!$A$3:$K$126,2,FALSE)</f>
        <v>по основному месту работы
(уволен 17.02.2020  приказ № 200)</v>
      </c>
      <c r="E22" s="202" t="str">
        <f>VLOOKUP($C22:$C109,'Сведения о преподавателях'!$A$3:$K$126,3,FALSE)</f>
        <v>Должность –  доцент, канд. физ.-мат. наук,  доцент</v>
      </c>
      <c r="F22" s="202" t="str">
        <f>VLOOKUP($C22:$C$91,'Сведения о преподавателях'!$A$3:$K$126,4,FALSE)</f>
        <v>Высшее, специальность – физика и математика со специализацией по физике, квалификация – учитель физики и математики средней шк</v>
      </c>
      <c r="G22" s="202" t="str">
        <f>VLOOKUP($C22:$C$91,'Сведения о преподавателях'!$A$3:$K$126,5,FALSE)</f>
        <v>1. Удостоверение о повышении квалификации  180001026292, 10.2016, "Актуальные вопросы вовлечения студентов в оценку и повышение качества образовая", 34 часа,  СОГУ. 
2. Удостоверение о повышении квалификации 153100774738 от 25.11.2019, "Информационно-коммуникационные технологии в системе высшего образования", 32 часа, СОГУ.</v>
      </c>
      <c r="H22" s="201">
        <v>36</v>
      </c>
      <c r="I22" s="153">
        <f t="shared" si="0"/>
        <v>4.2352941176470586E-2</v>
      </c>
      <c r="J22" s="202">
        <f>VLOOKUP($C22:$C$91,'Сведения о преподавателях'!$A$3:$K$126,6,FALSE)</f>
        <v>50</v>
      </c>
      <c r="K22" s="202" t="str">
        <f>VLOOKUP($C22:$C$91,'Сведения о преподавателях'!$A$3:$K$126,7,FALSE)</f>
        <v>нет</v>
      </c>
    </row>
    <row r="23" spans="1:11" ht="180">
      <c r="A23" s="201">
        <v>15</v>
      </c>
      <c r="B23" s="202" t="s">
        <v>62</v>
      </c>
      <c r="C23" s="202" t="s">
        <v>63</v>
      </c>
      <c r="D23" s="202" t="str">
        <f>VLOOKUP($C23:$C$91,'Сведения о преподавателях'!$A$3:$K$126,2,FALSE)</f>
        <v>по основному месту работы</v>
      </c>
      <c r="E23" s="202" t="str">
        <f>VLOOKUP($C23:$C110,'Сведения о преподавателях'!$A$3:$K$126,3,FALSE)</f>
        <v xml:space="preserve">Должность - доцент, канд. физ.-мат. наук, ученое звание отсутствует </v>
      </c>
      <c r="F23" s="202" t="str">
        <f>VLOOKUP($C23:$C$91,'Сведения о преподавателях'!$A$3:$K$126,4,FALSE)</f>
        <v>Высшее, специальность - математика, квалификация - математик, преподаватель</v>
      </c>
      <c r="G23" s="202" t="str">
        <f>VLOOKUP($C23:$C$91,'Сведения о преподавателях'!$A$3:$K$126,5,FALSE)</f>
        <v>1. Удостоверение о повышении квалификации 180001813719 от 30.04.2019, "Информационно-коммуникационные технологии в системе высшего образования", 32 часа, СОГУ.
2. Удостоверение о повышении квалификации 153101159528, 2020г., "Современные педагогические технологии профессионального образования", 36 часов, СОГУ.
3. Удостоверение о повышении квалификации 153101158917, 2020г., "Организационные и психолого-педагогические основы инклюзивного образования в вузе", 20 часов, СОГУ.</v>
      </c>
      <c r="H23" s="201">
        <v>140.25</v>
      </c>
      <c r="I23" s="153">
        <f t="shared" si="0"/>
        <v>0.16500000000000001</v>
      </c>
      <c r="J23" s="202">
        <f>VLOOKUP($C23:$C$91,'Сведения о преподавателях'!$A$3:$K$126,6,FALSE)</f>
        <v>26</v>
      </c>
      <c r="K23" s="202" t="str">
        <f>VLOOKUP($C23:$C$91,'Сведения о преподавателях'!$A$3:$K$126,7,FALSE)</f>
        <v>1 (РИПКРО)</v>
      </c>
    </row>
    <row r="24" spans="1:11" ht="240">
      <c r="A24" s="201">
        <v>16</v>
      </c>
      <c r="B24" s="202" t="s">
        <v>464</v>
      </c>
      <c r="C24" s="202" t="s">
        <v>445</v>
      </c>
      <c r="D24" s="202" t="str">
        <f>VLOOKUP($C24:$C$91,'Сведения о преподавателях'!$A$3:$K$126,2,FALSE)</f>
        <v>на условиях внутреннего совместительства</v>
      </c>
      <c r="E24" s="202" t="str">
        <f>VLOOKUP($C24:$C111,'Сведения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24" s="202" t="str">
        <f>VLOOKUP($C24:$C$91,'Сведения о преподавателях'!$A$3:$K$126,4,FALSE)</f>
        <v>Высшее, направление – математика, степень – магистр математики</v>
      </c>
      <c r="G24" s="202" t="str">
        <f>VLOOKUP($C24:$C$91,'Сведения о преподавателях'!$A$3:$K$126,5,FALSE)</f>
        <v>1.Удостоверение о повышении квалификации 180001814871 от 10.12.2018, Актуальная педагогика: проблемы современного образования и науки, 72 часа, СОГУ.
2. Удостоверение о повышении квалификации 180001813709 от 30.04.2019, "Информационно-коммуникационные технологии в системе высшего образования", 32 часа, СОГУ.
3. Удостоверение о повышении квалификации 153101159551, 2020г., "Современные педагогические технологии профессионального образования", 36 часов, СОГУ.
4. Удостоверение о повышении квалификации 153101158950, 2020г., "Организационные и психолого-педагогические основы инклюзивного образования в вузе", 20 часов, СОГУ.</v>
      </c>
      <c r="H24" s="201">
        <v>36</v>
      </c>
      <c r="I24" s="153">
        <f t="shared" si="0"/>
        <v>4.2352941176470586E-2</v>
      </c>
      <c r="J24" s="202">
        <f>VLOOKUP($C24:$C$91,'Сведения о преподавателях'!$A$3:$K$126,6,FALSE)</f>
        <v>5</v>
      </c>
      <c r="K24" s="202" t="str">
        <f>VLOOKUP($C24:$C$91,'Сведения о преподавателях'!$A$3:$K$126,7,FALSE)</f>
        <v>нет</v>
      </c>
    </row>
    <row r="25" spans="1:11" ht="180">
      <c r="A25" s="201">
        <v>17</v>
      </c>
      <c r="B25" s="202" t="s">
        <v>465</v>
      </c>
      <c r="C25" s="202" t="s">
        <v>182</v>
      </c>
      <c r="D25" s="202" t="str">
        <f>VLOOKUP($C25:$C$91,'Сведения о преподавателях'!$A$3:$K$126,2,FALSE)</f>
        <v>по основному месту работы</v>
      </c>
      <c r="E25" s="202" t="str">
        <f>VLOOKUP($C25:$C112,'Сведения о преподавателях'!$A$3:$K$126,3,FALSE)</f>
        <v>Должность  – доцент, канд. физ.-мат. наук, ученое звание отсутствует</v>
      </c>
      <c r="F25" s="202" t="str">
        <f>VLOOKUP($C25:$C$91,'Сведения о преподавателях'!$A$3:$K$126,4,FALSE)</f>
        <v>Высшее, специальность –  математика, квалификация - системный программист, прикладная математика и информатика</v>
      </c>
      <c r="G25" s="202" t="str">
        <f>VLOOKUP($C25:$C$91,'Сведения о преподавателях'!$A$3:$K$126,5,FALSE)</f>
        <v>1. Удостоверение о повышении квалификации 180001813727 от 30.04.2019, "Информационно-коммуникационные технологии в системе высшего образования", 32 часа, СОГУ.
2. Удостоверение о повышении квалификации 153101159521, 2020г., "Современные педагогические технологии профессионального образования", 36 часов, СОГУ.
3. Удостоверение о повышении квалификации 153101158903, 2020г., "Организационные и психолого-педагогические основы инклюзивного образования в вузе", 20 часов, СОГУ.</v>
      </c>
      <c r="H25" s="201">
        <v>74.25</v>
      </c>
      <c r="I25" s="153">
        <f t="shared" si="0"/>
        <v>8.7352941176470592E-2</v>
      </c>
      <c r="J25" s="202">
        <f>VLOOKUP($C25:$C$91,'Сведения о преподавателях'!$A$3:$K$126,6,FALSE)</f>
        <v>11</v>
      </c>
      <c r="K25" s="202" t="str">
        <f>VLOOKUP($C25:$C$91,'Сведения о преподавателях'!$A$3:$K$126,7,FALSE)</f>
        <v>нет</v>
      </c>
    </row>
    <row r="26" spans="1:11" ht="192">
      <c r="A26" s="201">
        <v>18</v>
      </c>
      <c r="B26" s="202" t="s">
        <v>14</v>
      </c>
      <c r="C26" s="202" t="s">
        <v>15</v>
      </c>
      <c r="D26" s="202" t="str">
        <f>VLOOKUP($C26:$C$91,'Сведения о преподавателях'!$A$3:$K$126,2,FALSE)</f>
        <v>по основному месту работы</v>
      </c>
      <c r="E26" s="202" t="str">
        <f>VLOOKUP($C26:$C113,'Сведения о преподавателях'!$A$3:$K$126,3,FALSE)</f>
        <v>Должность –  доцент, канд. филос. наук,  доцент</v>
      </c>
      <c r="F26" s="202" t="str">
        <f>VLOOKUP($C26:$C$91,'Сведения о преподавателях'!$A$3:$K$126,4,FALSE)</f>
        <v>Высшее, специальность – история, квалификация  – историк, преподаватель истории и обществоведения</v>
      </c>
      <c r="G26" s="202" t="str">
        <f>VLOOKUP($C26:$C$91,'Сведения о преподавателях'!$A$3:$K$126,5,FALSE)</f>
        <v>1. Удостоверение о повышении квалификации 180001202102 от 17.03.2018,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153100774677 от 25.11.2019, "Информационно-коммуникационные технологии в системе высшего образования", 32 часа, СОГУ.
3. Удостоверение о повышении квалификации 153101159128, 2020г., "Организационные и психолого-педагогические основы инклюзивного образования в вузе", 20 часов, СОГУ.</v>
      </c>
      <c r="H26" s="201">
        <v>32</v>
      </c>
      <c r="I26" s="153">
        <f t="shared" si="0"/>
        <v>3.7647058823529408E-2</v>
      </c>
      <c r="J26" s="202">
        <f>VLOOKUP($C26:$C$91,'Сведения о преподавателях'!$A$3:$K$126,6,FALSE)</f>
        <v>20</v>
      </c>
      <c r="K26" s="202" t="str">
        <f>VLOOKUP($C26:$C$91,'Сведения о преподавателях'!$A$3:$K$126,7,FALSE)</f>
        <v>нет</v>
      </c>
    </row>
    <row r="27" spans="1:11" ht="180">
      <c r="A27" s="201">
        <v>19</v>
      </c>
      <c r="B27" s="202" t="s">
        <v>60</v>
      </c>
      <c r="C27" s="202" t="s">
        <v>57</v>
      </c>
      <c r="D27" s="202" t="str">
        <f>VLOOKUP($C27:$C$91,'Сведения о преподавателях'!$A$3:$K$126,2,FALSE)</f>
        <v>по основному месту работы</v>
      </c>
      <c r="E27" s="202" t="str">
        <f>VLOOKUP($C27:$C114,'Сведения о преподавателях'!$A$3:$K$126,3,FALSE)</f>
        <v>Должность  –  зав. кафедрой, профессор, докт. физ.-мат. наук, доцент</v>
      </c>
      <c r="F27" s="202" t="str">
        <f>VLOOKUP($C27:$C$91,'Сведения о преподавателях'!$A$3:$K$126,4,FALSE)</f>
        <v>Высшее, специальность – математика, квалификация – математик, преподаватель математики.</v>
      </c>
      <c r="G27" s="202" t="str">
        <f>VLOOKUP($C27:$C$91,'Сведения о преподавателях'!$A$3:$K$126,5,FALSE)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27" s="201">
        <v>72</v>
      </c>
      <c r="I27" s="153">
        <f t="shared" si="0"/>
        <v>8.4705882352941173E-2</v>
      </c>
      <c r="J27" s="202">
        <f>VLOOKUP($C27:$C$91,'Сведения о преподавателях'!$A$3:$K$126,6,FALSE)</f>
        <v>35</v>
      </c>
      <c r="K27" s="202" t="str">
        <f>VLOOKUP($C27:$C$91,'Сведения о преподавателях'!$A$3:$K$126,7,FALSE)</f>
        <v>нет</v>
      </c>
    </row>
    <row r="28" spans="1:11" ht="180">
      <c r="A28" s="201">
        <v>20</v>
      </c>
      <c r="B28" s="202" t="s">
        <v>466</v>
      </c>
      <c r="C28" s="202" t="s">
        <v>123</v>
      </c>
      <c r="D28" s="202" t="str">
        <f>VLOOKUP($C28:$C$91,'Сведения о преподавателях'!$A$3:$K$126,2,FALSE)</f>
        <v>на условиях внешнего совместительства</v>
      </c>
      <c r="E28" s="202" t="str">
        <f>VLOOKUP($C28:$C115,'Сведения о преподавателях'!$A$3:$K$126,3,FALSE)</f>
        <v>Должность –  старший преподаватель, ученая степень отсутствует,  ученое звание отсутствует</v>
      </c>
      <c r="F28" s="202" t="str">
        <f>VLOOKUP($C28:$C$91,'Сведения о преподавателях'!$A$3:$K$126,4,FALSE)</f>
        <v>Высшее, специальность – юриспруденция, квалификация  – юрист</v>
      </c>
      <c r="G28" s="202" t="str">
        <f>VLOOKUP($C28:$C$91,'Сведения о преподавателях'!$A$3:$K$126,5,FALSE)</f>
        <v>1. Удостоверение о повышении квалификации 180001814835 от 10.12.2018, "Актуальная педагогика: проблемы современного образования и науки", 72 часа, СОГУ.
2. Удостоверение о повышении квалификации 180001813680 от 30.04.2019, "Информационно-коммуникационные технологии в системе высшего образования", 32 часа, СОГУ.
3. Удостоверение о повышении квалификации 153101159258, 2020г., "Организационные и психолого-педагогические основы инклюзивного образования в вузе", 20 часов, СОГУ.</v>
      </c>
      <c r="H28" s="201">
        <v>54.25</v>
      </c>
      <c r="I28" s="153">
        <f t="shared" si="0"/>
        <v>6.382352941176471E-2</v>
      </c>
      <c r="J28" s="202">
        <f>VLOOKUP($C28:$C$91,'Сведения о преподавателях'!$A$3:$K$126,6,FALSE)</f>
        <v>5</v>
      </c>
      <c r="K28" s="202" t="str">
        <f>VLOOKUP($C28:$C$91,'Сведения о преподавателях'!$A$3:$K$126,7,FALSE)</f>
        <v>нет</v>
      </c>
    </row>
    <row r="29" spans="1:11" ht="288">
      <c r="A29" s="201">
        <v>21</v>
      </c>
      <c r="B29" s="202" t="s">
        <v>467</v>
      </c>
      <c r="C29" s="202" t="s">
        <v>120</v>
      </c>
      <c r="D29" s="202" t="str">
        <f>VLOOKUP($C29:$C$91,'Сведения о преподавателях'!$A$3:$K$126,2,FALSE)</f>
        <v>по основному месту работы</v>
      </c>
      <c r="E29" s="202" t="str">
        <f>VLOOKUP($C29:$C116,'Сведения о преподавателях'!$A$3:$K$126,3,FALSE)</f>
        <v>Должность  – доцент, канд. экон. наук, ученое звание отсутствует</v>
      </c>
      <c r="F29" s="202" t="str">
        <f>VLOOKUP($C29:$C$91,'Сведения о преподавателях'!$A$3:$K$126,4,FALSE)</f>
        <v>Высшее, специальность – математика, квалификация – математик, преподаватель</v>
      </c>
      <c r="G29" s="202" t="str">
        <f>VLOOKUP($C29:$C$91,'Сведения о преподавателях'!$A$3:$K$126,5,FALSE)</f>
        <v xml:space="preserve">1. Удостоверение о повышении квалификации 00927/к от 20.03.2017, "Подготовка экспертов ЕГЭ 2017 года", 18 часов, СОРИПКРО.
2. Удостоверение о повышении квалификации 180001814846 от 10.12.2018, "Актуальная педагогика: проблемы современного образования и науки", 72 часа, СОГУ.
3. Удостоверение о повышении квалификации 180001813708 от 30.04.2019, "Информационно-коммуникационные технологии в системе высшего образования", 32 часа, СОГУ.
4. Удостоверение о повышении квалификации 153101158941,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180001202510 от 25.12.2019, Современные цифровые технологии, 24 часа, СОГУ.
</v>
      </c>
      <c r="H29" s="201">
        <v>64</v>
      </c>
      <c r="I29" s="153">
        <f t="shared" si="0"/>
        <v>7.5294117647058817E-2</v>
      </c>
      <c r="J29" s="202">
        <f>VLOOKUP($C29:$C$91,'Сведения о преподавателях'!$A$3:$K$126,6,FALSE)</f>
        <v>24</v>
      </c>
      <c r="K29" s="202" t="str">
        <f>VLOOKUP($C29:$C$91,'Сведения о преподавателях'!$A$3:$K$126,7,FALSE)</f>
        <v>4 (IT спец)</v>
      </c>
    </row>
    <row r="30" spans="1:11" ht="228">
      <c r="A30" s="201">
        <v>22</v>
      </c>
      <c r="B30" s="202" t="s">
        <v>468</v>
      </c>
      <c r="C30" s="202" t="s">
        <v>97</v>
      </c>
      <c r="D30" s="202" t="str">
        <f>VLOOKUP($C30:$C$91,'Сведения о преподавателях'!$A$3:$K$126,2,FALSE)</f>
        <v>по основному месту работы</v>
      </c>
      <c r="E30" s="202" t="str">
        <f>VLOOKUP($C30:$C117,'Сведения о преподавателях'!$A$3:$K$126,3,FALSE)</f>
        <v xml:space="preserve">Должность - доцент, канд. физ.-мат. наук, ученое звание отсутствует </v>
      </c>
      <c r="F30" s="202" t="str">
        <f>VLOOKUP($C30:$C$91,'Сведения о преподавателях'!$A$3:$K$126,4,FALSE)</f>
        <v>Высшее, специальность - прикладная математика и информатика, квалификация - математик, системный  программист</v>
      </c>
      <c r="G30" s="202" t="str">
        <f>VLOOKUP($C30:$C$91,'Сведения о преподавателях'!$A$3:$K$126,5,FALSE)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30" s="201">
        <v>140.5</v>
      </c>
      <c r="I30" s="153">
        <f t="shared" si="0"/>
        <v>0.16529411764705881</v>
      </c>
      <c r="J30" s="202">
        <f>VLOOKUP($C30:$C$91,'Сведения о преподавателях'!$A$3:$K$126,6,FALSE)</f>
        <v>14</v>
      </c>
      <c r="K30" s="202" t="str">
        <f>VLOOKUP($C30:$C$91,'Сведения о преподавателях'!$A$3:$K$126,7,FALSE)</f>
        <v>нет</v>
      </c>
    </row>
    <row r="31" spans="1:11" ht="252">
      <c r="A31" s="201">
        <v>23</v>
      </c>
      <c r="B31" s="202" t="s">
        <v>469</v>
      </c>
      <c r="C31" s="202" t="s">
        <v>88</v>
      </c>
      <c r="D31" s="202" t="str">
        <f>VLOOKUP($C31:$C$91,'Сведения о преподавателях'!$A$3:$K$126,2,FALSE)</f>
        <v>по основному месту работы</v>
      </c>
      <c r="E31" s="202" t="str">
        <f>VLOOKUP($C31:$C118,'Сведения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31" s="202" t="str">
        <f>VLOOKUP($C31:$C$91,'Сведения о преподавателях'!$A$3:$K$126,4,FALSE)</f>
        <v>Высшее, специальность – физика, квалификация – физик, преподаватель</v>
      </c>
      <c r="G31" s="202" t="str">
        <f>VLOOKUP($C31:$C$91,'Сведения о преподавателях'!$A$3:$K$126,5,FALSE)</f>
        <v>1. Удостоверение о повышении квалификации 180001813717 от 30.04.2019, "Информационно-коммуникационные технологии в системе высшего образования", 32 часа, СОГУ.
2. Удостоверение о повышении квалификации 340000014607 от 26.08.2020, "Основы технологии формирования гибких компетенций при обучении проектной деятельности, 48 часов, Фонд новых форм развития образования.
3. Удостоверение о повышении квалификации 153101159535, 2020г., "Современные педагогические технологии профессионального образования", 36 часов, СОГУ.
4. Удостоверение о повышении квалификации 153101158926, 2020г., "Организационные и психолого-педагогические основы инклюзивного образования в вузе", 20 часов, СОГУ.</v>
      </c>
      <c r="H31" s="201">
        <v>70.25</v>
      </c>
      <c r="I31" s="153">
        <f t="shared" si="0"/>
        <v>8.2647058823529407E-2</v>
      </c>
      <c r="J31" s="202">
        <f>VLOOKUP($C31:$C$91,'Сведения о преподавателях'!$A$3:$K$126,6,FALSE)</f>
        <v>24</v>
      </c>
      <c r="K31" s="202" t="str">
        <f>VLOOKUP($C31:$C$91,'Сведения о преподавателях'!$A$3:$K$126,7,FALSE)</f>
        <v>2 (пед по трудовой кн.)
+
8 (справки)</v>
      </c>
    </row>
    <row r="32" spans="1:11" ht="288">
      <c r="A32" s="201">
        <v>24</v>
      </c>
      <c r="B32" s="202" t="s">
        <v>33</v>
      </c>
      <c r="C32" s="202" t="s">
        <v>34</v>
      </c>
      <c r="D32" s="202" t="str">
        <f>VLOOKUP($C32:$C$91,'Сведения о преподавателях'!$A$3:$K$126,2,FALSE)</f>
        <v>по основному месту работы</v>
      </c>
      <c r="E32" s="202" t="str">
        <f>VLOOKUP($C32:$C119,'Сведения о преподавателях'!$A$3:$K$126,3,FALSE)</f>
        <v>Должность  – доцент, канд. пед. наук, доцент</v>
      </c>
      <c r="F32" s="202" t="str">
        <f>VLOOKUP($C32:$C$91,'Сведения о преподавателях'!$A$3:$K$126,4,FALSE)</f>
        <v>Высшее, специальность – математика, квалификация – математик, преподаватель</v>
      </c>
      <c r="G32" s="202" t="str">
        <f>VLOOKUP($C32:$C$91,'Сведения о преподавателях'!$A$3:$K$126,5,FALSE)</f>
        <v>1. Удостоверение о повышении квалификации 0395793 от 04.12.2018, “Педагогика высшей школы в условиях реализации ФГОС”, 72 часа, ЧОУ ВО "ВИУ".
2. Удостоверение о повышении квалификации 180001814880 от 10.12.2018, "Актуальная педагогика: проблемы современного образования и науки", 72 часа, СОГУ.
3. Удостоверение о повышении квалификации 180001813707 от 30.04.2019, "Информационно-коммуникационные технологии в системе высшего образования", 32 часа, СОГУ.
4. Удостоверение о повышении квалификации 153101158948,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180001202515 от 25.12.2019, "Современные цифровые технологии", 24 часа, СОГУ.</v>
      </c>
      <c r="H32" s="201">
        <v>74.25</v>
      </c>
      <c r="I32" s="153">
        <f t="shared" si="0"/>
        <v>8.7352941176470592E-2</v>
      </c>
      <c r="J32" s="202">
        <f>VLOOKUP($C32:$C$91,'Сведения о преподавателях'!$A$3:$K$126,6,FALSE)</f>
        <v>24</v>
      </c>
      <c r="K32" s="202" t="str">
        <f>VLOOKUP($C32:$C$91,'Сведения о преподавателях'!$A$3:$K$126,7,FALSE)</f>
        <v>нет</v>
      </c>
    </row>
    <row r="33" spans="1:11" ht="276">
      <c r="A33" s="201">
        <v>25</v>
      </c>
      <c r="B33" s="202" t="s">
        <v>74</v>
      </c>
      <c r="C33" s="202" t="s">
        <v>73</v>
      </c>
      <c r="D33" s="202" t="str">
        <f>VLOOKUP($C33:$C$91,'Сведения о преподавателях'!$A$3:$K$126,2,FALSE)</f>
        <v>по основному месту работы</v>
      </c>
      <c r="E33" s="202" t="str">
        <f>VLOOKUP($C33:$C120,'Сведения о преподавателях'!$A$3:$K$126,3,FALSE)</f>
        <v>Должность –  профессор, д-р пед. наук,  доцент</v>
      </c>
      <c r="F33" s="202" t="str">
        <f>VLOOKUP($C33:$C$91,'Сведения о преподавателях'!$A$3:$K$126,4,FALSE)</f>
        <v>Высшее, специальность –  математика, квалификация  –  математик, преподаватель</v>
      </c>
      <c r="G33" s="202" t="str">
        <f>VLOOKUP($C33:$C$91,'Сведения о преподавателях'!$A$3:$K$126,5,FALSE)</f>
        <v>1. Диплом о профессиональной переподготовке  153100156977 от 15.06.2020, "Педагог-психолог. Преподаватель психологических дисциплин в высшей школе", 270 часов, СОГУ.
2. Удостоверение о повышении квалификации «English in Scientific Research», 20 часов, СОГУ, 2017. 
3. Удостоверение о повышении квалификации 180001814089 от 05.07.2019, "Информационно-коммуникационные технологии в системе высшего образования", 32 часа, СОГУ.
4. Удостоверение о повышении квалификации «Организационные и психолого-педагогические основы инклюзивного высшего образования», 72 часа, ФГАОУ ВО «СКФУ», 2019.
5. Удостоверение о повышении квалификации 153101159324, 2020г., "Организационные и психолого-педагогические основы инклюзивного образования в вузе", 20 часов, СОГУ.</v>
      </c>
      <c r="H33" s="201">
        <v>70.25</v>
      </c>
      <c r="I33" s="153">
        <f t="shared" si="0"/>
        <v>8.2647058823529407E-2</v>
      </c>
      <c r="J33" s="202">
        <f>VLOOKUP($C33:$C$91,'Сведения о преподавателях'!$A$3:$K$126,6,FALSE)</f>
        <v>25</v>
      </c>
      <c r="K33" s="202" t="str">
        <f>VLOOKUP($C33:$C$91,'Сведения о преподавателях'!$A$3:$K$126,7,FALSE)</f>
        <v>нет</v>
      </c>
    </row>
    <row r="34" spans="1:11" ht="276">
      <c r="A34" s="201">
        <v>26</v>
      </c>
      <c r="B34" s="202" t="s">
        <v>72</v>
      </c>
      <c r="C34" s="202" t="s">
        <v>73</v>
      </c>
      <c r="D34" s="202" t="str">
        <f>VLOOKUP($C34:$C$91,'Сведения о преподавателях'!$A$3:$K$126,2,FALSE)</f>
        <v>по основному месту работы</v>
      </c>
      <c r="E34" s="202" t="str">
        <f>VLOOKUP($C34:$C121,'Сведения о преподавателях'!$A$3:$K$126,3,FALSE)</f>
        <v>Должность –  профессор, д-р пед. наук,  доцент</v>
      </c>
      <c r="F34" s="202" t="str">
        <f>VLOOKUP($C34:$C$91,'Сведения о преподавателях'!$A$3:$K$126,4,FALSE)</f>
        <v>Высшее, специальность –  математика, квалификация  –  математик, преподаватель</v>
      </c>
      <c r="G34" s="202" t="str">
        <f>VLOOKUP($C34:$C$91,'Сведения о преподавателях'!$A$3:$K$126,5,FALSE)</f>
        <v>1. Диплом о профессиональной переподготовке  153100156977 от 15.06.2020, "Педагог-психолог. Преподаватель психологических дисциплин в высшей школе", 270 часов, СОГУ.
2. Удостоверение о повышении квалификации «English in Scientific Research», 20 часов, СОГУ, 2017. 
3. Удостоверение о повышении квалификации 180001814089 от 05.07.2019, "Информационно-коммуникационные технологии в системе высшего образования", 32 часа, СОГУ.
4. Удостоверение о повышении квалификации «Организационные и психолого-педагогические основы инклюзивного высшего образования», 72 часа, ФГАОУ ВО «СКФУ», 2019.
5. Удостоверение о повышении квалификации 153101159324, 2020г., "Организационные и психолого-педагогические основы инклюзивного образования в вузе", 20 часов, СОГУ.</v>
      </c>
      <c r="H34" s="201">
        <v>90.25</v>
      </c>
      <c r="I34" s="153">
        <f t="shared" si="0"/>
        <v>0.10617647058823529</v>
      </c>
      <c r="J34" s="202">
        <f>VLOOKUP($C34:$C$91,'Сведения о преподавателях'!$A$3:$K$126,6,FALSE)</f>
        <v>25</v>
      </c>
      <c r="K34" s="202" t="str">
        <f>VLOOKUP($C34:$C$91,'Сведения о преподавателях'!$A$3:$K$126,7,FALSE)</f>
        <v>нет</v>
      </c>
    </row>
    <row r="35" spans="1:11" ht="180">
      <c r="A35" s="201">
        <v>27</v>
      </c>
      <c r="B35" s="202" t="s">
        <v>138</v>
      </c>
      <c r="C35" s="202" t="s">
        <v>139</v>
      </c>
      <c r="D35" s="202" t="str">
        <f>VLOOKUP($C35:$C$91,'Сведения о преподавателях'!$A$3:$K$126,2,FALSE)</f>
        <v>по основному месту работы</v>
      </c>
      <c r="E35" s="202" t="str">
        <f>VLOOKUP($C35:$C122,'Сведения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35" s="202" t="str">
        <f>VLOOKUP($C35:$C$91,'Сведения о преподавателях'!$A$3:$K$126,4,FALSE)</f>
        <v>Высшее, специальность – математика, квалификация – математик, преподаватель математики.</v>
      </c>
      <c r="G35" s="202" t="str">
        <f>VLOOKUP($C35:$C$91,'Сведения о преподавателях'!$A$3:$K$126,5,FALSE)</f>
        <v>1. Удостоверение о повышении квалификации 180001813728 от 30.04.2019, «Информационно-коммуникационные технологии в системе высшего образования», СОГУ.
2. Удостоверение о повышении квалификации 153101159544, 2020г., "Современные педагогические технологии профессионального образования", 36 часов, СОГУ.
3. Удостоверение о повышении квалификации 153101158940, 2020г., "Организационные и психолого-педагогические основы инклюзивного образования в вузе", 20 часов, СОГУ.</v>
      </c>
      <c r="H35" s="201">
        <v>36.25</v>
      </c>
      <c r="I35" s="153">
        <f t="shared" si="0"/>
        <v>4.2647058823529413E-2</v>
      </c>
      <c r="J35" s="202">
        <f>VLOOKUP($C35:$C$91,'Сведения о преподавателях'!$A$3:$K$126,6,FALSE)</f>
        <v>20</v>
      </c>
      <c r="K35" s="202" t="str">
        <f>VLOOKUP($C35:$C$91,'Сведения о преподавателях'!$A$3:$K$126,7,FALSE)</f>
        <v>11 (пед)</v>
      </c>
    </row>
    <row r="36" spans="1:11" ht="228">
      <c r="A36" s="201">
        <v>28</v>
      </c>
      <c r="B36" s="202" t="s">
        <v>140</v>
      </c>
      <c r="C36" s="202" t="s">
        <v>54</v>
      </c>
      <c r="D36" s="202" t="str">
        <f>VLOOKUP($C36:$C$91,'Сведения о преподавателях'!$A$3:$K$126,2,FALSE)</f>
        <v>по основному месту работы</v>
      </c>
      <c r="E36" s="202" t="str">
        <f>VLOOKUP($C36:$C123,'Сведения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36" s="202" t="str">
        <f>VLOOKUP($C36:$C$91,'Сведения о преподавателях'!$A$3:$K$126,4,FALSE)</f>
        <v>Высшее, специальность – математика, квалификация – математик, прикладник</v>
      </c>
      <c r="G36" s="202" t="str">
        <f>VLOOKUP($C36:$C$91,'Сведения о преподавателях'!$A$3:$K$126,5,FALSE)</f>
        <v>1. Удостоверение о повышении квалификации 180001813704 от 30.04.2019, "Информационно-коммуникационные технологии в системе высшего образования", 32 часа, СОГУ.
2. Удостоверение о повышении квалификации 180001202536 от 25.12.2019, Современные цифровые технологии, 24 часа, СОГУ.
3. Удостоверение о повышении квалификации 153101159522, 2020г., "Современные педагогические технологии профессионального образования", 36 часов, СОГУ.
4. Удостоверение о повышении квалификации 153101158908, 2020г., "Организационные и психолого-педагогические основы инклюзивного образования в вузе", 20 часов, СОГУ.</v>
      </c>
      <c r="H36" s="201">
        <v>34.25</v>
      </c>
      <c r="I36" s="153">
        <f t="shared" si="0"/>
        <v>4.0294117647058821E-2</v>
      </c>
      <c r="J36" s="202">
        <f>VLOOKUP($C36:$C$91,'Сведения о преподавателях'!$A$3:$K$126,6,FALSE)</f>
        <v>22</v>
      </c>
      <c r="K36" s="202" t="str">
        <f>VLOOKUP($C36:$C$91,'Сведения о преподавателях'!$A$3:$K$126,7,FALSE)</f>
        <v>нет</v>
      </c>
    </row>
    <row r="37" spans="1:11" ht="180">
      <c r="A37" s="201">
        <v>29</v>
      </c>
      <c r="B37" s="202" t="s">
        <v>470</v>
      </c>
      <c r="C37" s="202" t="s">
        <v>90</v>
      </c>
      <c r="D37" s="202" t="str">
        <f>VLOOKUP($C37:$C$91,'Сведения о преподавателях'!$A$3:$K$126,2,FALSE)</f>
        <v>по основному месту работы</v>
      </c>
      <c r="E37" s="202" t="str">
        <f>VLOOKUP($C37:$C124,'Сведения о преподавателях'!$A$3:$K$126,3,FALSE)</f>
        <v>Должность  –  доцент, канд. физ.-мат. наук, ученое звание отсутствует</v>
      </c>
      <c r="F37" s="202" t="str">
        <f>VLOOKUP($C37:$C$91,'Сведения о преподавателях'!$A$3:$K$126,4,FALSE)</f>
        <v>Высшее, специальность – математика, квалификация – математик, преподаватель</v>
      </c>
      <c r="G37" s="202" t="str">
        <f>VLOOKUP($C37:$C$91,'Сведения о преподавателях'!$A$3:$K$126,5,FALSE)</f>
        <v>1. Удостоверение о повышении квалификации 180001814834 от 10.12.2018, "Актуальная педагогика: проблемы современного образования и науки", 72 часа, СОГУ.
2. Удостоверение о повышении квалификации 180001813723 от 30.04.2019, "Информационно-коммуникационные технологии в системе высшего образования", 32 часа, СОГУ.
3. Удостоверение о повышении квалификации 153101158930, 2020г., "Организационные и психолого-педагогические основы инклюзивного образования в вузе", 20 часов, СОГУ.</v>
      </c>
      <c r="H37" s="201">
        <v>66.25</v>
      </c>
      <c r="I37" s="153">
        <f t="shared" si="0"/>
        <v>7.7941176470588236E-2</v>
      </c>
      <c r="J37" s="202">
        <f>VLOOKUP($C37:$C$91,'Сведения о преподавателях'!$A$3:$K$126,6,FALSE)</f>
        <v>17</v>
      </c>
      <c r="K37" s="202" t="str">
        <f>VLOOKUP($C37:$C$91,'Сведения о преподавателях'!$A$3:$K$126,7,FALSE)</f>
        <v>нет</v>
      </c>
    </row>
    <row r="38" spans="1:11" ht="180">
      <c r="A38" s="201">
        <v>30</v>
      </c>
      <c r="B38" s="202" t="s">
        <v>149</v>
      </c>
      <c r="C38" s="202" t="s">
        <v>105</v>
      </c>
      <c r="D38" s="202" t="str">
        <f>VLOOKUP($C38:$C$91,'Сведения о преподавателях'!$A$3:$K$126,2,FALSE)</f>
        <v>по основному месту работы</v>
      </c>
      <c r="E38" s="202" t="str">
        <f>VLOOKUP($C38:$C125,'Сведения о преподавателях'!$A$3:$K$126,3,FALSE)</f>
        <v xml:space="preserve">Должность - профессор, д-р физ.-мат. наук, профессор </v>
      </c>
      <c r="F38" s="202" t="str">
        <f>VLOOKUP($C38:$C$91,'Сведения о преподавателях'!$A$3:$K$126,4,FALSE)</f>
        <v xml:space="preserve">Высшее, специальность - математика, квалификация - математик </v>
      </c>
      <c r="G38" s="202" t="str">
        <f>VLOOKUP($C38:$C$91,'Сведения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38" s="201">
        <v>42.25</v>
      </c>
      <c r="I38" s="153">
        <f t="shared" si="0"/>
        <v>4.9705882352941176E-2</v>
      </c>
      <c r="J38" s="202">
        <f>VLOOKUP($C38:$C$91,'Сведения о преподавателях'!$A$3:$K$126,6,FALSE)</f>
        <v>34</v>
      </c>
      <c r="K38" s="202" t="str">
        <f>VLOOKUP($C38:$C$91,'Сведения о преподавателях'!$A$3:$K$126,7,FALSE)</f>
        <v>14 (ЮМИ ВНЦ)</v>
      </c>
    </row>
    <row r="39" spans="1:11" ht="228">
      <c r="A39" s="201">
        <v>31</v>
      </c>
      <c r="B39" s="202" t="s">
        <v>471</v>
      </c>
      <c r="C39" s="202" t="s">
        <v>97</v>
      </c>
      <c r="D39" s="202" t="str">
        <f>VLOOKUP($C39:$C$91,'Сведения о преподавателях'!$A$3:$K$126,2,FALSE)</f>
        <v>по основному месту работы</v>
      </c>
      <c r="E39" s="202" t="str">
        <f>VLOOKUP($C39:$C126,'Сведения о преподавателях'!$A$3:$K$126,3,FALSE)</f>
        <v xml:space="preserve">Должность - доцент, канд. физ.-мат. наук, ученое звание отсутствует </v>
      </c>
      <c r="F39" s="202" t="str">
        <f>VLOOKUP($C39:$C$91,'Сведения о преподавателях'!$A$3:$K$126,4,FALSE)</f>
        <v>Высшее, специальность - прикладная математика и информатика, квалификация - математик, системный  программист</v>
      </c>
      <c r="G39" s="202" t="str">
        <f>VLOOKUP($C39:$C$91,'Сведения о преподавателях'!$A$3:$K$126,5,FALSE)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39" s="201">
        <v>74.25</v>
      </c>
      <c r="I39" s="153">
        <f t="shared" si="0"/>
        <v>8.7352941176470592E-2</v>
      </c>
      <c r="J39" s="202">
        <f>VLOOKUP($C39:$C$91,'Сведения о преподавателях'!$A$3:$K$126,6,FALSE)</f>
        <v>14</v>
      </c>
      <c r="K39" s="202" t="str">
        <f>VLOOKUP($C39:$C$91,'Сведения о преподавателях'!$A$3:$K$126,7,FALSE)</f>
        <v>нет</v>
      </c>
    </row>
    <row r="40" spans="1:11" ht="264">
      <c r="A40" s="201">
        <v>32</v>
      </c>
      <c r="B40" s="202" t="s">
        <v>111</v>
      </c>
      <c r="C40" s="202" t="s">
        <v>69</v>
      </c>
      <c r="D40" s="202" t="str">
        <f>VLOOKUP($C40:$C$91,'Сведения о преподавателях'!$A$3:$K$126,2,FALSE)</f>
        <v>по основному месту работы</v>
      </c>
      <c r="E40" s="202" t="str">
        <f>VLOOKUP($C40:$C127,'Сведения о преподавателях'!$A$3:$K$126,3,FALSE)</f>
        <v>Должность –  доцент, канд. пед. наук,  ученое звание отсутствует</v>
      </c>
      <c r="F40" s="202" t="str">
        <f>VLOOKUP($C40:$C$91,'Сведения о преподавателях'!$A$3:$K$126,4,FALSE)</f>
        <v>Высшее, специальность – физическое воспитание, квалификация  – учитель физической культуры</v>
      </c>
      <c r="G40" s="202" t="str">
        <f>VLOOKUP($C40:$C$91,'Сведения о преподавателях'!$A$3:$K$126,5,FALSE)</f>
        <v>1. Удостоверение о повышении квалификации 180001025944 от 15.04.2016. «Управление проектами в образовании», 18 часов, СОГУ.
2. Удостоверение о повышении квалификации 180001026480 от 20.12.2016 г. «Подготовка спортивных судей главной судейской коллегии и судейских бригад физкультурных и спортивных мероприятий  Всероссийского физкультурно-спортивногро комплекса «Готов к труду и обороне (ГТО)», 72 часа, СОГУ.
3. Удостоверение о повышении квалификации 180001813947 от 27.05.2019, "Информационно-коммуникационные технологии в системе высшего образования", 32 часа, СОГУ.
4. Удостоверение о повышении квалификации 153101158801, 2020г., "Организационные и психолого-педагогические основы инклюзивного образования в вузе", 20 часов, СОГУ.</v>
      </c>
      <c r="H40" s="201">
        <v>328</v>
      </c>
      <c r="I40" s="153">
        <f t="shared" si="0"/>
        <v>0.38588235294117645</v>
      </c>
      <c r="J40" s="202">
        <f>VLOOKUP($C40:$C$91,'Сведения о преподавателях'!$A$3:$K$126,6,FALSE)</f>
        <v>16</v>
      </c>
      <c r="K40" s="202" t="str">
        <f>VLOOKUP($C40:$C$91,'Сведения о преподавателях'!$A$3:$K$126,7,FALSE)</f>
        <v>нет</v>
      </c>
    </row>
    <row r="41" spans="1:11" ht="180">
      <c r="A41" s="201">
        <v>33</v>
      </c>
      <c r="B41" s="202" t="s">
        <v>472</v>
      </c>
      <c r="C41" s="202" t="s">
        <v>105</v>
      </c>
      <c r="D41" s="202" t="str">
        <f>VLOOKUP($C41:$C$91,'Сведения о преподавателях'!$A$3:$K$126,2,FALSE)</f>
        <v>по основному месту работы</v>
      </c>
      <c r="E41" s="202" t="str">
        <f>VLOOKUP($C41:$C128,'Сведения о преподавателях'!$A$3:$K$126,3,FALSE)</f>
        <v xml:space="preserve">Должность - профессор, д-р физ.-мат. наук, профессор </v>
      </c>
      <c r="F41" s="202" t="str">
        <f>VLOOKUP($C41:$C$91,'Сведения о преподавателях'!$A$3:$K$126,4,FALSE)</f>
        <v xml:space="preserve">Высшее, специальность - математика, квалификация - математик </v>
      </c>
      <c r="G41" s="202" t="str">
        <f>VLOOKUP($C41:$C$91,'Сведения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41" s="201">
        <v>34</v>
      </c>
      <c r="I41" s="153">
        <f t="shared" si="0"/>
        <v>0.04</v>
      </c>
      <c r="J41" s="202">
        <f>VLOOKUP($C41:$C$91,'Сведения о преподавателях'!$A$3:$K$126,6,FALSE)</f>
        <v>34</v>
      </c>
      <c r="K41" s="202" t="str">
        <f>VLOOKUP($C41:$C$91,'Сведения о преподавателях'!$A$3:$K$126,7,FALSE)</f>
        <v>14 (ЮМИ ВНЦ)</v>
      </c>
    </row>
    <row r="42" spans="1:11" ht="180">
      <c r="A42" s="201">
        <v>34</v>
      </c>
      <c r="B42" s="202" t="s">
        <v>473</v>
      </c>
      <c r="C42" s="202" t="s">
        <v>146</v>
      </c>
      <c r="D42" s="202" t="str">
        <f>VLOOKUP($C42:$C$91,'Сведения о преподавателях'!$A$3:$K$126,2,FALSE)</f>
        <v>по основному месту работы</v>
      </c>
      <c r="E42" s="202" t="str">
        <f>VLOOKUP($C42:$C129,'Сведения о преподавателях'!$A$3:$K$126,3,FALSE)</f>
        <v>Должность  – доцент, канд. физ.-мат. наук, ученое звание доцент</v>
      </c>
      <c r="F42" s="202" t="str">
        <f>VLOOKUP($C42:$C$91,'Сведения о преподавателях'!$A$3:$K$126,4,FALSE)</f>
        <v>Высшее, специальность – математика, квалификация – математик</v>
      </c>
      <c r="G42" s="202" t="str">
        <f>VLOOKUP($C42:$C$91,'Сведения о преподавателях'!$A$3:$K$126,5,FALSE)</f>
        <v>1. Удостоверение о повышении квалификации 180001813736 от 30.04.2019, "Информационно-коммуникационные технологии в системе высшего образования", 32 часа, СОГУ.
2. Удостоверение о повышении квалификации 153101159548, 2020г., "Современные педагогические технологии профессионального образования", 36 часов, СОГУ.
3. Удостоверение о повышении квалификации 153101158946, 2020г., "Организационные и психолого-педагогические основы инклюзивного образования в вузе", 20 часов, СОГУ.</v>
      </c>
      <c r="H42" s="201">
        <v>74.25</v>
      </c>
      <c r="I42" s="153">
        <f t="shared" si="0"/>
        <v>8.7352941176470592E-2</v>
      </c>
      <c r="J42" s="202">
        <f>VLOOKUP($C42:$C$91,'Сведения о преподавателях'!$A$3:$K$126,6,FALSE)</f>
        <v>42</v>
      </c>
      <c r="K42" s="202" t="str">
        <f>VLOOKUP($C42:$C$91,'Сведения о преподавателях'!$A$3:$K$126,7,FALSE)</f>
        <v>14 (ЮМИ ВНЦ)</v>
      </c>
    </row>
    <row r="43" spans="1:11" ht="300">
      <c r="A43" s="201">
        <v>35</v>
      </c>
      <c r="B43" s="202" t="s">
        <v>474</v>
      </c>
      <c r="C43" s="202" t="s">
        <v>287</v>
      </c>
      <c r="D43" s="202" t="str">
        <f>VLOOKUP($C43:$C$91,'Сведения о преподавателях'!$A$3:$K$126,2,FALSE)</f>
        <v>по основному месту работы</v>
      </c>
      <c r="E43" s="202" t="str">
        <f>VLOOKUP($C43:$C130,'Сведения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43" s="202" t="str">
        <f>VLOOKUP($C43:$C$91,'Сведения о преподавателях'!$A$3:$K$126,4,FALSE)</f>
        <v>Высшее, специальность – математика, квалификация – математик, системный программист</v>
      </c>
      <c r="G43" s="202" t="str">
        <f>VLOOKUP($C43:$C$91,'Сведения о преподавателях'!$A$3:$K$126,5,FALSE)</f>
        <v>1. Удостоверение о повышении квалификации 180001813720 от  30.04.2019, "Информационно-коммуникационные технологии в системе высшего образования", 32 часа, СОГУ.
2. Удостоверение о повышении квалификации 520600019591 от 10.12.2019, "Подготовка управленических кадров для реализации программ дополнительного профессионального образования", 108 часов, Нижегор. гос. пед. ун-т им. К.Минина.
3. Удостоверение о повышении квалификации 152019003553 от 19.12.2019, "Мобильная разработка", 36 часов, СОРИПКРО.
4. Удостоверение о повышении квалификации 153101159533, 2020г., "Современные педагогические технологии профессионального образования", 36 часов, СОГУ.
5. Удостоверение о повышении квалификации 153101158923, 2020г., "Организационные и психолого-педагогические основы инклюзивного образования в вузе", 20 часов, СОГУ.</v>
      </c>
      <c r="H43" s="201">
        <v>32</v>
      </c>
      <c r="I43" s="153">
        <f t="shared" si="0"/>
        <v>3.7647058823529408E-2</v>
      </c>
      <c r="J43" s="202">
        <f>VLOOKUP($C43:$C$91,'Сведения о преподавателях'!$A$3:$K$126,6,FALSE)</f>
        <v>4</v>
      </c>
      <c r="K43" s="202">
        <f>VLOOKUP($C43:$C$91,'Сведения о преподавателях'!$A$3:$K$126,7,FALSE)</f>
        <v>2</v>
      </c>
    </row>
    <row r="44" spans="1:11" ht="228">
      <c r="A44" s="201">
        <v>36</v>
      </c>
      <c r="B44" s="202" t="s">
        <v>475</v>
      </c>
      <c r="C44" s="202" t="s">
        <v>97</v>
      </c>
      <c r="D44" s="202" t="str">
        <f>VLOOKUP($C44:$C$91,'Сведения о преподавателях'!$A$3:$K$126,2,FALSE)</f>
        <v>по основному месту работы</v>
      </c>
      <c r="E44" s="202" t="str">
        <f>VLOOKUP($C44:$C131,'Сведения о преподавателях'!$A$3:$K$126,3,FALSE)</f>
        <v xml:space="preserve">Должность - доцент, канд. физ.-мат. наук, ученое звание отсутствует </v>
      </c>
      <c r="F44" s="202" t="str">
        <f>VLOOKUP($C44:$C$91,'Сведения о преподавателях'!$A$3:$K$126,4,FALSE)</f>
        <v>Высшее, специальность - прикладная математика и информатика, квалификация - математик, системный  программист</v>
      </c>
      <c r="G44" s="202" t="str">
        <f>VLOOKUP($C44:$C$91,'Сведения о преподавателях'!$A$3:$K$126,5,FALSE)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44" s="201">
        <v>72</v>
      </c>
      <c r="I44" s="153">
        <f t="shared" si="0"/>
        <v>8.4705882352941173E-2</v>
      </c>
      <c r="J44" s="202">
        <f>VLOOKUP($C44:$C$91,'Сведения о преподавателях'!$A$3:$K$126,6,FALSE)</f>
        <v>14</v>
      </c>
      <c r="K44" s="202" t="str">
        <f>VLOOKUP($C44:$C$91,'Сведения о преподавателях'!$A$3:$K$126,7,FALSE)</f>
        <v>нет</v>
      </c>
    </row>
    <row r="45" spans="1:11" ht="252">
      <c r="A45" s="201">
        <v>37</v>
      </c>
      <c r="B45" s="202" t="s">
        <v>476</v>
      </c>
      <c r="C45" s="202" t="s">
        <v>252</v>
      </c>
      <c r="D45" s="202" t="str">
        <f>VLOOKUP($C45:$C$91,'Сведения о преподавателях'!$A$3:$K$126,2,FALSE)</f>
        <v>по основному месту работы</v>
      </c>
      <c r="E45" s="202" t="str">
        <f>VLOOKUP($C45:$C132,'Сведения о преподавателях'!$A$3:$K$126,3,FALSE)</f>
        <v>Должность –  доцент, канд. филол. наук, доцент</v>
      </c>
      <c r="F45" s="202" t="str">
        <f>VLOOKUP($C45:$C$91,'Сведения о преподавателях'!$A$3:$K$126,4,FALSE)</f>
        <v>Высшее,  специальность – английский язык и литература , квалификация  – филолог, преподаватель, переводчик.</v>
      </c>
      <c r="G45" s="202" t="str">
        <f>VLOOKUP($C45:$C$91,'Сведения о преподавателях'!$A$3:$K$126,5,FALSE)</f>
        <v>1. Удостоверение о повышении квалификации 180000335454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180001814354 от 28.10.2019, "Информационно-комуникационные технологии в системе высшего образования", 32 часа, СОГУ.
3. Удостоверение о повышении квалификации 153101157834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153101158834, 2020г., "Организационные и психолого-педагогические основы инклюзивного образования в вузе", 20 часов, СОГУ.</v>
      </c>
      <c r="H45" s="201">
        <v>32</v>
      </c>
      <c r="I45" s="153">
        <f t="shared" si="0"/>
        <v>3.7647058823529408E-2</v>
      </c>
      <c r="J45" s="202">
        <f>VLOOKUP($C45:$C$91,'Сведения о преподавателях'!$A$3:$K$126,6,FALSE)</f>
        <v>21</v>
      </c>
      <c r="K45" s="202" t="str">
        <f>VLOOKUP($C45:$C$91,'Сведения о преподавателях'!$A$3:$K$126,7,FALSE)</f>
        <v>нет</v>
      </c>
    </row>
    <row r="46" spans="1:11" ht="120">
      <c r="A46" s="201">
        <v>38</v>
      </c>
      <c r="B46" s="202" t="s">
        <v>477</v>
      </c>
      <c r="C46" s="202" t="s">
        <v>132</v>
      </c>
      <c r="D46" s="202" t="str">
        <f>VLOOKUP($C46:$C$91,'Сведения о преподавателях'!$A$3:$K$126,2,FALSE)</f>
        <v>на условиях внешнего совместительства</v>
      </c>
      <c r="E46" s="202" t="str">
        <f>VLOOKUP($C46:$C133,'Сведения о преподавателях'!$A$3:$K$126,3,FALSE)</f>
        <v>Должность  – доцент, канд. техн. наук, ученое звание отсутствует</v>
      </c>
      <c r="F46" s="202" t="str">
        <f>VLOOKUP($C46:$C$91,'Сведения о преподавателях'!$A$3:$K$126,4,FALSE)</f>
        <v>Высшее, специальность – информационные системы в экономике, квалификация – экономист-информатик</v>
      </c>
      <c r="G46" s="202" t="str">
        <f>VLOOKUP($C46:$C$91,'Сведения о преподавателях'!$A$3:$K$126,5,FALSE)</f>
        <v>1. Удостоверение о повышении квалификации 153101159540, 2020г., "Современные педагогические технологии профессионального образования", 36 часов, СОГУ.
2. Удостоверение о повышении квалификации 153101158934, 2020г., "Организационные и психолого-педагогические основы инклюзивного образования в вузе", 20 часов, СОГУ.</v>
      </c>
      <c r="H46" s="201">
        <v>40</v>
      </c>
      <c r="I46" s="153">
        <f t="shared" si="0"/>
        <v>4.7058823529411764E-2</v>
      </c>
      <c r="J46" s="202" t="str">
        <f>VLOOKUP($C46:$C$91,'Сведения о преподавателях'!$A$3:$K$126,6,FALSE)</f>
        <v xml:space="preserve">1
</v>
      </c>
      <c r="K46" s="202" t="str">
        <f>VLOOKUP($C46:$C$91,'Сведения о преподавателях'!$A$3:$K$126,7,FALSE)</f>
        <v>19 (по спец.)</v>
      </c>
    </row>
    <row r="47" spans="1:11" ht="228">
      <c r="A47" s="201">
        <v>39</v>
      </c>
      <c r="B47" s="202" t="s">
        <v>478</v>
      </c>
      <c r="C47" s="202" t="s">
        <v>97</v>
      </c>
      <c r="D47" s="202" t="str">
        <f>VLOOKUP($C47:$C$91,'Сведения о преподавателях'!$A$3:$K$126,2,FALSE)</f>
        <v>по основному месту работы</v>
      </c>
      <c r="E47" s="202" t="str">
        <f>VLOOKUP($C47:$C134,'Сведения о преподавателях'!$A$3:$K$126,3,FALSE)</f>
        <v xml:space="preserve">Должность - доцент, канд. физ.-мат. наук, ученое звание отсутствует </v>
      </c>
      <c r="F47" s="202" t="str">
        <f>VLOOKUP($C47:$C$91,'Сведения о преподавателях'!$A$3:$K$126,4,FALSE)</f>
        <v>Высшее, специальность - прикладная математика и информатика, квалификация - математик, системный  программист</v>
      </c>
      <c r="G47" s="202" t="str">
        <f>VLOOKUP($C47:$C$91,'Сведения о преподавателях'!$A$3:$K$126,5,FALSE)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47" s="201">
        <v>32</v>
      </c>
      <c r="I47" s="153">
        <f t="shared" si="0"/>
        <v>3.7647058823529408E-2</v>
      </c>
      <c r="J47" s="202">
        <f>VLOOKUP($C47:$C$91,'Сведения о преподавателях'!$A$3:$K$126,6,FALSE)</f>
        <v>14</v>
      </c>
      <c r="K47" s="202" t="str">
        <f>VLOOKUP($C47:$C$91,'Сведения о преподавателях'!$A$3:$K$126,7,FALSE)</f>
        <v>нет</v>
      </c>
    </row>
    <row r="48" spans="1:11" ht="312">
      <c r="A48" s="201">
        <v>40</v>
      </c>
      <c r="B48" s="202" t="s">
        <v>479</v>
      </c>
      <c r="C48" s="202" t="s">
        <v>29</v>
      </c>
      <c r="D48" s="202" t="str">
        <f>VLOOKUP($C48:$C$91,'Сведения о преподавателях'!$A$3:$K$126,2,FALSE)</f>
        <v>по основному месту работы</v>
      </c>
      <c r="E48" s="202" t="str">
        <f>VLOOKUP($C48:$C135,'Сведения о преподавателях'!$A$3:$K$126,3,FALSE)</f>
        <v>Должность –  доцент, канд. экон. наук,  доцент</v>
      </c>
      <c r="F48" s="202" t="str">
        <f>VLOOKUP($C48:$C$91,'Сведения о преподавателях'!$A$3:$K$126,4,FALSE)</f>
        <v>Высшее, специальность – коммерция, квалификация  – коммерсант</v>
      </c>
      <c r="G48" s="202" t="str">
        <f>VLOOKUP($C48:$C$91,'Сведения о преподавателях'!$A$3:$K$126,5,FALSE)</f>
        <v xml:space="preserve">1. Удостоверение 20240665767 от 21.11.2018, «Управление проектами в среде MS Project», г. Грозный, ГГНТУ им. акад. М.Д. Миллионщикова.
2. Удостоверение о повышении квалификации 180001813578 от 02.04.2019, "Информационно-коммуникационные технологии в системе высшего образования", 32 часа, СОГУ.
3. Удостоверение о повышении квалификации 073101317841 от 19.08.2020, «Основы предпринимательства: от стартапа к успешной компании», г. Нальчик,  «Кабардино-Балкарский гос. ун-т им. Х.М. Бербекова».
4. Удостоверение о повышении квалификации 153101159664, 2020г., "Современные педагогические технологии профессионального образования", 36 часов, СОГУ.
5. Удостоверение о повышении квалификации 153101159035, 2020г., "Организационные и психолого-педагогические основы инклюзивного образования в вузе", 20 часов, СОГУ.
</v>
      </c>
      <c r="H48" s="201">
        <v>32</v>
      </c>
      <c r="I48" s="153">
        <f t="shared" si="0"/>
        <v>3.7647058823529408E-2</v>
      </c>
      <c r="J48" s="202">
        <f>VLOOKUP($C48:$C$91,'Сведения о преподавателях'!$A$3:$K$126,6,FALSE)</f>
        <v>16</v>
      </c>
      <c r="K48" s="202" t="str">
        <f>VLOOKUP($C48:$C$91,'Сведения о преподавателях'!$A$3:$K$126,7,FALSE)</f>
        <v>нет</v>
      </c>
    </row>
    <row r="49" spans="1:11" ht="240">
      <c r="A49" s="201">
        <v>41</v>
      </c>
      <c r="B49" s="202" t="s">
        <v>480</v>
      </c>
      <c r="C49" s="202" t="s">
        <v>445</v>
      </c>
      <c r="D49" s="202" t="str">
        <f>VLOOKUP($C49:$C$91,'Сведения о преподавателях'!$A$3:$K$126,2,FALSE)</f>
        <v>на условиях внутреннего совместительства</v>
      </c>
      <c r="E49" s="202" t="str">
        <f>VLOOKUP($C49:$C136,'Сведения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49" s="202" t="str">
        <f>VLOOKUP($C49:$C$91,'Сведения о преподавателях'!$A$3:$K$126,4,FALSE)</f>
        <v>Высшее, направление – математика, степень – магистр математики</v>
      </c>
      <c r="G49" s="202" t="str">
        <f>VLOOKUP($C49:$C$91,'Сведения о преподавателях'!$A$3:$K$126,5,FALSE)</f>
        <v>1.Удостоверение о повышении квалификации 180001814871 от 10.12.2018, Актуальная педагогика: проблемы современного образования и науки, 72 часа, СОГУ.
2. Удостоверение о повышении квалификации 180001813709 от 30.04.2019, "Информационно-коммуникационные технологии в системе высшего образования", 32 часа, СОГУ.
3. Удостоверение о повышении квалификации 153101159551, 2020г., "Современные педагогические технологии профессионального образования", 36 часов, СОГУ.
4. Удостоверение о повышении квалификации 153101158950, 2020г., "Организационные и психолого-педагогические основы инклюзивного образования в вузе", 20 часов, СОГУ.</v>
      </c>
      <c r="H49" s="201">
        <v>32</v>
      </c>
      <c r="I49" s="153">
        <f t="shared" si="0"/>
        <v>3.7647058823529408E-2</v>
      </c>
      <c r="J49" s="202">
        <f>VLOOKUP($C49:$C$91,'Сведения о преподавателях'!$A$3:$K$126,6,FALSE)</f>
        <v>5</v>
      </c>
      <c r="K49" s="202" t="str">
        <f>VLOOKUP($C49:$C$91,'Сведения о преподавателях'!$A$3:$K$126,7,FALSE)</f>
        <v>нет</v>
      </c>
    </row>
    <row r="50" spans="1:11" ht="228">
      <c r="A50" s="201">
        <v>42</v>
      </c>
      <c r="B50" s="202" t="s">
        <v>481</v>
      </c>
      <c r="C50" s="202" t="s">
        <v>135</v>
      </c>
      <c r="D50" s="202" t="str">
        <f>VLOOKUP($C50:$C$91,'Сведения о преподавателях'!$A$3:$K$126,2,FALSE)</f>
        <v>по основному месту работы</v>
      </c>
      <c r="E50" s="202" t="str">
        <f>VLOOKUP($C50:$C137,'Сведения о преподавателях'!$A$3:$K$126,3,FALSE)</f>
        <v>Должность  – доцент, канд. физ.-мат. наук, ученое звание доцент</v>
      </c>
      <c r="F50" s="202" t="str">
        <f>VLOOKUP($C50:$C$91,'Сведения о преподавателях'!$A$3:$K$126,4,FALSE)</f>
        <v>Высшее, специальность – математика, квалификация – математик, преподаватель математики</v>
      </c>
      <c r="G50" s="202" t="str">
        <f>VLOOKUP($C50:$C$91,'Сведения о преподавателях'!$A$3:$K$126,5,FALSE)</f>
        <v>1. Удостоверение о повышении квалификации 180001813732 от 30.04.2019, "Информационно-коммуникационные технологии в системе высшего образования", 32 часа, СОГУ.
2. Удостоверение о повышении квалификации 180001202524 от 25.12.2019, "Современные цифровые технологии", 24 часа, СОГУ.
3. Удостоверение о повышении квалификации 153101159536, 2020г., "Современные педагогические технологии профессионального образования", 36 часов, СОГУ.
4. Удостоверение о повышении квалификации 153101158928, 2020г., "Организационные и психолого-педагогические основы инклюзивного образования в вузе", 20 часов, СОГУ.</v>
      </c>
      <c r="H50" s="201">
        <v>70.25</v>
      </c>
      <c r="I50" s="153">
        <f t="shared" si="0"/>
        <v>8.2647058823529407E-2</v>
      </c>
      <c r="J50" s="202">
        <f>VLOOKUP($C50:$C$91,'Сведения о преподавателях'!$A$3:$K$126,6,FALSE)</f>
        <v>38</v>
      </c>
      <c r="K50" s="202" t="str">
        <f>VLOOKUP($C50:$C$91,'Сведения о преподавателях'!$A$3:$K$126,7,FALSE)</f>
        <v>нет</v>
      </c>
    </row>
    <row r="51" spans="1:11" ht="228">
      <c r="A51" s="201">
        <v>43</v>
      </c>
      <c r="B51" s="202" t="s">
        <v>482</v>
      </c>
      <c r="C51" s="202" t="s">
        <v>97</v>
      </c>
      <c r="D51" s="202" t="str">
        <f>VLOOKUP($C51:$C$91,'Сведения о преподавателях'!$A$3:$K$126,2,FALSE)</f>
        <v>по основному месту работы</v>
      </c>
      <c r="E51" s="202" t="str">
        <f>VLOOKUP($C51:$C138,'Сведения о преподавателях'!$A$3:$K$126,3,FALSE)</f>
        <v xml:space="preserve">Должность - доцент, канд. физ.-мат. наук, ученое звание отсутствует </v>
      </c>
      <c r="F51" s="202" t="str">
        <f>VLOOKUP($C51:$C$91,'Сведения о преподавателях'!$A$3:$K$126,4,FALSE)</f>
        <v>Высшее, специальность - прикладная математика и информатика, квалификация - математик, системный  программист</v>
      </c>
      <c r="G51" s="202" t="str">
        <f>VLOOKUP($C51:$C$91,'Сведения о преподавателях'!$A$3:$K$126,5,FALSE)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51" s="201">
        <v>68</v>
      </c>
      <c r="I51" s="153">
        <f t="shared" si="0"/>
        <v>0.08</v>
      </c>
      <c r="J51" s="202">
        <f>VLOOKUP($C51:$C$91,'Сведения о преподавателях'!$A$3:$K$126,6,FALSE)</f>
        <v>14</v>
      </c>
      <c r="K51" s="202" t="str">
        <f>VLOOKUP($C51:$C$91,'Сведения о преподавателях'!$A$3:$K$126,7,FALSE)</f>
        <v>нет</v>
      </c>
    </row>
    <row r="52" spans="1:11" ht="276">
      <c r="A52" s="201">
        <v>44</v>
      </c>
      <c r="B52" s="202" t="s">
        <v>483</v>
      </c>
      <c r="C52" s="202" t="s">
        <v>73</v>
      </c>
      <c r="D52" s="202" t="str">
        <f>VLOOKUP($C52:$C$91,'Сведения о преподавателях'!$A$3:$K$126,2,FALSE)</f>
        <v>по основному месту работы</v>
      </c>
      <c r="E52" s="202" t="str">
        <f>VLOOKUP($C52:$C139,'Сведения о преподавателях'!$A$3:$K$126,3,FALSE)</f>
        <v>Должность –  профессор, д-р пед. наук,  доцент</v>
      </c>
      <c r="F52" s="202" t="str">
        <f>VLOOKUP($C52:$C$91,'Сведения о преподавателях'!$A$3:$K$126,4,FALSE)</f>
        <v>Высшее, специальность –  математика, квалификация  –  математик, преподаватель</v>
      </c>
      <c r="G52" s="202" t="str">
        <f>VLOOKUP($C52:$C$91,'Сведения о преподавателях'!$A$3:$K$126,5,FALSE)</f>
        <v>1. Диплом о профессиональной переподготовке  153100156977 от 15.06.2020, "Педагог-психолог. Преподаватель психологических дисциплин в высшей школе", 270 часов, СОГУ.
2. Удостоверение о повышении квалификации «English in Scientific Research», 20 часов, СОГУ, 2017. 
3. Удостоверение о повышении квалификации 180001814089 от 05.07.2019, "Информационно-коммуникационные технологии в системе высшего образования", 32 часа, СОГУ.
4. Удостоверение о повышении квалификации «Организационные и психолого-педагогические основы инклюзивного высшего образования», 72 часа, ФГАОУ ВО «СКФУ», 2019.
5. Удостоверение о повышении квалификации 153101159324, 2020г., "Организационные и психолого-педагогические основы инклюзивного образования в вузе", 20 часов, СОГУ.</v>
      </c>
      <c r="H52" s="201">
        <v>32</v>
      </c>
      <c r="I52" s="153">
        <f t="shared" si="0"/>
        <v>3.7647058823529408E-2</v>
      </c>
      <c r="J52" s="202">
        <f>VLOOKUP($C52:$C$91,'Сведения о преподавателях'!$A$3:$K$126,6,FALSE)</f>
        <v>25</v>
      </c>
      <c r="K52" s="202" t="str">
        <f>VLOOKUP($C52:$C$91,'Сведения о преподавателях'!$A$3:$K$126,7,FALSE)</f>
        <v>нет</v>
      </c>
    </row>
    <row r="53" spans="1:11" ht="276">
      <c r="A53" s="201">
        <v>45</v>
      </c>
      <c r="B53" s="202" t="s">
        <v>484</v>
      </c>
      <c r="C53" s="202" t="s">
        <v>73</v>
      </c>
      <c r="D53" s="202" t="str">
        <f>VLOOKUP($C53:$C$91,'Сведения о преподавателях'!$A$3:$K$126,2,FALSE)</f>
        <v>по основному месту работы</v>
      </c>
      <c r="E53" s="202" t="str">
        <f>VLOOKUP($C53:$C140,'Сведения о преподавателях'!$A$3:$K$126,3,FALSE)</f>
        <v>Должность –  профессор, д-р пед. наук,  доцент</v>
      </c>
      <c r="F53" s="202" t="str">
        <f>VLOOKUP($C53:$C$91,'Сведения о преподавателях'!$A$3:$K$126,4,FALSE)</f>
        <v>Высшее, специальность –  математика, квалификация  –  математик, преподаватель</v>
      </c>
      <c r="G53" s="202" t="str">
        <f>VLOOKUP($C53:$C$91,'Сведения о преподавателях'!$A$3:$K$126,5,FALSE)</f>
        <v>1. Диплом о профессиональной переподготовке  153100156977 от 15.06.2020, "Педагог-психолог. Преподаватель психологических дисциплин в высшей школе", 270 часов, СОГУ.
2. Удостоверение о повышении квалификации «English in Scientific Research», 20 часов, СОГУ, 2017. 
3. Удостоверение о повышении квалификации 180001814089 от 05.07.2019, "Информационно-коммуникационные технологии в системе высшего образования", 32 часа, СОГУ.
4. Удостоверение о повышении квалификации «Организационные и психолого-педагогические основы инклюзивного высшего образования», 72 часа, ФГАОУ ВО «СКФУ», 2019.
5. Удостоверение о повышении квалификации 153101159324, 2020г., "Организационные и психолого-педагогические основы инклюзивного образования в вузе", 20 часов, СОГУ.</v>
      </c>
      <c r="H53" s="201">
        <v>32</v>
      </c>
      <c r="I53" s="153">
        <f t="shared" si="0"/>
        <v>3.7647058823529408E-2</v>
      </c>
      <c r="J53" s="202">
        <f>VLOOKUP($C53:$C$91,'Сведения о преподавателях'!$A$3:$K$126,6,FALSE)</f>
        <v>25</v>
      </c>
      <c r="K53" s="202" t="str">
        <f>VLOOKUP($C53:$C$91,'Сведения о преподавателях'!$A$3:$K$126,7,FALSE)</f>
        <v>нет</v>
      </c>
    </row>
    <row r="54" spans="1:11" ht="276">
      <c r="A54" s="201">
        <v>46</v>
      </c>
      <c r="B54" s="202" t="s">
        <v>485</v>
      </c>
      <c r="C54" s="202" t="s">
        <v>73</v>
      </c>
      <c r="D54" s="202" t="str">
        <f>VLOOKUP($C54:$C$91,'Сведения о преподавателях'!$A$3:$K$126,2,FALSE)</f>
        <v>по основному месту работы</v>
      </c>
      <c r="E54" s="202" t="str">
        <f>VLOOKUP($C54:$C141,'Сведения о преподавателях'!$A$3:$K$126,3,FALSE)</f>
        <v>Должность –  профессор, д-р пед. наук,  доцент</v>
      </c>
      <c r="F54" s="202" t="str">
        <f>VLOOKUP($C54:$C$91,'Сведения о преподавателях'!$A$3:$K$126,4,FALSE)</f>
        <v>Высшее, специальность –  математика, квалификация  –  математик, преподаватель</v>
      </c>
      <c r="G54" s="202" t="str">
        <f>VLOOKUP($C54:$C$91,'Сведения о преподавателях'!$A$3:$K$126,5,FALSE)</f>
        <v>1. Диплом о профессиональной переподготовке  153100156977 от 15.06.2020, "Педагог-психолог. Преподаватель психологических дисциплин в высшей школе", 270 часов, СОГУ.
2. Удостоверение о повышении квалификации «English in Scientific Research», 20 часов, СОГУ, 2017. 
3. Удостоверение о повышении квалификации 180001814089 от 05.07.2019, "Информационно-коммуникационные технологии в системе высшего образования", 32 часа, СОГУ.
4. Удостоверение о повышении квалификации «Организационные и психолого-педагогические основы инклюзивного высшего образования», 72 часа, ФГАОУ ВО «СКФУ», 2019.
5. Удостоверение о повышении квалификации 153101159324, 2020г., "Организационные и психолого-педагогические основы инклюзивного образования в вузе", 20 часов, СОГУ.</v>
      </c>
      <c r="H54" s="201">
        <v>74.25</v>
      </c>
      <c r="I54" s="153">
        <f t="shared" si="0"/>
        <v>8.7352941176470592E-2</v>
      </c>
      <c r="J54" s="202">
        <f>VLOOKUP($C54:$C$91,'Сведения о преподавателях'!$A$3:$K$126,6,FALSE)</f>
        <v>25</v>
      </c>
      <c r="K54" s="202" t="str">
        <f>VLOOKUP($C54:$C$91,'Сведения о преподавателях'!$A$3:$K$126,7,FALSE)</f>
        <v>нет</v>
      </c>
    </row>
    <row r="55" spans="1:11" ht="204">
      <c r="A55" s="201">
        <v>47</v>
      </c>
      <c r="B55" s="202" t="s">
        <v>486</v>
      </c>
      <c r="C55" s="202" t="s">
        <v>113</v>
      </c>
      <c r="D55" s="202" t="str">
        <f>VLOOKUP($C55:$C$91,'Сведения о преподавателях'!$A$3:$K$126,2,FALSE)</f>
        <v>на условиях внутреннего совместительства</v>
      </c>
      <c r="E55" s="202" t="str">
        <f>VLOOKUP($C55:$C142,'Сведения о преподавателях'!$A$3:$K$126,3,FALSE)</f>
        <v>Должность - доцент, канд. филол. наук, доцент</v>
      </c>
      <c r="F55" s="202" t="str">
        <f>VLOOKUP($C55:$C$91,'Сведения о преподавателях'!$A$3:$K$126,4,FALSE)</f>
        <v xml:space="preserve">Высшее, специальность – филолог, квалификация –  преподаватель, осетинский язык и литература,  русский язык и литература </v>
      </c>
      <c r="G55" s="202" t="str">
        <f>VLOOKUP($C55:$C$91,'Сведения о преподавателях'!$A$3:$K$126,5,FALSE)</f>
        <v>1. Удостоверение о повышении квалификации 153101157811 от 08.06.2020, "Актуальные проблемы филологических исследований: теоретический, методологический и прагматический аспекты", 72 часа, СОГУ.
2. Удостоверение о повышении квалификации 153101158534, 2020г., "Информационно-коммуникационные технологии как средство повышения эффективности учебного процесса в вузе", 20 часов, СОГУ. 
3. Удостоверение о повышении квалификации 153101158967, 2020г., "Организационные и психолого-педагогические основы инклюзивного образования в вузе", 20 часов, СОГУ.</v>
      </c>
      <c r="H55" s="201">
        <v>36</v>
      </c>
      <c r="I55" s="153">
        <f t="shared" si="0"/>
        <v>4.2352941176470586E-2</v>
      </c>
      <c r="J55" s="202">
        <f>VLOOKUP($C55:$C$91,'Сведения о преподавателях'!$A$3:$K$126,6,FALSE)</f>
        <v>21</v>
      </c>
      <c r="K55" s="202" t="str">
        <f>VLOOKUP($C55:$C$91,'Сведения о преподавателях'!$A$3:$K$126,7,FALSE)</f>
        <v>нет</v>
      </c>
    </row>
    <row r="56" spans="1:11" ht="216">
      <c r="A56" s="201">
        <v>48</v>
      </c>
      <c r="B56" s="202" t="s">
        <v>117</v>
      </c>
      <c r="C56" s="202" t="s">
        <v>581</v>
      </c>
      <c r="D56" s="202" t="str">
        <f>VLOOKUP($C56:$C$91,'Сведения о преподавателях'!$A$3:$K$126,2,FALSE)</f>
        <v>по основному месту работы</v>
      </c>
      <c r="E56" s="202" t="str">
        <f>VLOOKUP($C56:$C143,'Сведения о преподавателях'!$A$3:$K$126,3,FALSE)</f>
        <v>Должность – доцент, канд. пед. наук, ученое звание отсутствует</v>
      </c>
      <c r="F56" s="202" t="str">
        <f>VLOOKUP($C56:$C$91,'Сведения о преподавателях'!$A$3:$K$126,4,FALSE)</f>
        <v>Высшее, специальность - русский язык и литература, квалификация - филолог, учитель  русского языка и литературы</v>
      </c>
      <c r="G56" s="202" t="str">
        <f>VLOOKUP($C56:$C$91,'Сведения о преподавателях'!$A$3:$K$126,5,FALSE)</f>
        <v xml:space="preserve">1. Удостоверение о повышении квалификации 180001814405 от 28.10.2019, «Информационно-коммуникационные технологии в системе высшего образования», 32 часа, СОГУ.
2. Удостоверение о повышении квалификации 153101157813 от 08.06.2020, «Актуальные проблемы филологических исследований: теоретический, методологический и прагматический аспекты», 72 часа, СОГУ. 
3. Удостоверение о повышении квалификации 153101158763, 2020г., "Организационные и психолого-педагогические основы инклюзивного образования в вузе", 20 часов, СОГУ.
</v>
      </c>
      <c r="H56" s="201">
        <v>36</v>
      </c>
      <c r="I56" s="153">
        <f t="shared" si="0"/>
        <v>4.2352941176470586E-2</v>
      </c>
      <c r="J56" s="202">
        <f>VLOOKUP($C56:$C$91,'Сведения о преподавателях'!$A$3:$K$126,6,FALSE)</f>
        <v>14</v>
      </c>
      <c r="K56" s="202" t="str">
        <f>VLOOKUP($C56:$C$91,'Сведения о преподавателях'!$A$3:$K$126,7,FALSE)</f>
        <v>нет</v>
      </c>
    </row>
    <row r="57" spans="1:11" ht="120">
      <c r="A57" s="201">
        <v>49</v>
      </c>
      <c r="B57" s="202" t="s">
        <v>131</v>
      </c>
      <c r="C57" s="202" t="s">
        <v>132</v>
      </c>
      <c r="D57" s="202" t="str">
        <f>VLOOKUP($C57:$C$91,'Сведения о преподавателях'!$A$3:$K$126,2,FALSE)</f>
        <v>на условиях внешнего совместительства</v>
      </c>
      <c r="E57" s="202" t="str">
        <f>VLOOKUP($C57:$C144,'Сведения о преподавателях'!$A$3:$K$126,3,FALSE)</f>
        <v>Должность  – доцент, канд. техн. наук, ученое звание отсутствует</v>
      </c>
      <c r="F57" s="202" t="str">
        <f>VLOOKUP($C57:$C$91,'Сведения о преподавателях'!$A$3:$K$126,4,FALSE)</f>
        <v>Высшее, специальность – информационные системы в экономике, квалификация – экономист-информатик</v>
      </c>
      <c r="G57" s="202" t="str">
        <f>VLOOKUP($C57:$C$91,'Сведения о преподавателях'!$A$3:$K$126,5,FALSE)</f>
        <v>1. Удостоверение о повышении квалификации 153101159540, 2020г., "Современные педагогические технологии профессионального образования", 36 часов, СОГУ.
2. Удостоверение о повышении квалификации 153101158934, 2020г., "Организационные и психолого-педагогические основы инклюзивного образования в вузе", 20 часов, СОГУ.</v>
      </c>
      <c r="H57" s="201">
        <v>76.25</v>
      </c>
      <c r="I57" s="153">
        <f t="shared" si="0"/>
        <v>8.9705882352941177E-2</v>
      </c>
      <c r="J57" s="202" t="str">
        <f>VLOOKUP($C57:$C$91,'Сведения о преподавателях'!$A$3:$K$126,6,FALSE)</f>
        <v xml:space="preserve">1
</v>
      </c>
      <c r="K57" s="202" t="str">
        <f>VLOOKUP($C57:$C$91,'Сведения о преподавателях'!$A$3:$K$126,7,FALSE)</f>
        <v>19 (по спец.)</v>
      </c>
    </row>
    <row r="58" spans="1:11" ht="240">
      <c r="A58" s="201">
        <v>50</v>
      </c>
      <c r="B58" s="202" t="s">
        <v>487</v>
      </c>
      <c r="C58" s="202" t="s">
        <v>445</v>
      </c>
      <c r="D58" s="202" t="str">
        <f>VLOOKUP($C58:$C$91,'Сведения о преподавателях'!$A$3:$K$126,2,FALSE)</f>
        <v>на условиях внутреннего совместительства</v>
      </c>
      <c r="E58" s="202" t="str">
        <f>VLOOKUP($C58:$C145,'Сведения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58" s="202" t="str">
        <f>VLOOKUP($C58:$C$91,'Сведения о преподавателях'!$A$3:$K$126,4,FALSE)</f>
        <v>Высшее, направление – математика, степень – магистр математики</v>
      </c>
      <c r="G58" s="202" t="str">
        <f>VLOOKUP($C58:$C$91,'Сведения о преподавателях'!$A$3:$K$126,5,FALSE)</f>
        <v>1.Удостоверение о повышении квалификации 180001814871 от 10.12.2018, Актуальная педагогика: проблемы современного образования и науки, 72 часа, СОГУ.
2. Удостоверение о повышении квалификации 180001813709 от 30.04.2019, "Информационно-коммуникационные технологии в системе высшего образования", 32 часа, СОГУ.
3. Удостоверение о повышении квалификации 153101159551, 2020г., "Современные педагогические технологии профессионального образования", 36 часов, СОГУ.
4. Удостоверение о повышении квалификации 153101158950, 2020г., "Организационные и психолого-педагогические основы инклюзивного образования в вузе", 20 часов, СОГУ.</v>
      </c>
      <c r="H58" s="201">
        <v>76.25</v>
      </c>
      <c r="I58" s="153">
        <f t="shared" si="0"/>
        <v>8.9705882352941177E-2</v>
      </c>
      <c r="J58" s="202">
        <f>VLOOKUP($C58:$C$91,'Сведения о преподавателях'!$A$3:$K$126,6,FALSE)</f>
        <v>5</v>
      </c>
      <c r="K58" s="202" t="str">
        <f>VLOOKUP($C58:$C$91,'Сведения о преподавателях'!$A$3:$K$126,7,FALSE)</f>
        <v>нет</v>
      </c>
    </row>
    <row r="59" spans="1:11" ht="180">
      <c r="A59" s="201">
        <v>51</v>
      </c>
      <c r="B59" s="202" t="s">
        <v>145</v>
      </c>
      <c r="C59" s="202" t="s">
        <v>146</v>
      </c>
      <c r="D59" s="202" t="str">
        <f>VLOOKUP($C59:$C$91,'Сведения о преподавателях'!$A$3:$K$126,2,FALSE)</f>
        <v>по основному месту работы</v>
      </c>
      <c r="E59" s="202" t="str">
        <f>VLOOKUP($C59:$C146,'Сведения о преподавателях'!$A$3:$K$126,3,FALSE)</f>
        <v>Должность  – доцент, канд. физ.-мат. наук, ученое звание доцент</v>
      </c>
      <c r="F59" s="202" t="str">
        <f>VLOOKUP($C59:$C$91,'Сведения о преподавателях'!$A$3:$K$126,4,FALSE)</f>
        <v>Высшее, специальность – математика, квалификация – математик</v>
      </c>
      <c r="G59" s="202" t="str">
        <f>VLOOKUP($C59:$C$91,'Сведения о преподавателях'!$A$3:$K$126,5,FALSE)</f>
        <v>1. Удостоверение о повышении квалификации 180001813736 от 30.04.2019, "Информационно-коммуникационные технологии в системе высшего образования", 32 часа, СОГУ.
2. Удостоверение о повышении квалификации 153101159548, 2020г., "Современные педагогические технологии профессионального образования", 36 часов, СОГУ.
3. Удостоверение о повышении квалификации 153101158946, 2020г., "Организационные и психолого-педагогические основы инклюзивного образования в вузе", 20 часов, СОГУ.</v>
      </c>
      <c r="H59" s="201">
        <v>50.25</v>
      </c>
      <c r="I59" s="153">
        <f t="shared" si="0"/>
        <v>5.9117647058823532E-2</v>
      </c>
      <c r="J59" s="202">
        <f>VLOOKUP($C59:$C$91,'Сведения о преподавателях'!$A$3:$K$126,6,FALSE)</f>
        <v>42</v>
      </c>
      <c r="K59" s="202" t="str">
        <f>VLOOKUP($C59:$C$91,'Сведения о преподавателях'!$A$3:$K$126,7,FALSE)</f>
        <v>14 (ЮМИ ВНЦ)</v>
      </c>
    </row>
    <row r="60" spans="1:11" ht="228">
      <c r="A60" s="201">
        <v>52</v>
      </c>
      <c r="B60" s="202" t="s">
        <v>108</v>
      </c>
      <c r="C60" s="202" t="s">
        <v>97</v>
      </c>
      <c r="D60" s="202" t="str">
        <f>VLOOKUP($C60:$C$91,'Сведения о преподавателях'!$A$3:$K$126,2,FALSE)</f>
        <v>по основному месту работы</v>
      </c>
      <c r="E60" s="202" t="str">
        <f>VLOOKUP($C60:$C147,'Сведения о преподавателях'!$A$3:$K$126,3,FALSE)</f>
        <v xml:space="preserve">Должность - доцент, канд. физ.-мат. наук, ученое звание отсутствует </v>
      </c>
      <c r="F60" s="202" t="str">
        <f>VLOOKUP($C60:$C$91,'Сведения о преподавателях'!$A$3:$K$126,4,FALSE)</f>
        <v>Высшее, специальность - прикладная математика и информатика, квалификация - математик, системный  программист</v>
      </c>
      <c r="G60" s="202" t="str">
        <f>VLOOKUP($C60:$C$91,'Сведения о преподавателях'!$A$3:$K$126,5,FALSE)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60" s="201">
        <v>50.25</v>
      </c>
      <c r="I60" s="153">
        <f t="shared" si="0"/>
        <v>5.9117647058823532E-2</v>
      </c>
      <c r="J60" s="202">
        <f>VLOOKUP($C60:$C$91,'Сведения о преподавателях'!$A$3:$K$126,6,FALSE)</f>
        <v>14</v>
      </c>
      <c r="K60" s="202" t="str">
        <f>VLOOKUP($C60:$C$91,'Сведения о преподавателях'!$A$3:$K$126,7,FALSE)</f>
        <v>нет</v>
      </c>
    </row>
    <row r="61" spans="1:11" ht="228">
      <c r="A61" s="201">
        <v>53</v>
      </c>
      <c r="B61" s="202" t="s">
        <v>99</v>
      </c>
      <c r="C61" s="202" t="s">
        <v>48</v>
      </c>
      <c r="D61" s="202" t="str">
        <f>VLOOKUP($C61:$C$91,'Сведения о преподавателях'!$A$3:$K$126,2,FALSE)</f>
        <v>по основному месту работы</v>
      </c>
      <c r="E61" s="202" t="str">
        <f>VLOOKUP($C61:$C148,'Сведения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61" s="202" t="str">
        <f>VLOOKUP($C61:$C$91,'Сведения о преподавателях'!$A$3:$K$126,4,FALSE)</f>
        <v xml:space="preserve">Высшее, направление подготовки  – математика, квалификация  – магистр </v>
      </c>
      <c r="G61" s="202" t="str">
        <f>VLOOKUP($C61:$C$91,'Сведения о преподавателях'!$A$3:$K$126,5,FALSE)</f>
        <v>1. Удостоверение о повышении квалификации 180001813718 от 30.04.2019, "Информационно-коммуникационные технологии в системе высшего образования", 32 часа, СОГУ.
2. Удостоверение о повышении квалификации 180001202529 от 25.12.2019, "Современные цифровые технологии", 24 часа, СОГУ.
3. Удостоверение о повышении квалификации 153101159530, 2020г., "Современные педагогические технологии профессионального образования", 36 часов, СОГУ.
4. Удостоверение о повышении квалификации 153101158919, 2020г., "Организационные и психолого-педагогические основы инклюзивного образования в вузе", 20 часов, СОГУ.</v>
      </c>
      <c r="H61" s="201">
        <v>32</v>
      </c>
      <c r="I61" s="153">
        <f t="shared" si="0"/>
        <v>3.7647058823529408E-2</v>
      </c>
      <c r="J61" s="202">
        <f>VLOOKUP($C61:$C$91,'Сведения о преподавателях'!$A$3:$K$126,6,FALSE)</f>
        <v>6</v>
      </c>
      <c r="K61" s="202" t="str">
        <f>VLOOKUP($C61:$C$91,'Сведения о преподавателях'!$A$3:$K$126,7,FALSE)</f>
        <v>нет</v>
      </c>
    </row>
    <row r="62" spans="1:11" ht="228">
      <c r="A62" s="201">
        <v>54</v>
      </c>
      <c r="B62" s="202" t="s">
        <v>488</v>
      </c>
      <c r="C62" s="202" t="s">
        <v>97</v>
      </c>
      <c r="D62" s="202" t="str">
        <f>VLOOKUP($C62:$C$91,'Сведения о преподавателях'!$A$3:$K$126,2,FALSE)</f>
        <v>по основному месту работы</v>
      </c>
      <c r="E62" s="202" t="str">
        <f>VLOOKUP($C62:$C149,'Сведения о преподавателях'!$A$3:$K$126,3,FALSE)</f>
        <v xml:space="preserve">Должность - доцент, канд. физ.-мат. наук, ученое звание отсутствует </v>
      </c>
      <c r="F62" s="202" t="str">
        <f>VLOOKUP($C62:$C$91,'Сведения о преподавателях'!$A$3:$K$126,4,FALSE)</f>
        <v>Высшее, специальность - прикладная математика и информатика, квалификация - математик, системный  программист</v>
      </c>
      <c r="G62" s="202" t="str">
        <f>VLOOKUP($C62:$C$91,'Сведения о преподавателях'!$A$3:$K$126,5,FALSE)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62" s="201">
        <v>32</v>
      </c>
      <c r="I62" s="153">
        <f t="shared" si="0"/>
        <v>3.7647058823529408E-2</v>
      </c>
      <c r="J62" s="202">
        <f>VLOOKUP($C62:$C$91,'Сведения о преподавателях'!$A$3:$K$126,6,FALSE)</f>
        <v>14</v>
      </c>
      <c r="K62" s="202" t="str">
        <f>VLOOKUP($C62:$C$91,'Сведения о преподавателях'!$A$3:$K$126,7,FALSE)</f>
        <v>нет</v>
      </c>
    </row>
    <row r="63" spans="1:11" ht="228">
      <c r="A63" s="201">
        <v>55</v>
      </c>
      <c r="B63" s="202" t="s">
        <v>489</v>
      </c>
      <c r="C63" s="202" t="s">
        <v>97</v>
      </c>
      <c r="D63" s="202" t="str">
        <f>VLOOKUP($C63:$C$91,'Сведения о преподавателях'!$A$3:$K$126,2,FALSE)</f>
        <v>по основному месту работы</v>
      </c>
      <c r="E63" s="202" t="str">
        <f>VLOOKUP($C63:$C150,'Сведения о преподавателях'!$A$3:$K$126,3,FALSE)</f>
        <v xml:space="preserve">Должность - доцент, канд. физ.-мат. наук, ученое звание отсутствует </v>
      </c>
      <c r="F63" s="202" t="str">
        <f>VLOOKUP($C63:$C$91,'Сведения о преподавателях'!$A$3:$K$126,4,FALSE)</f>
        <v>Высшее, специальность - прикладная математика и информатика, квалификация - математик, системный  программист</v>
      </c>
      <c r="G63" s="202" t="str">
        <f>VLOOKUP($C63:$C$91,'Сведения о преподавателях'!$A$3:$K$126,5,FALSE)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63" s="201">
        <v>70.25</v>
      </c>
      <c r="I63" s="153">
        <f t="shared" si="0"/>
        <v>8.2647058823529407E-2</v>
      </c>
      <c r="J63" s="202">
        <f>VLOOKUP($C63:$C$91,'Сведения о преподавателях'!$A$3:$K$126,6,FALSE)</f>
        <v>14</v>
      </c>
      <c r="K63" s="202" t="str">
        <f>VLOOKUP($C63:$C$91,'Сведения о преподавателях'!$A$3:$K$126,7,FALSE)</f>
        <v>нет</v>
      </c>
    </row>
    <row r="64" spans="1:11" ht="228">
      <c r="A64" s="201">
        <v>56</v>
      </c>
      <c r="B64" s="202" t="s">
        <v>490</v>
      </c>
      <c r="C64" s="202" t="s">
        <v>97</v>
      </c>
      <c r="D64" s="202" t="str">
        <f>VLOOKUP($C64:$C$91,'Сведения о преподавателях'!$A$3:$K$126,2,FALSE)</f>
        <v>по основному месту работы</v>
      </c>
      <c r="E64" s="202" t="str">
        <f>VLOOKUP($C64:$C151,'Сведения о преподавателях'!$A$3:$K$126,3,FALSE)</f>
        <v xml:space="preserve">Должность - доцент, канд. физ.-мат. наук, ученое звание отсутствует </v>
      </c>
      <c r="F64" s="202" t="str">
        <f>VLOOKUP($C64:$C$91,'Сведения о преподавателях'!$A$3:$K$126,4,FALSE)</f>
        <v>Высшее, специальность - прикладная математика и информатика, квалификация - математик, системный  программист</v>
      </c>
      <c r="G64" s="202" t="str">
        <f>VLOOKUP($C64:$C$91,'Сведения о преподавателях'!$A$3:$K$126,5,FALSE)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64" s="201">
        <v>70.25</v>
      </c>
      <c r="I64" s="153">
        <f t="shared" si="0"/>
        <v>8.2647058823529407E-2</v>
      </c>
      <c r="J64" s="202">
        <f>VLOOKUP($C64:$C$91,'Сведения о преподавателях'!$A$3:$K$126,6,FALSE)</f>
        <v>14</v>
      </c>
      <c r="K64" s="202" t="str">
        <f>VLOOKUP($C64:$C$91,'Сведения о преподавателях'!$A$3:$K$126,7,FALSE)</f>
        <v>нет</v>
      </c>
    </row>
    <row r="65" spans="1:11" ht="180">
      <c r="A65" s="201">
        <v>57</v>
      </c>
      <c r="B65" s="202" t="s">
        <v>121</v>
      </c>
      <c r="C65" s="202" t="s">
        <v>139</v>
      </c>
      <c r="D65" s="202" t="str">
        <f>VLOOKUP($C65:$C$91,'Сведения о преподавателях'!$A$3:$K$126,2,FALSE)</f>
        <v>по основному месту работы</v>
      </c>
      <c r="E65" s="202" t="str">
        <f>VLOOKUP($C65:$C152,'Сведения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65" s="202" t="str">
        <f>VLOOKUP($C65:$C$91,'Сведения о преподавателях'!$A$3:$K$126,4,FALSE)</f>
        <v>Высшее, специальность – математика, квалификация – математик, преподаватель математики.</v>
      </c>
      <c r="G65" s="202" t="str">
        <f>VLOOKUP($C65:$C$91,'Сведения о преподавателях'!$A$3:$K$126,5,FALSE)</f>
        <v>1. Удостоверение о повышении квалификации 180001813728 от 30.04.2019, «Информационно-коммуникационные технологии в системе высшего образования», СОГУ.
2. Удостоверение о повышении квалификации 153101159544, 2020г., "Современные педагогические технологии профессионального образования", 36 часов, СОГУ.
3. Удостоверение о повышении квалификации 153101158940, 2020г., "Организационные и психолого-педагогические основы инклюзивного образования в вузе", 20 часов, СОГУ.</v>
      </c>
      <c r="H65" s="201">
        <v>70.25</v>
      </c>
      <c r="I65" s="153">
        <f t="shared" si="0"/>
        <v>8.2647058823529407E-2</v>
      </c>
      <c r="J65" s="202">
        <f>VLOOKUP($C65:$C$91,'Сведения о преподавателях'!$A$3:$K$126,6,FALSE)</f>
        <v>20</v>
      </c>
      <c r="K65" s="202" t="str">
        <f>VLOOKUP($C65:$C$91,'Сведения о преподавателях'!$A$3:$K$126,7,FALSE)</f>
        <v>11 (пед)</v>
      </c>
    </row>
    <row r="66" spans="1:11" ht="228">
      <c r="A66" s="201">
        <v>58</v>
      </c>
      <c r="B66" s="202" t="s">
        <v>109</v>
      </c>
      <c r="C66" s="202" t="s">
        <v>48</v>
      </c>
      <c r="D66" s="202" t="str">
        <f>VLOOKUP($C66:$C$91,'Сведения о преподавателях'!$A$3:$K$126,2,FALSE)</f>
        <v>по основному месту работы</v>
      </c>
      <c r="E66" s="202" t="str">
        <f>VLOOKUP($C66:$C153,'Сведения о преподавателях'!$A$3:$K$126,3,FALSE)</f>
        <v>Должность  –  старший преподаватель, ученая степень отсутствует, ученое звание отсутствует</v>
      </c>
      <c r="F66" s="202" t="str">
        <f>VLOOKUP($C66:$C$91,'Сведения о преподавателях'!$A$3:$K$126,4,FALSE)</f>
        <v xml:space="preserve">Высшее, направление подготовки  – математика, квалификация  – магистр </v>
      </c>
      <c r="G66" s="202" t="str">
        <f>VLOOKUP($C66:$C$91,'Сведения о преподавателях'!$A$3:$K$126,5,FALSE)</f>
        <v>1. Удостоверение о повышении квалификации 180001813718 от 30.04.2019, "Информационно-коммуникационные технологии в системе высшего образования", 32 часа, СОГУ.
2. Удостоверение о повышении квалификации 180001202529 от 25.12.2019, "Современные цифровые технологии", 24 часа, СОГУ.
3. Удостоверение о повышении квалификации 153101159530, 2020г., "Современные педагогические технологии профессионального образования", 36 часов, СОГУ.
4. Удостоверение о повышении квалификации 153101158919, 2020г., "Организационные и психолого-педагогические основы инклюзивного образования в вузе", 20 часов, СОГУ.</v>
      </c>
      <c r="H66" s="201">
        <v>70.25</v>
      </c>
      <c r="I66" s="153">
        <f t="shared" si="0"/>
        <v>8.2647058823529407E-2</v>
      </c>
      <c r="J66" s="202">
        <f>VLOOKUP($C66:$C$91,'Сведения о преподавателях'!$A$3:$K$126,6,FALSE)</f>
        <v>6</v>
      </c>
      <c r="K66" s="202" t="str">
        <f>VLOOKUP($C66:$C$91,'Сведения о преподавателях'!$A$3:$K$126,7,FALSE)</f>
        <v>нет</v>
      </c>
    </row>
    <row r="67" spans="1:11" ht="288">
      <c r="A67" s="201">
        <v>59</v>
      </c>
      <c r="B67" s="202" t="s">
        <v>119</v>
      </c>
      <c r="C67" s="202" t="s">
        <v>120</v>
      </c>
      <c r="D67" s="202" t="str">
        <f>VLOOKUP($C67:$C$91,'Сведения о преподавателях'!$A$3:$K$126,2,FALSE)</f>
        <v>по основному месту работы</v>
      </c>
      <c r="E67" s="202" t="str">
        <f>VLOOKUP($C67:$C154,'Сведения о преподавателях'!$A$3:$K$126,3,FALSE)</f>
        <v>Должность  – доцент, канд. экон. наук, ученое звание отсутствует</v>
      </c>
      <c r="F67" s="202" t="str">
        <f>VLOOKUP($C67:$C$91,'Сведения о преподавателях'!$A$3:$K$126,4,FALSE)</f>
        <v>Высшее, специальность – математика, квалификация – математик, преподаватель</v>
      </c>
      <c r="G67" s="202" t="str">
        <f>VLOOKUP($C67:$C$91,'Сведения о преподавателях'!$A$3:$K$126,5,FALSE)</f>
        <v xml:space="preserve">1. Удостоверение о повышении квалификации 00927/к от 20.03.2017, "Подготовка экспертов ЕГЭ 2017 года", 18 часов, СОРИПКРО.
2. Удостоверение о повышении квалификации 180001814846 от 10.12.2018, "Актуальная педагогика: проблемы современного образования и науки", 72 часа, СОГУ.
3. Удостоверение о повышении квалификации 180001813708 от 30.04.2019, "Информационно-коммуникационные технологии в системе высшего образования", 32 часа, СОГУ.
4. Удостоверение о повышении квалификации 153101158941,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180001202510 от 25.12.2019, Современные цифровые технологии, 24 часа, СОГУ.
</v>
      </c>
      <c r="H67" s="201">
        <v>42.25</v>
      </c>
      <c r="I67" s="153">
        <f t="shared" ref="I67:I91" si="1">IF(ISNUMBER(SEARCH("ГПХ",D67)),H67/300,H67/850)</f>
        <v>4.9705882352941176E-2</v>
      </c>
      <c r="J67" s="202">
        <f>VLOOKUP($C67:$C$91,'Сведения о преподавателях'!$A$3:$K$126,6,FALSE)</f>
        <v>24</v>
      </c>
      <c r="K67" s="202" t="str">
        <f>VLOOKUP($C67:$C$91,'Сведения о преподавателях'!$A$3:$K$126,7,FALSE)</f>
        <v>4 (IT спец)</v>
      </c>
    </row>
    <row r="68" spans="1:11" ht="180">
      <c r="A68" s="201">
        <v>60</v>
      </c>
      <c r="B68" s="202" t="s">
        <v>491</v>
      </c>
      <c r="C68" s="202" t="s">
        <v>105</v>
      </c>
      <c r="D68" s="202" t="str">
        <f>VLOOKUP($C68:$C$91,'Сведения о преподавателях'!$A$3:$K$126,2,FALSE)</f>
        <v>по основному месту работы</v>
      </c>
      <c r="E68" s="202" t="str">
        <f>VLOOKUP($C68:$C155,'Сведения о преподавателях'!$A$3:$K$126,3,FALSE)</f>
        <v xml:space="preserve">Должность - профессор, д-р физ.-мат. наук, профессор </v>
      </c>
      <c r="F68" s="202" t="str">
        <f>VLOOKUP($C68:$C$91,'Сведения о преподавателях'!$A$3:$K$126,4,FALSE)</f>
        <v xml:space="preserve">Высшее, специальность - математика, квалификация - математик </v>
      </c>
      <c r="G68" s="202" t="str">
        <f>VLOOKUP($C68:$C$91,'Сведения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68" s="201">
        <v>42.25</v>
      </c>
      <c r="I68" s="153">
        <f t="shared" si="1"/>
        <v>4.9705882352941176E-2</v>
      </c>
      <c r="J68" s="202">
        <f>VLOOKUP($C68:$C$91,'Сведения о преподавателях'!$A$3:$K$126,6,FALSE)</f>
        <v>34</v>
      </c>
      <c r="K68" s="202" t="str">
        <f>VLOOKUP($C68:$C$91,'Сведения о преподавателях'!$A$3:$K$126,7,FALSE)</f>
        <v>14 (ЮМИ ВНЦ)</v>
      </c>
    </row>
    <row r="69" spans="1:11" ht="228">
      <c r="A69" s="201">
        <v>61</v>
      </c>
      <c r="B69" s="202" t="s">
        <v>492</v>
      </c>
      <c r="C69" s="202" t="s">
        <v>97</v>
      </c>
      <c r="D69" s="202" t="str">
        <f>VLOOKUP($C69:$C$91,'Сведения о преподавателях'!$A$3:$K$126,2,FALSE)</f>
        <v>по основному месту работы</v>
      </c>
      <c r="E69" s="202" t="str">
        <f>VLOOKUP($C69:$C156,'Сведения о преподавателях'!$A$3:$K$126,3,FALSE)</f>
        <v xml:space="preserve">Должность - доцент, канд. физ.-мат. наук, ученое звание отсутствует </v>
      </c>
      <c r="F69" s="202" t="str">
        <f>VLOOKUP($C69:$C$91,'Сведения о преподавателях'!$A$3:$K$126,4,FALSE)</f>
        <v>Высшее, специальность - прикладная математика и информатика, квалификация - математик, системный  программист</v>
      </c>
      <c r="G69" s="202" t="str">
        <f>VLOOKUP($C69:$C$91,'Сведения о преподавателях'!$A$3:$K$126,5,FALSE)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69" s="201">
        <v>36</v>
      </c>
      <c r="I69" s="153">
        <f t="shared" si="1"/>
        <v>4.2352941176470586E-2</v>
      </c>
      <c r="J69" s="202">
        <f>VLOOKUP($C69:$C$91,'Сведения о преподавателях'!$A$3:$K$126,6,FALSE)</f>
        <v>14</v>
      </c>
      <c r="K69" s="202" t="str">
        <f>VLOOKUP($C69:$C$91,'Сведения о преподавателях'!$A$3:$K$126,7,FALSE)</f>
        <v>нет</v>
      </c>
    </row>
    <row r="70" spans="1:11" ht="228">
      <c r="A70" s="201">
        <v>62</v>
      </c>
      <c r="B70" s="202" t="s">
        <v>493</v>
      </c>
      <c r="C70" s="202" t="s">
        <v>97</v>
      </c>
      <c r="D70" s="202" t="str">
        <f>VLOOKUP($C70:$C$91,'Сведения о преподавателях'!$A$3:$K$126,2,FALSE)</f>
        <v>по основному месту работы</v>
      </c>
      <c r="E70" s="202" t="str">
        <f>VLOOKUP($C70:$C157,'Сведения о преподавателях'!$A$3:$K$126,3,FALSE)</f>
        <v xml:space="preserve">Должность - доцент, канд. физ.-мат. наук, ученое звание отсутствует </v>
      </c>
      <c r="F70" s="202" t="str">
        <f>VLOOKUP($C70:$C$91,'Сведения о преподавателях'!$A$3:$K$126,4,FALSE)</f>
        <v>Высшее, специальность - прикладная математика и информатика, квалификация - математик, системный  программист</v>
      </c>
      <c r="G70" s="202" t="str">
        <f>VLOOKUP($C70:$C$91,'Сведения о преподавателях'!$A$3:$K$126,5,FALSE)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70" s="201">
        <v>36</v>
      </c>
      <c r="I70" s="153">
        <f t="shared" si="1"/>
        <v>4.2352941176470586E-2</v>
      </c>
      <c r="J70" s="202">
        <f>VLOOKUP($C70:$C$91,'Сведения о преподавателях'!$A$3:$K$126,6,FALSE)</f>
        <v>14</v>
      </c>
      <c r="K70" s="202" t="str">
        <f>VLOOKUP($C70:$C$91,'Сведения о преподавателях'!$A$3:$K$126,7,FALSE)</f>
        <v>нет</v>
      </c>
    </row>
    <row r="71" spans="1:11" ht="288">
      <c r="A71" s="240">
        <v>63</v>
      </c>
      <c r="B71" s="236" t="s">
        <v>494</v>
      </c>
      <c r="C71" s="202" t="s">
        <v>34</v>
      </c>
      <c r="D71" s="202" t="str">
        <f>VLOOKUP($C71:$C$91,'Сведения о преподавателях'!$A$3:$K$126,2,FALSE)</f>
        <v>по основному месту работы</v>
      </c>
      <c r="E71" s="202" t="str">
        <f>VLOOKUP($C71:$C158,'Сведения о преподавателях'!$A$3:$K$126,3,FALSE)</f>
        <v>Должность  – доцент, канд. пед. наук, доцент</v>
      </c>
      <c r="F71" s="202" t="str">
        <f>VLOOKUP($C71:$C$91,'Сведения о преподавателях'!$A$3:$K$126,4,FALSE)</f>
        <v>Высшее, специальность – математика, квалификация – математик, преподаватель</v>
      </c>
      <c r="G71" s="202" t="str">
        <f>VLOOKUP($C71:$C$91,'Сведения о преподавателях'!$A$3:$K$126,5,FALSE)</f>
        <v>1. Удостоверение о повышении квалификации 0395793 от 04.12.2018, “Педагогика высшей школы в условиях реализации ФГОС”, 72 часа, ЧОУ ВО "ВИУ".
2. Удостоверение о повышении квалификации 180001814880 от 10.12.2018, "Актуальная педагогика: проблемы современного образования и науки", 72 часа, СОГУ.
3. Удостоверение о повышении квалификации 180001813707 от 30.04.2019, "Информационно-коммуникационные технологии в системе высшего образования", 32 часа, СОГУ.
4. Удостоверение о повышении квалификации 153101158948,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180001202515 от 25.12.2019, "Современные цифровые технологии", 24 часа, СОГУ.</v>
      </c>
      <c r="H71" s="201">
        <v>2</v>
      </c>
      <c r="I71" s="153">
        <f t="shared" si="1"/>
        <v>2.352941176470588E-3</v>
      </c>
      <c r="J71" s="202">
        <f>VLOOKUP($C71:$C$91,'Сведения о преподавателях'!$A$3:$K$126,6,FALSE)</f>
        <v>24</v>
      </c>
      <c r="K71" s="202" t="str">
        <f>VLOOKUP($C71:$C$91,'Сведения о преподавателях'!$A$3:$K$126,7,FALSE)</f>
        <v>нет</v>
      </c>
    </row>
    <row r="72" spans="1:11" ht="228">
      <c r="A72" s="240"/>
      <c r="B72" s="236"/>
      <c r="C72" s="202" t="s">
        <v>151</v>
      </c>
      <c r="D72" s="202" t="str">
        <f>VLOOKUP($C72:$C$91,'Сведения о преподавателях'!$A$3:$K$126,2,FALSE)</f>
        <v>по основному месту работы</v>
      </c>
      <c r="E72" s="202" t="str">
        <f>VLOOKUP($C72:$C159,'Сведения о преподавателях'!$A$3:$K$126,3,FALSE)</f>
        <v>Должность  –  доцент, канд. физ.-мат. наук, ученое звание отсутствует</v>
      </c>
      <c r="F72" s="202" t="str">
        <f>VLOOKUP($C72:$C$91,'Сведения о преподавателях'!$A$3:$K$126,4,FALSE)</f>
        <v>Высшее, специальность – математика, квалификация – математик, системный программист</v>
      </c>
      <c r="G72" s="202" t="str">
        <f>VLOOKUP($C72:$C$91,'Сведения о преподавателях'!$A$3:$K$126,5,FALSE)</f>
        <v>1. Удостоверение о повышении квалификации 180001814738 от 10.12.2018, "Актуальная педагогика: проблемы современного образования и науки", 72 часа, СОГУ.
2.Удостоверение о повышении квалификации 180001813702 от 30.04.2019, "Информационно-коммуникационные технологии в системе высшего образования", 32 часа, СОГУ.
3. Удостоверение о повышении квалификации 180001202537 от 25.12.2019, "Современные цифровые технологии", 24 часа, СОГУ.
4. Удостоверение о повышении квалификации 153101158906, 2020г., "Организационные и психолого-педагогические основы инклюзивного образования в вузе", 20 часов, СОГУ.</v>
      </c>
      <c r="H72" s="201">
        <v>2</v>
      </c>
      <c r="I72" s="153">
        <f t="shared" si="1"/>
        <v>2.352941176470588E-3</v>
      </c>
      <c r="J72" s="202">
        <f>VLOOKUP($C72:$C$91,'Сведения о преподавателях'!$A$3:$K$126,6,FALSE)</f>
        <v>8</v>
      </c>
      <c r="K72" s="202" t="str">
        <f>VLOOKUP($C72:$C$91,'Сведения о преподавателях'!$A$3:$K$126,7,FALSE)</f>
        <v>нет</v>
      </c>
    </row>
    <row r="73" spans="1:11" ht="180">
      <c r="A73" s="201">
        <v>64</v>
      </c>
      <c r="B73" s="202" t="s">
        <v>495</v>
      </c>
      <c r="C73" s="202" t="s">
        <v>63</v>
      </c>
      <c r="D73" s="202" t="str">
        <f>VLOOKUP($C73:$C$91,'Сведения о преподавателях'!$A$3:$K$126,2,FALSE)</f>
        <v>по основному месту работы</v>
      </c>
      <c r="E73" s="202" t="str">
        <f>VLOOKUP($C73:$C160,'Сведения о преподавателях'!$A$3:$K$126,3,FALSE)</f>
        <v xml:space="preserve">Должность - доцент, канд. физ.-мат. наук, ученое звание отсутствует </v>
      </c>
      <c r="F73" s="202" t="str">
        <f>VLOOKUP($C73:$C$91,'Сведения о преподавателях'!$A$3:$K$126,4,FALSE)</f>
        <v>Высшее, специальность - математика, квалификация - математик, преподаватель</v>
      </c>
      <c r="G73" s="202" t="str">
        <f>VLOOKUP($C73:$C$91,'Сведения о преподавателях'!$A$3:$K$126,5,FALSE)</f>
        <v>1. Удостоверение о повышении квалификации 180001813719 от 30.04.2019, "Информационно-коммуникационные технологии в системе высшего образования", 32 часа, СОГУ.
2. Удостоверение о повышении квалификации 153101159528, 2020г., "Современные педагогические технологии профессионального образования", 36 часов, СОГУ.
3. Удостоверение о повышении квалификации 153101158917, 2020г., "Организационные и психолого-педагогические основы инклюзивного образования в вузе", 20 часов, СОГУ.</v>
      </c>
      <c r="H73" s="201">
        <v>2</v>
      </c>
      <c r="I73" s="153">
        <f t="shared" si="1"/>
        <v>2.352941176470588E-3</v>
      </c>
      <c r="J73" s="202">
        <f>VLOOKUP($C73:$C$91,'Сведения о преподавателях'!$A$3:$K$126,6,FALSE)</f>
        <v>26</v>
      </c>
      <c r="K73" s="202" t="str">
        <f>VLOOKUP($C73:$C$91,'Сведения о преподавателях'!$A$3:$K$126,7,FALSE)</f>
        <v>1 (РИПКРО)</v>
      </c>
    </row>
    <row r="74" spans="1:11" ht="180">
      <c r="A74" s="201">
        <v>65</v>
      </c>
      <c r="B74" s="202" t="s">
        <v>154</v>
      </c>
      <c r="C74" s="202" t="s">
        <v>105</v>
      </c>
      <c r="D74" s="202" t="str">
        <f>VLOOKUP($C74:$C$91,'Сведения о преподавателях'!$A$3:$K$126,2,FALSE)</f>
        <v>по основному месту работы</v>
      </c>
      <c r="E74" s="202" t="str">
        <f>VLOOKUP($C74:$C161,'Сведения о преподавателях'!$A$3:$K$126,3,FALSE)</f>
        <v xml:space="preserve">Должность - профессор, д-р физ.-мат. наук, профессор </v>
      </c>
      <c r="F74" s="202" t="str">
        <f>VLOOKUP($C74:$C$91,'Сведения о преподавателях'!$A$3:$K$126,4,FALSE)</f>
        <v xml:space="preserve">Высшее, специальность - математика, квалификация - математик </v>
      </c>
      <c r="G74" s="202" t="str">
        <f>VLOOKUP($C74:$C$91,'Сведения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74" s="201">
        <v>2</v>
      </c>
      <c r="I74" s="153">
        <f t="shared" si="1"/>
        <v>2.352941176470588E-3</v>
      </c>
      <c r="J74" s="202">
        <f>VLOOKUP($C74:$C$91,'Сведения о преподавателях'!$A$3:$K$126,6,FALSE)</f>
        <v>34</v>
      </c>
      <c r="K74" s="202" t="str">
        <f>VLOOKUP($C74:$C$91,'Сведения о преподавателях'!$A$3:$K$126,7,FALSE)</f>
        <v>14 (ЮМИ ВНЦ)</v>
      </c>
    </row>
    <row r="75" spans="1:11" s="212" customFormat="1" ht="252" customHeight="1">
      <c r="A75" s="200">
        <v>66</v>
      </c>
      <c r="B75" s="200" t="s">
        <v>653</v>
      </c>
      <c r="C75" s="202" t="s">
        <v>105</v>
      </c>
      <c r="D75" s="202" t="str">
        <f>VLOOKUP($C75:$C$92,'Сведения о преподавателях'!$A$3:$K$126,2,FALSE)</f>
        <v>по основному месту работы</v>
      </c>
      <c r="E75" s="202" t="str">
        <f>VLOOKUP($C75:$C$92,'Сведения о преподавателях'!$A$3:$K$126,3,FALSE)</f>
        <v xml:space="preserve">Должность - профессор, д-р физ.-мат. наук, профессор </v>
      </c>
      <c r="F75" s="202" t="str">
        <f>VLOOKUP($C75:$C$92,'Сведения о преподавателях'!$A$3:$K$126,4,FALSE)</f>
        <v xml:space="preserve">Высшее, специальность - математика, квалификация - математик </v>
      </c>
      <c r="G75" s="202" t="str">
        <f>VLOOKUP($C75:$C$92,'Сведения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75" s="201">
        <v>21</v>
      </c>
      <c r="I75" s="153">
        <f t="shared" si="1"/>
        <v>2.4705882352941175E-2</v>
      </c>
      <c r="J75" s="202">
        <f>VLOOKUP($C75:$C$92,'Сведения о преподавателях'!$A$3:$K$126,6,FALSE)</f>
        <v>34</v>
      </c>
      <c r="K75" s="202" t="str">
        <f>VLOOKUP($C75:$C$92,'Сведения о преподавателях'!$A$3:$K$126,7,FALSE)</f>
        <v>14 (ЮМИ ВНЦ)</v>
      </c>
    </row>
    <row r="76" spans="1:11" ht="204">
      <c r="A76" s="237">
        <v>67</v>
      </c>
      <c r="B76" s="237" t="s">
        <v>496</v>
      </c>
      <c r="C76" s="202" t="s">
        <v>46</v>
      </c>
      <c r="D76" s="202" t="str">
        <f>VLOOKUP($C76:$C$91,'Сведения о преподавателях'!$A$3:$K$126,2,FALSE)</f>
        <v>по основному месту работы</v>
      </c>
      <c r="E76" s="202" t="str">
        <f>VLOOKUP($C76:$C162,'Сведения о преподавателях'!$A$3:$K$126,3,FALSE)</f>
        <v xml:space="preserve">Должность - доцент, канд. физ.-мат. наук, ученое звание отсутствует </v>
      </c>
      <c r="F76" s="202" t="str">
        <f>VLOOKUP($C76:$C$91,'Сведения о преподавателях'!$A$3:$K$126,4,FALSE)</f>
        <v>Высшее, специальность - математика, квалификация - математик, преподаватель</v>
      </c>
      <c r="G76" s="202" t="str">
        <f>VLOOKUP($C76:$C$91,'Сведения о преподавателях'!$A$3:$K$126,5,FALSE)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76" s="201">
        <v>10</v>
      </c>
      <c r="I76" s="153">
        <f t="shared" si="1"/>
        <v>1.1764705882352941E-2</v>
      </c>
      <c r="J76" s="202">
        <f>VLOOKUP($C76:$C$91,'Сведения о преподавателях'!$A$3:$K$126,6,FALSE)</f>
        <v>23</v>
      </c>
      <c r="K76" s="202" t="str">
        <f>VLOOKUP($C76:$C$91,'Сведения о преподавателях'!$A$3:$K$126,7,FALSE)</f>
        <v>нет</v>
      </c>
    </row>
    <row r="77" spans="1:11" ht="216">
      <c r="A77" s="238"/>
      <c r="B77" s="238"/>
      <c r="C77" s="202" t="s">
        <v>350</v>
      </c>
      <c r="D77" s="202" t="str">
        <f>VLOOKUP($C77:$C$91,'Сведения о преподавателях'!$A$3:$K$126,2,FALSE)</f>
        <v>Договор ГПХ</v>
      </c>
      <c r="E77" s="202" t="str">
        <f>VLOOKUP($C77:$C163,'Сведения о преподавателях'!$A$3:$K$126,3,FALSE)</f>
        <v>Должность отсутствует (председатель ГЭК), профессор, д-р физ.-мат. наук, профессор</v>
      </c>
      <c r="F77" s="202" t="str">
        <f>VLOOKUP($C77:$C$91,'Сведения о преподавателях'!$A$3:$K$126,4,FALSE)</f>
        <v>Высшее, специальность – математика, квалификация – математик, преподаватель математики</v>
      </c>
      <c r="G77" s="202" t="str">
        <f>VLOOKUP($C77:$C$91,'Сведения о преподавателях'!$A$3:$K$126,5,FALSE)</f>
        <v>1. Удостоверение о повышении квалификации 071801447088 от 7.12.2018, «Информационно-коммуникационные технологии в образовательной деятельности», 72 часа, ЦДПО при ИФиМ ФГБОУ ВО «КБГУ им. Х.М. Бербекова».
2. Удостоверение о повышении квалификации 070400000568 от 6.04.2018, «Оказание первой доврачебной помощи», 72 часа, ЦДПО и ПК ФГБОУ ВО «КБГУ им. Х.М. Бербекова».
3. Удостоверение о повышении квалификации 072404100795 от 16.01.2017, «Новые педагогические технологии в учебном процессе образовательной организации высшего образования», 108 часов, ИПК и ПП ФГБОУ ВО «КБГУ им. Х.М. Бербекова».</v>
      </c>
      <c r="H77" s="201">
        <v>0.5</v>
      </c>
      <c r="I77" s="153">
        <f t="shared" ref="I77:I82" si="2">IF(ISNUMBER(SEARCH("ГПХ",D77)),H77/300,H77/850)</f>
        <v>1.6666666666666668E-3</v>
      </c>
      <c r="J77" s="202">
        <f>VLOOKUP($C77:$C$91,'Сведения о преподавателях'!$A$3:$K$126,6,FALSE)</f>
        <v>40</v>
      </c>
      <c r="K77" s="202" t="str">
        <f>VLOOKUP($C77:$C$91,'Сведения о преподавателях'!$A$3:$K$126,7,FALSE)</f>
        <v>нет</v>
      </c>
    </row>
    <row r="78" spans="1:11" ht="228">
      <c r="A78" s="238"/>
      <c r="B78" s="238"/>
      <c r="C78" s="202" t="s">
        <v>292</v>
      </c>
      <c r="D78" s="202" t="str">
        <f>VLOOKUP($C78:$C$91,'Сведения о преподавателях'!$A$3:$K$126,2,FALSE)</f>
        <v>по основному месту работы</v>
      </c>
      <c r="E78" s="202" t="str">
        <f>VLOOKUP($C78:$C164,'Сведения о преподавателях'!$A$3:$K$126,3,FALSE)</f>
        <v>Должность  – декан факультета математики и компьютерных наук, док. физ.-мат. наук, ученое звание доцент</v>
      </c>
      <c r="F78" s="202" t="str">
        <f>VLOOKUP($C78:$C$91,'Сведения о преподавателях'!$A$3:$K$126,4,FALSE)</f>
        <v>Высшее, специальность – математика, информатика, квалификация - учитель математики, информатики и вычислительной техники</v>
      </c>
      <c r="G78" s="202" t="str">
        <f>VLOOKUP($C78:$C$91,'Сведения о преподавателях'!$A$3:$K$126,5,FALSE)</f>
        <v>1. Удостоверение о повышении квалификации 180001813735 от 30.04.2019, "Информационно-коммуникационные технологии в системе высшего образования", 32 часа, СОГУ.
2. Удостоверение о повышении квалификации 180001202525 от 25.12.2019, "Современные цифровые технологии", 24 часа, СОГУ.
3. Удостоверение о повышении квалификации 153101159534, 2020г., "Современные педагогические технологии профессионального образования", 36 часов, СОГУ.
4. Удостоверение о повышении квалификации 153101158924, 2020г., "Организационные и психолого-педагогические основы инклюзивного образования в вузе", 20 часов, СОГУ.</v>
      </c>
      <c r="H78" s="201">
        <v>0.5</v>
      </c>
      <c r="I78" s="153">
        <f t="shared" si="2"/>
        <v>5.8823529411764701E-4</v>
      </c>
      <c r="J78" s="202">
        <f>VLOOKUP($C78:$C$91,'Сведения о преподавателях'!$A$3:$K$126,6,FALSE)</f>
        <v>24</v>
      </c>
      <c r="K78" s="202" t="str">
        <f>VLOOKUP($C78:$C$91,'Сведения о преподавателях'!$A$3:$K$126,7,FALSE)</f>
        <v>14 (для ПМ)</v>
      </c>
    </row>
    <row r="79" spans="1:11" ht="180">
      <c r="A79" s="238"/>
      <c r="B79" s="238"/>
      <c r="C79" s="202" t="s">
        <v>105</v>
      </c>
      <c r="D79" s="202" t="str">
        <f>VLOOKUP($C79:$C$91,'Сведения о преподавателях'!$A$3:$K$126,2,FALSE)</f>
        <v>по основному месту работы</v>
      </c>
      <c r="E79" s="202" t="str">
        <f>VLOOKUP($C79:$C165,'Сведения о преподавателях'!$A$3:$K$126,3,FALSE)</f>
        <v xml:space="preserve">Должность - профессор, д-р физ.-мат. наук, профессор </v>
      </c>
      <c r="F79" s="202" t="str">
        <f>VLOOKUP($C79:$C$91,'Сведения о преподавателях'!$A$3:$K$126,4,FALSE)</f>
        <v xml:space="preserve">Высшее, специальность - математика, квалификация - математик </v>
      </c>
      <c r="G79" s="202" t="str">
        <f>VLOOKUP($C79:$C$91,'Сведения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79" s="201">
        <v>0.5</v>
      </c>
      <c r="I79" s="153">
        <f t="shared" si="2"/>
        <v>5.8823529411764701E-4</v>
      </c>
      <c r="J79" s="202">
        <f>VLOOKUP($C79:$C$91,'Сведения о преподавателях'!$A$3:$K$126,6,FALSE)</f>
        <v>34</v>
      </c>
      <c r="K79" s="202" t="str">
        <f>VLOOKUP($C79:$C$91,'Сведения о преподавателях'!$A$3:$K$126,7,FALSE)</f>
        <v>14 (ЮМИ ВНЦ)</v>
      </c>
    </row>
    <row r="80" spans="1:11" ht="180">
      <c r="A80" s="238"/>
      <c r="B80" s="238"/>
      <c r="C80" s="202" t="s">
        <v>57</v>
      </c>
      <c r="D80" s="202" t="str">
        <f>VLOOKUP($C80:$C$91,'Сведения о преподавателях'!$A$3:$K$126,2,FALSE)</f>
        <v>по основному месту работы</v>
      </c>
      <c r="E80" s="202" t="str">
        <f>VLOOKUP($C80:$C166,'Сведения о преподавателях'!$A$3:$K$126,3,FALSE)</f>
        <v>Должность  –  зав. кафедрой, профессор, докт. физ.-мат. наук, доцент</v>
      </c>
      <c r="F80" s="202" t="str">
        <f>VLOOKUP($C80:$C$91,'Сведения о преподавателях'!$A$3:$K$126,4,FALSE)</f>
        <v>Высшее, специальность – математика, квалификация – математик, преподаватель математики.</v>
      </c>
      <c r="G80" s="202" t="str">
        <f>VLOOKUP($C80:$C$91,'Сведения о преподавателях'!$A$3:$K$126,5,FALSE)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80" s="201">
        <v>0.5</v>
      </c>
      <c r="I80" s="153">
        <f t="shared" si="2"/>
        <v>5.8823529411764701E-4</v>
      </c>
      <c r="J80" s="202">
        <f>VLOOKUP($C80:$C$91,'Сведения о преподавателях'!$A$3:$K$126,6,FALSE)</f>
        <v>35</v>
      </c>
      <c r="K80" s="202" t="str">
        <f>VLOOKUP($C80:$C$91,'Сведения о преподавателях'!$A$3:$K$126,7,FALSE)</f>
        <v>нет</v>
      </c>
    </row>
    <row r="81" spans="1:11" ht="192">
      <c r="A81" s="238"/>
      <c r="B81" s="238"/>
      <c r="C81" s="202" t="s">
        <v>354</v>
      </c>
      <c r="D81" s="202" t="str">
        <f>VLOOKUP($C81:$C$91,'Сведения о преподавателях'!$A$3:$K$126,2,FALSE)</f>
        <v>Договор ГПХ</v>
      </c>
      <c r="E81" s="202" t="str">
        <f>VLOOKUP($C81:$C167,'Сведения о преподавателях'!$A$3:$K$126,3,FALSE)</f>
        <v>Должность  –  отсутствует (член ГЭК), канд. физ.-мат. наук, ученое звание отсутствует</v>
      </c>
      <c r="F81" s="202" t="str">
        <f>VLOOKUP($C81:$C$91,'Сведения о преподавателях'!$A$3:$K$126,4,FALSE)</f>
        <v>Высшее, специальность – математика, квалификация – математик, преподаватель</v>
      </c>
      <c r="G81" s="202" t="str">
        <f>VLOOKUP($C81:$C$91,'Сведения о преподавателях'!$A$3:$K$126,5,FALSE)</f>
        <v>1. Удостоверение о повышении квалификации 180001202213 от 10.04.2018, "Информационные технологии и методика их применения в подготовке научно-педагогических кадров высшей квалификации", 72 часа, СОГУ.
2. Удостоверение о повышении квалификации 153101159554, 2020г., "Современные педагогические технологии профессионального образования", 36 часов, СОГУ.
3. Удостоверение о повышении квалификации 153101158931, 2020г., "Организационные и психолого-педагогические основы инклюзивного образования в вузе", 20 часов, СОГУ.</v>
      </c>
      <c r="H81" s="201">
        <v>0.5</v>
      </c>
      <c r="I81" s="153">
        <f t="shared" ref="I81" si="3">IF(ISNUMBER(SEARCH("ГПХ",D81)),H81/300,H81/850)</f>
        <v>1.6666666666666668E-3</v>
      </c>
      <c r="J81" s="202">
        <f>VLOOKUP($C81:$C$91,'Сведения о преподавателях'!$A$3:$K$126,6,FALSE)</f>
        <v>5</v>
      </c>
      <c r="K81" s="202" t="str">
        <f>VLOOKUP($C81:$C$91,'Сведения о преподавателях'!$A$3:$K$126,7,FALSE)</f>
        <v>17 (ЮМИ)</v>
      </c>
    </row>
    <row r="82" spans="1:11" ht="156">
      <c r="A82" s="239"/>
      <c r="B82" s="239"/>
      <c r="C82" s="202" t="s">
        <v>199</v>
      </c>
      <c r="D82" s="202" t="str">
        <f>VLOOKUP($C82:$C$91,'Сведения о преподавателях'!$A$3:$K$126,2,FALSE)</f>
        <v>Договор ГПХ</v>
      </c>
      <c r="E82" s="202" t="str">
        <f>VLOOKUP($C82:$C167,'Сведения о преподавателях'!$A$3:$K$126,3,FALSE)</f>
        <v>Должность - отсутствует (член ГЭК), ученая степень отсутствует, ученое звание отсутствует</v>
      </c>
      <c r="F82" s="202" t="str">
        <f>VLOOKUP($C82:$C$91,'Сведения о преподавателях'!$A$3:$K$126,4,FALSE)</f>
        <v>Высшее, специальность – технология бродильных производств и виноделие, квалификация – инженер; специальность – финансы и кредит, квалификация — экономист</v>
      </c>
      <c r="G82" s="202" t="str">
        <f>VLOOKUP($C82:$C$91,'Сведения о преподавателях'!$A$3:$K$126,5,FALSE)</f>
        <v>1. Удостоверение о повышении квалификации 153101158529,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153101159553, 2020г., "Современные педагогические технологии профессионального образования", 36 часов, СОГУ.</v>
      </c>
      <c r="H82" s="201">
        <v>0.5</v>
      </c>
      <c r="I82" s="153">
        <f t="shared" si="2"/>
        <v>1.6666666666666668E-3</v>
      </c>
      <c r="J82" s="202" t="str">
        <f>VLOOKUP($C82:$C$91,'Сведения о преподавателях'!$A$3:$K$126,6,FALSE)</f>
        <v>нет</v>
      </c>
      <c r="K82" s="202">
        <f>VLOOKUP($C82:$C$91,'Сведения о преподавателях'!$A$3:$K$126,7,FALSE)</f>
        <v>6</v>
      </c>
    </row>
    <row r="83" spans="1:11" ht="216">
      <c r="A83" s="237">
        <v>68</v>
      </c>
      <c r="B83" s="237" t="s">
        <v>497</v>
      </c>
      <c r="C83" s="202" t="s">
        <v>350</v>
      </c>
      <c r="D83" s="202" t="str">
        <f>VLOOKUP($C83:$C$91,'Сведения о преподавателях'!$A$3:$K$126,2,FALSE)</f>
        <v>Договор ГПХ</v>
      </c>
      <c r="E83" s="202" t="str">
        <f>VLOOKUP($C83:$C168,'Сведения о преподавателях'!$A$3:$K$126,3,FALSE)</f>
        <v>Должность отсутствует (председатель ГЭК), профессор, д-р физ.-мат. наук, профессор</v>
      </c>
      <c r="F83" s="202" t="str">
        <f>VLOOKUP($C83:$C$91,'Сведения о преподавателях'!$A$3:$K$126,4,FALSE)</f>
        <v>Высшее, специальность – математика, квалификация – математик, преподаватель математики</v>
      </c>
      <c r="G83" s="202" t="str">
        <f>VLOOKUP($C83:$C$91,'Сведения о преподавателях'!$A$3:$K$126,5,FALSE)</f>
        <v>1. Удостоверение о повышении квалификации 071801447088 от 7.12.2018, «Информационно-коммуникационные технологии в образовательной деятельности», 72 часа, ЦДПО при ИФиМ ФГБОУ ВО «КБГУ им. Х.М. Бербекова».
2. Удостоверение о повышении квалификации 070400000568 от 6.04.2018, «Оказание первой доврачебной помощи», 72 часа, ЦДПО и ПК ФГБОУ ВО «КБГУ им. Х.М. Бербекова».
3. Удостоверение о повышении квалификации 072404100795 от 16.01.2017, «Новые педагогические технологии в учебном процессе образовательной организации высшего образования», 108 часов, ИПК и ПП ФГБОУ ВО «КБГУ им. Х.М. Бербекова».</v>
      </c>
      <c r="H83" s="201">
        <v>0.5</v>
      </c>
      <c r="I83" s="153">
        <f t="shared" si="1"/>
        <v>1.6666666666666668E-3</v>
      </c>
      <c r="J83" s="202">
        <f>VLOOKUP($C83:$C$91,'Сведения о преподавателях'!$A$3:$K$126,6,FALSE)</f>
        <v>40</v>
      </c>
      <c r="K83" s="202" t="str">
        <f>VLOOKUP($C83:$C$91,'Сведения о преподавателях'!$A$3:$K$126,7,FALSE)</f>
        <v>нет</v>
      </c>
    </row>
    <row r="84" spans="1:11" ht="228">
      <c r="A84" s="238"/>
      <c r="B84" s="238"/>
      <c r="C84" s="202" t="s">
        <v>292</v>
      </c>
      <c r="D84" s="202" t="str">
        <f>VLOOKUP($C84:$C$91,'Сведения о преподавателях'!$A$3:$K$126,2,FALSE)</f>
        <v>по основному месту работы</v>
      </c>
      <c r="E84" s="202" t="str">
        <f>VLOOKUP($C84:$C169,'Сведения о преподавателях'!$A$3:$K$126,3,FALSE)</f>
        <v>Должность  – декан факультета математики и компьютерных наук, док. физ.-мат. наук, ученое звание доцент</v>
      </c>
      <c r="F84" s="202" t="str">
        <f>VLOOKUP($C84:$C$91,'Сведения о преподавателях'!$A$3:$K$126,4,FALSE)</f>
        <v>Высшее, специальность – математика, информатика, квалификация - учитель математики, информатики и вычислительной техники</v>
      </c>
      <c r="G84" s="202" t="str">
        <f>VLOOKUP($C84:$C$91,'Сведения о преподавателях'!$A$3:$K$126,5,FALSE)</f>
        <v>1. Удостоверение о повышении квалификации 180001813735 от 30.04.2019, "Информационно-коммуникационные технологии в системе высшего образования", 32 часа, СОГУ.
2. Удостоверение о повышении квалификации 180001202525 от 25.12.2019, "Современные цифровые технологии", 24 часа, СОГУ.
3. Удостоверение о повышении квалификации 153101159534, 2020г., "Современные педагогические технологии профессионального образования", 36 часов, СОГУ.
4. Удостоверение о повышении квалификации 153101158924, 2020г., "Организационные и психолого-педагогические основы инклюзивного образования в вузе", 20 часов, СОГУ.</v>
      </c>
      <c r="H84" s="201">
        <v>0.5</v>
      </c>
      <c r="I84" s="153">
        <f t="shared" ref="I84:I88" si="4">IF(ISNUMBER(SEARCH("ГПХ",D84)),H84/300,H84/850)</f>
        <v>5.8823529411764701E-4</v>
      </c>
      <c r="J84" s="202">
        <f>VLOOKUP($C84:$C$91,'Сведения о преподавателях'!$A$3:$K$126,6,FALSE)</f>
        <v>24</v>
      </c>
      <c r="K84" s="202" t="str">
        <f>VLOOKUP($C84:$C$91,'Сведения о преподавателях'!$A$3:$K$126,7,FALSE)</f>
        <v>14 (для ПМ)</v>
      </c>
    </row>
    <row r="85" spans="1:11" ht="180">
      <c r="A85" s="238"/>
      <c r="B85" s="238"/>
      <c r="C85" s="202" t="s">
        <v>105</v>
      </c>
      <c r="D85" s="202" t="str">
        <f>VLOOKUP($C85:$C$91,'Сведения о преподавателях'!$A$3:$K$126,2,FALSE)</f>
        <v>по основному месту работы</v>
      </c>
      <c r="E85" s="202" t="str">
        <f>VLOOKUP($C85:$C170,'Сведения о преподавателях'!$A$3:$K$126,3,FALSE)</f>
        <v xml:space="preserve">Должность - профессор, д-р физ.-мат. наук, профессор </v>
      </c>
      <c r="F85" s="202" t="str">
        <f>VLOOKUP($C85:$C$91,'Сведения о преподавателях'!$A$3:$K$126,4,FALSE)</f>
        <v xml:space="preserve">Высшее, специальность - математика, квалификация - математик </v>
      </c>
      <c r="G85" s="202" t="str">
        <f>VLOOKUP($C85:$C$91,'Сведения о преподавателях'!$A$3:$K$126,5,FALSE)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85" s="201">
        <v>0.5</v>
      </c>
      <c r="I85" s="153">
        <f t="shared" si="4"/>
        <v>5.8823529411764701E-4</v>
      </c>
      <c r="J85" s="202">
        <f>VLOOKUP($C85:$C$91,'Сведения о преподавателях'!$A$3:$K$126,6,FALSE)</f>
        <v>34</v>
      </c>
      <c r="K85" s="202" t="str">
        <f>VLOOKUP($C85:$C$91,'Сведения о преподавателях'!$A$3:$K$126,7,FALSE)</f>
        <v>14 (ЮМИ ВНЦ)</v>
      </c>
    </row>
    <row r="86" spans="1:11" ht="180">
      <c r="A86" s="238"/>
      <c r="B86" s="238"/>
      <c r="C86" s="202" t="s">
        <v>57</v>
      </c>
      <c r="D86" s="202" t="str">
        <f>VLOOKUP($C86:$C$91,'Сведения о преподавателях'!$A$3:$K$126,2,FALSE)</f>
        <v>по основному месту работы</v>
      </c>
      <c r="E86" s="202" t="str">
        <f>VLOOKUP($C86:$C171,'Сведения о преподавателях'!$A$3:$K$126,3,FALSE)</f>
        <v>Должность  –  зав. кафедрой, профессор, докт. физ.-мат. наук, доцент</v>
      </c>
      <c r="F86" s="202" t="str">
        <f>VLOOKUP($C86:$C$91,'Сведения о преподавателях'!$A$3:$K$126,4,FALSE)</f>
        <v>Высшее, специальность – математика, квалификация – математик, преподаватель математики.</v>
      </c>
      <c r="G86" s="202" t="str">
        <f>VLOOKUP($C86:$C$91,'Сведения о преподавателях'!$A$3:$K$126,5,FALSE)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86" s="201">
        <v>0.5</v>
      </c>
      <c r="I86" s="153">
        <f t="shared" si="4"/>
        <v>5.8823529411764701E-4</v>
      </c>
      <c r="J86" s="202">
        <f>VLOOKUP($C86:$C$91,'Сведения о преподавателях'!$A$3:$K$126,6,FALSE)</f>
        <v>35</v>
      </c>
      <c r="K86" s="202" t="str">
        <f>VLOOKUP($C86:$C$91,'Сведения о преподавателях'!$A$3:$K$126,7,FALSE)</f>
        <v>нет</v>
      </c>
    </row>
    <row r="87" spans="1:11" ht="192">
      <c r="A87" s="238"/>
      <c r="B87" s="238"/>
      <c r="C87" s="202" t="s">
        <v>354</v>
      </c>
      <c r="D87" s="202" t="str">
        <f>VLOOKUP($C87:$C$91,'Сведения о преподавателях'!$A$3:$K$126,2,FALSE)</f>
        <v>Договор ГПХ</v>
      </c>
      <c r="E87" s="202" t="str">
        <f>VLOOKUP($C87:$C172,'Сведения о преподавателях'!$A$3:$K$126,3,FALSE)</f>
        <v>Должность  –  отсутствует (член ГЭК), канд. физ.-мат. наук, ученое звание отсутствует</v>
      </c>
      <c r="F87" s="202" t="str">
        <f>VLOOKUP($C87:$C$91,'Сведения о преподавателях'!$A$3:$K$126,4,FALSE)</f>
        <v>Высшее, специальность – математика, квалификация – математик, преподаватель</v>
      </c>
      <c r="G87" s="202" t="str">
        <f>VLOOKUP($C87:$C$91,'Сведения о преподавателях'!$A$3:$K$126,5,FALSE)</f>
        <v>1. Удостоверение о повышении квалификации 180001202213 от 10.04.2018, "Информационные технологии и методика их применения в подготовке научно-педагогических кадров высшей квалификации", 72 часа, СОГУ.
2. Удостоверение о повышении квалификации 153101159554, 2020г., "Современные педагогические технологии профессионального образования", 36 часов, СОГУ.
3. Удостоверение о повышении квалификации 153101158931, 2020г., "Организационные и психолого-педагогические основы инклюзивного образования в вузе", 20 часов, СОГУ.</v>
      </c>
      <c r="H87" s="201">
        <v>0.5</v>
      </c>
      <c r="I87" s="153">
        <f t="shared" si="4"/>
        <v>1.6666666666666668E-3</v>
      </c>
      <c r="J87" s="202">
        <f>VLOOKUP($C87:$C$91,'Сведения о преподавателях'!$A$3:$K$126,6,FALSE)</f>
        <v>5</v>
      </c>
      <c r="K87" s="202" t="str">
        <f>VLOOKUP($C87:$C$91,'Сведения о преподавателях'!$A$3:$K$126,7,FALSE)</f>
        <v>17 (ЮМИ)</v>
      </c>
    </row>
    <row r="88" spans="1:11" ht="156">
      <c r="A88" s="239"/>
      <c r="B88" s="239"/>
      <c r="C88" s="202" t="s">
        <v>199</v>
      </c>
      <c r="D88" s="202" t="str">
        <f>VLOOKUP($C88:$C$91,'Сведения о преподавателях'!$A$3:$K$126,2,FALSE)</f>
        <v>Договор ГПХ</v>
      </c>
      <c r="E88" s="202" t="str">
        <f>VLOOKUP($C88:$C173,'Сведения о преподавателях'!$A$3:$K$126,3,FALSE)</f>
        <v>Должность - отсутствует (член ГЭК), ученая степень отсутствует, ученое звание отсутствует</v>
      </c>
      <c r="F88" s="202" t="str">
        <f>VLOOKUP($C88:$C$91,'Сведения о преподавателях'!$A$3:$K$126,4,FALSE)</f>
        <v>Высшее, специальность – технология бродильных производств и виноделие, квалификация – инженер; специальность – финансы и кредит, квалификация — экономист</v>
      </c>
      <c r="G88" s="202" t="str">
        <f>VLOOKUP($C88:$C$91,'Сведения о преподавателях'!$A$3:$K$126,5,FALSE)</f>
        <v>1. Удостоверение о повышении квалификации 153101158529,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153101159553, 2020г., "Современные педагогические технологии профессионального образования", 36 часов, СОГУ.</v>
      </c>
      <c r="H88" s="201">
        <v>0.5</v>
      </c>
      <c r="I88" s="153">
        <f t="shared" si="4"/>
        <v>1.6666666666666668E-3</v>
      </c>
      <c r="J88" s="202" t="str">
        <f>VLOOKUP($C88:$C$91,'Сведения о преподавателях'!$A$3:$K$126,6,FALSE)</f>
        <v>нет</v>
      </c>
      <c r="K88" s="202">
        <f>VLOOKUP($C88:$C$91,'Сведения о преподавателях'!$A$3:$K$126,7,FALSE)</f>
        <v>6</v>
      </c>
    </row>
    <row r="89" spans="1:11" ht="168">
      <c r="A89" s="201">
        <v>69</v>
      </c>
      <c r="B89" s="202" t="s">
        <v>157</v>
      </c>
      <c r="C89" s="194" t="s">
        <v>158</v>
      </c>
      <c r="D89" s="202" t="str">
        <f>VLOOKUP($C89:$C$91,'Сведения о преподавателях'!$A$3:$K$126,2,FALSE)</f>
        <v>Договор ГПХ</v>
      </c>
      <c r="E89" s="202" t="str">
        <f>VLOOKUP($C89:$C174,'Сведения о преподавателях'!$A$3:$K$126,3,FALSE)</f>
        <v>Должность отсутствует (специалист-практик - начальник правового управления СОГУ), ученая степень отсутствует, ученое звание отсутствует</v>
      </c>
      <c r="F89" s="202" t="str">
        <f>VLOOKUP($C89:$C$91,'Сведения о преподавателях'!$A$3:$K$126,4,FALSE)</f>
        <v>Высшее, специальность – юриспруденция, квалификация  – юрист</v>
      </c>
      <c r="G89" s="202" t="str">
        <f>VLOOKUP($C89:$C$91,'Сведения о преподавателях'!$A$3:$K$126,5,FALSE)</f>
        <v xml:space="preserve">1. Удостоверение о повышении квалификации 180001813700 от 30.04.2019, «Информационно-коммуникационные технологии в системе высшего образования», 32 часа, СОГУ.
2. Диплом о профпереподготовке 18000183932 от 18.04.2018, "Государственное и муниципальное управление", 330 часов.
3. Диплом о профессиональной переподготовке 180000184022 от 12.12.2018, "Управление персоналом организаций", 260 часа.
</v>
      </c>
      <c r="H89" s="201">
        <v>0</v>
      </c>
      <c r="I89" s="153">
        <f t="shared" si="1"/>
        <v>0</v>
      </c>
      <c r="J89" s="202">
        <f>VLOOKUP($C89:$C$91,'Сведения о преподавателях'!$A$3:$K$126,6,FALSE)</f>
        <v>3</v>
      </c>
      <c r="K89" s="202" t="str">
        <f>VLOOKUP($C89:$C$91,'Сведения о преподавателях'!$A$3:$K$126,7,FALSE)</f>
        <v>нет</v>
      </c>
    </row>
    <row r="90" spans="1:11" ht="204">
      <c r="A90" s="201">
        <v>70</v>
      </c>
      <c r="B90" s="202" t="s">
        <v>112</v>
      </c>
      <c r="C90" s="202" t="s">
        <v>113</v>
      </c>
      <c r="D90" s="202" t="str">
        <f>VLOOKUP($C90:$C$91,'Сведения о преподавателях'!$A$3:$K$126,2,FALSE)</f>
        <v>на условиях внутреннего совместительства</v>
      </c>
      <c r="E90" s="202" t="str">
        <f>VLOOKUP($C90:$C175,'Сведения о преподавателях'!$A$3:$K$126,3,FALSE)</f>
        <v>Должность - доцент, канд. филол. наук, доцент</v>
      </c>
      <c r="F90" s="202" t="str">
        <f>VLOOKUP($C90:$C$91,'Сведения о преподавателях'!$A$3:$K$126,4,FALSE)</f>
        <v xml:space="preserve">Высшее, специальность – филолог, квалификация –  преподаватель, осетинский язык и литература,  русский язык и литература </v>
      </c>
      <c r="G90" s="202" t="str">
        <f>VLOOKUP($C90:$C$91,'Сведения о преподавателях'!$A$3:$K$126,5,FALSE)</f>
        <v>1. Удостоверение о повышении квалификации 153101157811 от 08.06.2020, "Актуальные проблемы филологических исследований: теоретический, методологический и прагматический аспекты", 72 часа, СОГУ.
2. Удостоверение о повышении квалификации 153101158534, 2020г., "Информационно-коммуникационные технологии как средство повышения эффективности учебного процесса в вузе", 20 часов, СОГУ. 
3. Удостоверение о повышении квалификации 153101158967, 2020г., "Организационные и психолого-педагогические основы инклюзивного образования в вузе", 20 часов, СОГУ.</v>
      </c>
      <c r="H90" s="201">
        <v>0</v>
      </c>
      <c r="I90" s="153">
        <f t="shared" si="1"/>
        <v>0</v>
      </c>
      <c r="J90" s="202">
        <f>VLOOKUP($C90:$C$91,'Сведения о преподавателях'!$A$3:$K$126,6,FALSE)</f>
        <v>21</v>
      </c>
      <c r="K90" s="202" t="str">
        <f>VLOOKUP($C90:$C$91,'Сведения о преподавателях'!$A$3:$K$126,7,FALSE)</f>
        <v>нет</v>
      </c>
    </row>
    <row r="91" spans="1:11" ht="204">
      <c r="A91" s="201">
        <v>71</v>
      </c>
      <c r="B91" s="202" t="s">
        <v>160</v>
      </c>
      <c r="C91" s="202" t="s">
        <v>113</v>
      </c>
      <c r="D91" s="202" t="str">
        <f>VLOOKUP($C91:$C$91,'Сведения о преподавателях'!$A$3:$K$126,2,FALSE)</f>
        <v>на условиях внутреннего совместительства</v>
      </c>
      <c r="E91" s="202" t="str">
        <f>VLOOKUP($C91:$C176,'Сведения о преподавателях'!$A$3:$K$126,3,FALSE)</f>
        <v>Должность - доцент, канд. филол. наук, доцент</v>
      </c>
      <c r="F91" s="202" t="str">
        <f>VLOOKUP($C91:$C$91,'Сведения о преподавателях'!$A$3:$K$126,4,FALSE)</f>
        <v xml:space="preserve">Высшее, специальность – филолог, квалификация –  преподаватель, осетинский язык и литература,  русский язык и литература </v>
      </c>
      <c r="G91" s="202" t="str">
        <f>VLOOKUP($C91:$C$91,'Сведения о преподавателях'!$A$3:$K$126,5,FALSE)</f>
        <v>1. Удостоверение о повышении квалификации 153101157811 от 08.06.2020, "Актуальные проблемы филологических исследований: теоретический, методологический и прагматический аспекты", 72 часа, СОГУ.
2. Удостоверение о повышении квалификации 153101158534, 2020г., "Информационно-коммуникационные технологии как средство повышения эффективности учебного процесса в вузе", 20 часов, СОГУ. 
3. Удостоверение о повышении квалификации 153101158967, 2020г., "Организационные и психолого-педагогические основы инклюзивного образования в вузе", 20 часов, СОГУ.</v>
      </c>
      <c r="H91" s="201">
        <v>0</v>
      </c>
      <c r="I91" s="153">
        <f t="shared" si="1"/>
        <v>0</v>
      </c>
      <c r="J91" s="202">
        <f>VLOOKUP($C91:$C$91,'Сведения о преподавателях'!$A$3:$K$126,6,FALSE)</f>
        <v>21</v>
      </c>
      <c r="K91" s="202" t="str">
        <f>VLOOKUP($C91:$C$91,'Сведения о преподавателях'!$A$3:$K$126,7,FALSE)</f>
        <v>нет</v>
      </c>
    </row>
    <row r="92" spans="1:11">
      <c r="D92" s="195"/>
      <c r="E92" s="195"/>
      <c r="F92" s="195"/>
      <c r="G92" s="195"/>
      <c r="H92" s="211">
        <f>SUM(H4:H91)</f>
        <v>4813</v>
      </c>
    </row>
  </sheetData>
  <mergeCells count="21">
    <mergeCell ref="B83:B88"/>
    <mergeCell ref="A83:A88"/>
    <mergeCell ref="A71:A72"/>
    <mergeCell ref="B71:B72"/>
    <mergeCell ref="A14:A15"/>
    <mergeCell ref="B14:B15"/>
    <mergeCell ref="A76:A82"/>
    <mergeCell ref="B76:B82"/>
    <mergeCell ref="A7:A9"/>
    <mergeCell ref="B7:B9"/>
    <mergeCell ref="A10:A12"/>
    <mergeCell ref="B10:B12"/>
    <mergeCell ref="G1:G2"/>
    <mergeCell ref="H1:I1"/>
    <mergeCell ref="J1:K1"/>
    <mergeCell ref="A1:A2"/>
    <mergeCell ref="B1:B2"/>
    <mergeCell ref="C1:C2"/>
    <mergeCell ref="D1:D2"/>
    <mergeCell ref="E1:E2"/>
    <mergeCell ref="F1:F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4" sqref="F4"/>
    </sheetView>
  </sheetViews>
  <sheetFormatPr defaultRowHeight="15"/>
  <cols>
    <col min="1" max="1" width="4.28515625" customWidth="1"/>
    <col min="2" max="2" width="19.28515625" customWidth="1"/>
    <col min="3" max="3" width="29.85546875" customWidth="1"/>
    <col min="4" max="4" width="12.5703125" customWidth="1"/>
    <col min="5" max="5" width="18.140625" customWidth="1"/>
    <col min="6" max="6" width="20.5703125" customWidth="1"/>
    <col min="7" max="7" width="13.140625" customWidth="1"/>
  </cols>
  <sheetData>
    <row r="1" spans="1:8" ht="63" customHeight="1">
      <c r="A1" s="244" t="s">
        <v>1</v>
      </c>
      <c r="B1" s="244" t="s">
        <v>161</v>
      </c>
      <c r="C1" s="244" t="s">
        <v>162</v>
      </c>
      <c r="D1" s="244" t="s">
        <v>163</v>
      </c>
      <c r="E1" s="244" t="s">
        <v>164</v>
      </c>
      <c r="F1" s="244"/>
    </row>
    <row r="2" spans="1:8" ht="136.5" customHeight="1">
      <c r="A2" s="244"/>
      <c r="B2" s="244"/>
      <c r="C2" s="244"/>
      <c r="D2" s="244"/>
      <c r="E2" s="108" t="s">
        <v>165</v>
      </c>
      <c r="F2" s="109" t="s">
        <v>166</v>
      </c>
      <c r="G2" t="s">
        <v>458</v>
      </c>
    </row>
    <row r="3" spans="1:8">
      <c r="A3" s="108">
        <v>1</v>
      </c>
      <c r="B3" s="108">
        <v>2</v>
      </c>
      <c r="C3" s="108">
        <v>3</v>
      </c>
      <c r="D3" s="108">
        <v>4</v>
      </c>
      <c r="E3" s="108">
        <v>5</v>
      </c>
      <c r="F3" s="108">
        <v>6</v>
      </c>
    </row>
    <row r="4" spans="1:8" ht="76.5">
      <c r="A4" s="109">
        <v>1</v>
      </c>
      <c r="B4" s="109" t="s">
        <v>105</v>
      </c>
      <c r="C4" s="156" t="str">
        <f>VLOOKUP($B4:$B$10,Спецпрактики!$B$4:$F$26,2,FALSE)</f>
        <v xml:space="preserve">Южный математический институт – филиале ФГБУН Федерального научного центра «Владикавказский научный центр Российской академии наук» </v>
      </c>
      <c r="D4" s="156" t="str">
        <f>VLOOKUP($B4:$B$10,Спецпрактики!$B$4:$F$26,3,FALSE)</f>
        <v>Ведущий научный сотрудник отдела функционального анализа</v>
      </c>
      <c r="E4" s="156" t="str">
        <f>VLOOKUP($B4:$B$10,Спецпрактики!$B$4:$F$26,4,FALSE)</f>
        <v>С 01.01.2012 по настоящее время</v>
      </c>
      <c r="F4" s="156" t="str">
        <f>VLOOKUP($B4:$B$10,Спецпрактики!$B$4:$F$26,5,FALSE)</f>
        <v>14 лет</v>
      </c>
      <c r="G4">
        <f>SUMIF('Справка КО 20-2'!$C$4:$C$91,B4,'Справка КО 20-2'!$H$4:$H$91)</f>
        <v>180.75</v>
      </c>
    </row>
    <row r="5" spans="1:8" ht="72" customHeight="1">
      <c r="A5" s="109">
        <v>2</v>
      </c>
      <c r="B5" s="109" t="s">
        <v>120</v>
      </c>
      <c r="C5" s="156" t="str">
        <f>VLOOKUP($B5:$B$10,Спецпрактики!$B$4:$F$26,2,FALSE)</f>
        <v>ООО «Южная пивная компания»</v>
      </c>
      <c r="D5" s="156" t="str">
        <f>VLOOKUP($B5:$B$10,Спецпрактики!$B$4:$F$26,3,FALSE)</f>
        <v>IT-специалист</v>
      </c>
      <c r="E5" s="156" t="str">
        <f>VLOOKUP($B5:$B$10,Спецпрактики!$B$4:$F$26,4,FALSE)</f>
        <v>С 20.10.2016 по настоящее время</v>
      </c>
      <c r="F5" s="156" t="str">
        <f>VLOOKUP($B5:$B$10,Спецпрактики!$B$4:$F$26,5,FALSE)</f>
        <v>4 года</v>
      </c>
      <c r="G5">
        <f>SUMIF('Справка КО 20-2'!$C$4:$C$91,B5,'Справка КО 20-2'!$H$4:$H$91)</f>
        <v>244.25</v>
      </c>
    </row>
    <row r="6" spans="1:8" ht="81.75" customHeight="1">
      <c r="A6" s="109">
        <v>3</v>
      </c>
      <c r="B6" s="109" t="s">
        <v>132</v>
      </c>
      <c r="C6" s="156" t="str">
        <f>VLOOKUP($B6:$B$10,Спецпрактики!$B$4:$F$26,2,FALSE)</f>
        <v>Управления Республики Северная Осетия-Алания по информационным технологиям и связи</v>
      </c>
      <c r="D6" s="156" t="str">
        <f>VLOOKUP($B6:$B$10,Спецпрактики!$B$4:$F$26,3,FALSE)</f>
        <v>Руководитель управления</v>
      </c>
      <c r="E6" s="156" t="str">
        <f>VLOOKUP($B6:$B$10,Спецпрактики!$B$4:$F$26,4,FALSE)</f>
        <v>С 31.07.2017 по настоящее время</v>
      </c>
      <c r="F6" s="156" t="str">
        <f>VLOOKUP($B6:$B$10,Спецпрактики!$B$4:$F$26,5,FALSE)</f>
        <v>19 лет</v>
      </c>
      <c r="G6">
        <f>SUMIF('Справка КО 20-2'!$C$4:$C$91,B6,'Справка КО 20-2'!$H$4:$H$91)</f>
        <v>116.25</v>
      </c>
    </row>
    <row r="7" spans="1:8" ht="38.25">
      <c r="A7" s="109">
        <v>4</v>
      </c>
      <c r="B7" s="109" t="s">
        <v>101</v>
      </c>
      <c r="C7" s="156" t="str">
        <f>VLOOKUP($B7:$B$10,Спецпрактики!$B$4:$F$26,2,FALSE)</f>
        <v>Муниципальное бюджетное общеобразовательное учреждение  лицей</v>
      </c>
      <c r="D7" s="156" t="str">
        <f>VLOOKUP($B7:$B$10,Спецпрактики!$B$4:$F$26,3,FALSE)</f>
        <v>учитель математики, информатики</v>
      </c>
      <c r="E7" s="156" t="str">
        <f>VLOOKUP($B7:$B$10,Спецпрактики!$B$4:$F$26,4,FALSE)</f>
        <v>С 31.08.2013 по настоящее время</v>
      </c>
      <c r="F7" s="156" t="str">
        <f>VLOOKUP($B7:$B$10,Спецпрактики!$B$4:$F$26,5,FALSE)</f>
        <v>25 лет</v>
      </c>
      <c r="G7">
        <f>SUMIF('Справка КО 20-2'!$C$4:$C$91,B7,'Справка КО 20-2'!$H$4:$H$91)</f>
        <v>70</v>
      </c>
    </row>
    <row r="8" spans="1:8">
      <c r="G8" s="110">
        <f>SUM(G4:G7)*100/'Справка КО 20-2'!H92</f>
        <v>12.699979222937877</v>
      </c>
      <c r="H8" t="s">
        <v>591</v>
      </c>
    </row>
  </sheetData>
  <mergeCells count="5"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90"/>
  <sheetViews>
    <sheetView topLeftCell="A88" workbookViewId="0">
      <selection activeCell="E91" sqref="E91"/>
    </sheetView>
  </sheetViews>
  <sheetFormatPr defaultRowHeight="15"/>
  <cols>
    <col min="1" max="1" width="5.7109375" style="206" customWidth="1"/>
    <col min="2" max="2" width="23.140625" style="206" customWidth="1"/>
    <col min="3" max="3" width="68" customWidth="1"/>
    <col min="4" max="4" width="30.140625" customWidth="1"/>
    <col min="5" max="6" width="6.85546875" customWidth="1"/>
    <col min="7" max="8" width="7" customWidth="1"/>
  </cols>
  <sheetData>
    <row r="1" spans="1:8" ht="165">
      <c r="A1" s="112" t="s">
        <v>525</v>
      </c>
      <c r="B1" s="203" t="s">
        <v>530</v>
      </c>
      <c r="C1" s="113" t="s">
        <v>531</v>
      </c>
      <c r="D1" s="113" t="s">
        <v>532</v>
      </c>
      <c r="E1" s="114" t="s">
        <v>535</v>
      </c>
      <c r="F1" s="115"/>
    </row>
    <row r="2" spans="1:8">
      <c r="A2" s="203">
        <v>1</v>
      </c>
      <c r="B2" s="203">
        <v>2</v>
      </c>
      <c r="C2" s="113">
        <v>3</v>
      </c>
      <c r="D2" s="113">
        <v>4</v>
      </c>
    </row>
    <row r="3" spans="1:8" ht="270">
      <c r="A3" s="209">
        <v>1</v>
      </c>
      <c r="B3" s="210" t="s">
        <v>459</v>
      </c>
      <c r="C3" s="112" t="str">
        <f>"Ауд. "&amp;E3&amp;". "&amp;VLOOKUP(E3:E90,'Список аудиторий'!$A$2:$B$27,2,FALSE)&amp;". "&amp;'Список аудиторий'!$B$27</f>
        <v>Ауд. 511. Учебная аудитория на 26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" s="113" t="str">
        <f>IF(ISNUMBER(SEARCH("Дворец",E3)),"Российская Федерация 362025
Респ. Северная Осетия Алания
г. Владикавказ
Ватутина 44-46
Дворец спорта
",IF(ISNUMBER(SEARCH("Библиотека",E3)),"Российская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3">
        <v>511</v>
      </c>
      <c r="G3" s="122"/>
      <c r="H3" s="122" t="str">
        <f>IF(ISERROR(VLOOKUP($F3:$F84,'Список аудиторий'!$A$2:$B$27,2,FALSE)),"",VLOOKUP($F3:$F84,'Список аудиторий'!$A$2:$B$27,2,FALSE))</f>
        <v/>
      </c>
    </row>
    <row r="4" spans="1:8" ht="240">
      <c r="A4" s="209">
        <v>2</v>
      </c>
      <c r="B4" s="210" t="s">
        <v>460</v>
      </c>
      <c r="C4" s="112" t="str">
        <f>"Ауд. "&amp;E4&amp;". "&amp;VLOOKUP(E4:E91,'Список аудиторий'!$A$2:$B$27,2,FALSE)&amp;". "&amp;'Список аудиторий'!$B$27</f>
        <v>Ауд. 611. Учебная аудитория на 44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22 парты),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4" s="113" t="str">
        <f t="shared" ref="D4:D49" si="0">IF(ISNUMBER(SEARCH("Дворец",E4)),"Российская Федерация 362025
Респ. Северная Осетия Алания
г. Владикавказ
Ватутина 44-46
Дворец спорта
",IF(ISNUMBER(SEARCH("Библиотека",E4)),"Российская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4">
        <v>611</v>
      </c>
      <c r="G4" s="122"/>
      <c r="H4" s="122" t="str">
        <f>IF(ISERROR(VLOOKUP($F4:$F85,'Список аудиторий'!$A$2:$B$27,2,FALSE)),"",VLOOKUP($F4:$F85,'Список аудиторий'!$A$2:$B$27,2,FALSE))</f>
        <v/>
      </c>
    </row>
    <row r="5" spans="1:8" ht="285">
      <c r="A5" s="209">
        <v>3</v>
      </c>
      <c r="B5" s="210" t="s">
        <v>68</v>
      </c>
      <c r="C5" s="112" t="str">
        <f>"Ауд. "&amp;E5&amp;". "&amp;VLOOKUP(E5:E92,'Список аудиторий'!$A$2:$B$27,2,FALSE)&amp;". "&amp;'Список аудиторий'!$B$27</f>
        <v>Ауд. 501. Учебная аудитория на 60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32 стола,62 стула, кафедра),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">
        <v>501</v>
      </c>
      <c r="G5" s="122"/>
      <c r="H5" s="122" t="str">
        <f>IF(ISERROR(VLOOKUP($F5:$F86,'Список аудиторий'!$A$2:$B$27,2,FALSE)),"",VLOOKUP($F5:$F86,'Список аудиторий'!$A$2:$B$27,2,FALSE))</f>
        <v/>
      </c>
    </row>
    <row r="6" spans="1:8" ht="285">
      <c r="A6" s="250">
        <v>4</v>
      </c>
      <c r="B6" s="250" t="s">
        <v>19</v>
      </c>
      <c r="C6" s="112" t="str">
        <f>"Ауд. "&amp;E6&amp;". "&amp;VLOOKUP(E6:E93,'Список аудиторий'!$A$2:$B$27,2,FALSE)&amp;". "&amp;'Список аудиторий'!$B$27</f>
        <v>Ауд. 501. Учебная аудитория на 60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32 стола,62 стула, кафедра),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" s="249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">
        <v>501</v>
      </c>
      <c r="G6" s="122"/>
      <c r="H6" s="122" t="str">
        <f>IF(ISERROR(VLOOKUP($F6:$F87,'Список аудиторий'!$A$2:$B$27,2,FALSE)),"",VLOOKUP($F6:$F87,'Список аудиторий'!$A$2:$B$27,2,FALSE))</f>
        <v/>
      </c>
    </row>
    <row r="7" spans="1:8" ht="270">
      <c r="A7" s="250"/>
      <c r="B7" s="250"/>
      <c r="C7" s="112" t="str">
        <f>"Ауд. "&amp;E7&amp;". "&amp;VLOOKUP(E7:E94,'Список аудиторий'!$A$2:$B$27,2,FALSE)&amp;". "&amp;'Список аудиторий'!$B$27</f>
        <v>Ауд. 507. Учебная аудитория на 34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17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7" s="249"/>
      <c r="E7">
        <v>507</v>
      </c>
      <c r="G7" s="122"/>
      <c r="H7" s="122"/>
    </row>
    <row r="8" spans="1:8" ht="270">
      <c r="A8" s="250"/>
      <c r="B8" s="250"/>
      <c r="C8" s="112" t="str">
        <f>"Ауд. "&amp;E8&amp;". "&amp;VLOOKUP(E8:E95,'Список аудиторий'!$A$2:$B$27,2,FALSE)&amp;". "&amp;'Список аудиторий'!$B$27</f>
        <v>Ауд. 512. Учебная аудитория на 28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14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8" s="249"/>
      <c r="E8">
        <v>512</v>
      </c>
      <c r="G8" s="122"/>
      <c r="H8" s="122"/>
    </row>
    <row r="9" spans="1:8" ht="270">
      <c r="A9" s="250"/>
      <c r="B9" s="250"/>
      <c r="C9" s="112" t="str">
        <f>"Ауд. "&amp;E9&amp;". "&amp;VLOOKUP(E9:E96,'Список аудиторий'!$A$2:$B$27,2,FALSE)&amp;". "&amp;'Список аудиторий'!$B$27</f>
        <v>Ауд. 602. Учебная аудитория на 60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36 парт, кафедра),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9" s="249"/>
      <c r="E9">
        <v>602</v>
      </c>
      <c r="G9" s="122"/>
      <c r="H9" s="122"/>
    </row>
    <row r="10" spans="1:8" ht="270">
      <c r="A10" s="250"/>
      <c r="B10" s="250"/>
      <c r="C10" s="112" t="str">
        <f>"Ауд. "&amp;E10&amp;". "&amp;VLOOKUP(E10:E97,'Список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0" s="249"/>
      <c r="E10">
        <v>603</v>
      </c>
      <c r="G10" s="122"/>
      <c r="H10" s="122"/>
    </row>
    <row r="11" spans="1:8" ht="270">
      <c r="A11" s="250"/>
      <c r="B11" s="250"/>
      <c r="C11" s="112" t="str">
        <f>"Ауд. "&amp;E11&amp;". "&amp;VLOOKUP(E11:E99,'Список аудиторий'!$A$2:$B$27,2,FALSE)&amp;". "&amp;'Список аудиторий'!$B$27</f>
        <v>Ауд. 607. Учебная аудитория на 26 чел.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мебель( 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1" s="249"/>
      <c r="E11">
        <v>607</v>
      </c>
      <c r="G11" s="122"/>
      <c r="H11" s="122"/>
    </row>
    <row r="12" spans="1:8" ht="240">
      <c r="A12" s="250"/>
      <c r="B12" s="250"/>
      <c r="C12" s="112" t="str">
        <f>"Ауд. "&amp;E12&amp;". "&amp;VLOOKUP(E12:E100,'Список аудиторий'!$A$2:$B$27,2,FALSE)&amp;". "&amp;'Список аудиторий'!$B$27</f>
        <v>Ауд. 611. Учебная аудитория на 44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22 парты),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2" s="249"/>
      <c r="E12">
        <v>611</v>
      </c>
      <c r="G12" s="122"/>
      <c r="H12" s="122"/>
    </row>
    <row r="13" spans="1:8" ht="240" customHeight="1">
      <c r="A13" s="216">
        <v>5</v>
      </c>
      <c r="B13" s="216" t="s">
        <v>45</v>
      </c>
      <c r="C13" s="112" t="str">
        <f>"Ауд. "&amp;E13&amp;". "&amp;VLOOKUP(E13:E101,'Список аудиторий'!$A$2:$B$27,2,FALSE)&amp;". "&amp;'Список аудиторий'!$B$27</f>
        <v>Ауд. 507. Учебная аудитория на 34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17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3" s="215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3">
        <v>507</v>
      </c>
      <c r="G13" s="122"/>
      <c r="H13" s="122" t="str">
        <f>IF(ISERROR(VLOOKUP($F13:$F88,'Список аудиторий'!$A$2:$B$27,2,FALSE)),"",VLOOKUP($F13:$F88,'Список аудиторий'!$A$2:$B$27,2,FALSE))</f>
        <v/>
      </c>
    </row>
    <row r="14" spans="1:8" ht="240" customHeight="1">
      <c r="A14" s="216">
        <v>6</v>
      </c>
      <c r="B14" s="216" t="s">
        <v>41</v>
      </c>
      <c r="C14" s="112" t="str">
        <f>"Ауд. "&amp;E14&amp;". "&amp;VLOOKUP(E14:E103,'Список аудиторий'!$A$2:$B$27,2,FALSE)&amp;". "&amp;'Список аудиторий'!$B$27</f>
        <v>Ауд. 507. Учебная аудитория на 34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17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4" s="215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4">
        <v>507</v>
      </c>
      <c r="G14" s="122"/>
      <c r="H14" s="122" t="str">
        <f>IF(ISERROR(VLOOKUP($F14:$F88,'Список аудиторий'!$A$2:$B$27,2,FALSE)),"",VLOOKUP($F14:$F88,'Список аудиторий'!$A$2:$B$27,2,FALSE))</f>
        <v/>
      </c>
    </row>
    <row r="15" spans="1:8" ht="270">
      <c r="A15" s="250">
        <v>7</v>
      </c>
      <c r="B15" s="250" t="s">
        <v>84</v>
      </c>
      <c r="C15" s="112" t="str">
        <f>"Ауд. "&amp;E15&amp;". "&amp;VLOOKUP(E15:E105,'Список аудиторий'!$A$2:$B$27,2,FALSE)&amp;". "&amp;'Список аудиторий'!$B$27</f>
        <v>Ауд. 506. Компьютерный класс с интерактивной доской и проектором, 11 компьютеров компьютерный класс на 11 человек для проведения практических и лабораторных занятий, промежуточной аттестации, тестирования, текущего контроля аудиторная мебель (стол преподавателя, 11 компьютерных столов,15 стульев),11 компьютеров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5" s="249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5">
        <v>506</v>
      </c>
      <c r="G15" s="122"/>
      <c r="H15" s="122" t="str">
        <f>IF(ISERROR(VLOOKUP($F15:$F88,'Список аудиторий'!$A$2:$B$27,2,FALSE)),"",VLOOKUP($F15:$F88,'Список аудиторий'!$A$2:$B$27,2,FALSE))</f>
        <v/>
      </c>
    </row>
    <row r="16" spans="1:8" ht="285">
      <c r="A16" s="250"/>
      <c r="B16" s="250"/>
      <c r="C16" s="112" t="str">
        <f>"Ауд. "&amp;E16&amp;". "&amp;VLOOKUP(E16:E106,'Список аудиторий'!$A$2:$B$27,2,FALSE)&amp;". "&amp;'Список аудиторий'!$B$27</f>
        <v>Ауд. 601. Компьютерный класс (ауд Касперского) на 16 человек для проведения практических и лабораторных занятий, промежуточной аттестации, тестирования, текущего контроля, аудиторная мебель (стол преподавателя, 16 столов,16 стульев), 16 компьютеров с 2мя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6" s="249"/>
      <c r="E16">
        <v>601</v>
      </c>
      <c r="G16" s="122"/>
      <c r="H16" s="122"/>
    </row>
    <row r="17" spans="1:8" ht="270">
      <c r="A17" s="250"/>
      <c r="B17" s="250"/>
      <c r="C17" s="112" t="str">
        <f>"Ауд. "&amp;E17&amp;". "&amp;VLOOKUP(E17:E107,'Список аудиторий'!$A$2:$B$27,2,FALSE)&amp;". "&amp;'Список аудиторий'!$B$27</f>
        <v>Ауд. 606. Компьютерный класс на 12 человек для проведения  практических и лабораторных занятий , промежуточной аттестации, тестирования, текущего контроля; аудиторная мебель (стол преподавателя, 12 столов,24 стула), 11 компьютеров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7" s="249"/>
      <c r="E17">
        <v>606</v>
      </c>
      <c r="G17" s="122"/>
      <c r="H17" s="122"/>
    </row>
    <row r="18" spans="1:8" ht="270">
      <c r="A18" s="250">
        <v>8</v>
      </c>
      <c r="B18" s="250" t="s">
        <v>537</v>
      </c>
      <c r="C18" s="112" t="str">
        <f>"Ауд. "&amp;E18&amp;". "&amp;VLOOKUP(E18:E108,'Список аудиторий'!$A$2:$B$27,2,FALSE)&amp;". "&amp;'Список аудиторий'!$B$27</f>
        <v>Ауд. 505. Компьютерный класс на 11 человек для проведения практических и лабораторных занятий, промежуточной аттестации, тестирования, текущего контроля; аудиторная мебель (стол преподавателя, 11 компьютерных столов,17 стульев), 11 компьютеров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8" s="249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8">
        <v>505</v>
      </c>
      <c r="G18" s="122"/>
      <c r="H18" s="122" t="str">
        <f>IF(ISERROR(VLOOKUP($F18:$F89,'Список аудиторий'!$A$2:$B$27,2,FALSE)),"",VLOOKUP($F18:$F89,'Список аудиторий'!$A$2:$B$27,2,FALSE))</f>
        <v/>
      </c>
    </row>
    <row r="19" spans="1:8" ht="270">
      <c r="A19" s="250"/>
      <c r="B19" s="250"/>
      <c r="C19" s="112" t="str">
        <f>"Ауд. "&amp;E19&amp;". "&amp;VLOOKUP(E19:E109,'Список аудиторий'!$A$2:$B$27,2,FALSE)&amp;". "&amp;'Список аудиторий'!$B$27</f>
        <v>Ауд. 605. Компьютерный класс на 11 человек для проведения практических и лабораторных занятий, промежуточной аттестации, тестирования, текущего контроля; аудиторная мебель (стол преподавателя, 15 столов,16 стульев), 10 компьютеров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19" s="249"/>
      <c r="E19">
        <v>605</v>
      </c>
      <c r="G19" s="122"/>
      <c r="H19" s="122"/>
    </row>
    <row r="20" spans="1:8" ht="270">
      <c r="A20" s="250"/>
      <c r="B20" s="250"/>
      <c r="C20" s="112" t="str">
        <f>"Ауд. "&amp;E20&amp;". "&amp;VLOOKUP(E20:E110,'Список аудиторий'!$A$2:$B$27,2,FALSE)&amp;". "&amp;'Список аудиторий'!$B$27</f>
        <v>Ауд. 606. Компьютерный класс на 12 человек для проведения  практических и лабораторных занятий , промежуточной аттестации, тестирования, текущего контроля; аудиторная мебель (стол преподавателя, 12 столов,24 стула), 11 компьютеров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0" s="249"/>
      <c r="E20">
        <v>606</v>
      </c>
      <c r="G20" s="122"/>
      <c r="H20" s="122"/>
    </row>
    <row r="21" spans="1:8" ht="240" customHeight="1">
      <c r="A21" s="216">
        <v>9</v>
      </c>
      <c r="B21" s="216" t="s">
        <v>51</v>
      </c>
      <c r="C21" s="112" t="str">
        <f>"Ауд. "&amp;E21&amp;". "&amp;VLOOKUP(E21:E111,'Список аудиторий'!$A$2:$B$27,2,FALSE)&amp;". "&amp;'Список аудиторий'!$B$27</f>
        <v>Ауд. 507. Учебная аудитория на 34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17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1" s="215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1">
        <v>507</v>
      </c>
      <c r="G21" s="122"/>
      <c r="H21" s="122" t="str">
        <f>IF(ISERROR(VLOOKUP($F21:$F90,'Список аудиторий'!$A$2:$B$27,2,FALSE)),"",VLOOKUP($F21:$F90,'Список аудиторий'!$A$2:$B$27,2,FALSE))</f>
        <v/>
      </c>
    </row>
    <row r="22" spans="1:8" ht="270">
      <c r="A22" s="209">
        <v>10</v>
      </c>
      <c r="B22" s="210" t="s">
        <v>80</v>
      </c>
      <c r="C22" s="112" t="str">
        <f>"Ауд. "&amp;E22&amp;". "&amp;VLOOKUP(E22:E113,'Список аудиторий'!$A$2:$B$27,2,FALSE)&amp;". "&amp;'Список аудиторий'!$B$27</f>
        <v>Ауд. 607. Учебная аудитория на 26 чел.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мебель( 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2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2">
        <v>607</v>
      </c>
      <c r="G22" s="122"/>
      <c r="H22" s="122" t="str">
        <f>IF(ISERROR(VLOOKUP($F22:$F91,'Список аудиторий'!$A$2:$B$27,2,FALSE)),"",VLOOKUP($F22:$F91,'Список аудиторий'!$A$2:$B$27,2,FALSE))</f>
        <v/>
      </c>
    </row>
    <row r="23" spans="1:8" ht="270">
      <c r="A23" s="209">
        <v>11</v>
      </c>
      <c r="B23" s="210" t="s">
        <v>53</v>
      </c>
      <c r="C23" s="112" t="str">
        <f>"Ауд. "&amp;E23&amp;". "&amp;VLOOKUP(E23:E114,'Список аудиторий'!$A$2:$B$27,2,FALSE)&amp;". "&amp;'Список аудиторий'!$B$27</f>
        <v>Ауд. 507. Учебная аудитория на 34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17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3">
        <v>507</v>
      </c>
      <c r="G23" s="122"/>
      <c r="H23" s="122" t="str">
        <f>IF(ISERROR(VLOOKUP($F23:$F92,'Список аудиторий'!$A$2:$B$27,2,FALSE)),"",VLOOKUP($F23:$F92,'Список аудиторий'!$A$2:$B$27,2,FALSE))</f>
        <v/>
      </c>
    </row>
    <row r="24" spans="1:8" ht="270">
      <c r="A24" s="250">
        <v>12</v>
      </c>
      <c r="B24" s="250" t="s">
        <v>83</v>
      </c>
      <c r="C24" s="112" t="str">
        <f>"Ауд. "&amp;E24&amp;". "&amp;VLOOKUP(E24:E115,'Список аудиторий'!$A$2:$B$27,2,FALSE)&amp;". "&amp;'Список аудиторий'!$B$27</f>
        <v>Ауд. 505. Компьютерный класс на 11 человек для проведения практических и лабораторных занятий, промежуточной аттестации, тестирования, текущего контроля; аудиторная мебель (стол преподавателя, 11 компьютерных столов,17 стульев), 11 компьютеров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4" s="249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4">
        <v>505</v>
      </c>
      <c r="G24" s="122"/>
      <c r="H24" s="122" t="str">
        <f>IF(ISERROR(VLOOKUP($F24:$F93,'Список аудиторий'!$A$2:$B$27,2,FALSE)),"",VLOOKUP($F24:$F93,'Список аудиторий'!$A$2:$B$27,2,FALSE))</f>
        <v/>
      </c>
    </row>
    <row r="25" spans="1:8" ht="270">
      <c r="A25" s="250"/>
      <c r="B25" s="250"/>
      <c r="C25" s="112" t="str">
        <f>"Ауд. "&amp;E25&amp;". "&amp;VLOOKUP(E25:E116,'Список аудиторий'!$A$2:$B$27,2,FALSE)&amp;". "&amp;'Список аудиторий'!$B$27</f>
        <v>Ауд. 506. Компьютерный класс с интерактивной доской и проектором, 11 компьютеров компьютерный класс на 11 человек для проведения практических и лабораторных занятий, промежуточной аттестации, тестирования, текущего контроля аудиторная мебель (стол преподавателя, 11 компьютерных столов,15 стульев),11 компьютеров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5" s="249"/>
      <c r="E25">
        <v>506</v>
      </c>
      <c r="G25" s="122"/>
      <c r="H25" s="122"/>
    </row>
    <row r="26" spans="1:8" ht="270">
      <c r="A26" s="209">
        <v>13</v>
      </c>
      <c r="B26" s="210" t="s">
        <v>148</v>
      </c>
      <c r="C26" s="112" t="str">
        <f>"Ауд. "&amp;E26&amp;". "&amp;VLOOKUP(E26:E117,'Список аудиторий'!$A$2:$B$27,2,FALSE)&amp;". "&amp;'Список аудиторий'!$B$27</f>
        <v>Ауд. 507. Учебная аудитория на 34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17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6">
        <v>507</v>
      </c>
      <c r="G26" s="122"/>
      <c r="H26" s="122" t="str">
        <f>IF(ISERROR(VLOOKUP($F26:$F94,'Список аудиторий'!$A$2:$B$27,2,FALSE)),"",VLOOKUP($F26:$F94,'Список аудиторий'!$A$2:$B$27,2,FALSE))</f>
        <v/>
      </c>
    </row>
    <row r="27" spans="1:8" ht="270">
      <c r="A27" s="250">
        <v>14</v>
      </c>
      <c r="B27" s="250" t="s">
        <v>65</v>
      </c>
      <c r="C27" s="112" t="str">
        <f>"Ауд. "&amp;E27&amp;". "&amp;VLOOKUP(E27:E118,'Список аудиторий'!$A$2:$B$27,2,FALSE)&amp;". "&amp;'Список аудиторий'!$B$27</f>
        <v>Ауд. 602. Учебная аудитория на 60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36 парт, кафедра),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7" s="249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7">
        <v>602</v>
      </c>
      <c r="G27" s="122"/>
      <c r="H27" s="122" t="str">
        <f>IF(ISERROR(VLOOKUP($F27:$F95,'Список аудиторий'!$A$2:$B$27,2,FALSE)),"",VLOOKUP($F27:$F95,'Список аудиторий'!$A$2:$B$27,2,FALSE))</f>
        <v/>
      </c>
    </row>
    <row r="28" spans="1:8" ht="270">
      <c r="A28" s="250"/>
      <c r="B28" s="250"/>
      <c r="C28" s="112" t="str">
        <f>"Ауд. "&amp;E28&amp;". "&amp;VLOOKUP(E28:E119,'Список аудиторий'!$A$2:$B$27,2,FALSE)&amp;". "&amp;'Список аудиторий'!$B$27</f>
        <v>Ауд. 606. Компьютерный класс на 12 человек для проведения  практических и лабораторных занятий , промежуточной аттестации, тестирования, текущего контроля; аудиторная мебель (стол преподавателя, 12 столов,24 стула), 11 компьютеров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8" s="249"/>
      <c r="E28">
        <v>606</v>
      </c>
      <c r="G28" s="122"/>
      <c r="H28" s="122"/>
    </row>
    <row r="29" spans="1:8" ht="270">
      <c r="A29" s="209">
        <v>15</v>
      </c>
      <c r="B29" s="210" t="s">
        <v>62</v>
      </c>
      <c r="C29" s="112" t="str">
        <f>"Ауд. "&amp;E29&amp;". "&amp;VLOOKUP(E29:E120,'Список аудиторий'!$A$2:$B$27,2,FALSE)&amp;". "&amp;'Список аудиторий'!$B$27</f>
        <v>Ауд. 507. Учебная аудитория на 34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17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29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9">
        <v>507</v>
      </c>
      <c r="G29" s="122"/>
      <c r="H29" s="122" t="str">
        <f>IF(ISERROR(VLOOKUP($F29:$F96,'Список аудиторий'!$A$2:$B$27,2,FALSE)),"",VLOOKUP($F29:$F96,'Список аудиторий'!$A$2:$B$27,2,FALSE))</f>
        <v/>
      </c>
    </row>
    <row r="30" spans="1:8" ht="270">
      <c r="A30" s="209">
        <v>16</v>
      </c>
      <c r="B30" s="210" t="s">
        <v>464</v>
      </c>
      <c r="C30" s="112" t="str">
        <f>"Ауд. "&amp;E30&amp;". "&amp;VLOOKUP(E30:E121,'Список аудиторий'!$A$2:$B$27,2,FALSE)&amp;". "&amp;'Список аудиторий'!$B$27</f>
        <v>Ауд. 600. Компьютерный класс (ауд Касперского) на 16 человек для проведения практических и лабораторных занятий, промежуточной аттестации, тестирования, текущего контроля, аудиторная мебель (стол преподавателя, 16 столов,16 стульев), 16 компьютеров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0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0">
        <v>600</v>
      </c>
      <c r="G30" s="122"/>
      <c r="H30" s="122" t="str">
        <f>IF(ISERROR(VLOOKUP($F30:$F97,'Список аудиторий'!$A$2:$B$27,2,FALSE)),"",VLOOKUP($F30:$F97,'Список аудиторий'!$A$2:$B$27,2,FALSE))</f>
        <v/>
      </c>
    </row>
    <row r="31" spans="1:8" ht="270">
      <c r="A31" s="250">
        <v>17</v>
      </c>
      <c r="B31" s="250" t="s">
        <v>544</v>
      </c>
      <c r="C31" s="112" t="str">
        <f>"Ауд. "&amp;E31&amp;". "&amp;VLOOKUP(E31:E122,'Список аудиторий'!$A$2:$B$27,2,FALSE)&amp;". "&amp;'Список аудиторий'!$B$27</f>
        <v>Ауд. 507. Учебная аудитория на 34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17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1" s="249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1">
        <v>507</v>
      </c>
      <c r="G31" s="122"/>
      <c r="H31" s="122" t="str">
        <f>IF(ISERROR(VLOOKUP($F31:$F98,'Список аудиторий'!$A$2:$B$27,2,FALSE)),"",VLOOKUP($F31:$F98,'Список аудиторий'!$A$2:$B$27,2,FALSE))</f>
        <v/>
      </c>
    </row>
    <row r="32" spans="1:8" ht="285">
      <c r="A32" s="250"/>
      <c r="B32" s="250"/>
      <c r="C32" s="112" t="str">
        <f>"Ауд. "&amp;E32&amp;". "&amp;VLOOKUP(E32:E123,'Список аудиторий'!$A$2:$B$27,2,FALSE)&amp;". "&amp;'Список аудиторий'!$B$27</f>
        <v>Ауд. 601. Компьютерный класс (ауд Касперского) на 16 человек для проведения практических и лабораторных занятий, промежуточной аттестации, тестирования, текущего контроля, аудиторная мебель (стол преподавателя, 16 столов,16 стульев), 16 компьютеров с 2мя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2" s="249"/>
      <c r="E32">
        <v>601</v>
      </c>
      <c r="G32" s="122"/>
      <c r="H32" s="122"/>
    </row>
    <row r="33" spans="1:8" ht="270">
      <c r="A33" s="209">
        <v>18</v>
      </c>
      <c r="B33" s="210" t="s">
        <v>14</v>
      </c>
      <c r="C33" s="112" t="str">
        <f>"Ауд. "&amp;E33&amp;". "&amp;VLOOKUP(E33:E124,'Список аудиторий'!$A$2:$B$27,2,FALSE)&amp;". "&amp;'Список аудиторий'!$B$27</f>
        <v>Ауд. 602. Учебная аудитория на 60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36 парт, кафедра),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3">
        <v>602</v>
      </c>
      <c r="G33" s="122"/>
      <c r="H33" s="122" t="str">
        <f>IF(ISERROR(VLOOKUP($F33:$F99,'Список аудиторий'!$A$2:$B$27,2,FALSE)),"",VLOOKUP($F33:$F99,'Список аудиторий'!$A$2:$B$27,2,FALSE))</f>
        <v/>
      </c>
    </row>
    <row r="34" spans="1:8" ht="270">
      <c r="A34" s="209">
        <v>19</v>
      </c>
      <c r="B34" s="210" t="s">
        <v>60</v>
      </c>
      <c r="C34" s="112" t="str">
        <f>"Ауд. "&amp;E34&amp;". "&amp;VLOOKUP(E34:E125,'Список аудиторий'!$A$2:$B$27,2,FALSE)&amp;". "&amp;'Список аудиторий'!$B$27</f>
        <v>Ауд. 512. Учебная аудитория на 28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14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4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4">
        <v>512</v>
      </c>
      <c r="G34" s="122"/>
      <c r="H34" s="122" t="str">
        <f>IF(ISERROR(VLOOKUP($F34:$F100,'Список аудиторий'!$A$2:$B$27,2,FALSE)),"",VLOOKUP($F34:$F100,'Список аудиторий'!$A$2:$B$27,2,FALSE))</f>
        <v/>
      </c>
    </row>
    <row r="35" spans="1:8" ht="240">
      <c r="A35" s="209">
        <v>20</v>
      </c>
      <c r="B35" s="210" t="s">
        <v>545</v>
      </c>
      <c r="C35" s="112" t="str">
        <f>"Ауд. "&amp;E35&amp;". "&amp;VLOOKUP(E35:E126,'Список аудиторий'!$A$2:$B$27,2,FALSE)&amp;". "&amp;'Список аудиторий'!$B$27</f>
        <v>Ауд. 611. Учебная аудитория на 44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22 парты),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5">
        <v>611</v>
      </c>
      <c r="G35" s="122"/>
      <c r="H35" s="122" t="str">
        <f>IF(ISERROR(VLOOKUP($F35:$F101,'Список аудиторий'!$A$2:$B$27,2,FALSE)),"",VLOOKUP($F35:$F101,'Список аудиторий'!$A$2:$B$27,2,FALSE))</f>
        <v/>
      </c>
    </row>
    <row r="36" spans="1:8" ht="285">
      <c r="A36" s="209">
        <v>21</v>
      </c>
      <c r="B36" s="210" t="s">
        <v>467</v>
      </c>
      <c r="C36" s="112" t="str">
        <f>"Ауд. "&amp;E36&amp;". "&amp;VLOOKUP(E36:E127,'Список аудиторий'!$A$2:$B$27,2,FALSE)&amp;". "&amp;'Список аудиторий'!$B$27</f>
        <v>Ауд. 601. Компьютерный класс (ауд Касперского) на 16 человек для проведения практических и лабораторных занятий, промежуточной аттестации, тестирования, текущего контроля, аудиторная мебель (стол преподавателя, 16 столов,16 стульев), 16 компьютеров с 2мя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6">
        <v>601</v>
      </c>
      <c r="G36" s="122"/>
      <c r="H36" s="122" t="str">
        <f>IF(ISERROR(VLOOKUP($F36:$F102,'Список аудиторий'!$A$2:$B$27,2,FALSE)),"",VLOOKUP($F36:$F102,'Список аудиторий'!$A$2:$B$27,2,FALSE))</f>
        <v/>
      </c>
    </row>
    <row r="37" spans="1:8" ht="285">
      <c r="A37" s="209">
        <v>22</v>
      </c>
      <c r="B37" s="210" t="s">
        <v>468</v>
      </c>
      <c r="C37" s="112" t="str">
        <f>"Ауд. "&amp;E37&amp;". "&amp;VLOOKUP(E37:E128,'Список аудиторий'!$A$2:$B$27,2,FALSE)&amp;". "&amp;'Список аудиторий'!$B$27</f>
        <v>Ауд. 601. Компьютерный класс (ауд Касперского) на 16 человек для проведения практических и лабораторных занятий, промежуточной аттестации, тестирования, текущего контроля, аудиторная мебель (стол преподавателя, 16 столов,16 стульев), 16 компьютеров с 2мя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7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7">
        <v>601</v>
      </c>
      <c r="G37" s="122"/>
      <c r="H37" s="122" t="str">
        <f>IF(ISERROR(VLOOKUP($F37:$F103,'Список аудиторий'!$A$2:$B$27,2,FALSE)),"",VLOOKUP($F37:$F103,'Список аудиторий'!$A$2:$B$27,2,FALSE))</f>
        <v/>
      </c>
    </row>
    <row r="38" spans="1:8" ht="285">
      <c r="A38" s="209">
        <v>23</v>
      </c>
      <c r="B38" s="210" t="s">
        <v>469</v>
      </c>
      <c r="C38" s="112" t="str">
        <f>"Ауд. "&amp;E38&amp;". "&amp;VLOOKUP(E38:E129,'Список аудиторий'!$A$2:$B$27,2,FALSE)&amp;". "&amp;'Список аудиторий'!$B$27</f>
        <v>Ауд. 601. Компьютерный класс (ауд Касперского) на 16 человек для проведения практических и лабораторных занятий, промежуточной аттестации, тестирования, текущего контроля, аудиторная мебель (стол преподавателя, 16 столов,16 стульев), 16 компьютеров с 2мя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8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8">
        <v>601</v>
      </c>
      <c r="G38" s="122"/>
      <c r="H38" s="122" t="str">
        <f>IF(ISERROR(VLOOKUP($F38:$F104,'Список аудиторий'!$A$2:$B$27,2,FALSE)),"",VLOOKUP($F38:$F104,'Список аудиторий'!$A$2:$B$27,2,FALSE))</f>
        <v/>
      </c>
    </row>
    <row r="39" spans="1:8" ht="270">
      <c r="A39" s="209">
        <v>24</v>
      </c>
      <c r="B39" s="210" t="s">
        <v>546</v>
      </c>
      <c r="C39" s="112" t="str">
        <f>"Ауд. "&amp;E39&amp;". "&amp;VLOOKUP(E39:E130,'Список аудиторий'!$A$2:$B$27,2,FALSE)&amp;". "&amp;'Список аудиторий'!$B$27</f>
        <v>Ауд. 605. Компьютерный класс на 11 человек для проведения практических и лабораторных занятий, промежуточной аттестации, тестирования, текущего контроля; аудиторная мебель (стол преподавателя, 15 столов,16 стульев), 10 компьютеров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39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9">
        <v>605</v>
      </c>
      <c r="G39" s="122"/>
      <c r="H39" s="122" t="str">
        <f>IF(ISERROR(VLOOKUP($F39:$F105,'Список аудиторий'!$A$2:$B$27,2,FALSE)),"",VLOOKUP($F39:$F105,'Список аудиторий'!$A$2:$B$27,2,FALSE))</f>
        <v/>
      </c>
    </row>
    <row r="40" spans="1:8" ht="270">
      <c r="A40" s="209">
        <v>25</v>
      </c>
      <c r="B40" s="210" t="s">
        <v>74</v>
      </c>
      <c r="C40" s="112" t="str">
        <f>"Ауд. "&amp;E40&amp;". "&amp;VLOOKUP(E40:E131,'Список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40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0">
        <v>603</v>
      </c>
      <c r="G40" s="122"/>
      <c r="H40" s="122" t="str">
        <f>IF(ISERROR(VLOOKUP($F40:$F106,'Список аудиторий'!$A$2:$B$27,2,FALSE)),"",VLOOKUP($F40:$F106,'Список аудиторий'!$A$2:$B$27,2,FALSE))</f>
        <v/>
      </c>
    </row>
    <row r="41" spans="1:8" ht="270">
      <c r="A41" s="209">
        <v>26</v>
      </c>
      <c r="B41" s="210" t="s">
        <v>72</v>
      </c>
      <c r="C41" s="112" t="str">
        <f>"Ауд. "&amp;E41&amp;". "&amp;VLOOKUP(E41:E132,'Список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41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1">
        <v>603</v>
      </c>
      <c r="G41" s="122"/>
      <c r="H41" s="122" t="str">
        <f>IF(ISERROR(VLOOKUP($F41:$F107,'Список аудиторий'!$A$2:$B$27,2,FALSE)),"",VLOOKUP($F41:$F107,'Список аудиторий'!$A$2:$B$27,2,FALSE))</f>
        <v/>
      </c>
    </row>
    <row r="42" spans="1:8" ht="270">
      <c r="A42" s="209">
        <v>27</v>
      </c>
      <c r="B42" s="210" t="s">
        <v>138</v>
      </c>
      <c r="C42" s="112" t="str">
        <f>"Ауд. "&amp;E42&amp;". "&amp;VLOOKUP(E42:E133,'Список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42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2">
        <v>603</v>
      </c>
      <c r="G42" s="122"/>
      <c r="H42" s="122" t="str">
        <f>IF(ISERROR(VLOOKUP($F42:$F108,'Список аудиторий'!$A$2:$B$27,2,FALSE)),"",VLOOKUP($F42:$F108,'Список аудиторий'!$A$2:$B$27,2,FALSE))</f>
        <v/>
      </c>
    </row>
    <row r="43" spans="1:8" ht="270">
      <c r="A43" s="209">
        <v>28</v>
      </c>
      <c r="B43" s="210" t="s">
        <v>140</v>
      </c>
      <c r="C43" s="112" t="str">
        <f>"Ауд. "&amp;E43&amp;". "&amp;VLOOKUP(E43:E134,'Список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4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3">
        <v>603</v>
      </c>
      <c r="G43" s="122"/>
      <c r="H43" s="122" t="str">
        <f>IF(ISERROR(VLOOKUP($F43:$F109,'Список аудиторий'!$A$2:$B$27,2,FALSE)),"",VLOOKUP($F43:$F109,'Список аудиторий'!$A$2:$B$27,2,FALSE))</f>
        <v/>
      </c>
    </row>
    <row r="44" spans="1:8" ht="270">
      <c r="A44" s="209">
        <v>29</v>
      </c>
      <c r="B44" s="210" t="s">
        <v>470</v>
      </c>
      <c r="C44" s="112" t="str">
        <f>"Ауд. "&amp;E44&amp;". "&amp;VLOOKUP(E44:E135,'Список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44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4">
        <v>603</v>
      </c>
      <c r="G44" s="122"/>
      <c r="H44" s="122" t="str">
        <f>IF(ISERROR(VLOOKUP($F44:$F110,'Список аудиторий'!$A$2:$B$27,2,FALSE)),"",VLOOKUP($F44:$F110,'Список аудиторий'!$A$2:$B$27,2,FALSE))</f>
        <v/>
      </c>
    </row>
    <row r="45" spans="1:8" ht="270">
      <c r="A45" s="209">
        <v>30</v>
      </c>
      <c r="B45" s="210" t="s">
        <v>149</v>
      </c>
      <c r="C45" s="112" t="str">
        <f>"Ауд. "&amp;E45&amp;". "&amp;VLOOKUP(E45:E136,'Список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4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5">
        <v>603</v>
      </c>
      <c r="G45" s="122"/>
      <c r="H45" s="122" t="str">
        <f>IF(ISERROR(VLOOKUP($F45:$F111,'Список аудиторий'!$A$2:$B$27,2,FALSE)),"",VLOOKUP($F45:$F111,'Список аудиторий'!$A$2:$B$27,2,FALSE))</f>
        <v/>
      </c>
    </row>
    <row r="46" spans="1:8" ht="270">
      <c r="A46" s="209">
        <v>31</v>
      </c>
      <c r="B46" s="210" t="s">
        <v>471</v>
      </c>
      <c r="C46" s="112" t="str">
        <f>"Ауд. "&amp;E46&amp;". "&amp;VLOOKUP(E46:E137,'Список аудиторий'!$A$2:$B$27,2,FALSE)&amp;". "&amp;'Список аудиторий'!$B$27</f>
        <v>Ауд. 605. Компьютерный класс на 11 человек для проведения практических и лабораторных занятий, промежуточной аттестации, тестирования, текущего контроля; аудиторная мебель (стол преподавателя, 15 столов,16 стульев), 10 компьютеров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4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6">
        <v>605</v>
      </c>
      <c r="G46" s="122"/>
      <c r="H46" s="122" t="str">
        <f>IF(ISERROR(VLOOKUP($F46:$F112,'Список аудиторий'!$A$2:$B$27,2,FALSE)),"",VLOOKUP($F46:$F112,'Список аудиторий'!$A$2:$B$27,2,FALSE))</f>
        <v/>
      </c>
    </row>
    <row r="47" spans="1:8" ht="90">
      <c r="A47" s="209">
        <v>32</v>
      </c>
      <c r="B47" s="210" t="s">
        <v>111</v>
      </c>
      <c r="C47" s="112" t="str">
        <f>VLOOKUP(E47:E138,'Список аудиторий'!$A$2:$B$27,2,FALSE)</f>
        <v xml:space="preserve">Зал спортивных игр с трибунами  оснащен табло с программным обеспечением.  Баскетбольная, волейбольная  и гандбольная площадки , оснащенные соответствующим оборудованием, а также
две комнаты для переодевания с душевыми отделениями и санузлом.  Подсобное помещение с необходимым инвентарем для проведения учебно-тренировочных занятий по баскетболу, волейболу, гандболу.
Зал настольного тенниса оснащен семью теннисными столами. При зале имеются две комнаты для переодевания с душевыми отделениями и санузлом.
Тренажерный зал оснащен тренажерами для выполнения упражнений силового характера на все группы мышц. В зале имеются две раздевалки  для переодевания с душевыми  отделениями и санузлом.
Зал гимнастики оснащен гимнастическим ковром с помостом. Перекладины разной высоты, гимнастические кольца, брусья параллельные и разновысокие, бревно гимнастическое, шведская стенка, маты различного формата и вспомогательное оборудование. В зале имеются две раздевалки для переодевания с душевыми   отделениями и санузлом.
Зал общей физической подготовки оснащен тренажерами для выполнения упражнений силового характера на все группы мышц. Ковер борцовский. В зале имеются две раздевалки для переодевания с душевыми  отделениями и санузлом. 
Плавательный бассейн оснащен шестью дорожками по 25 метров с дополнительным и вспомогательным оборудованием. Имеются две раздевалки для переодевания с душевыми  и санузлом.
</v>
      </c>
      <c r="D47" s="113" t="str">
        <f t="shared" si="0"/>
        <v xml:space="preserve">Российская Федерация 362025
Респ. Северная Осетия Алания
г. Владикавказ
Ватутина 44-46
Дворец спорта
</v>
      </c>
      <c r="E47" s="116" t="s">
        <v>540</v>
      </c>
      <c r="G47" s="122"/>
      <c r="H47" s="122" t="str">
        <f>IF(ISERROR(VLOOKUP($F47:$F113,'Список аудиторий'!$A$2:$B$27,2,FALSE)),"",VLOOKUP($F47:$F113,'Список аудиторий'!$A$2:$B$27,2,FALSE))</f>
        <v/>
      </c>
    </row>
    <row r="48" spans="1:8" ht="270">
      <c r="A48" s="209">
        <v>33</v>
      </c>
      <c r="B48" s="210" t="s">
        <v>472</v>
      </c>
      <c r="C48" s="112" t="str">
        <f>"Ауд. "&amp;E48&amp;". "&amp;VLOOKUP(E48:E139,'Список аудиторий'!$A$2:$B$27,2,FALSE)&amp;". "&amp;'Список аудиторий'!$B$27</f>
        <v>Ауд. 604. Учебная аудитория на 24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12 столов, 24 стула),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48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8">
        <v>604</v>
      </c>
      <c r="G48" s="122"/>
      <c r="H48" s="122" t="str">
        <f>IF(ISERROR(VLOOKUP($F48:$F114,'Список аудиторий'!$A$2:$B$27,2,FALSE)),"",VLOOKUP($F48:$F114,'Список аудиторий'!$A$2:$B$27,2,FALSE))</f>
        <v/>
      </c>
    </row>
    <row r="49" spans="1:8" ht="240">
      <c r="A49" s="250">
        <v>34</v>
      </c>
      <c r="B49" s="250" t="s">
        <v>473</v>
      </c>
      <c r="C49" s="112" t="str">
        <f>"Ауд. "&amp;E49&amp;". "&amp;VLOOKUP(E49:E140,'Список аудиторий'!$A$2:$B$27,2,FALSE)&amp;". "&amp;'Список аудиторий'!$B$27</f>
        <v>Ауд. 611. Учебная аудитория на 44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22 парты),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49" s="249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9">
        <v>611</v>
      </c>
      <c r="G49" s="122"/>
      <c r="H49" s="122" t="str">
        <f>IF(ISERROR(VLOOKUP($F49:$F115,'Список аудиторий'!$A$2:$B$27,2,FALSE)),"",VLOOKUP($F49:$F115,'Список аудиторий'!$A$2:$B$27,2,FALSE))</f>
        <v/>
      </c>
    </row>
    <row r="50" spans="1:8" ht="270">
      <c r="A50" s="250"/>
      <c r="B50" s="250"/>
      <c r="C50" s="112" t="str">
        <f>"Ауд. "&amp;E50&amp;". "&amp;VLOOKUP(E50:E141,'Список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0" s="249"/>
      <c r="E50">
        <v>603</v>
      </c>
      <c r="G50" s="122"/>
      <c r="H50" s="122"/>
    </row>
    <row r="51" spans="1:8" ht="270">
      <c r="A51" s="209">
        <v>35</v>
      </c>
      <c r="B51" s="210" t="s">
        <v>474</v>
      </c>
      <c r="C51" s="112" t="str">
        <f>"Ауд. "&amp;E51&amp;". "&amp;VLOOKUP(E51:E142,'Список аудиторий'!$A$2:$B$27,2,FALSE)&amp;". "&amp;'Список аудиторий'!$B$27</f>
        <v>Ауд. 605. Компьютерный класс на 11 человек для проведения практических и лабораторных занятий, промежуточной аттестации, тестирования, текущего контроля; аудиторная мебель (стол преподавателя, 15 столов,16 стульев), 10 компьютеров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1" s="113" t="str">
        <f t="shared" ref="D51:D66" si="1">IF(ISNUMBER(SEARCH("Дворец",E52)),"Российская Федерация 362025
Респ. Северная Осетия Алания
г. Владикавказ
Ватутина 44-46
Дворец спорта
",IF(ISNUMBER(SEARCH("Библиотека",E52)),"Российская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51">
        <v>605</v>
      </c>
      <c r="G51" s="122"/>
      <c r="H51" s="122" t="str">
        <f>IF(ISERROR(VLOOKUP($F51:$F116,'Список аудиторий'!$A$2:$B$27,2,FALSE)),"",VLOOKUP($F51:$F116,'Список аудиторий'!$A$2:$B$27,2,FALSE))</f>
        <v/>
      </c>
    </row>
    <row r="52" spans="1:8" ht="270">
      <c r="A52" s="209">
        <v>36</v>
      </c>
      <c r="B52" s="210" t="s">
        <v>475</v>
      </c>
      <c r="C52" s="112" t="str">
        <f>"Ауд. "&amp;E52&amp;". "&amp;VLOOKUP(E52:E143,'Список аудиторий'!$A$2:$B$27,2,FALSE)&amp;". "&amp;'Список аудиторий'!$B$27</f>
        <v>Ауд. 605. Компьютерный класс на 11 человек для проведения практических и лабораторных занятий, промежуточной аттестации, тестирования, текущего контроля; аудиторная мебель (стол преподавателя, 15 столов,16 стульев), 10 компьютеров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2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52">
        <v>605</v>
      </c>
      <c r="G52" s="122"/>
      <c r="H52" s="122" t="str">
        <f>IF(ISERROR(VLOOKUP($F52:$F117,'Список аудиторий'!$A$2:$B$27,2,FALSE)),"",VLOOKUP($F52:$F117,'Список аудиторий'!$A$2:$B$27,2,FALSE))</f>
        <v/>
      </c>
    </row>
    <row r="53" spans="1:8" ht="270">
      <c r="A53" s="209">
        <v>37</v>
      </c>
      <c r="B53" s="210" t="s">
        <v>476</v>
      </c>
      <c r="C53" s="112" t="str">
        <f>"Ауд. "&amp;E53&amp;". "&amp;VLOOKUP(E53:E144,'Список аудиторий'!$A$2:$B$27,2,FALSE)&amp;". "&amp;'Список аудиторий'!$B$27</f>
        <v>Ауд. 607. Учебная аудитория на 26 чел.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мебель( 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3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53">
        <v>607</v>
      </c>
      <c r="G53" s="122"/>
      <c r="H53" s="122" t="str">
        <f>IF(ISERROR(VLOOKUP($F53:$F118,'Список аудиторий'!$A$2:$B$27,2,FALSE)),"",VLOOKUP($F53:$F118,'Список аудиторий'!$A$2:$B$27,2,FALSE))</f>
        <v/>
      </c>
    </row>
    <row r="54" spans="1:8" ht="270">
      <c r="A54" s="209">
        <v>38</v>
      </c>
      <c r="B54" s="210" t="s">
        <v>477</v>
      </c>
      <c r="C54" s="112" t="str">
        <f>"Ауд. "&amp;E54&amp;". "&amp;VLOOKUP(E54:E145,'Список аудиторий'!$A$2:$B$27,2,FALSE)&amp;". "&amp;'Список аудиторий'!$B$27</f>
        <v>Ауд. 605. Компьютерный класс на 11 человек для проведения практических и лабораторных занятий, промежуточной аттестации, тестирования, текущего контроля; аудиторная мебель (стол преподавателя, 15 столов,16 стульев), 10 компьютеров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4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54">
        <v>605</v>
      </c>
      <c r="G54" s="122"/>
      <c r="H54" s="122" t="str">
        <f>IF(ISERROR(VLOOKUP($F54:$F119,'Список аудиторий'!$A$2:$B$27,2,FALSE)),"",VLOOKUP($F54:$F119,'Список аудиторий'!$A$2:$B$27,2,FALSE))</f>
        <v/>
      </c>
    </row>
    <row r="55" spans="1:8" ht="270">
      <c r="A55" s="209">
        <v>39</v>
      </c>
      <c r="B55" s="210" t="s">
        <v>478</v>
      </c>
      <c r="C55" s="112" t="str">
        <f>"Ауд. "&amp;E55&amp;". "&amp;VLOOKUP(E55:E146,'Список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5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55">
        <v>603</v>
      </c>
      <c r="G55" s="122"/>
      <c r="H55" s="122" t="str">
        <f>IF(ISERROR(VLOOKUP($F55:$F120,'Список аудиторий'!$A$2:$B$27,2,FALSE)),"",VLOOKUP($F55:$F120,'Список аудиторий'!$A$2:$B$27,2,FALSE))</f>
        <v/>
      </c>
    </row>
    <row r="56" spans="1:8" ht="240">
      <c r="A56" s="209">
        <v>40</v>
      </c>
      <c r="B56" s="210" t="s">
        <v>479</v>
      </c>
      <c r="C56" s="112" t="str">
        <f>"Ауд. "&amp;E56&amp;". "&amp;VLOOKUP(E56:E147,'Список аудиторий'!$A$2:$B$27,2,FALSE)&amp;". "&amp;'Список аудиторий'!$B$27</f>
        <v>Ауд. 611. Учебная аудитория на 44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22 парты),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6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56">
        <v>611</v>
      </c>
      <c r="G56" s="122"/>
      <c r="H56" s="122" t="str">
        <f>IF(ISERROR(VLOOKUP($F56:$F121,'Список аудиторий'!$A$2:$B$27,2,FALSE)),"",VLOOKUP($F56:$F121,'Список аудиторий'!$A$2:$B$27,2,FALSE))</f>
        <v/>
      </c>
    </row>
    <row r="57" spans="1:8" ht="285">
      <c r="A57" s="209">
        <v>41</v>
      </c>
      <c r="B57" s="210" t="s">
        <v>480</v>
      </c>
      <c r="C57" s="112" t="str">
        <f>"Ауд. "&amp;E57&amp;". "&amp;VLOOKUP(E57:E148,'Список аудиторий'!$A$2:$B$27,2,FALSE)&amp;". "&amp;'Список аудиторий'!$B$27</f>
        <v>Ауд. 601. Компьютерный класс (ауд Касперского) на 16 человек для проведения практических и лабораторных занятий, промежуточной аттестации, тестирования, текущего контроля, аудиторная мебель (стол преподавателя, 16 столов,16 стульев), 16 компьютеров с 2мя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7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57">
        <v>601</v>
      </c>
      <c r="G57" s="122"/>
      <c r="H57" s="122" t="str">
        <f>IF(ISERROR(VLOOKUP($F57:$F122,'Список аудиторий'!$A$2:$B$27,2,FALSE)),"",VLOOKUP($F57:$F122,'Список аудиторий'!$A$2:$B$27,2,FALSE))</f>
        <v/>
      </c>
    </row>
    <row r="58" spans="1:8" ht="270">
      <c r="A58" s="209">
        <v>42</v>
      </c>
      <c r="B58" s="210" t="s">
        <v>481</v>
      </c>
      <c r="C58" s="112" t="str">
        <f>"Ауд. "&amp;E58&amp;". "&amp;VLOOKUP(E58:E149,'Список аудиторий'!$A$2:$B$27,2,FALSE)&amp;". "&amp;'Список аудиторий'!$B$27</f>
        <v>Ауд. 602. Учебная аудитория на 60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36 парт, кафедра),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8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58">
        <v>602</v>
      </c>
      <c r="G58" s="122"/>
      <c r="H58" s="122" t="str">
        <f>IF(ISERROR(VLOOKUP($F58:$F123,'Список аудиторий'!$A$2:$B$27,2,FALSE)),"",VLOOKUP($F58:$F123,'Список аудиторий'!$A$2:$B$27,2,FALSE))</f>
        <v/>
      </c>
    </row>
    <row r="59" spans="1:8" ht="270">
      <c r="A59" s="209">
        <v>43</v>
      </c>
      <c r="B59" s="210" t="s">
        <v>482</v>
      </c>
      <c r="C59" s="112" t="str">
        <f>"Ауд. "&amp;E59&amp;". "&amp;VLOOKUP(E59:E150,'Список аудиторий'!$A$2:$B$27,2,FALSE)&amp;". "&amp;'Список аудиторий'!$B$27</f>
        <v>Ауд. 505. Компьютерный класс на 11 человек для проведения практических и лабораторных занятий, промежуточной аттестации, тестирования, текущего контроля; аудиторная мебель (стол преподавателя, 11 компьютерных столов,17 стульев), 11 компьютеров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59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59">
        <v>505</v>
      </c>
      <c r="G59" s="122"/>
      <c r="H59" s="122" t="str">
        <f>IF(ISERROR(VLOOKUP($F59:$F124,'Список аудиторий'!$A$2:$B$27,2,FALSE)),"",VLOOKUP($F59:$F124,'Список аудиторий'!$A$2:$B$27,2,FALSE))</f>
        <v/>
      </c>
    </row>
    <row r="60" spans="1:8" ht="270">
      <c r="A60" s="209">
        <v>44</v>
      </c>
      <c r="B60" s="210" t="s">
        <v>483</v>
      </c>
      <c r="C60" s="112" t="str">
        <f>"Ауд. "&amp;E60&amp;". "&amp;VLOOKUP(E60:E151,'Список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0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60">
        <v>603</v>
      </c>
      <c r="G60" s="122"/>
      <c r="H60" s="122" t="str">
        <f>IF(ISERROR(VLOOKUP($F60:$F125,'Список аудиторий'!$A$2:$B$27,2,FALSE)),"",VLOOKUP($F60:$F125,'Список аудиторий'!$A$2:$B$27,2,FALSE))</f>
        <v/>
      </c>
    </row>
    <row r="61" spans="1:8" ht="270">
      <c r="A61" s="209">
        <v>45</v>
      </c>
      <c r="B61" s="210" t="s">
        <v>484</v>
      </c>
      <c r="C61" s="112" t="str">
        <f>"Ауд. "&amp;E61&amp;". "&amp;VLOOKUP(E61:E152,'Список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1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61">
        <v>603</v>
      </c>
      <c r="G61" s="122"/>
      <c r="H61" s="122" t="str">
        <f>IF(ISERROR(VLOOKUP($F61:$F126,'Список аудиторий'!$A$2:$B$27,2,FALSE)),"",VLOOKUP($F61:$F126,'Список аудиторий'!$A$2:$B$27,2,FALSE))</f>
        <v/>
      </c>
    </row>
    <row r="62" spans="1:8" ht="270">
      <c r="A62" s="209">
        <v>46</v>
      </c>
      <c r="B62" s="210" t="s">
        <v>485</v>
      </c>
      <c r="C62" s="112" t="str">
        <f>"Ауд. "&amp;E62&amp;". "&amp;VLOOKUP(E62:E153,'Список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2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62">
        <v>603</v>
      </c>
      <c r="G62" s="122"/>
      <c r="H62" s="122" t="str">
        <f>IF(ISERROR(VLOOKUP($F62:$F127,'Список аудиторий'!$A$2:$B$27,2,FALSE)),"",VLOOKUP($F62:$F127,'Список аудиторий'!$A$2:$B$27,2,FALSE))</f>
        <v/>
      </c>
    </row>
    <row r="63" spans="1:8" ht="270">
      <c r="A63" s="209">
        <v>47</v>
      </c>
      <c r="B63" s="210" t="s">
        <v>486</v>
      </c>
      <c r="C63" s="112" t="str">
        <f>"Ауд. "&amp;E63&amp;". "&amp;VLOOKUP(E63:E154,'Список аудиторий'!$A$2:$B$27,2,FALSE)&amp;". "&amp;'Список аудиторий'!$B$27</f>
        <v>Ауд. 507. Учебная аудитория на 34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17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3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63">
        <v>507</v>
      </c>
      <c r="G63" s="122"/>
      <c r="H63" s="122" t="str">
        <f>IF(ISERROR(VLOOKUP($F63:$F128,'Список аудиторий'!$A$2:$B$27,2,FALSE)),"",VLOOKUP($F63:$F128,'Список аудиторий'!$A$2:$B$27,2,FALSE))</f>
        <v/>
      </c>
    </row>
    <row r="64" spans="1:8" ht="270">
      <c r="A64" s="209">
        <v>48</v>
      </c>
      <c r="B64" s="210" t="s">
        <v>117</v>
      </c>
      <c r="C64" s="112" t="str">
        <f>"Ауд. "&amp;E64&amp;". "&amp;VLOOKUP(E64:E155,'Список аудиторий'!$A$2:$B$27,2,FALSE)&amp;". "&amp;'Список аудиторий'!$B$27</f>
        <v>Ауд. 507. Учебная аудитория на 34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17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4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64">
        <v>507</v>
      </c>
      <c r="G64" s="122"/>
      <c r="H64" s="122" t="str">
        <f>IF(ISERROR(VLOOKUP($F64:$F129,'Список аудиторий'!$A$2:$B$27,2,FALSE)),"",VLOOKUP($F64:$F129,'Список аудиторий'!$A$2:$B$27,2,FALSE))</f>
        <v/>
      </c>
    </row>
    <row r="65" spans="1:8" ht="270">
      <c r="A65" s="209">
        <v>49</v>
      </c>
      <c r="B65" s="210" t="s">
        <v>131</v>
      </c>
      <c r="C65" s="112" t="str">
        <f>"Ауд. "&amp;E65&amp;". "&amp;VLOOKUP(E65:E156,'Список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5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65">
        <v>603</v>
      </c>
      <c r="G65" s="122"/>
      <c r="H65" s="122" t="str">
        <f>IF(ISERROR(VLOOKUP($F65:$F130,'Список аудиторий'!$A$2:$B$27,2,FALSE)),"",VLOOKUP($F65:$F130,'Список аудиторий'!$A$2:$B$27,2,FALSE))</f>
        <v/>
      </c>
    </row>
    <row r="66" spans="1:8" ht="270">
      <c r="A66" s="250">
        <v>50</v>
      </c>
      <c r="B66" s="250" t="s">
        <v>487</v>
      </c>
      <c r="C66" s="112" t="str">
        <f>"Ауд. "&amp;E66&amp;". "&amp;VLOOKUP(E66:E157,'Список аудиторий'!$A$2:$B$27,2,FALSE)&amp;". "&amp;'Список аудиторий'!$B$27</f>
        <v>Ауд. 506. Компьютерный класс с интерактивной доской и проектором, 11 компьютеров компьютерный класс на 11 человек для проведения практических и лабораторных занятий, промежуточной аттестации, тестирования, текущего контроля аудиторная мебель (стол преподавателя, 11 компьютерных столов,15 стульев),11 компьютеров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6" s="249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66">
        <v>506</v>
      </c>
      <c r="G66" s="122"/>
      <c r="H66" s="122" t="str">
        <f>IF(ISERROR(VLOOKUP($F66:$F131,'Список аудиторий'!$A$2:$B$27,2,FALSE)),"",VLOOKUP($F66:$F131,'Список аудиторий'!$A$2:$B$27,2,FALSE))</f>
        <v/>
      </c>
    </row>
    <row r="67" spans="1:8" ht="240">
      <c r="A67" s="250"/>
      <c r="B67" s="250"/>
      <c r="C67" s="112" t="str">
        <f>"Ауд. "&amp;E67&amp;". "&amp;VLOOKUP(E67:E158,'Список аудиторий'!$A$2:$B$27,2,FALSE)&amp;". "&amp;'Список аудиторий'!$B$27</f>
        <v>Ауд. 611. Учебная аудитория на 44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22 парты),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7" s="249"/>
      <c r="E67">
        <v>611</v>
      </c>
      <c r="G67" s="122"/>
      <c r="H67" s="122"/>
    </row>
    <row r="68" spans="1:8" ht="270">
      <c r="A68" s="209">
        <v>51</v>
      </c>
      <c r="B68" s="210" t="s">
        <v>145</v>
      </c>
      <c r="C68" s="112" t="str">
        <f>"Ауд. "&amp;E68&amp;". "&amp;VLOOKUP(E68:E159,'Список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8" s="113" t="str">
        <f>IF(ISNUMBER(SEARCH("Дворец",E69)),"Российская Федерация 362025
Респ. Северная Осетия Алания
г. Владикавказ
Ватутина 44-46
Дворец спорта
",IF(ISNUMBER(SEARCH("Библиотека",E69)),"Российская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68">
        <v>603</v>
      </c>
      <c r="G68" s="122"/>
      <c r="H68" s="122" t="str">
        <f>IF(ISERROR(VLOOKUP($F68:$F132,'Список аудиторий'!$A$2:$B$27,2,FALSE)),"",VLOOKUP($F68:$F132,'Список аудиторий'!$A$2:$B$27,2,FALSE))</f>
        <v/>
      </c>
    </row>
    <row r="69" spans="1:8" ht="270">
      <c r="A69" s="209">
        <v>52</v>
      </c>
      <c r="B69" s="210" t="s">
        <v>108</v>
      </c>
      <c r="C69" s="112" t="str">
        <f>"Ауд. "&amp;E69&amp;". "&amp;VLOOKUP(E69:E160,'Список аудиторий'!$A$2:$B$27,2,FALSE)&amp;". "&amp;'Список аудиторий'!$B$27</f>
        <v>Ауд. 606. Компьютерный класс на 12 человек для проведения  практических и лабораторных занятий , промежуточной аттестации, тестирования, текущего контроля; аудиторная мебель (стол преподавателя, 12 столов,24 стула), 11 компьютеров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69" s="113" t="str">
        <f>IF(ISNUMBER(SEARCH("Дворец",E70)),"Российская Федерация 362025
Респ. Северная Осетия Алания
г. Владикавказ
Ватутина 44-46
Дворец спорта
",IF(ISNUMBER(SEARCH("Библиотека",E70)),"Российская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69">
        <v>606</v>
      </c>
      <c r="G69" s="122"/>
      <c r="H69" s="122" t="str">
        <f>IF(ISERROR(VLOOKUP($F69:$F133,'Список аудиторий'!$A$2:$B$27,2,FALSE)),"",VLOOKUP($F69:$F133,'Список аудиторий'!$A$2:$B$27,2,FALSE))</f>
        <v/>
      </c>
    </row>
    <row r="70" spans="1:8" ht="270">
      <c r="A70" s="209">
        <v>53</v>
      </c>
      <c r="B70" s="210" t="s">
        <v>539</v>
      </c>
      <c r="C70" s="112" t="str">
        <f>"Ауд. "&amp;E70&amp;". "&amp;VLOOKUP(E70:E161,'Список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70" s="113" t="str">
        <f>IF(ISNUMBER(SEARCH("Дворец",E71)),"Российская Федерация 362025
Респ. Северная Осетия Алания
г. Владикавказ
Ватутина 44-46
Дворец спорта
",IF(ISNUMBER(SEARCH("Библиотека",E71)),"Российская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70">
        <v>603</v>
      </c>
      <c r="G70" s="122"/>
      <c r="H70" s="122" t="str">
        <f>IF(ISERROR(VLOOKUP($F70:$F134,'Список аудиторий'!$A$2:$B$27,2,FALSE)),"",VLOOKUP($F70:$F134,'Список аудиторий'!$A$2:$B$27,2,FALSE))</f>
        <v/>
      </c>
    </row>
    <row r="71" spans="1:8" ht="270">
      <c r="A71" s="250">
        <v>54</v>
      </c>
      <c r="B71" s="250" t="s">
        <v>547</v>
      </c>
      <c r="C71" s="112" t="str">
        <f>"Ауд. "&amp;E71&amp;". "&amp;VLOOKUP(E71:E162,'Список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71" s="249" t="str">
        <f>IF(ISNUMBER(SEARCH("Дворец",E72)),"Российская Федерация 362025
Респ. Северная Осетия Алания
г. Владикавказ
Ватутина 44-46
Дворец спорта
",IF(ISNUMBER(SEARCH("Библиотека",E72)),"Российская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71">
        <v>603</v>
      </c>
      <c r="G71" s="122"/>
      <c r="H71" s="122" t="str">
        <f>IF(ISERROR(VLOOKUP($F71:$F135,'Список аудиторий'!$A$2:$B$27,2,FALSE)),"",VLOOKUP($F71:$F135,'Список аудиторий'!$A$2:$B$27,2,FALSE))</f>
        <v/>
      </c>
    </row>
    <row r="72" spans="1:8" ht="270">
      <c r="A72" s="250"/>
      <c r="B72" s="250"/>
      <c r="C72" s="112" t="str">
        <f>"Ауд. "&amp;E72&amp;". "&amp;VLOOKUP(E72:E163,'Список аудиторий'!$A$2:$B$27,2,FALSE)&amp;". "&amp;'Список аудиторий'!$B$27</f>
        <v>Ауд. 511. Учебная аудитория на 26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72" s="249"/>
      <c r="E72" s="116">
        <v>511</v>
      </c>
      <c r="G72" s="122"/>
      <c r="H72" s="122"/>
    </row>
    <row r="73" spans="1:8" ht="270">
      <c r="A73" s="209">
        <v>55</v>
      </c>
      <c r="B73" s="210" t="s">
        <v>489</v>
      </c>
      <c r="C73" s="112" t="str">
        <f>"Ауд. "&amp;E73&amp;". "&amp;VLOOKUP(E73:E164,'Список аудиторий'!$A$2:$B$27,2,FALSE)&amp;". "&amp;'Список аудиторий'!$B$27</f>
        <v>Ауд. 606. Компьютерный класс на 12 человек для проведения  практических и лабораторных занятий , промежуточной аттестации, тестирования, текущего контроля; аудиторная мебель (стол преподавателя, 12 столов,24 стула), 11 компьютеров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73" s="113" t="str">
        <f t="shared" ref="D73:D87" si="2">IF(ISNUMBER(SEARCH("Дворец",E74)),"Российская Федерация 362025
Респ. Северная Осетия Алания
г. Владикавказ
Ватутина 44-46
Дворец спорта
",IF(ISNUMBER(SEARCH("Библиотека",E74)),"Российская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73" s="116">
        <v>606</v>
      </c>
      <c r="G73" s="122"/>
      <c r="H73" s="122" t="str">
        <f>IF(ISERROR(VLOOKUP($F73:$F136,'Список аудиторий'!$A$2:$B$27,2,FALSE)),"",VLOOKUP($F73:$F136,'Список аудиторий'!$A$2:$B$27,2,FALSE))</f>
        <v/>
      </c>
    </row>
    <row r="74" spans="1:8" ht="270">
      <c r="A74" s="209">
        <v>56</v>
      </c>
      <c r="B74" s="210" t="s">
        <v>490</v>
      </c>
      <c r="C74" s="112" t="str">
        <f>"Ауд. "&amp;E74&amp;". "&amp;VLOOKUP(E74:E165,'Список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74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74">
        <v>603</v>
      </c>
      <c r="G74" s="122"/>
      <c r="H74" s="122" t="str">
        <f>IF(ISERROR(VLOOKUP($F74:$F137,'Список аудиторий'!$A$2:$B$27,2,FALSE)),"",VLOOKUP($F74:$F137,'Список аудиторий'!$A$2:$B$27,2,FALSE))</f>
        <v/>
      </c>
    </row>
    <row r="75" spans="1:8" ht="270">
      <c r="A75" s="209">
        <v>57</v>
      </c>
      <c r="B75" s="210" t="s">
        <v>121</v>
      </c>
      <c r="C75" s="112" t="str">
        <f>"Ауд. "&amp;E75&amp;". "&amp;VLOOKUP(E75:E166,'Список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75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75">
        <v>603</v>
      </c>
      <c r="G75" s="122"/>
      <c r="H75" s="122" t="str">
        <f>IF(ISERROR(VLOOKUP($F75:$F138,'Список аудиторий'!$A$2:$B$27,2,FALSE)),"",VLOOKUP($F75:$F138,'Список аудиторий'!$A$2:$B$27,2,FALSE))</f>
        <v/>
      </c>
    </row>
    <row r="76" spans="1:8" ht="270">
      <c r="A76" s="209">
        <v>58</v>
      </c>
      <c r="B76" s="210" t="s">
        <v>109</v>
      </c>
      <c r="C76" s="112" t="str">
        <f>"Ауд. "&amp;E76&amp;". "&amp;VLOOKUP(E76:E167,'Список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76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76">
        <v>603</v>
      </c>
      <c r="G76" s="122"/>
      <c r="H76" s="122" t="str">
        <f>IF(ISERROR(VLOOKUP($F76:$F139,'Список аудиторий'!$A$2:$B$27,2,FALSE)),"",VLOOKUP($F76:$F139,'Список аудиторий'!$A$2:$B$27,2,FALSE))</f>
        <v/>
      </c>
    </row>
    <row r="77" spans="1:8" ht="270">
      <c r="A77" s="209">
        <v>59</v>
      </c>
      <c r="B77" s="210" t="s">
        <v>119</v>
      </c>
      <c r="C77" s="112" t="str">
        <f>"Ауд. "&amp;E77&amp;". "&amp;VLOOKUP(E77:E168,'Список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77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77">
        <v>603</v>
      </c>
      <c r="G77" s="122"/>
      <c r="H77" s="122" t="str">
        <f>IF(ISERROR(VLOOKUP($F77:$F140,'Список аудиторий'!$A$2:$B$27,2,FALSE)),"",VLOOKUP($F77:$F140,'Список аудиторий'!$A$2:$B$27,2,FALSE))</f>
        <v/>
      </c>
    </row>
    <row r="78" spans="1:8" ht="270">
      <c r="A78" s="209">
        <v>60</v>
      </c>
      <c r="B78" s="210" t="s">
        <v>491</v>
      </c>
      <c r="C78" s="112" t="str">
        <f>"Ауд. "&amp;E78&amp;". "&amp;VLOOKUP(E78:E169,'Список аудиторий'!$A$2:$B$27,2,FALSE)&amp;". "&amp;'Список аудиторий'!$B$27</f>
        <v>Ауд. 603. Учебная аудитория на 12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6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78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78">
        <v>603</v>
      </c>
      <c r="G78" s="122"/>
      <c r="H78" s="122" t="str">
        <f>IF(ISERROR(VLOOKUP($F78:$F141,'Список аудиторий'!$A$2:$B$27,2,FALSE)),"",VLOOKUP($F78:$F141,'Список аудиторий'!$A$2:$B$27,2,FALSE))</f>
        <v/>
      </c>
    </row>
    <row r="79" spans="1:8" ht="270">
      <c r="A79" s="209">
        <v>61</v>
      </c>
      <c r="B79" s="210" t="s">
        <v>492</v>
      </c>
      <c r="C79" s="112" t="str">
        <f>"Ауд. "&amp;E79&amp;". "&amp;VLOOKUP(E79:E170,'Список аудиторий'!$A$2:$B$27,2,FALSE)&amp;". "&amp;'Список аудиторий'!$B$27</f>
        <v>Ауд. 606. Компьютерный класс на 12 человек для проведения  практических и лабораторных занятий , промежуточной аттестации, тестирования, текущего контроля; аудиторная мебель (стол преподавателя, 12 столов,24 стула), 11 компьютеров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79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79">
        <v>606</v>
      </c>
      <c r="G79" s="122"/>
      <c r="H79" s="122" t="str">
        <f>IF(ISERROR(VLOOKUP($F79:$F142,'Список аудиторий'!$A$2:$B$27,2,FALSE)),"",VLOOKUP($F79:$F142,'Список аудиторий'!$A$2:$B$27,2,FALSE))</f>
        <v/>
      </c>
    </row>
    <row r="80" spans="1:8" ht="285">
      <c r="A80" s="209">
        <v>62</v>
      </c>
      <c r="B80" s="210" t="s">
        <v>493</v>
      </c>
      <c r="C80" s="112" t="str">
        <f>"Ауд. "&amp;E80&amp;". "&amp;VLOOKUP(E80:E171,'Список аудиторий'!$A$2:$B$27,2,FALSE)&amp;". "&amp;'Список аудиторий'!$B$27</f>
        <v>Ауд. 601. Компьютерный класс (ауд Касперского) на 16 человек для проведения практических и лабораторных занятий, промежуточной аттестации, тестирования, текущего контроля, аудиторная мебель (стол преподавателя, 16 столов,16 стульев), 16 компьютеров с 2мя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80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80">
        <v>601</v>
      </c>
      <c r="G80" s="122"/>
      <c r="H80" s="122" t="str">
        <f>IF(ISERROR(VLOOKUP($F80:$F143,'Список аудиторий'!$A$2:$B$27,2,FALSE)),"",VLOOKUP($F80:$F143,'Список аудиторий'!$A$2:$B$27,2,FALSE))</f>
        <v/>
      </c>
    </row>
    <row r="81" spans="1:8" ht="270">
      <c r="A81" s="209">
        <v>63</v>
      </c>
      <c r="B81" s="210" t="s">
        <v>548</v>
      </c>
      <c r="C81" s="112" t="str">
        <f>"Ауд. "&amp;E81&amp;". "&amp;VLOOKUP(E81:E172,'Список аудиторий'!$A$2:$B$27,2,FALSE)&amp;". "&amp;'Список аудиторий'!$B$27</f>
        <v>Ауд. 505. Компьютерный класс на 11 человек для проведения практических и лабораторных занятий, промежуточной аттестации, тестирования, текущего контроля; аудиторная мебель (стол преподавателя, 11 компьютерных столов,17 стульев), 11 компьютеров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81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81">
        <v>505</v>
      </c>
      <c r="G81" s="122"/>
      <c r="H81" s="122" t="str">
        <f>IF(ISERROR(VLOOKUP($F81:$F144,'Список аудиторий'!$A$2:$B$27,2,FALSE)),"",VLOOKUP($F81:$F144,'Список аудиторий'!$A$2:$B$27,2,FALSE))</f>
        <v/>
      </c>
    </row>
    <row r="82" spans="1:8" ht="270">
      <c r="A82" s="209">
        <v>64</v>
      </c>
      <c r="B82" s="210" t="s">
        <v>495</v>
      </c>
      <c r="C82" s="112" t="str">
        <f>"Ауд. "&amp;E82&amp;". "&amp;VLOOKUP(E82:E173,'Список аудиторий'!$A$2:$B$27,2,FALSE)&amp;". "&amp;'Список аудиторий'!$B$27</f>
        <v>Ауд. 506. Компьютерный класс с интерактивной доской и проектором, 11 компьютеров компьютерный класс на 11 человек для проведения практических и лабораторных занятий, промежуточной аттестации, тестирования, текущего контроля аудиторная мебель (стол преподавателя, 11 компьютерных столов,15 стульев),11 компьютеров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82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82">
        <v>506</v>
      </c>
      <c r="G82" s="122"/>
      <c r="H82" s="122" t="str">
        <f>IF(ISERROR(VLOOKUP($F82:$F145,'Список аудиторий'!$A$2:$B$27,2,FALSE)),"",VLOOKUP($F82:$F145,'Список аудиторий'!$A$2:$B$27,2,FALSE))</f>
        <v/>
      </c>
    </row>
    <row r="83" spans="1:8" ht="270">
      <c r="A83" s="209">
        <v>65</v>
      </c>
      <c r="B83" s="210" t="s">
        <v>154</v>
      </c>
      <c r="C83" s="112" t="str">
        <f>"Ауд. "&amp;E83&amp;". "&amp;VLOOKUP(E83:E174,'Список аудиторий'!$A$2:$B$27,2,FALSE)&amp;". "&amp;'Список аудиторий'!$B$27</f>
        <v>Ауд. 604. Учебная аудитория на 24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12 столов, 24 стула),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83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83">
        <v>604</v>
      </c>
      <c r="G83" s="122"/>
      <c r="H83" s="122" t="str">
        <f>IF(ISERROR(VLOOKUP($F83:$F146,'Список аудиторий'!$A$2:$B$27,2,FALSE)),"",VLOOKUP($F83:$F146,'Список аудиторий'!$A$2:$B$27,2,FALSE))</f>
        <v/>
      </c>
    </row>
    <row r="84" spans="1:8" ht="285">
      <c r="A84" s="209">
        <v>66</v>
      </c>
      <c r="B84" s="210" t="s">
        <v>496</v>
      </c>
      <c r="C84" s="112" t="str">
        <f>"Ауд. "&amp;E84&amp;". "&amp;VLOOKUP(E84:E175,'Список аудиторий'!$A$2:$B$27,2,FALSE)&amp;". "&amp;'Список аудиторий'!$B$27</f>
        <v>Ауд. 509. Учебная аудитория на 34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17 столов,34 стула, кафедра),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84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84">
        <v>509</v>
      </c>
      <c r="G84" s="122"/>
      <c r="H84" s="122" t="str">
        <f>IF(ISERROR(VLOOKUP($F84:$F147,'Список аудиторий'!$A$2:$B$27,2,FALSE)),"",VLOOKUP($F84:$F147,'Список аудиторий'!$A$2:$B$27,2,FALSE))</f>
        <v/>
      </c>
    </row>
    <row r="85" spans="1:8" ht="285">
      <c r="A85" s="209">
        <v>67</v>
      </c>
      <c r="B85" s="210" t="s">
        <v>497</v>
      </c>
      <c r="C85" s="112" t="str">
        <f>"Ауд. "&amp;E85&amp;". "&amp;VLOOKUP(E85:E176,'Список аудиторий'!$A$2:$B$27,2,FALSE)&amp;". "&amp;'Список аудиторий'!$B$27</f>
        <v>Ауд. 509. Учебная аудитория на 34 чел. для проведения лекционных занятий, занятий семинарского типа, текущего контроля, промежуточной аттестации,
аудиторная мебель (стол преподавателя, 17 столов,34 стула, кафедра),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85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85" s="116">
        <v>509</v>
      </c>
    </row>
    <row r="86" spans="1:8" ht="240">
      <c r="A86" s="209">
        <v>68</v>
      </c>
      <c r="B86" s="210" t="s">
        <v>157</v>
      </c>
      <c r="C86" s="112" t="str">
        <f>"Ауд. "&amp;E86&amp;". "&amp;VLOOKUP(E86:E177,'Список аудиторий'!$A$2:$B$27,2,FALSE)&amp;". "&amp;'Список аудиторий'!$B$27</f>
        <v>Ауд. 611. Учебная аудитория на 44 чел.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 (стол преподавателя, 22 парты),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86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86">
        <v>611</v>
      </c>
    </row>
    <row r="87" spans="1:8" ht="270">
      <c r="A87" s="209">
        <v>69</v>
      </c>
      <c r="B87" s="210" t="s">
        <v>112</v>
      </c>
      <c r="C87" s="112" t="str">
        <f>"Ауд. "&amp;E87&amp;". "&amp;VLOOKUP(E87:E178,'Список аудиторий'!$A$2:$B$27,2,FALSE)&amp;". "&amp;'Список аудиторий'!$B$27</f>
        <v>Ауд. 607. Учебная аудитория на 26 чел.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мебель( 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87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87">
        <v>607</v>
      </c>
    </row>
    <row r="88" spans="1:8" ht="270">
      <c r="A88" s="209">
        <v>70</v>
      </c>
      <c r="B88" s="210" t="s">
        <v>160</v>
      </c>
      <c r="C88" s="112" t="str">
        <f>"Ауд. "&amp;E88&amp;". "&amp;VLOOKUP(E88:E179,'Список аудиторий'!$A$2:$B$27,2,FALSE)&amp;". "&amp;'Список аудиторий'!$B$27</f>
        <v>Ауд. 607. Учебная аудитория на 26 чел.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мебель( стол преподавателя, 13 парт),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04.2016г). 
Перечень ПО в свободном доступе:
WinRar, Sublime text 3, Google Chrome, Yandex Browser, OperaBrowser,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</v>
      </c>
      <c r="D88" s="113" t="str">
        <f>IF(ISNUMBER(SEARCH("Дворец",#REF!)),"Российская Федерация 362025
Респ. Северная Осетия Алания
г. Владикавказ
Ватутина 44-46
Дворец спорта
",IF(ISNUMBER(SEARCH("Библиотека",#REF!)),"Российская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88">
        <v>607</v>
      </c>
    </row>
    <row r="89" spans="1:8" ht="135">
      <c r="A89" s="204">
        <v>71</v>
      </c>
      <c r="B89" s="205" t="s">
        <v>528</v>
      </c>
      <c r="C89" s="112" t="str">
        <f>E89&amp;". "&amp;VLOOKUP(E89:E182,'Список аудиторий'!$A$2:$B$27,2,FALSE)</f>
        <v>Библиотека СОГУ. Помещение для самостоятельной работы (Зал электронных ресурсов (Научная библиотека, кабинет № 1.8)), укомплектованное специализированной мебелью (рабочие места студентов). Технические средства обучения: компьютерная техника (принтер, компьютеры) возможность подключения к сети «Интернет», доступ в электронную информационно-образовательную среду СОГУ. Комплекты лицензионного ежегодно обновляемого программного обеспечения: Microsoft Windows, Microsoft Office, Trend Micro Office Scan Enterprise Security, Adobe Acrobat Reader.</v>
      </c>
      <c r="D89" s="113" t="str">
        <f t="shared" ref="D89:D90" si="3">IF(ISNUMBER(SEARCH("Дворец",E89)),"Российская Федерация 362025
Респ. Северная Осетия Алания
г. Владикавказ
Ватутина 44-46
Дворец спорта
",IF(ISNUMBER(SEARCH("Библиотека",E89)),"Российская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№6
</v>
      </c>
      <c r="E89" t="s">
        <v>541</v>
      </c>
    </row>
    <row r="90" spans="1:8" ht="105">
      <c r="A90" s="204">
        <v>72</v>
      </c>
      <c r="B90" s="205" t="s">
        <v>529</v>
      </c>
      <c r="C90" s="112" t="str">
        <f>"Ауд. "&amp;E90&amp;". "&amp;VLOOKUP(E90:E183,'Список аудиторий'!$A$2:$B$27,2,FALSE)</f>
        <v>Ауд. 515, 614. Помещения для хранения и профилактического обслуживания учебного и иного вида офисного оборудования оснащено достаточным специальным оборудованием, инструментом и технической документацией, необходимые для их обслуживания и ремонта. В кабинетах представлены технические характеристики и паспорта на оборудования, расположенные в специальных помещениях и используемых в учебно-образовательном процессе</v>
      </c>
      <c r="D90" s="113" t="str">
        <f t="shared" si="3"/>
        <v xml:space="preserve">Российская Федерация 362025
Респ. Северная Осетия Алания
г. Владикавказ
Ватутина-Церетели 19/16
Учебный корпус №10
</v>
      </c>
      <c r="E90" t="s">
        <v>679</v>
      </c>
    </row>
  </sheetData>
  <mergeCells count="27">
    <mergeCell ref="D6:D12"/>
    <mergeCell ref="B6:B12"/>
    <mergeCell ref="A6:A12"/>
    <mergeCell ref="A15:A17"/>
    <mergeCell ref="B15:B17"/>
    <mergeCell ref="D15:D17"/>
    <mergeCell ref="A18:A20"/>
    <mergeCell ref="B18:B20"/>
    <mergeCell ref="D18:D20"/>
    <mergeCell ref="D24:D25"/>
    <mergeCell ref="B24:B25"/>
    <mergeCell ref="A24:A25"/>
    <mergeCell ref="D27:D28"/>
    <mergeCell ref="B27:B28"/>
    <mergeCell ref="A27:A28"/>
    <mergeCell ref="D31:D32"/>
    <mergeCell ref="B31:B32"/>
    <mergeCell ref="A31:A32"/>
    <mergeCell ref="D71:D72"/>
    <mergeCell ref="B71:B72"/>
    <mergeCell ref="A71:A72"/>
    <mergeCell ref="D49:D50"/>
    <mergeCell ref="B49:B50"/>
    <mergeCell ref="A49:A50"/>
    <mergeCell ref="D66:D67"/>
    <mergeCell ref="B66:B67"/>
    <mergeCell ref="A66:A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</vt:i4>
      </vt:variant>
    </vt:vector>
  </HeadingPairs>
  <TitlesOfParts>
    <vt:vector size="14" baseType="lpstr">
      <vt:lpstr>Сведения о преподавателях</vt:lpstr>
      <vt:lpstr>Спецпрактики</vt:lpstr>
      <vt:lpstr>Список аудиторий</vt:lpstr>
      <vt:lpstr>Справка КО 20-4</vt:lpstr>
      <vt:lpstr>Внешние 5% 20-4</vt:lpstr>
      <vt:lpstr>МТО 20-4</vt:lpstr>
      <vt:lpstr>Справка КО 20-2</vt:lpstr>
      <vt:lpstr>Внешние 5% 20-2</vt:lpstr>
      <vt:lpstr>МТО 20-2</vt:lpstr>
      <vt:lpstr>Справка КО Маг А</vt:lpstr>
      <vt:lpstr>Внешние 5% Маг А</vt:lpstr>
      <vt:lpstr>МТО Маг А</vt:lpstr>
      <vt:lpstr>Проценты</vt:lpstr>
      <vt:lpstr>'Справка КО Маг А'!_GoBack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2020-11-30T11:34:41Z</dcterms:modified>
</cp:coreProperties>
</file>