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19a91e8a51c869d/Dokumentumok/GitHub/HVW-Bus-Set/"/>
    </mc:Choice>
  </mc:AlternateContent>
  <xr:revisionPtr revIDLastSave="61" documentId="13_ncr:1_{5ACD9533-B454-45D5-8D53-9D5CC880F220}" xr6:coauthVersionLast="47" xr6:coauthVersionMax="47" xr10:uidLastSave="{E23B37A9-BEC6-4FA3-89CD-776569305F33}"/>
  <bookViews>
    <workbookView xWindow="30" yWindow="30" windowWidth="28770" windowHeight="15450" activeTab="1" xr2:uid="{00000000-000D-0000-FFFF-FFFF00000000}"/>
  </bookViews>
  <sheets>
    <sheet name="Adatok" sheetId="9" r:id="rId1"/>
    <sheet name="V3.0" sheetId="7" r:id="rId2"/>
    <sheet name="Eggyenletek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Kh0zQTssyvMnGClFgGriTe3a4oQ=="/>
    </ext>
  </extLst>
</workbook>
</file>

<file path=xl/calcChain.xml><?xml version="1.0" encoding="utf-8"?>
<calcChain xmlns="http://schemas.openxmlformats.org/spreadsheetml/2006/main">
  <c r="R2" i="7" l="1"/>
  <c r="Q2" i="7"/>
  <c r="P2" i="7"/>
  <c r="T2" i="7"/>
  <c r="T50" i="7"/>
  <c r="Q50" i="7" s="1"/>
  <c r="R50" i="7"/>
  <c r="P50" i="7"/>
  <c r="T49" i="7"/>
  <c r="Q49" i="7"/>
  <c r="P49" i="7"/>
  <c r="R49" i="7" s="1"/>
  <c r="T52" i="7"/>
  <c r="Q52" i="7"/>
  <c r="P52" i="7"/>
  <c r="R52" i="7" s="1"/>
  <c r="T51" i="7"/>
  <c r="Q51" i="7" s="1"/>
  <c r="R51" i="7"/>
  <c r="P51" i="7"/>
  <c r="T53" i="7"/>
  <c r="Q53" i="7"/>
  <c r="P53" i="7"/>
  <c r="R53" i="7" s="1"/>
  <c r="T57" i="7"/>
  <c r="R57" i="7" s="1"/>
  <c r="P57" i="7"/>
  <c r="T56" i="7"/>
  <c r="R56" i="7" s="1"/>
  <c r="P56" i="7"/>
  <c r="T55" i="7"/>
  <c r="P55" i="7"/>
  <c r="R55" i="7" s="1"/>
  <c r="T54" i="7"/>
  <c r="Q54" i="7" s="1"/>
  <c r="R54" i="7"/>
  <c r="P54" i="7"/>
  <c r="T58" i="7"/>
  <c r="P58" i="7"/>
  <c r="R58" i="7" s="1"/>
  <c r="T60" i="7"/>
  <c r="P60" i="7"/>
  <c r="R60" i="7" s="1"/>
  <c r="T59" i="7"/>
  <c r="P59" i="7"/>
  <c r="Q59" i="7" s="1"/>
  <c r="T61" i="7"/>
  <c r="P61" i="7"/>
  <c r="R61" i="7" s="1"/>
  <c r="T62" i="7"/>
  <c r="Q62" i="7"/>
  <c r="P62" i="7"/>
  <c r="R62" i="7" s="1"/>
  <c r="P63" i="7"/>
  <c r="Q63" i="7"/>
  <c r="T63" i="7"/>
  <c r="R63" i="7" s="1"/>
  <c r="P64" i="7"/>
  <c r="Q64" i="7"/>
  <c r="R64" i="7"/>
  <c r="T64" i="7"/>
  <c r="P65" i="7"/>
  <c r="T65" i="7"/>
  <c r="Q65" i="7" s="1"/>
  <c r="P66" i="7"/>
  <c r="T66" i="7"/>
  <c r="R66" i="7" s="1"/>
  <c r="P67" i="7"/>
  <c r="T67" i="7"/>
  <c r="R67" i="7" s="1"/>
  <c r="P68" i="7"/>
  <c r="T68" i="7"/>
  <c r="R68" i="7" s="1"/>
  <c r="P69" i="7"/>
  <c r="Q69" i="7" s="1"/>
  <c r="T69" i="7"/>
  <c r="T76" i="7"/>
  <c r="P76" i="7"/>
  <c r="Q76" i="7" s="1"/>
  <c r="T75" i="7"/>
  <c r="P75" i="7"/>
  <c r="R75" i="7" s="1"/>
  <c r="T74" i="7"/>
  <c r="P74" i="7"/>
  <c r="R74" i="7" s="1"/>
  <c r="T73" i="7"/>
  <c r="Q73" i="7"/>
  <c r="P73" i="7"/>
  <c r="R73" i="7" s="1"/>
  <c r="T72" i="7"/>
  <c r="P72" i="7"/>
  <c r="Q72" i="7" s="1"/>
  <c r="T71" i="7"/>
  <c r="P71" i="7"/>
  <c r="Q71" i="7" s="1"/>
  <c r="T70" i="7"/>
  <c r="P70" i="7"/>
  <c r="Q70" i="7" s="1"/>
  <c r="T48" i="7"/>
  <c r="R48" i="7" s="1"/>
  <c r="P48" i="7"/>
  <c r="P45" i="7"/>
  <c r="T45" i="7"/>
  <c r="Q45" i="7" s="1"/>
  <c r="T47" i="7"/>
  <c r="P47" i="7"/>
  <c r="T46" i="7"/>
  <c r="P46" i="7"/>
  <c r="R46" i="7" s="1"/>
  <c r="Q57" i="7" l="1"/>
  <c r="Q55" i="7"/>
  <c r="Q56" i="7"/>
  <c r="Q58" i="7"/>
  <c r="Q60" i="7"/>
  <c r="R59" i="7"/>
  <c r="Q61" i="7"/>
  <c r="Q67" i="7"/>
  <c r="R65" i="7"/>
  <c r="Q68" i="7"/>
  <c r="Q66" i="7"/>
  <c r="R69" i="7"/>
  <c r="R70" i="7"/>
  <c r="R71" i="7"/>
  <c r="R72" i="7"/>
  <c r="Q74" i="7"/>
  <c r="Q75" i="7"/>
  <c r="R76" i="7"/>
  <c r="Q48" i="7"/>
  <c r="Q46" i="7"/>
  <c r="R45" i="7"/>
  <c r="Q47" i="7"/>
  <c r="R47" i="7"/>
  <c r="P41" i="7"/>
  <c r="Q41" i="7"/>
  <c r="T41" i="7"/>
  <c r="R41" i="7" s="1"/>
  <c r="P42" i="7"/>
  <c r="T42" i="7"/>
  <c r="R42" i="7" s="1"/>
  <c r="P43" i="7"/>
  <c r="T43" i="7"/>
  <c r="Q43" i="7" s="1"/>
  <c r="P44" i="7"/>
  <c r="R44" i="7"/>
  <c r="T44" i="7"/>
  <c r="Q44" i="7" s="1"/>
  <c r="P29" i="7"/>
  <c r="P30" i="7"/>
  <c r="P31" i="7"/>
  <c r="P32" i="7"/>
  <c r="P33" i="7"/>
  <c r="R33" i="7" s="1"/>
  <c r="P34" i="7"/>
  <c r="P35" i="7"/>
  <c r="P36" i="7"/>
  <c r="P37" i="7"/>
  <c r="P38" i="7"/>
  <c r="P39" i="7"/>
  <c r="P40" i="7"/>
  <c r="T31" i="7"/>
  <c r="Q31" i="7" s="1"/>
  <c r="T37" i="7"/>
  <c r="R37" i="7" s="1"/>
  <c r="T38" i="7"/>
  <c r="Q38" i="7" s="1"/>
  <c r="T39" i="7"/>
  <c r="Q39" i="7" s="1"/>
  <c r="T40" i="7"/>
  <c r="Q40" i="7" s="1"/>
  <c r="T35" i="7"/>
  <c r="Q35" i="7" s="1"/>
  <c r="T36" i="7"/>
  <c r="R36" i="7" s="1"/>
  <c r="T32" i="7"/>
  <c r="R32" i="7" s="1"/>
  <c r="T33" i="7"/>
  <c r="T34" i="7"/>
  <c r="R34" i="7" s="1"/>
  <c r="T19" i="7"/>
  <c r="R19" i="7" s="1"/>
  <c r="P19" i="7"/>
  <c r="T18" i="7"/>
  <c r="Q18" i="7" s="1"/>
  <c r="P18" i="7"/>
  <c r="Q32" i="7"/>
  <c r="Q33" i="7"/>
  <c r="Q34" i="7"/>
  <c r="T3" i="7"/>
  <c r="Q3" i="7" s="1"/>
  <c r="T4" i="7"/>
  <c r="R4" i="7" s="1"/>
  <c r="T5" i="7"/>
  <c r="T6" i="7"/>
  <c r="T7" i="7"/>
  <c r="R7" i="7" s="1"/>
  <c r="T8" i="7"/>
  <c r="Q8" i="7" s="1"/>
  <c r="T9" i="7"/>
  <c r="Q9" i="7" s="1"/>
  <c r="T10" i="7"/>
  <c r="R10" i="7" s="1"/>
  <c r="T11" i="7"/>
  <c r="Q11" i="7" s="1"/>
  <c r="T12" i="7"/>
  <c r="Q12" i="7" s="1"/>
  <c r="T13" i="7"/>
  <c r="Q13" i="7" s="1"/>
  <c r="T14" i="7"/>
  <c r="Q14" i="7" s="1"/>
  <c r="T15" i="7"/>
  <c r="R15" i="7" s="1"/>
  <c r="T16" i="7"/>
  <c r="Q16" i="7" s="1"/>
  <c r="T17" i="7"/>
  <c r="T20" i="7"/>
  <c r="T21" i="7"/>
  <c r="Q21" i="7" s="1"/>
  <c r="T22" i="7"/>
  <c r="Q22" i="7" s="1"/>
  <c r="T23" i="7"/>
  <c r="R23" i="7" s="1"/>
  <c r="T24" i="7"/>
  <c r="T25" i="7"/>
  <c r="R25" i="7" s="1"/>
  <c r="T26" i="7"/>
  <c r="R26" i="7" s="1"/>
  <c r="T27" i="7"/>
  <c r="Q27" i="7" s="1"/>
  <c r="T28" i="7"/>
  <c r="R28" i="7" s="1"/>
  <c r="T29" i="7"/>
  <c r="T30" i="7"/>
  <c r="Q30" i="7" s="1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20" i="7"/>
  <c r="P21" i="7"/>
  <c r="P22" i="7"/>
  <c r="P23" i="7"/>
  <c r="P24" i="7"/>
  <c r="P25" i="7"/>
  <c r="P26" i="7"/>
  <c r="P27" i="7"/>
  <c r="P28" i="7"/>
  <c r="R39" i="7" l="1"/>
  <c r="R35" i="7"/>
  <c r="R43" i="7"/>
  <c r="R31" i="7"/>
  <c r="Q36" i="7"/>
  <c r="R38" i="7"/>
  <c r="Q42" i="7"/>
  <c r="Q28" i="7"/>
  <c r="Q37" i="7"/>
  <c r="Q25" i="7"/>
  <c r="Q19" i="7"/>
  <c r="R40" i="7"/>
  <c r="R20" i="7"/>
  <c r="R6" i="7"/>
  <c r="R29" i="7"/>
  <c r="R24" i="7"/>
  <c r="Q26" i="7"/>
  <c r="Q24" i="7"/>
  <c r="Q23" i="7"/>
  <c r="Q5" i="7"/>
  <c r="Q17" i="7"/>
  <c r="Q20" i="7"/>
  <c r="Q7" i="7"/>
  <c r="R30" i="7"/>
  <c r="Q10" i="7"/>
  <c r="R22" i="7"/>
  <c r="Q6" i="7"/>
  <c r="Q4" i="7"/>
  <c r="Q15" i="7"/>
  <c r="R17" i="7"/>
  <c r="Q29" i="7"/>
  <c r="R16" i="7"/>
  <c r="R3" i="7"/>
  <c r="R21" i="7"/>
  <c r="R27" i="7"/>
  <c r="R18" i="7"/>
  <c r="R14" i="7"/>
  <c r="R13" i="7"/>
  <c r="R12" i="7"/>
  <c r="R11" i="7"/>
  <c r="R9" i="7"/>
  <c r="R5" i="7"/>
  <c r="R8" i="7"/>
</calcChain>
</file>

<file path=xl/sharedStrings.xml><?xml version="1.0" encoding="utf-8"?>
<sst xmlns="http://schemas.openxmlformats.org/spreadsheetml/2006/main" count="430" uniqueCount="174">
  <si>
    <t>Gyártó</t>
  </si>
  <si>
    <t>Típus</t>
  </si>
  <si>
    <t>Tulajdonság</t>
  </si>
  <si>
    <t>ID</t>
  </si>
  <si>
    <t>Gyártás kezdési dátum</t>
  </si>
  <si>
    <t>Gyártási időtartam (év)</t>
  </si>
  <si>
    <t>Jármű élettartam (év)</t>
  </si>
  <si>
    <t>Megbízhatóság (20) (0 megbízhatóbb)</t>
  </si>
  <si>
    <t>Rakodási sebesség összesen</t>
  </si>
  <si>
    <t>Rakodási sebesség részenként</t>
  </si>
  <si>
    <t>Vásárlási ár</t>
  </si>
  <si>
    <t>Üzembentartási díj</t>
  </si>
  <si>
    <t>Max sebesség (kmh)</t>
  </si>
  <si>
    <t>Erő</t>
  </si>
  <si>
    <t>Tömeg (tonna)</t>
  </si>
  <si>
    <t>Kapacitás összesen</t>
  </si>
  <si>
    <t>Kapacitás részenként</t>
  </si>
  <si>
    <t>Kényelem (185) (0 kényelmesebb)</t>
  </si>
  <si>
    <t>Vásárlási ár (Motor)</t>
  </si>
  <si>
    <t>Vásárlási ár (Pót)</t>
  </si>
  <si>
    <t>Üzembentartási díj (Motor)</t>
  </si>
  <si>
    <t>Üzembentartási díj (Pót)</t>
  </si>
  <si>
    <t>Erő LE</t>
  </si>
  <si>
    <t>Erő kW</t>
  </si>
  <si>
    <t>Rakodási sebesség</t>
  </si>
  <si>
    <t>Ember széles</t>
  </si>
  <si>
    <t>Lépcsőfok</t>
  </si>
  <si>
    <t>utas/tick</t>
  </si>
  <si>
    <t>Üzemeltetési költség</t>
  </si>
  <si>
    <t>5/csukló</t>
  </si>
  <si>
    <t>Típus ha van</t>
  </si>
  <si>
    <t>Jellemző</t>
  </si>
  <si>
    <t>Gyártási dátum</t>
  </si>
  <si>
    <t>Mercedes</t>
  </si>
  <si>
    <t>Citaro C2</t>
  </si>
  <si>
    <t>3ajtós szóló</t>
  </si>
  <si>
    <t>2ajtós szóló</t>
  </si>
  <si>
    <t>NGT 2ajtós szóló</t>
  </si>
  <si>
    <t>NGT 3ajtós szóló</t>
  </si>
  <si>
    <t>K 2ajtós midi</t>
  </si>
  <si>
    <t>K 3ajtós midi</t>
  </si>
  <si>
    <t>LE 3ajtós szóló</t>
  </si>
  <si>
    <t>LE 2ajtós szóló</t>
  </si>
  <si>
    <t>G 4ajtós csuklós</t>
  </si>
  <si>
    <t>G 3ajtós csuklós</t>
  </si>
  <si>
    <t>G NGT 4ajtós csulkós</t>
  </si>
  <si>
    <t>G NGT 3ajtós csuklós</t>
  </si>
  <si>
    <t>CC Capacity</t>
  </si>
  <si>
    <t>CCL CapacityL</t>
  </si>
  <si>
    <t>U</t>
  </si>
  <si>
    <t>LEU</t>
  </si>
  <si>
    <t>GU</t>
  </si>
  <si>
    <t>Citaro E</t>
  </si>
  <si>
    <t>Conecto 2</t>
  </si>
  <si>
    <t>Conecto 3</t>
  </si>
  <si>
    <t>Rakodási sebesség Ajtó1</t>
  </si>
  <si>
    <t>Rakodási sebesség Ajtó5</t>
  </si>
  <si>
    <t>Rakodási sebesség Ajtó4</t>
  </si>
  <si>
    <t>Rakodási sebesség Ajtó3</t>
  </si>
  <si>
    <t>Rakodási sebesség Ajtó2</t>
  </si>
  <si>
    <t>MB_Citaro2_k_a</t>
  </si>
  <si>
    <t>MB_Citaro2_k_b</t>
  </si>
  <si>
    <t>MB_Citaro2_c_a</t>
  </si>
  <si>
    <t>MB_Citaro2_c_NGT_a</t>
  </si>
  <si>
    <t>MB_Citaro2_c_b</t>
  </si>
  <si>
    <t>MB_Conecto2_c_a</t>
  </si>
  <si>
    <t>MB_Conecto2_g_a</t>
  </si>
  <si>
    <t>MB_Conecto3_c_a</t>
  </si>
  <si>
    <t>MB_Conecto3_g_a</t>
  </si>
  <si>
    <t>MB_Citaro2_le_a</t>
  </si>
  <si>
    <t>MB_Citaro2_g_a</t>
  </si>
  <si>
    <t>MB_Citaro2_g_ngt_a</t>
  </si>
  <si>
    <t>MB_Citaro2_cc_a</t>
  </si>
  <si>
    <t>MB_Citaro2_ccl_a</t>
  </si>
  <si>
    <t>MB_Citaro2_u_a</t>
  </si>
  <si>
    <t>MB_Citaro2_leu_a</t>
  </si>
  <si>
    <t>MB_Citaro2_gu_a</t>
  </si>
  <si>
    <t>MB_Citaro2_c_NGT_b</t>
  </si>
  <si>
    <t>MB_Citaro2_le_b</t>
  </si>
  <si>
    <t>MB_Citaro2_g_b</t>
  </si>
  <si>
    <t>MB_Citaro2_g_ngt_b</t>
  </si>
  <si>
    <t>MB_CitaroE_k_a</t>
  </si>
  <si>
    <t>MB_CitaroE_k_b</t>
  </si>
  <si>
    <t>MB_CitaroE_c_a</t>
  </si>
  <si>
    <t>MB_CitaroE_c_b</t>
  </si>
  <si>
    <t>MB_CitaroE_g_a</t>
  </si>
  <si>
    <t>MB_CitaroE_g_b</t>
  </si>
  <si>
    <t>Üzemanyag</t>
  </si>
  <si>
    <t>H</t>
  </si>
  <si>
    <t>E</t>
  </si>
  <si>
    <t>D</t>
  </si>
  <si>
    <t>LEMU</t>
  </si>
  <si>
    <t>MB_Citaro2_lemu_a</t>
  </si>
  <si>
    <t>MB_Citaro2_lemu_b</t>
  </si>
  <si>
    <t>HA(D2="D"; ((V2+(T2/10))/2)+(P2/14); HA(D2="H"; ((V2+(T2/10))/2*1,2)+(P2/14); HA(D2="E"; ((V2+(T2/10))/2*1,5)+(P2/14); 0)))</t>
  </si>
  <si>
    <t>Dízel</t>
  </si>
  <si>
    <t>Hybrid</t>
  </si>
  <si>
    <t>Elektromos</t>
  </si>
  <si>
    <t>HA(D2="D"; ((V2+(W2/15)+T2)/10)+(P2/14); HA(D2="H"; ((V2+(W2/15)+T2)/10*0,8)+(P2/14); HA(D2="E"; ((V2+(W2/15)+T2)/10*0,5)+(P2/14); 0)))</t>
  </si>
  <si>
    <t>((Tömeg+(Kapacitás/15)+Lóerő)/10)+(Rakodási sebesség/14)</t>
  </si>
  <si>
    <t>((Tömeg+(Lóerő/10))/2)+(Rakodási sebesség/14)</t>
  </si>
  <si>
    <t>((Tömeg+(Lóerő/10))/2*1,2)+(Rakodási sebesség/14)</t>
  </si>
  <si>
    <t>((Tömeg+(Lóerő/10))/2*1,5)+(Rakodási sebesség/14)</t>
  </si>
  <si>
    <t>((Tömeg+(Kapacitás/15)+Lóerő)/10*0,8)+(Rakodási sebesség/14)</t>
  </si>
  <si>
    <t>((Tömeg+(Kapacitás/15)+Lóerő)/10*0,5)+(Rakodási sebesség/14)</t>
  </si>
  <si>
    <t>Purchase price</t>
  </si>
  <si>
    <t>Operating cost</t>
  </si>
  <si>
    <t>(( weight +( power_LE /10))/2)+( loading_speed /14)</t>
  </si>
  <si>
    <t>(( weight +( power_LE /10))/2*1,2)+( loading_speed /14)</t>
  </si>
  <si>
    <t>(( weight +( power_LE /10))/2*1,5)+( loading_speed /14)</t>
  </si>
  <si>
    <t>(( weight +( cargo_capacity /15)+ power_LE )/10)+( loading_speed /14)</t>
  </si>
  <si>
    <t>(( weight +( cargo_capacity /15)+ power_LE )/10*0,8)+( loading_speed /14)</t>
  </si>
  <si>
    <t>(( weight +( cargo_capacity /15)+ power_LE )/10*0,5)+( loading_speed /14)</t>
  </si>
  <si>
    <t>Electric</t>
  </si>
  <si>
    <t>MAN</t>
  </si>
  <si>
    <t>Lion City 3</t>
  </si>
  <si>
    <t>MAN_LC3_12_a</t>
  </si>
  <si>
    <t>G 18m 4ajtós</t>
  </si>
  <si>
    <t>G 18m 3ajtós</t>
  </si>
  <si>
    <t>12C 3ajtós</t>
  </si>
  <si>
    <t>12C 2ajtós</t>
  </si>
  <si>
    <t>10E 3ajtós</t>
  </si>
  <si>
    <t>33ülés</t>
  </si>
  <si>
    <t>10E 2ajtós</t>
  </si>
  <si>
    <t>Lion City 2</t>
  </si>
  <si>
    <t>C 13,7m 2ajtós</t>
  </si>
  <si>
    <t>C 13,7m 3ajtós</t>
  </si>
  <si>
    <t>L 14,7m 2ajtós</t>
  </si>
  <si>
    <t>C NG 13,7m 3ajtós</t>
  </si>
  <si>
    <t>C NG 13,7m 2ajtós</t>
  </si>
  <si>
    <t>L NG 14,7m 2ajtós</t>
  </si>
  <si>
    <t>A39</t>
  </si>
  <si>
    <t>A21</t>
  </si>
  <si>
    <t>12m 3ajtós</t>
  </si>
  <si>
    <t>GXL 20,5m</t>
  </si>
  <si>
    <t>18C 4ajtós</t>
  </si>
  <si>
    <t>18C 3ajtós</t>
  </si>
  <si>
    <t>12G 3ajtós</t>
  </si>
  <si>
    <t>12G 2ajtós</t>
  </si>
  <si>
    <t>18G 4ajtós</t>
  </si>
  <si>
    <t>18G 3ajtós</t>
  </si>
  <si>
    <t>12E 3ajtós</t>
  </si>
  <si>
    <t>12E 2ajtós</t>
  </si>
  <si>
    <t>18E 4ajtós</t>
  </si>
  <si>
    <t>18E 3ajtós</t>
  </si>
  <si>
    <t>M 8.6m 2ajtós</t>
  </si>
  <si>
    <t>M 10,5m 2ajtós</t>
  </si>
  <si>
    <t>M 10,5m 3ajtós</t>
  </si>
  <si>
    <t>12m 2ajtós</t>
  </si>
  <si>
    <t>A66</t>
  </si>
  <si>
    <t>A25</t>
  </si>
  <si>
    <t>A36</t>
  </si>
  <si>
    <t>A26</t>
  </si>
  <si>
    <t>ÜLL 14,8m 2ajtós</t>
  </si>
  <si>
    <t>ÜLL 14,8m 3ajtós</t>
  </si>
  <si>
    <t>LE Ü 12m 2ajtós</t>
  </si>
  <si>
    <t>A78</t>
  </si>
  <si>
    <t>A20</t>
  </si>
  <si>
    <t>Ü 12m 2ajtós</t>
  </si>
  <si>
    <t>DD 13,8m 3ajtós</t>
  </si>
  <si>
    <t>GL LE 18,7m</t>
  </si>
  <si>
    <t>GL 18,7m 3ajtós</t>
  </si>
  <si>
    <t>GL 18,7m 4ajtós</t>
  </si>
  <si>
    <t>L 14,7m 3ajtós</t>
  </si>
  <si>
    <t>L NG 14,7m 3ajtós</t>
  </si>
  <si>
    <t>GL NG 18,7m 3ajtós</t>
  </si>
  <si>
    <t>GL NG 18,7m 4ajtós</t>
  </si>
  <si>
    <t>G NG 18m 3ajtós</t>
  </si>
  <si>
    <t>G NG 18m 4ajtós</t>
  </si>
  <si>
    <t>12m Hybrid 3ajtós</t>
  </si>
  <si>
    <t>12m Hybrid 2ajtós</t>
  </si>
  <si>
    <t>12m NG 2ajtós</t>
  </si>
  <si>
    <t>12m NG 3ajtós</t>
  </si>
  <si>
    <t>A37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</si>
</sst>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Arial1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8"/>
      <name val="Arial"/>
      <family val="2"/>
      <charset val="238"/>
    </font>
    <font>
      <i/>
      <sz val="8"/>
      <name val="Arial1"/>
      <charset val="238"/>
    </font>
    <font>
      <sz val="8"/>
      <name val="Arial1"/>
    </font>
    <font>
      <sz val="8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rgb="FFCCCC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rgb="FFCCCC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1" fontId="0" fillId="0" borderId="0" xfId="0" applyNumberFormat="1"/>
    <xf numFmtId="0" fontId="1" fillId="0" borderId="3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4" xfId="0" applyFont="1" applyBorder="1" applyAlignment="1">
      <alignment horizontal="center" vertical="center" textRotation="180" wrapText="1"/>
    </xf>
    <xf numFmtId="49" fontId="1" fillId="0" borderId="4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4" xfId="0" applyFont="1" applyBorder="1" applyAlignment="1">
      <alignment horizontal="center" vertical="center" textRotation="180" wrapText="1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7" fillId="0" borderId="3" xfId="0" applyFont="1" applyBorder="1" applyAlignment="1">
      <alignment horizontal="left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578E-A640-4526-B0F5-98DBC29012FE}">
  <dimension ref="A1:A22"/>
  <sheetViews>
    <sheetView workbookViewId="0">
      <selection activeCell="D26" sqref="D26"/>
    </sheetView>
  </sheetViews>
  <sheetFormatPr defaultRowHeight="14.25"/>
  <sheetData>
    <row r="1" spans="1:1">
      <c r="A1" t="s">
        <v>0</v>
      </c>
    </row>
    <row r="2" spans="1:1">
      <c r="A2" t="s">
        <v>30</v>
      </c>
    </row>
    <row r="3" spans="1:1">
      <c r="A3" t="s">
        <v>31</v>
      </c>
    </row>
    <row r="5" spans="1:1">
      <c r="A5" t="s">
        <v>32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9</v>
      </c>
    </row>
    <row r="10" spans="1:1">
      <c r="A10" s="1" t="s">
        <v>8</v>
      </c>
    </row>
    <row r="11" spans="1:1">
      <c r="A11" t="s">
        <v>18</v>
      </c>
    </row>
    <row r="12" spans="1:1">
      <c r="A12" t="s">
        <v>19</v>
      </c>
    </row>
    <row r="13" spans="1:1">
      <c r="A13" t="s">
        <v>10</v>
      </c>
    </row>
    <row r="14" spans="1:1">
      <c r="A14" t="s">
        <v>20</v>
      </c>
    </row>
    <row r="15" spans="1:1">
      <c r="A15" t="s">
        <v>21</v>
      </c>
    </row>
    <row r="16" spans="1:1">
      <c r="A16" s="1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s="1" t="s">
        <v>14</v>
      </c>
    </row>
    <row r="20" spans="1:1">
      <c r="A20" t="s">
        <v>16</v>
      </c>
    </row>
    <row r="21" spans="1:1">
      <c r="A21" t="s">
        <v>15</v>
      </c>
    </row>
    <row r="22" spans="1:1">
      <c r="A22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460C-03E7-40D2-9428-8EF5A5403C6D}">
  <dimension ref="A1:AA76"/>
  <sheetViews>
    <sheetView tabSelected="1" zoomScale="90" zoomScaleNormal="90" workbookViewId="0">
      <pane ySplit="1" topLeftCell="A42" activePane="bottomLeft" state="frozen"/>
      <selection pane="bottomLeft" activeCell="V31" sqref="V31:Y76"/>
    </sheetView>
  </sheetViews>
  <sheetFormatPr defaultRowHeight="14.25"/>
  <cols>
    <col min="1" max="1" width="14.25" bestFit="1" customWidth="1"/>
    <col min="2" max="2" width="13.625" style="6" customWidth="1"/>
    <col min="3" max="3" width="19.25" style="6" bestFit="1" customWidth="1"/>
    <col min="4" max="4" width="4.25" style="39" customWidth="1"/>
    <col min="5" max="5" width="1.5" customWidth="1"/>
    <col min="6" max="6" width="19.375" style="36" bestFit="1" customWidth="1"/>
    <col min="7" max="7" width="9.875" style="6" bestFit="1" customWidth="1"/>
    <col min="8" max="8" width="8.375" customWidth="1"/>
    <col min="9" max="9" width="9.25" customWidth="1"/>
    <col min="10" max="10" width="7.25" customWidth="1"/>
    <col min="11" max="15" width="4.875" style="31" customWidth="1"/>
    <col min="16" max="16" width="9.875" customWidth="1"/>
    <col min="17" max="17" width="8.125" style="12" customWidth="1"/>
    <col min="18" max="18" width="8.625" style="12" customWidth="1"/>
    <col min="19" max="19" width="8.25" customWidth="1"/>
    <col min="20" max="20" width="11.625" bestFit="1" customWidth="1"/>
    <col min="21" max="21" width="7.125" bestFit="1" customWidth="1"/>
    <col min="22" max="22" width="7" customWidth="1"/>
    <col min="23" max="23" width="9.5" customWidth="1"/>
    <col min="24" max="24" width="12" customWidth="1"/>
  </cols>
  <sheetData>
    <row r="1" spans="1:24" s="10" customFormat="1" ht="77.25" customHeight="1" thickBot="1">
      <c r="A1" s="8" t="s">
        <v>0</v>
      </c>
      <c r="B1" s="8" t="s">
        <v>1</v>
      </c>
      <c r="C1" s="8" t="s">
        <v>2</v>
      </c>
      <c r="D1" s="37" t="s">
        <v>87</v>
      </c>
      <c r="E1" s="9"/>
      <c r="F1" s="33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32" t="s">
        <v>55</v>
      </c>
      <c r="L1" s="32" t="s">
        <v>59</v>
      </c>
      <c r="M1" s="32" t="s">
        <v>58</v>
      </c>
      <c r="N1" s="32" t="s">
        <v>57</v>
      </c>
      <c r="O1" s="32" t="s">
        <v>56</v>
      </c>
      <c r="P1" s="8" t="s">
        <v>8</v>
      </c>
      <c r="Q1" s="16" t="s">
        <v>10</v>
      </c>
      <c r="R1" s="16" t="s">
        <v>11</v>
      </c>
      <c r="S1" s="8" t="s">
        <v>12</v>
      </c>
      <c r="T1" s="8" t="s">
        <v>22</v>
      </c>
      <c r="U1" s="8" t="s">
        <v>23</v>
      </c>
      <c r="V1" s="8" t="s">
        <v>14</v>
      </c>
      <c r="W1" s="8" t="s">
        <v>15</v>
      </c>
      <c r="X1" s="8" t="s">
        <v>17</v>
      </c>
    </row>
    <row r="2" spans="1:24" s="7" customFormat="1">
      <c r="A2" s="11" t="s">
        <v>33</v>
      </c>
      <c r="B2" s="46" t="s">
        <v>34</v>
      </c>
      <c r="C2" s="13" t="s">
        <v>40</v>
      </c>
      <c r="D2" s="40" t="s">
        <v>90</v>
      </c>
      <c r="E2" s="41"/>
      <c r="F2" s="34" t="s">
        <v>60</v>
      </c>
      <c r="G2" s="13">
        <v>2012</v>
      </c>
      <c r="H2" s="11">
        <v>20</v>
      </c>
      <c r="I2" s="11">
        <v>25</v>
      </c>
      <c r="J2" s="11">
        <v>20</v>
      </c>
      <c r="K2" s="29">
        <v>14</v>
      </c>
      <c r="L2" s="29">
        <v>14</v>
      </c>
      <c r="M2" s="29">
        <v>14</v>
      </c>
      <c r="N2" s="29"/>
      <c r="O2" s="29"/>
      <c r="P2" s="11">
        <f>SUM(K2:O2)</f>
        <v>42</v>
      </c>
      <c r="Q2" s="17">
        <f>IF(D2="D", ((V2+(T2/10))/2)+(P2/14), IF(D2="H", ((V2+(T2/10))/2*1.2)+(P2/14), IF(D2="E", ((V2+(T2/10))/2*1.5)+(P2/14), 0)))</f>
        <v>25.933</v>
      </c>
      <c r="R2" s="17">
        <f>IF(D2="D", ((V2+(W2/15)+T2)/10)+(P2/14), IF(D2="H", ((V2+(W2/15)+T2)/10*0.8)+(P2/14), IF(D2="E", ((V2+(W2/15)+T2)/10*0.5)+(P2/14), 0)))</f>
        <v>39.539333333333332</v>
      </c>
      <c r="S2" s="11">
        <v>80</v>
      </c>
      <c r="T2" s="3">
        <f t="shared" ref="T2:T34" si="0">U2*1.341</f>
        <v>348.65999999999997</v>
      </c>
      <c r="U2" s="11">
        <v>260</v>
      </c>
      <c r="V2" s="11">
        <v>11</v>
      </c>
      <c r="W2" s="11">
        <v>86</v>
      </c>
      <c r="X2" s="11">
        <v>185</v>
      </c>
    </row>
    <row r="3" spans="1:24" s="7" customFormat="1">
      <c r="A3" s="11" t="s">
        <v>33</v>
      </c>
      <c r="B3" s="46" t="s">
        <v>34</v>
      </c>
      <c r="C3" s="13" t="s">
        <v>39</v>
      </c>
      <c r="D3" s="40" t="s">
        <v>90</v>
      </c>
      <c r="E3" s="41"/>
      <c r="F3" s="34" t="s">
        <v>61</v>
      </c>
      <c r="G3" s="13">
        <v>2012</v>
      </c>
      <c r="H3" s="11">
        <v>20</v>
      </c>
      <c r="I3" s="11">
        <v>25</v>
      </c>
      <c r="J3" s="11">
        <v>20</v>
      </c>
      <c r="K3" s="29">
        <v>14</v>
      </c>
      <c r="L3" s="29">
        <v>14</v>
      </c>
      <c r="M3" s="29"/>
      <c r="N3" s="29"/>
      <c r="O3" s="29"/>
      <c r="P3" s="11">
        <f t="shared" ref="P3:P40" si="1">SUM(K3:O3)</f>
        <v>28</v>
      </c>
      <c r="Q3" s="17">
        <f t="shared" ref="Q3:Q30" si="2">IF(D3="D", ((V3+(T3/10))/2)+(P3/14), IF(D3="H", ((V3+(T3/10))/2*1.2)+(P3/14), IF(D3="E", ((V3+(T3/10))/2*1.5)+(P3/14), 0)))</f>
        <v>24.933</v>
      </c>
      <c r="R3" s="17">
        <f t="shared" ref="R2:R34" si="3">IF(D3="D", ((V3+(W3/15)+T3)/10)+(P3/14), IF(D3="H", ((V3+(W3/15)+T3)/10*0.8)+(P3/14), IF(D3="E", ((V3+(W3/15)+T3)/10*0.5)+(P3/14), 0)))</f>
        <v>38.539333333333332</v>
      </c>
      <c r="S3" s="11">
        <v>80</v>
      </c>
      <c r="T3" s="3">
        <f t="shared" si="0"/>
        <v>348.65999999999997</v>
      </c>
      <c r="U3" s="11">
        <v>260</v>
      </c>
      <c r="V3" s="11">
        <v>11</v>
      </c>
      <c r="W3" s="11">
        <v>86</v>
      </c>
      <c r="X3" s="11">
        <v>185</v>
      </c>
    </row>
    <row r="4" spans="1:24" s="7" customFormat="1">
      <c r="A4" s="11" t="s">
        <v>33</v>
      </c>
      <c r="B4" s="46" t="s">
        <v>34</v>
      </c>
      <c r="C4" s="13" t="s">
        <v>35</v>
      </c>
      <c r="D4" s="40" t="s">
        <v>90</v>
      </c>
      <c r="E4" s="41"/>
      <c r="F4" s="34" t="s">
        <v>62</v>
      </c>
      <c r="G4" s="13">
        <v>2012</v>
      </c>
      <c r="H4" s="11">
        <v>20</v>
      </c>
      <c r="I4" s="11">
        <v>25</v>
      </c>
      <c r="J4" s="11">
        <v>20</v>
      </c>
      <c r="K4" s="29">
        <v>14</v>
      </c>
      <c r="L4" s="29">
        <v>14</v>
      </c>
      <c r="M4" s="29">
        <v>14</v>
      </c>
      <c r="N4" s="29"/>
      <c r="O4" s="29"/>
      <c r="P4" s="11">
        <f t="shared" si="1"/>
        <v>42</v>
      </c>
      <c r="Q4" s="17">
        <f t="shared" si="2"/>
        <v>26.433</v>
      </c>
      <c r="R4" s="17">
        <f t="shared" si="3"/>
        <v>39.772666666666666</v>
      </c>
      <c r="S4" s="11">
        <v>80</v>
      </c>
      <c r="T4" s="3">
        <f t="shared" si="0"/>
        <v>348.65999999999997</v>
      </c>
      <c r="U4" s="11">
        <v>260</v>
      </c>
      <c r="V4" s="11">
        <v>12</v>
      </c>
      <c r="W4" s="11">
        <v>106</v>
      </c>
      <c r="X4" s="11">
        <v>185</v>
      </c>
    </row>
    <row r="5" spans="1:24" s="7" customFormat="1">
      <c r="A5" s="11" t="s">
        <v>33</v>
      </c>
      <c r="B5" s="46" t="s">
        <v>34</v>
      </c>
      <c r="C5" s="13" t="s">
        <v>36</v>
      </c>
      <c r="D5" s="40" t="s">
        <v>90</v>
      </c>
      <c r="E5" s="41"/>
      <c r="F5" s="34" t="s">
        <v>64</v>
      </c>
      <c r="G5" s="13">
        <v>2012</v>
      </c>
      <c r="H5" s="11">
        <v>20</v>
      </c>
      <c r="I5" s="11">
        <v>25</v>
      </c>
      <c r="J5" s="11">
        <v>20</v>
      </c>
      <c r="K5" s="29">
        <v>14</v>
      </c>
      <c r="L5" s="29">
        <v>14</v>
      </c>
      <c r="M5" s="29"/>
      <c r="N5" s="29"/>
      <c r="O5" s="29"/>
      <c r="P5" s="11">
        <f t="shared" si="1"/>
        <v>28</v>
      </c>
      <c r="Q5" s="17">
        <f t="shared" si="2"/>
        <v>25.433</v>
      </c>
      <c r="R5" s="17">
        <f t="shared" si="3"/>
        <v>38.772666666666666</v>
      </c>
      <c r="S5" s="11">
        <v>80</v>
      </c>
      <c r="T5" s="3">
        <f t="shared" si="0"/>
        <v>348.65999999999997</v>
      </c>
      <c r="U5" s="11">
        <v>260</v>
      </c>
      <c r="V5" s="11">
        <v>12</v>
      </c>
      <c r="W5" s="11">
        <v>106</v>
      </c>
      <c r="X5" s="11">
        <v>185</v>
      </c>
    </row>
    <row r="6" spans="1:24">
      <c r="A6" s="11" t="s">
        <v>33</v>
      </c>
      <c r="B6" s="46" t="s">
        <v>34</v>
      </c>
      <c r="C6" s="4" t="s">
        <v>38</v>
      </c>
      <c r="D6" s="38" t="s">
        <v>88</v>
      </c>
      <c r="E6" s="42"/>
      <c r="F6" s="34" t="s">
        <v>63</v>
      </c>
      <c r="G6" s="13">
        <v>2014</v>
      </c>
      <c r="H6" s="11">
        <v>20</v>
      </c>
      <c r="I6" s="11">
        <v>25</v>
      </c>
      <c r="J6" s="11">
        <v>20</v>
      </c>
      <c r="K6" s="29">
        <v>14</v>
      </c>
      <c r="L6" s="29">
        <v>14</v>
      </c>
      <c r="M6" s="29">
        <v>14</v>
      </c>
      <c r="N6" s="29"/>
      <c r="O6" s="29"/>
      <c r="P6" s="11">
        <f t="shared" si="1"/>
        <v>42</v>
      </c>
      <c r="Q6" s="17">
        <f t="shared" si="2"/>
        <v>28.501199999999997</v>
      </c>
      <c r="R6" s="17">
        <f t="shared" si="3"/>
        <v>28.206933333333332</v>
      </c>
      <c r="S6" s="11">
        <v>80</v>
      </c>
      <c r="T6" s="3">
        <f t="shared" si="0"/>
        <v>295.02</v>
      </c>
      <c r="U6" s="3">
        <v>220</v>
      </c>
      <c r="V6" s="3">
        <v>13</v>
      </c>
      <c r="W6" s="3">
        <v>106</v>
      </c>
      <c r="X6" s="11">
        <v>185</v>
      </c>
    </row>
    <row r="7" spans="1:24">
      <c r="A7" s="11" t="s">
        <v>33</v>
      </c>
      <c r="B7" s="46" t="s">
        <v>34</v>
      </c>
      <c r="C7" s="4" t="s">
        <v>37</v>
      </c>
      <c r="D7" s="38" t="s">
        <v>88</v>
      </c>
      <c r="E7" s="42"/>
      <c r="F7" s="34" t="s">
        <v>77</v>
      </c>
      <c r="G7" s="13">
        <v>2014</v>
      </c>
      <c r="H7" s="11">
        <v>20</v>
      </c>
      <c r="I7" s="11">
        <v>25</v>
      </c>
      <c r="J7" s="11">
        <v>20</v>
      </c>
      <c r="K7" s="29">
        <v>14</v>
      </c>
      <c r="L7" s="29">
        <v>14</v>
      </c>
      <c r="M7" s="29"/>
      <c r="N7" s="30"/>
      <c r="O7" s="30"/>
      <c r="P7" s="11">
        <f t="shared" si="1"/>
        <v>28</v>
      </c>
      <c r="Q7" s="17">
        <f t="shared" si="2"/>
        <v>27.501199999999997</v>
      </c>
      <c r="R7" s="17">
        <f t="shared" si="3"/>
        <v>27.206933333333332</v>
      </c>
      <c r="S7" s="11">
        <v>80</v>
      </c>
      <c r="T7" s="3">
        <f t="shared" si="0"/>
        <v>295.02</v>
      </c>
      <c r="U7" s="3">
        <v>220</v>
      </c>
      <c r="V7" s="3">
        <v>13</v>
      </c>
      <c r="W7" s="3">
        <v>106</v>
      </c>
      <c r="X7" s="11">
        <v>185</v>
      </c>
    </row>
    <row r="8" spans="1:24">
      <c r="A8" s="11" t="s">
        <v>33</v>
      </c>
      <c r="B8" s="46" t="s">
        <v>34</v>
      </c>
      <c r="C8" s="4" t="s">
        <v>41</v>
      </c>
      <c r="D8" s="38" t="s">
        <v>90</v>
      </c>
      <c r="E8" s="42"/>
      <c r="F8" s="34" t="s">
        <v>69</v>
      </c>
      <c r="G8" s="4">
        <v>2013</v>
      </c>
      <c r="H8" s="11">
        <v>20</v>
      </c>
      <c r="I8" s="11">
        <v>25</v>
      </c>
      <c r="J8" s="11">
        <v>20</v>
      </c>
      <c r="K8" s="30">
        <v>14</v>
      </c>
      <c r="L8" s="30">
        <v>14</v>
      </c>
      <c r="M8" s="30">
        <v>5</v>
      </c>
      <c r="N8" s="30"/>
      <c r="O8" s="30"/>
      <c r="P8" s="11">
        <f t="shared" si="1"/>
        <v>33</v>
      </c>
      <c r="Q8" s="17">
        <f t="shared" si="2"/>
        <v>25.790142857142857</v>
      </c>
      <c r="R8" s="17">
        <f t="shared" si="3"/>
        <v>39.12980952380952</v>
      </c>
      <c r="S8" s="11">
        <v>80</v>
      </c>
      <c r="T8" s="3">
        <f t="shared" si="0"/>
        <v>348.65999999999997</v>
      </c>
      <c r="U8" s="11">
        <v>260</v>
      </c>
      <c r="V8" s="3">
        <v>12</v>
      </c>
      <c r="W8" s="3">
        <v>106</v>
      </c>
      <c r="X8" s="11">
        <v>185</v>
      </c>
    </row>
    <row r="9" spans="1:24">
      <c r="A9" s="11" t="s">
        <v>33</v>
      </c>
      <c r="B9" s="46" t="s">
        <v>34</v>
      </c>
      <c r="C9" s="4" t="s">
        <v>42</v>
      </c>
      <c r="D9" s="38" t="s">
        <v>90</v>
      </c>
      <c r="E9" s="42"/>
      <c r="F9" s="34" t="s">
        <v>78</v>
      </c>
      <c r="G9" s="4">
        <v>2013</v>
      </c>
      <c r="H9" s="11">
        <v>20</v>
      </c>
      <c r="I9" s="11">
        <v>25</v>
      </c>
      <c r="J9" s="11">
        <v>20</v>
      </c>
      <c r="K9" s="30">
        <v>14</v>
      </c>
      <c r="L9" s="30">
        <v>14</v>
      </c>
      <c r="M9" s="30"/>
      <c r="N9" s="30"/>
      <c r="O9" s="30"/>
      <c r="P9" s="11">
        <f t="shared" si="1"/>
        <v>28</v>
      </c>
      <c r="Q9" s="17">
        <f t="shared" si="2"/>
        <v>25.433</v>
      </c>
      <c r="R9" s="17">
        <f t="shared" si="3"/>
        <v>38.772666666666666</v>
      </c>
      <c r="S9" s="11">
        <v>80</v>
      </c>
      <c r="T9" s="3">
        <f t="shared" si="0"/>
        <v>348.65999999999997</v>
      </c>
      <c r="U9" s="11">
        <v>260</v>
      </c>
      <c r="V9" s="3">
        <v>12</v>
      </c>
      <c r="W9" s="3">
        <v>106</v>
      </c>
      <c r="X9" s="11">
        <v>185</v>
      </c>
    </row>
    <row r="10" spans="1:24">
      <c r="A10" s="11" t="s">
        <v>33</v>
      </c>
      <c r="B10" s="46" t="s">
        <v>34</v>
      </c>
      <c r="C10" s="4" t="s">
        <v>43</v>
      </c>
      <c r="D10" s="38" t="s">
        <v>90</v>
      </c>
      <c r="E10" s="45"/>
      <c r="F10" s="34" t="s">
        <v>70</v>
      </c>
      <c r="G10" s="13">
        <v>2012</v>
      </c>
      <c r="H10" s="11">
        <v>20</v>
      </c>
      <c r="I10" s="11">
        <v>25</v>
      </c>
      <c r="J10" s="11">
        <v>20</v>
      </c>
      <c r="K10" s="30">
        <v>14</v>
      </c>
      <c r="L10" s="30">
        <v>14</v>
      </c>
      <c r="M10" s="30">
        <v>14</v>
      </c>
      <c r="N10" s="30">
        <v>14</v>
      </c>
      <c r="O10" s="30"/>
      <c r="P10" s="11">
        <f t="shared" si="1"/>
        <v>56</v>
      </c>
      <c r="Q10" s="17">
        <f t="shared" si="2"/>
        <v>30.433</v>
      </c>
      <c r="R10" s="17">
        <f t="shared" si="3"/>
        <v>41.752666666666663</v>
      </c>
      <c r="S10" s="11">
        <v>80</v>
      </c>
      <c r="T10" s="3">
        <f t="shared" si="0"/>
        <v>348.65999999999997</v>
      </c>
      <c r="U10" s="11">
        <v>260</v>
      </c>
      <c r="V10" s="3">
        <v>18</v>
      </c>
      <c r="W10" s="3">
        <v>163</v>
      </c>
      <c r="X10" s="11">
        <v>185</v>
      </c>
    </row>
    <row r="11" spans="1:24">
      <c r="A11" s="11" t="s">
        <v>33</v>
      </c>
      <c r="B11" s="46" t="s">
        <v>34</v>
      </c>
      <c r="C11" s="4" t="s">
        <v>44</v>
      </c>
      <c r="D11" s="38" t="s">
        <v>90</v>
      </c>
      <c r="E11" s="45"/>
      <c r="F11" s="34" t="s">
        <v>79</v>
      </c>
      <c r="G11" s="13">
        <v>2012</v>
      </c>
      <c r="H11" s="11">
        <v>20</v>
      </c>
      <c r="I11" s="11">
        <v>25</v>
      </c>
      <c r="J11" s="11">
        <v>20</v>
      </c>
      <c r="K11" s="30">
        <v>14</v>
      </c>
      <c r="L11" s="30">
        <v>14</v>
      </c>
      <c r="M11" s="30">
        <v>14</v>
      </c>
      <c r="N11" s="30"/>
      <c r="O11" s="30"/>
      <c r="P11" s="11">
        <f t="shared" si="1"/>
        <v>42</v>
      </c>
      <c r="Q11" s="17">
        <f t="shared" si="2"/>
        <v>29.433</v>
      </c>
      <c r="R11" s="17">
        <f t="shared" si="3"/>
        <v>40.752666666666663</v>
      </c>
      <c r="S11" s="11">
        <v>80</v>
      </c>
      <c r="T11" s="3">
        <f t="shared" si="0"/>
        <v>348.65999999999997</v>
      </c>
      <c r="U11" s="11">
        <v>260</v>
      </c>
      <c r="V11" s="3">
        <v>18</v>
      </c>
      <c r="W11" s="3">
        <v>163</v>
      </c>
      <c r="X11" s="11">
        <v>185</v>
      </c>
    </row>
    <row r="12" spans="1:24">
      <c r="A12" s="11" t="s">
        <v>33</v>
      </c>
      <c r="B12" s="46" t="s">
        <v>34</v>
      </c>
      <c r="C12" s="4" t="s">
        <v>45</v>
      </c>
      <c r="D12" s="38" t="s">
        <v>88</v>
      </c>
      <c r="E12" s="45"/>
      <c r="F12" s="34" t="s">
        <v>71</v>
      </c>
      <c r="G12" s="13">
        <v>2014</v>
      </c>
      <c r="H12" s="11">
        <v>20</v>
      </c>
      <c r="I12" s="11">
        <v>25</v>
      </c>
      <c r="J12" s="11">
        <v>20</v>
      </c>
      <c r="K12" s="30">
        <v>14</v>
      </c>
      <c r="L12" s="30">
        <v>14</v>
      </c>
      <c r="M12" s="30">
        <v>14</v>
      </c>
      <c r="N12" s="30">
        <v>14</v>
      </c>
      <c r="O12" s="30"/>
      <c r="P12" s="11">
        <f t="shared" si="1"/>
        <v>56</v>
      </c>
      <c r="Q12" s="17">
        <f t="shared" si="2"/>
        <v>33.101199999999992</v>
      </c>
      <c r="R12" s="17">
        <f t="shared" si="3"/>
        <v>29.990933333333334</v>
      </c>
      <c r="S12" s="11">
        <v>80</v>
      </c>
      <c r="T12" s="3">
        <f t="shared" si="0"/>
        <v>295.02</v>
      </c>
      <c r="U12" s="3">
        <v>220</v>
      </c>
      <c r="V12" s="3">
        <v>19</v>
      </c>
      <c r="W12" s="3">
        <v>163</v>
      </c>
      <c r="X12" s="11">
        <v>185</v>
      </c>
    </row>
    <row r="13" spans="1:24">
      <c r="A13" s="11" t="s">
        <v>33</v>
      </c>
      <c r="B13" s="46" t="s">
        <v>34</v>
      </c>
      <c r="C13" s="4" t="s">
        <v>46</v>
      </c>
      <c r="D13" s="38" t="s">
        <v>88</v>
      </c>
      <c r="E13" s="45"/>
      <c r="F13" s="34" t="s">
        <v>80</v>
      </c>
      <c r="G13" s="13">
        <v>2014</v>
      </c>
      <c r="H13" s="11">
        <v>20</v>
      </c>
      <c r="I13" s="11">
        <v>25</v>
      </c>
      <c r="J13" s="11">
        <v>20</v>
      </c>
      <c r="K13" s="30">
        <v>14</v>
      </c>
      <c r="L13" s="30">
        <v>14</v>
      </c>
      <c r="M13" s="30">
        <v>14</v>
      </c>
      <c r="N13" s="30"/>
      <c r="O13" s="30"/>
      <c r="P13" s="11">
        <f t="shared" si="1"/>
        <v>42</v>
      </c>
      <c r="Q13" s="17">
        <f t="shared" si="2"/>
        <v>32.101199999999992</v>
      </c>
      <c r="R13" s="17">
        <f t="shared" si="3"/>
        <v>28.990933333333334</v>
      </c>
      <c r="S13" s="11">
        <v>80</v>
      </c>
      <c r="T13" s="3">
        <f t="shared" si="0"/>
        <v>295.02</v>
      </c>
      <c r="U13" s="3">
        <v>220</v>
      </c>
      <c r="V13" s="3">
        <v>19</v>
      </c>
      <c r="W13" s="3">
        <v>163</v>
      </c>
      <c r="X13" s="11">
        <v>185</v>
      </c>
    </row>
    <row r="14" spans="1:24">
      <c r="A14" s="11" t="s">
        <v>33</v>
      </c>
      <c r="B14" s="46" t="s">
        <v>34</v>
      </c>
      <c r="C14" s="4" t="s">
        <v>47</v>
      </c>
      <c r="D14" s="38" t="s">
        <v>90</v>
      </c>
      <c r="E14" s="45"/>
      <c r="F14" s="34" t="s">
        <v>72</v>
      </c>
      <c r="G14" s="13">
        <v>2012</v>
      </c>
      <c r="H14" s="11">
        <v>20</v>
      </c>
      <c r="I14" s="11">
        <v>25</v>
      </c>
      <c r="J14" s="11">
        <v>20</v>
      </c>
      <c r="K14" s="30">
        <v>14</v>
      </c>
      <c r="L14" s="30">
        <v>14</v>
      </c>
      <c r="M14" s="30">
        <v>14</v>
      </c>
      <c r="N14" s="30">
        <v>14</v>
      </c>
      <c r="O14" s="30"/>
      <c r="P14" s="11">
        <f t="shared" si="1"/>
        <v>56</v>
      </c>
      <c r="Q14" s="17">
        <f t="shared" si="2"/>
        <v>33.444499999999998</v>
      </c>
      <c r="R14" s="17">
        <f t="shared" si="3"/>
        <v>46.095666666666666</v>
      </c>
      <c r="S14" s="11">
        <v>80</v>
      </c>
      <c r="T14" s="3">
        <f t="shared" si="0"/>
        <v>388.89</v>
      </c>
      <c r="U14" s="11">
        <v>290</v>
      </c>
      <c r="V14" s="3">
        <v>20</v>
      </c>
      <c r="W14" s="3">
        <v>181</v>
      </c>
      <c r="X14" s="11">
        <v>185</v>
      </c>
    </row>
    <row r="15" spans="1:24">
      <c r="A15" s="11" t="s">
        <v>33</v>
      </c>
      <c r="B15" s="46" t="s">
        <v>34</v>
      </c>
      <c r="C15" s="4" t="s">
        <v>48</v>
      </c>
      <c r="D15" s="38" t="s">
        <v>90</v>
      </c>
      <c r="E15" s="45"/>
      <c r="F15" s="34" t="s">
        <v>73</v>
      </c>
      <c r="G15" s="13">
        <v>2012</v>
      </c>
      <c r="H15" s="11">
        <v>20</v>
      </c>
      <c r="I15" s="11">
        <v>25</v>
      </c>
      <c r="J15" s="11">
        <v>20</v>
      </c>
      <c r="K15" s="30">
        <v>14</v>
      </c>
      <c r="L15" s="30">
        <v>14</v>
      </c>
      <c r="M15" s="30">
        <v>14</v>
      </c>
      <c r="N15" s="30">
        <v>14</v>
      </c>
      <c r="O15" s="30">
        <v>14</v>
      </c>
      <c r="P15" s="11">
        <f t="shared" si="1"/>
        <v>70</v>
      </c>
      <c r="Q15" s="17">
        <f t="shared" si="2"/>
        <v>34.944499999999998</v>
      </c>
      <c r="R15" s="17">
        <f t="shared" si="3"/>
        <v>47.315666666666665</v>
      </c>
      <c r="S15" s="11">
        <v>80</v>
      </c>
      <c r="T15" s="3">
        <f t="shared" si="0"/>
        <v>388.89</v>
      </c>
      <c r="U15" s="11">
        <v>290</v>
      </c>
      <c r="V15" s="3">
        <v>21</v>
      </c>
      <c r="W15" s="3">
        <v>199</v>
      </c>
      <c r="X15" s="11">
        <v>185</v>
      </c>
    </row>
    <row r="16" spans="1:24">
      <c r="A16" s="11" t="s">
        <v>33</v>
      </c>
      <c r="B16" s="46" t="s">
        <v>34</v>
      </c>
      <c r="C16" s="4" t="s">
        <v>49</v>
      </c>
      <c r="D16" s="38" t="s">
        <v>90</v>
      </c>
      <c r="E16" s="42"/>
      <c r="F16" s="34" t="s">
        <v>74</v>
      </c>
      <c r="G16" s="13">
        <v>2012</v>
      </c>
      <c r="H16" s="11">
        <v>20</v>
      </c>
      <c r="I16" s="11">
        <v>25</v>
      </c>
      <c r="J16" s="11">
        <v>20</v>
      </c>
      <c r="K16" s="30">
        <v>5</v>
      </c>
      <c r="L16" s="30">
        <v>14</v>
      </c>
      <c r="M16" s="30"/>
      <c r="N16" s="30"/>
      <c r="O16" s="30"/>
      <c r="P16" s="11">
        <f t="shared" si="1"/>
        <v>19</v>
      </c>
      <c r="Q16" s="17">
        <f t="shared" si="2"/>
        <v>24.790142857142857</v>
      </c>
      <c r="R16" s="17">
        <f t="shared" si="3"/>
        <v>37.969809523809523</v>
      </c>
      <c r="S16" s="3">
        <v>95</v>
      </c>
      <c r="T16" s="3">
        <f t="shared" si="0"/>
        <v>348.65999999999997</v>
      </c>
      <c r="U16" s="11">
        <v>260</v>
      </c>
      <c r="V16" s="3">
        <v>12</v>
      </c>
      <c r="W16" s="3">
        <v>82</v>
      </c>
      <c r="X16" s="43">
        <v>170</v>
      </c>
    </row>
    <row r="17" spans="1:24">
      <c r="A17" s="11" t="s">
        <v>33</v>
      </c>
      <c r="B17" s="46" t="s">
        <v>34</v>
      </c>
      <c r="C17" s="4" t="s">
        <v>50</v>
      </c>
      <c r="D17" s="38" t="s">
        <v>90</v>
      </c>
      <c r="E17" s="42"/>
      <c r="F17" s="34" t="s">
        <v>75</v>
      </c>
      <c r="G17" s="4">
        <v>2013</v>
      </c>
      <c r="H17" s="11">
        <v>20</v>
      </c>
      <c r="I17" s="11">
        <v>25</v>
      </c>
      <c r="J17" s="11">
        <v>20</v>
      </c>
      <c r="K17" s="30">
        <v>5</v>
      </c>
      <c r="L17" s="30">
        <v>14</v>
      </c>
      <c r="M17" s="30"/>
      <c r="N17" s="30"/>
      <c r="O17" s="30"/>
      <c r="P17" s="11">
        <f t="shared" si="1"/>
        <v>19</v>
      </c>
      <c r="Q17" s="17">
        <f t="shared" si="2"/>
        <v>24.790142857142857</v>
      </c>
      <c r="R17" s="17">
        <f t="shared" si="3"/>
        <v>37.983142857142852</v>
      </c>
      <c r="S17" s="3">
        <v>100</v>
      </c>
      <c r="T17" s="3">
        <f t="shared" si="0"/>
        <v>348.65999999999997</v>
      </c>
      <c r="U17" s="11">
        <v>260</v>
      </c>
      <c r="V17" s="3">
        <v>12</v>
      </c>
      <c r="W17" s="3">
        <v>84</v>
      </c>
      <c r="X17" s="43">
        <v>170</v>
      </c>
    </row>
    <row r="18" spans="1:24">
      <c r="A18" s="11" t="s">
        <v>33</v>
      </c>
      <c r="B18" s="46" t="s">
        <v>34</v>
      </c>
      <c r="C18" s="4" t="s">
        <v>91</v>
      </c>
      <c r="D18" s="38" t="s">
        <v>90</v>
      </c>
      <c r="E18" s="42"/>
      <c r="F18" s="34" t="s">
        <v>92</v>
      </c>
      <c r="G18" s="4">
        <v>2013</v>
      </c>
      <c r="H18" s="11">
        <v>20</v>
      </c>
      <c r="I18" s="11">
        <v>25</v>
      </c>
      <c r="J18" s="11">
        <v>20</v>
      </c>
      <c r="K18" s="30">
        <v>7</v>
      </c>
      <c r="L18" s="30">
        <v>14</v>
      </c>
      <c r="M18" s="30">
        <v>5</v>
      </c>
      <c r="N18" s="30"/>
      <c r="O18" s="30"/>
      <c r="P18" s="11">
        <f t="shared" si="1"/>
        <v>26</v>
      </c>
      <c r="Q18" s="17">
        <f t="shared" si="2"/>
        <v>25.790142857142857</v>
      </c>
      <c r="R18" s="17">
        <f t="shared" si="3"/>
        <v>38.636476190476181</v>
      </c>
      <c r="S18" s="3">
        <v>100</v>
      </c>
      <c r="T18" s="3">
        <f t="shared" si="0"/>
        <v>348.65999999999997</v>
      </c>
      <c r="U18" s="11">
        <v>260</v>
      </c>
      <c r="V18" s="3">
        <v>13</v>
      </c>
      <c r="W18" s="3">
        <v>92</v>
      </c>
      <c r="X18" s="43">
        <v>170</v>
      </c>
    </row>
    <row r="19" spans="1:24">
      <c r="A19" s="11" t="s">
        <v>33</v>
      </c>
      <c r="B19" s="46" t="s">
        <v>34</v>
      </c>
      <c r="C19" s="4" t="s">
        <v>91</v>
      </c>
      <c r="D19" s="38" t="s">
        <v>90</v>
      </c>
      <c r="E19" s="42"/>
      <c r="F19" s="34" t="s">
        <v>93</v>
      </c>
      <c r="G19" s="4">
        <v>2013</v>
      </c>
      <c r="H19" s="11">
        <v>20</v>
      </c>
      <c r="I19" s="11">
        <v>25</v>
      </c>
      <c r="J19" s="11">
        <v>20</v>
      </c>
      <c r="K19" s="30">
        <v>7</v>
      </c>
      <c r="L19" s="30">
        <v>14</v>
      </c>
      <c r="M19" s="30"/>
      <c r="N19" s="30"/>
      <c r="O19" s="30"/>
      <c r="P19" s="11">
        <f t="shared" ref="P19" si="4">SUM(K19:O19)</f>
        <v>21</v>
      </c>
      <c r="Q19" s="17">
        <f t="shared" si="2"/>
        <v>25.433</v>
      </c>
      <c r="R19" s="17">
        <f>IF(D19="D", ((V19+(W19/15)+T19)/10)+(P19/14), IF(D19="H", ((V19+(W19/15)+T19)/10*0.8)+(P19/14), IF(D19="E", ((V19+(W19/15)+T19)/10*0.5)+(P19/14), 0)))</f>
        <v>38.292666666666662</v>
      </c>
      <c r="S19" s="3">
        <v>100</v>
      </c>
      <c r="T19" s="3">
        <f t="shared" ref="T19" si="5">U19*1.341</f>
        <v>348.65999999999997</v>
      </c>
      <c r="U19" s="11">
        <v>260</v>
      </c>
      <c r="V19" s="3">
        <v>13</v>
      </c>
      <c r="W19" s="3">
        <v>94</v>
      </c>
      <c r="X19" s="43">
        <v>170</v>
      </c>
    </row>
    <row r="20" spans="1:24">
      <c r="A20" s="11" t="s">
        <v>33</v>
      </c>
      <c r="B20" s="46" t="s">
        <v>34</v>
      </c>
      <c r="C20" s="4" t="s">
        <v>51</v>
      </c>
      <c r="D20" s="38" t="s">
        <v>90</v>
      </c>
      <c r="E20" s="45"/>
      <c r="F20" s="34" t="s">
        <v>76</v>
      </c>
      <c r="G20" s="13">
        <v>2012</v>
      </c>
      <c r="H20" s="11">
        <v>20</v>
      </c>
      <c r="I20" s="11">
        <v>25</v>
      </c>
      <c r="J20" s="11">
        <v>20</v>
      </c>
      <c r="K20" s="30">
        <v>5</v>
      </c>
      <c r="L20" s="30">
        <v>14</v>
      </c>
      <c r="M20" s="30">
        <v>14</v>
      </c>
      <c r="N20" s="30"/>
      <c r="O20" s="30"/>
      <c r="P20" s="11">
        <f t="shared" si="1"/>
        <v>33</v>
      </c>
      <c r="Q20" s="17">
        <f t="shared" si="2"/>
        <v>30.801642857142856</v>
      </c>
      <c r="R20" s="17">
        <f>IF(D20="D", ((V20+(W20/15)+T20)/10)+(P20/14), IF(D20="H", ((V20+(W20/15)+T20)/10*0.8)+(P20/14), IF(D20="E", ((V20+(W20/15)+T20)/10*0.5)+(P20/14), 0)))</f>
        <v>43.892809523809525</v>
      </c>
      <c r="S20" s="3">
        <v>100</v>
      </c>
      <c r="T20" s="3">
        <f t="shared" si="0"/>
        <v>388.89</v>
      </c>
      <c r="U20" s="11">
        <v>290</v>
      </c>
      <c r="V20" s="3">
        <v>18</v>
      </c>
      <c r="W20" s="3">
        <v>127</v>
      </c>
      <c r="X20" s="43">
        <v>170</v>
      </c>
    </row>
    <row r="21" spans="1:24" s="7" customFormat="1">
      <c r="A21" s="11" t="s">
        <v>33</v>
      </c>
      <c r="B21" s="46" t="s">
        <v>52</v>
      </c>
      <c r="C21" s="13" t="s">
        <v>40</v>
      </c>
      <c r="D21" s="40" t="s">
        <v>89</v>
      </c>
      <c r="E21" s="41"/>
      <c r="F21" s="34" t="s">
        <v>81</v>
      </c>
      <c r="G21" s="13">
        <v>2024</v>
      </c>
      <c r="H21" s="11">
        <v>20</v>
      </c>
      <c r="I21" s="11">
        <v>25</v>
      </c>
      <c r="J21" s="11">
        <v>20</v>
      </c>
      <c r="K21" s="29">
        <v>14</v>
      </c>
      <c r="L21" s="29">
        <v>14</v>
      </c>
      <c r="M21" s="29">
        <v>14</v>
      </c>
      <c r="N21" s="29"/>
      <c r="O21" s="29"/>
      <c r="P21" s="11">
        <f t="shared" si="1"/>
        <v>42</v>
      </c>
      <c r="Q21" s="17">
        <f t="shared" si="2"/>
        <v>37.143749999999997</v>
      </c>
      <c r="R21" s="17">
        <f t="shared" si="3"/>
        <v>20.642500000000002</v>
      </c>
      <c r="S21" s="11">
        <v>80</v>
      </c>
      <c r="T21" s="3">
        <f t="shared" si="0"/>
        <v>335.25</v>
      </c>
      <c r="U21" s="11">
        <v>250</v>
      </c>
      <c r="V21" s="11">
        <v>12</v>
      </c>
      <c r="W21" s="11">
        <v>84</v>
      </c>
      <c r="X21" s="11">
        <v>185</v>
      </c>
    </row>
    <row r="22" spans="1:24" s="7" customFormat="1">
      <c r="A22" s="11" t="s">
        <v>33</v>
      </c>
      <c r="B22" s="46" t="s">
        <v>52</v>
      </c>
      <c r="C22" s="13" t="s">
        <v>39</v>
      </c>
      <c r="D22" s="40" t="s">
        <v>89</v>
      </c>
      <c r="E22" s="41"/>
      <c r="F22" s="34" t="s">
        <v>82</v>
      </c>
      <c r="G22" s="13">
        <v>2024</v>
      </c>
      <c r="H22" s="11">
        <v>20</v>
      </c>
      <c r="I22" s="11">
        <v>25</v>
      </c>
      <c r="J22" s="11">
        <v>20</v>
      </c>
      <c r="K22" s="29">
        <v>14</v>
      </c>
      <c r="L22" s="29">
        <v>14</v>
      </c>
      <c r="M22" s="29"/>
      <c r="N22" s="29"/>
      <c r="O22" s="29"/>
      <c r="P22" s="11">
        <f t="shared" si="1"/>
        <v>28</v>
      </c>
      <c r="Q22" s="17">
        <f t="shared" si="2"/>
        <v>36.143749999999997</v>
      </c>
      <c r="R22" s="17">
        <f t="shared" si="3"/>
        <v>19.642500000000002</v>
      </c>
      <c r="S22" s="11">
        <v>80</v>
      </c>
      <c r="T22" s="3">
        <f t="shared" si="0"/>
        <v>335.25</v>
      </c>
      <c r="U22" s="11">
        <v>250</v>
      </c>
      <c r="V22" s="11">
        <v>12</v>
      </c>
      <c r="W22" s="11">
        <v>84</v>
      </c>
      <c r="X22" s="11">
        <v>185</v>
      </c>
    </row>
    <row r="23" spans="1:24" s="7" customFormat="1">
      <c r="A23" s="11" t="s">
        <v>33</v>
      </c>
      <c r="B23" s="46" t="s">
        <v>52</v>
      </c>
      <c r="C23" s="13" t="s">
        <v>35</v>
      </c>
      <c r="D23" s="40" t="s">
        <v>89</v>
      </c>
      <c r="E23" s="41"/>
      <c r="F23" s="34" t="s">
        <v>83</v>
      </c>
      <c r="G23" s="13">
        <v>2018</v>
      </c>
      <c r="H23" s="11">
        <v>20</v>
      </c>
      <c r="I23" s="11">
        <v>25</v>
      </c>
      <c r="J23" s="11">
        <v>20</v>
      </c>
      <c r="K23" s="29">
        <v>14</v>
      </c>
      <c r="L23" s="29">
        <v>14</v>
      </c>
      <c r="M23" s="29">
        <v>14</v>
      </c>
      <c r="N23" s="29"/>
      <c r="O23" s="29"/>
      <c r="P23" s="11">
        <f t="shared" si="1"/>
        <v>42</v>
      </c>
      <c r="Q23" s="17">
        <f t="shared" si="2"/>
        <v>37.893749999999997</v>
      </c>
      <c r="R23" s="17">
        <f t="shared" si="3"/>
        <v>20.705833333333334</v>
      </c>
      <c r="S23" s="11">
        <v>80</v>
      </c>
      <c r="T23" s="3">
        <f t="shared" si="0"/>
        <v>335.25</v>
      </c>
      <c r="U23" s="11">
        <v>250</v>
      </c>
      <c r="V23" s="11">
        <v>13</v>
      </c>
      <c r="W23" s="11">
        <v>88</v>
      </c>
      <c r="X23" s="11">
        <v>185</v>
      </c>
    </row>
    <row r="24" spans="1:24" s="7" customFormat="1">
      <c r="A24" s="11" t="s">
        <v>33</v>
      </c>
      <c r="B24" s="46" t="s">
        <v>52</v>
      </c>
      <c r="C24" s="13" t="s">
        <v>36</v>
      </c>
      <c r="D24" s="40" t="s">
        <v>89</v>
      </c>
      <c r="E24" s="41"/>
      <c r="F24" s="34" t="s">
        <v>84</v>
      </c>
      <c r="G24" s="13">
        <v>2018</v>
      </c>
      <c r="H24" s="11">
        <v>20</v>
      </c>
      <c r="I24" s="11">
        <v>25</v>
      </c>
      <c r="J24" s="11">
        <v>20</v>
      </c>
      <c r="K24" s="29">
        <v>14</v>
      </c>
      <c r="L24" s="29">
        <v>14</v>
      </c>
      <c r="M24" s="29"/>
      <c r="N24" s="29"/>
      <c r="O24" s="29"/>
      <c r="P24" s="11">
        <f t="shared" si="1"/>
        <v>28</v>
      </c>
      <c r="Q24" s="17">
        <f t="shared" si="2"/>
        <v>36.893749999999997</v>
      </c>
      <c r="R24" s="17">
        <f t="shared" si="3"/>
        <v>19.705833333333334</v>
      </c>
      <c r="S24" s="11">
        <v>80</v>
      </c>
      <c r="T24" s="3">
        <f t="shared" si="0"/>
        <v>335.25</v>
      </c>
      <c r="U24" s="11">
        <v>250</v>
      </c>
      <c r="V24" s="11">
        <v>13</v>
      </c>
      <c r="W24" s="11">
        <v>88</v>
      </c>
      <c r="X24" s="11">
        <v>185</v>
      </c>
    </row>
    <row r="25" spans="1:24">
      <c r="A25" s="11" t="s">
        <v>33</v>
      </c>
      <c r="B25" s="46" t="s">
        <v>52</v>
      </c>
      <c r="C25" s="4" t="s">
        <v>43</v>
      </c>
      <c r="D25" s="38" t="s">
        <v>89</v>
      </c>
      <c r="E25" s="42"/>
      <c r="F25" s="34" t="s">
        <v>85</v>
      </c>
      <c r="G25" s="4">
        <v>2020</v>
      </c>
      <c r="H25" s="11">
        <v>20</v>
      </c>
      <c r="I25" s="11">
        <v>25</v>
      </c>
      <c r="J25" s="11">
        <v>20</v>
      </c>
      <c r="K25" s="29">
        <v>14</v>
      </c>
      <c r="L25" s="29">
        <v>14</v>
      </c>
      <c r="M25" s="29">
        <v>14</v>
      </c>
      <c r="N25" s="30">
        <v>14</v>
      </c>
      <c r="O25" s="30"/>
      <c r="P25" s="11">
        <f t="shared" si="1"/>
        <v>56</v>
      </c>
      <c r="Q25" s="17">
        <f t="shared" si="2"/>
        <v>44.143749999999997</v>
      </c>
      <c r="R25" s="17">
        <f t="shared" si="3"/>
        <v>22.249166666666667</v>
      </c>
      <c r="S25" s="11">
        <v>80</v>
      </c>
      <c r="T25" s="3">
        <f t="shared" si="0"/>
        <v>335.25</v>
      </c>
      <c r="U25" s="11">
        <v>250</v>
      </c>
      <c r="V25" s="3">
        <v>20</v>
      </c>
      <c r="W25" s="3">
        <v>146</v>
      </c>
      <c r="X25" s="11">
        <v>185</v>
      </c>
    </row>
    <row r="26" spans="1:24">
      <c r="A26" s="11" t="s">
        <v>33</v>
      </c>
      <c r="B26" s="46" t="s">
        <v>52</v>
      </c>
      <c r="C26" s="4" t="s">
        <v>44</v>
      </c>
      <c r="D26" s="38" t="s">
        <v>89</v>
      </c>
      <c r="E26" s="42"/>
      <c r="F26" s="34" t="s">
        <v>86</v>
      </c>
      <c r="G26" s="4">
        <v>2020</v>
      </c>
      <c r="H26" s="11">
        <v>20</v>
      </c>
      <c r="I26" s="11">
        <v>25</v>
      </c>
      <c r="J26" s="11">
        <v>20</v>
      </c>
      <c r="K26" s="29">
        <v>14</v>
      </c>
      <c r="L26" s="29">
        <v>14</v>
      </c>
      <c r="M26" s="29">
        <v>14</v>
      </c>
      <c r="N26" s="30"/>
      <c r="O26" s="30"/>
      <c r="P26" s="11">
        <f t="shared" si="1"/>
        <v>42</v>
      </c>
      <c r="Q26" s="17">
        <f t="shared" si="2"/>
        <v>43.143749999999997</v>
      </c>
      <c r="R26" s="17">
        <f t="shared" si="3"/>
        <v>21.249166666666667</v>
      </c>
      <c r="S26" s="11">
        <v>80</v>
      </c>
      <c r="T26" s="3">
        <f t="shared" si="0"/>
        <v>335.25</v>
      </c>
      <c r="U26" s="11">
        <v>250</v>
      </c>
      <c r="V26" s="3">
        <v>20</v>
      </c>
      <c r="W26" s="3">
        <v>146</v>
      </c>
      <c r="X26" s="11">
        <v>185</v>
      </c>
    </row>
    <row r="27" spans="1:24">
      <c r="A27" s="11" t="s">
        <v>33</v>
      </c>
      <c r="B27" s="47" t="s">
        <v>53</v>
      </c>
      <c r="C27" s="13" t="s">
        <v>35</v>
      </c>
      <c r="D27" s="38" t="s">
        <v>90</v>
      </c>
      <c r="E27" s="42"/>
      <c r="F27" s="34" t="s">
        <v>65</v>
      </c>
      <c r="G27" s="4">
        <v>2007</v>
      </c>
      <c r="H27" s="11">
        <v>20</v>
      </c>
      <c r="I27" s="11">
        <v>25</v>
      </c>
      <c r="J27" s="11">
        <v>20</v>
      </c>
      <c r="K27" s="29">
        <v>14</v>
      </c>
      <c r="L27" s="29">
        <v>14</v>
      </c>
      <c r="M27" s="29">
        <v>14</v>
      </c>
      <c r="N27" s="29"/>
      <c r="O27" s="29"/>
      <c r="P27" s="11">
        <f t="shared" si="1"/>
        <v>42</v>
      </c>
      <c r="Q27" s="17">
        <f t="shared" si="2"/>
        <v>22.580500000000001</v>
      </c>
      <c r="R27" s="17">
        <f t="shared" si="3"/>
        <v>32.934333333333335</v>
      </c>
      <c r="S27" s="11">
        <v>75</v>
      </c>
      <c r="T27" s="3">
        <f t="shared" si="0"/>
        <v>281.61</v>
      </c>
      <c r="U27" s="3">
        <v>210</v>
      </c>
      <c r="V27" s="3">
        <v>11</v>
      </c>
      <c r="W27" s="3">
        <v>101</v>
      </c>
      <c r="X27" s="44">
        <v>200</v>
      </c>
    </row>
    <row r="28" spans="1:24">
      <c r="A28" s="11" t="s">
        <v>33</v>
      </c>
      <c r="B28" s="47" t="s">
        <v>53</v>
      </c>
      <c r="C28" s="4" t="s">
        <v>43</v>
      </c>
      <c r="D28" s="38" t="s">
        <v>90</v>
      </c>
      <c r="E28" s="42"/>
      <c r="F28" s="34" t="s">
        <v>66</v>
      </c>
      <c r="G28" s="4">
        <v>2007</v>
      </c>
      <c r="H28" s="11">
        <v>20</v>
      </c>
      <c r="I28" s="11">
        <v>25</v>
      </c>
      <c r="J28" s="11">
        <v>20</v>
      </c>
      <c r="K28" s="29">
        <v>14</v>
      </c>
      <c r="L28" s="29">
        <v>14</v>
      </c>
      <c r="M28" s="29">
        <v>14</v>
      </c>
      <c r="N28" s="30">
        <v>14</v>
      </c>
      <c r="O28" s="30"/>
      <c r="P28" s="11">
        <f t="shared" si="1"/>
        <v>56</v>
      </c>
      <c r="Q28" s="17">
        <f t="shared" si="2"/>
        <v>26.580500000000001</v>
      </c>
      <c r="R28" s="17">
        <f t="shared" si="3"/>
        <v>34.861000000000004</v>
      </c>
      <c r="S28" s="11">
        <v>75</v>
      </c>
      <c r="T28" s="3">
        <f t="shared" si="0"/>
        <v>281.61</v>
      </c>
      <c r="U28" s="3">
        <v>210</v>
      </c>
      <c r="V28" s="3">
        <v>17</v>
      </c>
      <c r="W28" s="3">
        <v>150</v>
      </c>
      <c r="X28" s="44">
        <v>200</v>
      </c>
    </row>
    <row r="29" spans="1:24">
      <c r="A29" s="11" t="s">
        <v>33</v>
      </c>
      <c r="B29" s="48" t="s">
        <v>54</v>
      </c>
      <c r="C29" s="13" t="s">
        <v>35</v>
      </c>
      <c r="D29" s="38" t="s">
        <v>90</v>
      </c>
      <c r="E29" s="42"/>
      <c r="F29" s="34" t="s">
        <v>67</v>
      </c>
      <c r="G29" s="4">
        <v>2016</v>
      </c>
      <c r="H29" s="11">
        <v>20</v>
      </c>
      <c r="I29" s="11">
        <v>25</v>
      </c>
      <c r="J29" s="11">
        <v>20</v>
      </c>
      <c r="K29" s="29">
        <v>14</v>
      </c>
      <c r="L29" s="29">
        <v>14</v>
      </c>
      <c r="M29" s="29">
        <v>14</v>
      </c>
      <c r="N29" s="29"/>
      <c r="O29" s="29"/>
      <c r="P29" s="11">
        <f t="shared" si="1"/>
        <v>42</v>
      </c>
      <c r="Q29" s="17">
        <f t="shared" si="2"/>
        <v>23.250999999999998</v>
      </c>
      <c r="R29" s="17">
        <f t="shared" si="3"/>
        <v>34.275333333333336</v>
      </c>
      <c r="S29" s="11">
        <v>75</v>
      </c>
      <c r="T29" s="3">
        <f t="shared" si="0"/>
        <v>295.02</v>
      </c>
      <c r="U29" s="3">
        <v>220</v>
      </c>
      <c r="V29" s="3">
        <v>11</v>
      </c>
      <c r="W29" s="3">
        <v>101</v>
      </c>
      <c r="X29" s="44">
        <v>200</v>
      </c>
    </row>
    <row r="30" spans="1:24">
      <c r="A30" s="11" t="s">
        <v>33</v>
      </c>
      <c r="B30" s="48" t="s">
        <v>54</v>
      </c>
      <c r="C30" s="4" t="s">
        <v>43</v>
      </c>
      <c r="D30" s="38" t="s">
        <v>90</v>
      </c>
      <c r="E30" s="42"/>
      <c r="F30" s="34" t="s">
        <v>68</v>
      </c>
      <c r="G30" s="4">
        <v>2016</v>
      </c>
      <c r="H30" s="11">
        <v>20</v>
      </c>
      <c r="I30" s="11">
        <v>25</v>
      </c>
      <c r="J30" s="11">
        <v>20</v>
      </c>
      <c r="K30" s="29">
        <v>14</v>
      </c>
      <c r="L30" s="29">
        <v>14</v>
      </c>
      <c r="M30" s="29">
        <v>14</v>
      </c>
      <c r="N30" s="30">
        <v>14</v>
      </c>
      <c r="O30" s="30"/>
      <c r="P30" s="11">
        <f t="shared" si="1"/>
        <v>56</v>
      </c>
      <c r="Q30" s="17">
        <f t="shared" si="2"/>
        <v>30.268250000000002</v>
      </c>
      <c r="R30" s="17">
        <f t="shared" si="3"/>
        <v>42.236499999999999</v>
      </c>
      <c r="S30" s="11">
        <v>75</v>
      </c>
      <c r="T30" s="3">
        <f t="shared" si="0"/>
        <v>355.36500000000001</v>
      </c>
      <c r="U30" s="3">
        <v>265</v>
      </c>
      <c r="V30" s="3">
        <v>17</v>
      </c>
      <c r="W30" s="3">
        <v>150</v>
      </c>
      <c r="X30" s="44">
        <v>200</v>
      </c>
    </row>
    <row r="31" spans="1:24">
      <c r="A31" s="11" t="s">
        <v>114</v>
      </c>
      <c r="B31" s="49" t="s">
        <v>115</v>
      </c>
      <c r="C31" s="4" t="s">
        <v>119</v>
      </c>
      <c r="D31" s="38" t="s">
        <v>90</v>
      </c>
      <c r="E31" s="5"/>
      <c r="F31" s="35" t="s">
        <v>116</v>
      </c>
      <c r="G31" s="4">
        <v>2017</v>
      </c>
      <c r="H31" s="11">
        <v>20</v>
      </c>
      <c r="I31" s="11">
        <v>25</v>
      </c>
      <c r="J31" s="11">
        <v>20</v>
      </c>
      <c r="K31" s="29">
        <v>14</v>
      </c>
      <c r="L31" s="29">
        <v>14</v>
      </c>
      <c r="M31" s="29">
        <v>14</v>
      </c>
      <c r="N31" s="30"/>
      <c r="O31" s="30"/>
      <c r="P31" s="11">
        <f t="shared" si="1"/>
        <v>42</v>
      </c>
      <c r="Q31" s="17">
        <f t="shared" ref="Q31" si="6">IF(D31="D", ((V31+(T31/10))/2)+(P31/14), IF(D31="H", ((V31+(T31/10))/2*1.2)+(P31/14), IF(D31="E", ((V31+(T31/10))/2*1.5)+(P31/14), 0)))</f>
        <v>22.3123</v>
      </c>
      <c r="R31" s="17">
        <f t="shared" ref="R31" si="7">IF(D31="D", ((V31+(W31/15)+T31)/10)+(P31/14), IF(D31="H", ((V31+(W31/15)+T31)/10*0.8)+(P31/14), IF(D31="E", ((V31+(W31/15)+T31)/10*0.5)+(P31/14), 0)))</f>
        <v>32.424599999999998</v>
      </c>
      <c r="S31" s="3">
        <v>80</v>
      </c>
      <c r="T31" s="3">
        <f t="shared" si="0"/>
        <v>276.24599999999998</v>
      </c>
      <c r="U31" s="14">
        <v>206</v>
      </c>
      <c r="V31" s="3">
        <v>11</v>
      </c>
      <c r="W31" s="3">
        <v>105</v>
      </c>
      <c r="X31" s="11">
        <v>185</v>
      </c>
    </row>
    <row r="32" spans="1:24">
      <c r="A32" s="11" t="s">
        <v>114</v>
      </c>
      <c r="B32" s="49" t="s">
        <v>115</v>
      </c>
      <c r="C32" s="4" t="s">
        <v>120</v>
      </c>
      <c r="D32" s="38" t="s">
        <v>90</v>
      </c>
      <c r="E32" s="5"/>
      <c r="F32" s="35"/>
      <c r="G32" s="4">
        <v>2017</v>
      </c>
      <c r="H32" s="11">
        <v>20</v>
      </c>
      <c r="I32" s="11">
        <v>25</v>
      </c>
      <c r="J32" s="11">
        <v>20</v>
      </c>
      <c r="K32" s="29">
        <v>14</v>
      </c>
      <c r="L32" s="29">
        <v>14</v>
      </c>
      <c r="M32" s="29"/>
      <c r="N32" s="30"/>
      <c r="O32" s="30"/>
      <c r="P32" s="11">
        <f t="shared" si="1"/>
        <v>28</v>
      </c>
      <c r="Q32" s="17">
        <f t="shared" ref="Q32:Q44" si="8">IF(D32="D", (V32+(T32/10))/2, IF(D32="H", (V32+(T32/10))/2*1.2, IF(D32="E", (V32+(T32/10))/2*1.5, 0)))</f>
        <v>19.3123</v>
      </c>
      <c r="R32" s="17">
        <f t="shared" si="3"/>
        <v>31.424599999999998</v>
      </c>
      <c r="S32" s="3">
        <v>80</v>
      </c>
      <c r="T32" s="3">
        <f t="shared" si="0"/>
        <v>276.24599999999998</v>
      </c>
      <c r="U32" s="14">
        <v>206</v>
      </c>
      <c r="V32" s="3">
        <v>11</v>
      </c>
      <c r="W32" s="3">
        <v>105</v>
      </c>
      <c r="X32" s="11">
        <v>185</v>
      </c>
    </row>
    <row r="33" spans="1:27">
      <c r="A33" s="11" t="s">
        <v>114</v>
      </c>
      <c r="B33" s="49" t="s">
        <v>115</v>
      </c>
      <c r="C33" s="4" t="s">
        <v>135</v>
      </c>
      <c r="D33" s="38" t="s">
        <v>90</v>
      </c>
      <c r="E33" s="5"/>
      <c r="F33" s="35"/>
      <c r="G33" s="15"/>
      <c r="H33" s="11">
        <v>20</v>
      </c>
      <c r="I33" s="11">
        <v>25</v>
      </c>
      <c r="J33" s="11">
        <v>20</v>
      </c>
      <c r="K33" s="29">
        <v>14</v>
      </c>
      <c r="L33" s="29">
        <v>14</v>
      </c>
      <c r="M33" s="29">
        <v>14</v>
      </c>
      <c r="N33" s="29">
        <v>14</v>
      </c>
      <c r="O33" s="30"/>
      <c r="P33" s="11">
        <f t="shared" si="1"/>
        <v>56</v>
      </c>
      <c r="Q33" s="17">
        <f t="shared" si="8"/>
        <v>17.768250000000002</v>
      </c>
      <c r="R33" s="17">
        <f t="shared" si="3"/>
        <v>40.676499999999997</v>
      </c>
      <c r="S33" s="3">
        <v>80</v>
      </c>
      <c r="T33" s="3">
        <f t="shared" si="0"/>
        <v>355.36500000000001</v>
      </c>
      <c r="U33" s="14">
        <v>265</v>
      </c>
      <c r="V33" s="14"/>
      <c r="W33" s="3">
        <v>171</v>
      </c>
      <c r="X33" s="11">
        <v>185</v>
      </c>
    </row>
    <row r="34" spans="1:27">
      <c r="A34" s="11" t="s">
        <v>114</v>
      </c>
      <c r="B34" s="49" t="s">
        <v>115</v>
      </c>
      <c r="C34" s="4" t="s">
        <v>136</v>
      </c>
      <c r="D34" s="38" t="s">
        <v>90</v>
      </c>
      <c r="E34" s="5"/>
      <c r="F34" s="35"/>
      <c r="G34" s="4"/>
      <c r="H34" s="11">
        <v>20</v>
      </c>
      <c r="I34" s="11">
        <v>25</v>
      </c>
      <c r="J34" s="11">
        <v>20</v>
      </c>
      <c r="K34" s="29">
        <v>14</v>
      </c>
      <c r="L34" s="29">
        <v>14</v>
      </c>
      <c r="M34" s="29">
        <v>14</v>
      </c>
      <c r="N34" s="30"/>
      <c r="O34" s="30"/>
      <c r="P34" s="11">
        <f t="shared" si="1"/>
        <v>42</v>
      </c>
      <c r="Q34" s="17">
        <f t="shared" si="8"/>
        <v>17.768250000000002</v>
      </c>
      <c r="R34" s="17">
        <f t="shared" si="3"/>
        <v>39.676499999999997</v>
      </c>
      <c r="S34" s="3">
        <v>80</v>
      </c>
      <c r="T34" s="3">
        <f t="shared" si="0"/>
        <v>355.36500000000001</v>
      </c>
      <c r="U34" s="14">
        <v>265</v>
      </c>
      <c r="V34" s="14"/>
      <c r="W34" s="3">
        <v>171</v>
      </c>
      <c r="X34" s="11">
        <v>185</v>
      </c>
    </row>
    <row r="35" spans="1:27">
      <c r="A35" s="11" t="s">
        <v>114</v>
      </c>
      <c r="B35" s="49" t="s">
        <v>115</v>
      </c>
      <c r="C35" s="4" t="s">
        <v>137</v>
      </c>
      <c r="D35" s="38" t="s">
        <v>88</v>
      </c>
      <c r="E35" s="5"/>
      <c r="F35" s="35"/>
      <c r="G35" s="15"/>
      <c r="H35" s="11">
        <v>20</v>
      </c>
      <c r="I35" s="11">
        <v>25</v>
      </c>
      <c r="J35" s="11">
        <v>20</v>
      </c>
      <c r="K35" s="29">
        <v>14</v>
      </c>
      <c r="L35" s="29">
        <v>14</v>
      </c>
      <c r="M35" s="29">
        <v>14</v>
      </c>
      <c r="N35" s="30"/>
      <c r="O35" s="30"/>
      <c r="P35" s="11">
        <f t="shared" si="1"/>
        <v>42</v>
      </c>
      <c r="Q35" s="17">
        <f t="shared" si="8"/>
        <v>26.1081</v>
      </c>
      <c r="R35" s="17">
        <f t="shared" ref="R35:R40" si="9">IF(D35="D", ((V35+(W35/15)+T35)/10)+(P35/14), IF(D35="H", ((V35+(W35/15)+T35)/10*0.8)+(P35/14), IF(D35="E", ((V35+(W35/15)+T35)/10*0.5)+(P35/14), 0)))</f>
        <v>29.730800000000002</v>
      </c>
      <c r="S35" s="3">
        <v>80</v>
      </c>
      <c r="T35" s="3">
        <f t="shared" ref="T35:T40" si="10">U35*1.341</f>
        <v>315.13499999999999</v>
      </c>
      <c r="U35" s="3">
        <v>235</v>
      </c>
      <c r="V35" s="14">
        <v>12</v>
      </c>
      <c r="W35" s="3">
        <v>105</v>
      </c>
      <c r="X35" s="11">
        <v>185</v>
      </c>
    </row>
    <row r="36" spans="1:27">
      <c r="A36" s="11" t="s">
        <v>114</v>
      </c>
      <c r="B36" s="49" t="s">
        <v>115</v>
      </c>
      <c r="C36" s="4" t="s">
        <v>138</v>
      </c>
      <c r="D36" s="38" t="s">
        <v>88</v>
      </c>
      <c r="E36" s="5"/>
      <c r="F36" s="35"/>
      <c r="G36" s="4"/>
      <c r="H36" s="11">
        <v>20</v>
      </c>
      <c r="I36" s="11">
        <v>25</v>
      </c>
      <c r="J36" s="11">
        <v>20</v>
      </c>
      <c r="K36" s="29">
        <v>14</v>
      </c>
      <c r="L36" s="29">
        <v>14</v>
      </c>
      <c r="M36" s="29"/>
      <c r="N36" s="30"/>
      <c r="O36" s="30"/>
      <c r="P36" s="11">
        <f t="shared" si="1"/>
        <v>28</v>
      </c>
      <c r="Q36" s="17">
        <f t="shared" si="8"/>
        <v>26.1081</v>
      </c>
      <c r="R36" s="17">
        <f t="shared" si="9"/>
        <v>28.730800000000002</v>
      </c>
      <c r="S36" s="3">
        <v>80</v>
      </c>
      <c r="T36" s="3">
        <f t="shared" si="10"/>
        <v>315.13499999999999</v>
      </c>
      <c r="U36" s="3">
        <v>235</v>
      </c>
      <c r="V36" s="14">
        <v>12</v>
      </c>
      <c r="W36" s="3">
        <v>105</v>
      </c>
      <c r="X36" s="11">
        <v>185</v>
      </c>
    </row>
    <row r="37" spans="1:27">
      <c r="A37" s="11" t="s">
        <v>114</v>
      </c>
      <c r="B37" s="49" t="s">
        <v>115</v>
      </c>
      <c r="C37" s="4" t="s">
        <v>139</v>
      </c>
      <c r="D37" s="38" t="s">
        <v>88</v>
      </c>
      <c r="E37" s="5"/>
      <c r="F37" s="35" t="s">
        <v>116</v>
      </c>
      <c r="G37" s="4">
        <v>2018</v>
      </c>
      <c r="H37" s="11">
        <v>20</v>
      </c>
      <c r="I37" s="11">
        <v>25</v>
      </c>
      <c r="J37" s="11">
        <v>20</v>
      </c>
      <c r="K37" s="29">
        <v>14</v>
      </c>
      <c r="L37" s="29">
        <v>14</v>
      </c>
      <c r="M37" s="29">
        <v>14</v>
      </c>
      <c r="N37" s="29">
        <v>14</v>
      </c>
      <c r="O37" s="30"/>
      <c r="P37" s="11">
        <f t="shared" si="1"/>
        <v>56</v>
      </c>
      <c r="Q37" s="17">
        <f t="shared" si="8"/>
        <v>18.908100000000001</v>
      </c>
      <c r="R37" s="17">
        <f t="shared" si="9"/>
        <v>30.122799999999998</v>
      </c>
      <c r="S37" s="3">
        <v>80</v>
      </c>
      <c r="T37" s="3">
        <f t="shared" si="10"/>
        <v>315.13499999999999</v>
      </c>
      <c r="U37" s="3">
        <v>235</v>
      </c>
      <c r="V37" s="3"/>
      <c r="W37" s="3">
        <v>171</v>
      </c>
      <c r="X37" s="11">
        <v>185</v>
      </c>
    </row>
    <row r="38" spans="1:27">
      <c r="A38" s="11" t="s">
        <v>114</v>
      </c>
      <c r="B38" s="49" t="s">
        <v>115</v>
      </c>
      <c r="C38" s="4" t="s">
        <v>140</v>
      </c>
      <c r="D38" s="38" t="s">
        <v>88</v>
      </c>
      <c r="E38" s="5"/>
      <c r="F38" s="35"/>
      <c r="G38" s="4">
        <v>2018</v>
      </c>
      <c r="H38" s="11">
        <v>20</v>
      </c>
      <c r="I38" s="11">
        <v>25</v>
      </c>
      <c r="J38" s="11">
        <v>20</v>
      </c>
      <c r="K38" s="29">
        <v>14</v>
      </c>
      <c r="L38" s="29">
        <v>14</v>
      </c>
      <c r="M38" s="29">
        <v>14</v>
      </c>
      <c r="N38" s="30"/>
      <c r="O38" s="30"/>
      <c r="P38" s="11">
        <f t="shared" si="1"/>
        <v>42</v>
      </c>
      <c r="Q38" s="17">
        <f t="shared" si="8"/>
        <v>18.908100000000001</v>
      </c>
      <c r="R38" s="17">
        <f t="shared" si="9"/>
        <v>29.122799999999998</v>
      </c>
      <c r="S38" s="3">
        <v>80</v>
      </c>
      <c r="T38" s="3">
        <f t="shared" si="10"/>
        <v>315.13499999999999</v>
      </c>
      <c r="U38" s="3">
        <v>235</v>
      </c>
      <c r="V38" s="3"/>
      <c r="W38" s="3">
        <v>171</v>
      </c>
      <c r="X38" s="11">
        <v>185</v>
      </c>
    </row>
    <row r="39" spans="1:27">
      <c r="A39" s="11" t="s">
        <v>114</v>
      </c>
      <c r="B39" s="49" t="s">
        <v>115</v>
      </c>
      <c r="C39" s="4" t="s">
        <v>121</v>
      </c>
      <c r="D39" s="38" t="s">
        <v>89</v>
      </c>
      <c r="E39" s="5"/>
      <c r="F39" s="35"/>
      <c r="G39" s="15"/>
      <c r="H39" s="11">
        <v>20</v>
      </c>
      <c r="I39" s="11">
        <v>25</v>
      </c>
      <c r="J39" s="11">
        <v>20</v>
      </c>
      <c r="K39" s="29">
        <v>14</v>
      </c>
      <c r="L39" s="29">
        <v>14</v>
      </c>
      <c r="M39" s="29">
        <v>14</v>
      </c>
      <c r="N39" s="30"/>
      <c r="O39" s="30"/>
      <c r="P39" s="11">
        <f t="shared" si="1"/>
        <v>42</v>
      </c>
      <c r="Q39" s="17">
        <f t="shared" si="8"/>
        <v>39.137999999999998</v>
      </c>
      <c r="R39" s="17">
        <f t="shared" si="9"/>
        <v>20.391999999999999</v>
      </c>
      <c r="S39" s="3">
        <v>80</v>
      </c>
      <c r="T39" s="3">
        <f t="shared" si="10"/>
        <v>321.83999999999997</v>
      </c>
      <c r="U39" s="14">
        <v>240</v>
      </c>
      <c r="V39" s="14">
        <v>20</v>
      </c>
      <c r="W39" s="14">
        <v>90</v>
      </c>
      <c r="X39" s="11">
        <v>185</v>
      </c>
      <c r="Y39" t="s">
        <v>122</v>
      </c>
    </row>
    <row r="40" spans="1:27">
      <c r="A40" s="11" t="s">
        <v>114</v>
      </c>
      <c r="B40" s="49" t="s">
        <v>115</v>
      </c>
      <c r="C40" s="4" t="s">
        <v>123</v>
      </c>
      <c r="D40" s="38" t="s">
        <v>89</v>
      </c>
      <c r="E40" s="5"/>
      <c r="F40" s="35"/>
      <c r="G40" s="4"/>
      <c r="H40" s="11">
        <v>20</v>
      </c>
      <c r="I40" s="11">
        <v>25</v>
      </c>
      <c r="J40" s="11">
        <v>20</v>
      </c>
      <c r="K40" s="29">
        <v>14</v>
      </c>
      <c r="L40" s="29">
        <v>14</v>
      </c>
      <c r="M40" s="29"/>
      <c r="N40" s="30"/>
      <c r="O40" s="30"/>
      <c r="P40" s="11">
        <f t="shared" si="1"/>
        <v>28</v>
      </c>
      <c r="Q40" s="17">
        <f t="shared" si="8"/>
        <v>39.137999999999998</v>
      </c>
      <c r="R40" s="17">
        <f t="shared" si="9"/>
        <v>19.391999999999999</v>
      </c>
      <c r="S40" s="3">
        <v>80</v>
      </c>
      <c r="T40" s="3">
        <f t="shared" si="10"/>
        <v>321.83999999999997</v>
      </c>
      <c r="U40" s="14">
        <v>240</v>
      </c>
      <c r="V40" s="14">
        <v>20</v>
      </c>
      <c r="W40" s="14">
        <v>90</v>
      </c>
      <c r="X40" s="11">
        <v>185</v>
      </c>
    </row>
    <row r="41" spans="1:27">
      <c r="A41" s="11" t="s">
        <v>114</v>
      </c>
      <c r="B41" s="49" t="s">
        <v>115</v>
      </c>
      <c r="C41" s="4" t="s">
        <v>141</v>
      </c>
      <c r="D41" s="38" t="s">
        <v>89</v>
      </c>
      <c r="E41" s="5"/>
      <c r="F41" s="35"/>
      <c r="G41" s="15">
        <v>2020</v>
      </c>
      <c r="H41" s="11">
        <v>20</v>
      </c>
      <c r="I41" s="11">
        <v>25</v>
      </c>
      <c r="J41" s="11">
        <v>20</v>
      </c>
      <c r="K41" s="29">
        <v>14</v>
      </c>
      <c r="L41" s="29">
        <v>14</v>
      </c>
      <c r="M41" s="29">
        <v>14</v>
      </c>
      <c r="N41" s="30"/>
      <c r="O41" s="30"/>
      <c r="P41" s="11">
        <f t="shared" ref="P41:P44" si="11">SUM(K41:O41)</f>
        <v>42</v>
      </c>
      <c r="Q41" s="17">
        <f t="shared" si="8"/>
        <v>24.137999999999998</v>
      </c>
      <c r="R41" s="17">
        <f t="shared" ref="R41:R46" si="12">IF(D41="D", ((V41+(W41/15)+T41)/10)+(P41/14), IF(D41="H", ((V41+(W41/15)+T41)/10*0.8)+(P41/14), IF(D41="E", ((V41+(W41/15)+T41)/10*0.5)+(P41/14), 0)))</f>
        <v>19.442</v>
      </c>
      <c r="S41" s="3">
        <v>80</v>
      </c>
      <c r="T41" s="3">
        <f t="shared" ref="T41:T46" si="13">U41*1.341</f>
        <v>321.83999999999997</v>
      </c>
      <c r="U41" s="14">
        <v>240</v>
      </c>
      <c r="V41" s="14"/>
      <c r="W41" s="3">
        <v>105</v>
      </c>
      <c r="X41" s="11">
        <v>185</v>
      </c>
    </row>
    <row r="42" spans="1:27">
      <c r="A42" s="11" t="s">
        <v>114</v>
      </c>
      <c r="B42" s="49" t="s">
        <v>115</v>
      </c>
      <c r="C42" s="4" t="s">
        <v>142</v>
      </c>
      <c r="D42" s="38" t="s">
        <v>89</v>
      </c>
      <c r="E42" s="5"/>
      <c r="F42" s="35"/>
      <c r="G42" s="4">
        <v>2020</v>
      </c>
      <c r="H42" s="11">
        <v>20</v>
      </c>
      <c r="I42" s="11">
        <v>25</v>
      </c>
      <c r="J42" s="11">
        <v>20</v>
      </c>
      <c r="K42" s="29">
        <v>14</v>
      </c>
      <c r="L42" s="29">
        <v>14</v>
      </c>
      <c r="M42" s="29"/>
      <c r="N42" s="30"/>
      <c r="O42" s="30"/>
      <c r="P42" s="11">
        <f t="shared" si="11"/>
        <v>28</v>
      </c>
      <c r="Q42" s="17">
        <f t="shared" si="8"/>
        <v>24.137999999999998</v>
      </c>
      <c r="R42" s="17">
        <f t="shared" si="12"/>
        <v>18.442</v>
      </c>
      <c r="S42" s="3">
        <v>80</v>
      </c>
      <c r="T42" s="3">
        <f t="shared" si="13"/>
        <v>321.83999999999997</v>
      </c>
      <c r="U42" s="14">
        <v>240</v>
      </c>
      <c r="V42" s="14"/>
      <c r="W42" s="3">
        <v>105</v>
      </c>
      <c r="X42" s="11">
        <v>185</v>
      </c>
    </row>
    <row r="43" spans="1:27">
      <c r="A43" s="11" t="s">
        <v>114</v>
      </c>
      <c r="B43" s="49" t="s">
        <v>115</v>
      </c>
      <c r="C43" s="4" t="s">
        <v>143</v>
      </c>
      <c r="D43" s="38" t="s">
        <v>89</v>
      </c>
      <c r="E43" s="5"/>
      <c r="F43" s="35"/>
      <c r="G43" s="15">
        <v>2021</v>
      </c>
      <c r="H43" s="11">
        <v>20</v>
      </c>
      <c r="I43" s="11">
        <v>25</v>
      </c>
      <c r="J43" s="11">
        <v>20</v>
      </c>
      <c r="K43" s="29">
        <v>14</v>
      </c>
      <c r="L43" s="29">
        <v>14</v>
      </c>
      <c r="M43" s="29">
        <v>14</v>
      </c>
      <c r="N43" s="29">
        <v>14</v>
      </c>
      <c r="O43" s="30"/>
      <c r="P43" s="11">
        <f t="shared" si="11"/>
        <v>56</v>
      </c>
      <c r="Q43" s="17">
        <f t="shared" si="8"/>
        <v>26.853524999999998</v>
      </c>
      <c r="R43" s="17">
        <f t="shared" si="12"/>
        <v>22.472349999999999</v>
      </c>
      <c r="S43" s="3">
        <v>80</v>
      </c>
      <c r="T43" s="3">
        <f t="shared" si="13"/>
        <v>358.04699999999997</v>
      </c>
      <c r="U43" s="14">
        <v>267</v>
      </c>
      <c r="V43" s="14"/>
      <c r="W43" s="3">
        <v>171</v>
      </c>
      <c r="X43" s="11">
        <v>185</v>
      </c>
    </row>
    <row r="44" spans="1:27">
      <c r="A44" s="11" t="s">
        <v>114</v>
      </c>
      <c r="B44" s="49" t="s">
        <v>115</v>
      </c>
      <c r="C44" s="4" t="s">
        <v>144</v>
      </c>
      <c r="D44" s="38" t="s">
        <v>89</v>
      </c>
      <c r="E44" s="5"/>
      <c r="F44" s="35"/>
      <c r="G44" s="4">
        <v>2021</v>
      </c>
      <c r="H44" s="11">
        <v>20</v>
      </c>
      <c r="I44" s="11">
        <v>25</v>
      </c>
      <c r="J44" s="11">
        <v>20</v>
      </c>
      <c r="K44" s="29">
        <v>14</v>
      </c>
      <c r="L44" s="29">
        <v>14</v>
      </c>
      <c r="M44" s="29">
        <v>14</v>
      </c>
      <c r="N44" s="30"/>
      <c r="O44" s="30"/>
      <c r="P44" s="11">
        <f t="shared" si="11"/>
        <v>42</v>
      </c>
      <c r="Q44" s="17">
        <f t="shared" si="8"/>
        <v>26.853524999999998</v>
      </c>
      <c r="R44" s="17">
        <f t="shared" si="12"/>
        <v>21.472349999999999</v>
      </c>
      <c r="S44" s="3">
        <v>80</v>
      </c>
      <c r="T44" s="3">
        <f t="shared" si="13"/>
        <v>358.04699999999997</v>
      </c>
      <c r="U44" s="14">
        <v>267</v>
      </c>
      <c r="V44" s="14"/>
      <c r="W44" s="3">
        <v>171</v>
      </c>
      <c r="X44" s="11">
        <v>185</v>
      </c>
    </row>
    <row r="45" spans="1:27">
      <c r="A45" s="11" t="s">
        <v>114</v>
      </c>
      <c r="B45" s="50" t="s">
        <v>124</v>
      </c>
      <c r="C45" s="4" t="s">
        <v>145</v>
      </c>
      <c r="D45" s="38" t="s">
        <v>90</v>
      </c>
      <c r="E45" s="5"/>
      <c r="F45" s="35"/>
      <c r="G45" s="4"/>
      <c r="H45" s="11">
        <v>20</v>
      </c>
      <c r="I45" s="11">
        <v>25</v>
      </c>
      <c r="J45" s="11">
        <v>20</v>
      </c>
      <c r="K45" s="29">
        <v>14</v>
      </c>
      <c r="L45" s="29">
        <v>14</v>
      </c>
      <c r="M45" s="29"/>
      <c r="N45" s="30"/>
      <c r="O45" s="30"/>
      <c r="P45" s="11">
        <f t="shared" ref="P45" si="14">SUM(K45:O45)</f>
        <v>28</v>
      </c>
      <c r="Q45" s="17">
        <f t="shared" ref="Q45" si="15">IF(D45="D", (V45+(T45/10))/2, IF(D45="H", (V45+(T45/10))/2*1.2, IF(D45="E", (V45+(T45/10))/2*1.5, 0)))</f>
        <v>23.768250000000002</v>
      </c>
      <c r="R45" s="17">
        <f t="shared" ref="R45" si="16">IF(D45="D", ((V45+(W45/15)+T45)/10)+(P45/14), IF(D45="H", ((V45+(W45/15)+T45)/10*0.8)+(P45/14), IF(D45="E", ((V45+(W45/15)+T45)/10*0.5)+(P45/14), 0)))</f>
        <v>39.296500000000002</v>
      </c>
      <c r="S45" s="3">
        <v>80</v>
      </c>
      <c r="T45" s="3">
        <f t="shared" ref="T45" si="17">U45*1.341</f>
        <v>355.36500000000001</v>
      </c>
      <c r="U45" s="14">
        <v>265</v>
      </c>
      <c r="V45" s="14">
        <v>12</v>
      </c>
      <c r="W45" s="14">
        <v>84</v>
      </c>
      <c r="X45" s="11">
        <v>185</v>
      </c>
      <c r="Y45" t="s">
        <v>149</v>
      </c>
    </row>
    <row r="46" spans="1:27">
      <c r="A46" s="11" t="s">
        <v>114</v>
      </c>
      <c r="B46" s="50" t="s">
        <v>124</v>
      </c>
      <c r="C46" s="4" t="s">
        <v>146</v>
      </c>
      <c r="D46" s="38" t="s">
        <v>90</v>
      </c>
      <c r="E46" s="5"/>
      <c r="F46" s="35"/>
      <c r="G46" s="4"/>
      <c r="H46" s="11">
        <v>20</v>
      </c>
      <c r="I46" s="11">
        <v>25</v>
      </c>
      <c r="J46" s="11">
        <v>20</v>
      </c>
      <c r="K46" s="29">
        <v>14</v>
      </c>
      <c r="L46" s="29">
        <v>14</v>
      </c>
      <c r="M46" s="29"/>
      <c r="N46" s="30"/>
      <c r="O46" s="30"/>
      <c r="P46" s="11">
        <f t="shared" ref="P46" si="18">SUM(K46:O46)</f>
        <v>28</v>
      </c>
      <c r="Q46" s="17">
        <f t="shared" ref="Q46" si="19">IF(D46="D", ((V46+(T46/10))/2)+(P46/14), IF(D46="H", ((V46+(T46/10))/2*1.2)+(P46/14), IF(D46="E", ((V46+(T46/10))/2*1.5)+(P46/14), 0)))</f>
        <v>29.268250000000002</v>
      </c>
      <c r="R46" s="17">
        <f t="shared" si="12"/>
        <v>39.436500000000002</v>
      </c>
      <c r="S46" s="3">
        <v>80</v>
      </c>
      <c r="T46" s="3">
        <f t="shared" si="13"/>
        <v>355.36500000000001</v>
      </c>
      <c r="U46" s="14">
        <v>265</v>
      </c>
      <c r="V46" s="3">
        <v>19</v>
      </c>
      <c r="W46" s="3"/>
      <c r="X46" s="11">
        <v>185</v>
      </c>
      <c r="Y46" t="s">
        <v>150</v>
      </c>
    </row>
    <row r="47" spans="1:27">
      <c r="A47" s="11" t="s">
        <v>114</v>
      </c>
      <c r="B47" s="50" t="s">
        <v>124</v>
      </c>
      <c r="C47" s="4" t="s">
        <v>147</v>
      </c>
      <c r="D47" s="38" t="s">
        <v>90</v>
      </c>
      <c r="E47" s="5"/>
      <c r="F47" s="35"/>
      <c r="G47" s="4"/>
      <c r="H47" s="11">
        <v>20</v>
      </c>
      <c r="I47" s="11">
        <v>25</v>
      </c>
      <c r="J47" s="11">
        <v>20</v>
      </c>
      <c r="K47" s="29">
        <v>14</v>
      </c>
      <c r="L47" s="29">
        <v>14</v>
      </c>
      <c r="M47" s="29">
        <v>14</v>
      </c>
      <c r="N47" s="30"/>
      <c r="O47" s="30"/>
      <c r="P47" s="11">
        <f t="shared" ref="P47" si="20">SUM(K47:O47)</f>
        <v>42</v>
      </c>
      <c r="Q47" s="17">
        <f t="shared" ref="Q47" si="21">IF(D47="D", ((V47+(T47/10))/2)+(P47/14), IF(D47="H", ((V47+(T47/10))/2*1.2)+(P47/14), IF(D47="E", ((V47+(T47/10))/2*1.5)+(P47/14), 0)))</f>
        <v>28.25675</v>
      </c>
      <c r="R47" s="17">
        <f t="shared" ref="R47:R48" si="22">IF(D47="D", ((V47+(W47/15)+T47)/10)+(P47/14), IF(D47="H", ((V47+(W47/15)+T47)/10*0.8)+(P47/14), IF(D47="E", ((V47+(W47/15)+T47)/10*0.5)+(P47/14), 0)))</f>
        <v>36.413499999999999</v>
      </c>
      <c r="S47" s="3">
        <v>80</v>
      </c>
      <c r="T47" s="3">
        <f t="shared" ref="T47:T48" si="23">U47*1.341</f>
        <v>315.13499999999999</v>
      </c>
      <c r="U47" s="14">
        <v>235</v>
      </c>
      <c r="V47" s="3">
        <v>19</v>
      </c>
      <c r="W47" s="3"/>
      <c r="X47" s="11">
        <v>185</v>
      </c>
      <c r="Y47" t="s">
        <v>150</v>
      </c>
    </row>
    <row r="48" spans="1:27">
      <c r="A48" s="11" t="s">
        <v>114</v>
      </c>
      <c r="B48" s="50" t="s">
        <v>124</v>
      </c>
      <c r="C48" s="4" t="s">
        <v>133</v>
      </c>
      <c r="D48" s="38" t="s">
        <v>90</v>
      </c>
      <c r="E48" s="5"/>
      <c r="F48" s="35"/>
      <c r="G48" s="4"/>
      <c r="H48" s="11">
        <v>20</v>
      </c>
      <c r="I48" s="11">
        <v>25</v>
      </c>
      <c r="J48" s="11">
        <v>20</v>
      </c>
      <c r="K48" s="29">
        <v>14</v>
      </c>
      <c r="L48" s="29">
        <v>14</v>
      </c>
      <c r="M48" s="29">
        <v>14</v>
      </c>
      <c r="N48" s="30"/>
      <c r="O48" s="30"/>
      <c r="P48" s="11">
        <f t="shared" ref="P48" si="24">SUM(K48:O48)</f>
        <v>42</v>
      </c>
      <c r="Q48" s="17">
        <f t="shared" ref="Q48" si="25">IF(D48="D", (V48+(T48/10))/2, IF(D48="H", (V48+(T48/10))/2*1.2, IF(D48="E", (V48+(T48/10))/2*1.5, 0)))</f>
        <v>23.768250000000002</v>
      </c>
      <c r="R48" s="17">
        <f t="shared" si="22"/>
        <v>40.296500000000002</v>
      </c>
      <c r="S48" s="3">
        <v>80</v>
      </c>
      <c r="T48" s="3">
        <f t="shared" si="23"/>
        <v>355.36500000000001</v>
      </c>
      <c r="U48" s="14">
        <v>265</v>
      </c>
      <c r="V48" s="14">
        <v>12</v>
      </c>
      <c r="W48" s="14">
        <v>84</v>
      </c>
      <c r="X48" s="11">
        <v>185</v>
      </c>
      <c r="Y48" t="s">
        <v>132</v>
      </c>
      <c r="AA48" s="6"/>
    </row>
    <row r="49" spans="1:27">
      <c r="A49" s="11" t="s">
        <v>114</v>
      </c>
      <c r="B49" s="50" t="s">
        <v>124</v>
      </c>
      <c r="C49" s="4" t="s">
        <v>169</v>
      </c>
      <c r="D49" s="38" t="s">
        <v>88</v>
      </c>
      <c r="E49" s="5"/>
      <c r="F49" s="35"/>
      <c r="G49" s="4"/>
      <c r="H49" s="11">
        <v>20</v>
      </c>
      <c r="I49" s="11">
        <v>25</v>
      </c>
      <c r="J49" s="11">
        <v>20</v>
      </c>
      <c r="K49" s="29">
        <v>14</v>
      </c>
      <c r="L49" s="29">
        <v>14</v>
      </c>
      <c r="M49" s="29">
        <v>14</v>
      </c>
      <c r="N49" s="30"/>
      <c r="O49" s="30"/>
      <c r="P49" s="11">
        <f t="shared" ref="P49:P50" si="26">SUM(K49:O49)</f>
        <v>42</v>
      </c>
      <c r="Q49" s="17">
        <f t="shared" ref="Q49:Q50" si="27">IF(D49="D", (V49+(T49/10))/2, IF(D49="H", (V49+(T49/10))/2*1.2, IF(D49="E", (V49+(T49/10))/2*1.5, 0)))</f>
        <v>28.521900000000002</v>
      </c>
      <c r="R49" s="17">
        <f t="shared" ref="R49:R50" si="28">IF(D49="D", ((V49+(W49/15)+T49)/10)+(P49/14), IF(D49="H", ((V49+(W49/15)+T49)/10*0.8)+(P49/14), IF(D49="E", ((V49+(W49/15)+T49)/10*0.5)+(P49/14), 0)))</f>
        <v>32.837200000000003</v>
      </c>
      <c r="S49" s="3">
        <v>80</v>
      </c>
      <c r="T49" s="3">
        <f t="shared" ref="T49:T50" si="29">U49*1.341</f>
        <v>355.36500000000001</v>
      </c>
      <c r="U49" s="14">
        <v>265</v>
      </c>
      <c r="V49" s="14">
        <v>12</v>
      </c>
      <c r="W49" s="14">
        <v>84</v>
      </c>
      <c r="X49" s="11">
        <v>185</v>
      </c>
      <c r="Y49" t="s">
        <v>173</v>
      </c>
      <c r="AA49" s="6"/>
    </row>
    <row r="50" spans="1:27">
      <c r="A50" s="11" t="s">
        <v>114</v>
      </c>
      <c r="B50" s="50" t="s">
        <v>124</v>
      </c>
      <c r="C50" s="4" t="s">
        <v>172</v>
      </c>
      <c r="D50" s="38" t="s">
        <v>88</v>
      </c>
      <c r="E50" s="5"/>
      <c r="F50" s="35"/>
      <c r="G50" s="4"/>
      <c r="H50" s="11">
        <v>20</v>
      </c>
      <c r="I50" s="11">
        <v>25</v>
      </c>
      <c r="J50" s="11">
        <v>20</v>
      </c>
      <c r="K50" s="29">
        <v>14</v>
      </c>
      <c r="L50" s="29">
        <v>14</v>
      </c>
      <c r="M50" s="29">
        <v>14</v>
      </c>
      <c r="N50" s="30"/>
      <c r="O50" s="30"/>
      <c r="P50" s="11">
        <f t="shared" si="26"/>
        <v>42</v>
      </c>
      <c r="Q50" s="17">
        <f t="shared" si="27"/>
        <v>28.521900000000002</v>
      </c>
      <c r="R50" s="17">
        <f t="shared" si="28"/>
        <v>32.837200000000003</v>
      </c>
      <c r="S50" s="3">
        <v>80</v>
      </c>
      <c r="T50" s="3">
        <f t="shared" si="29"/>
        <v>355.36500000000001</v>
      </c>
      <c r="U50" s="14">
        <v>265</v>
      </c>
      <c r="V50" s="14">
        <v>12</v>
      </c>
      <c r="W50" s="14">
        <v>84</v>
      </c>
      <c r="X50" s="11">
        <v>185</v>
      </c>
      <c r="Y50" t="s">
        <v>132</v>
      </c>
      <c r="AA50" s="6"/>
    </row>
    <row r="51" spans="1:27">
      <c r="A51" s="11" t="s">
        <v>114</v>
      </c>
      <c r="B51" s="50" t="s">
        <v>124</v>
      </c>
      <c r="C51" s="4" t="s">
        <v>148</v>
      </c>
      <c r="D51" s="38" t="s">
        <v>90</v>
      </c>
      <c r="E51" s="5"/>
      <c r="F51" s="35"/>
      <c r="G51" s="4"/>
      <c r="H51" s="11">
        <v>20</v>
      </c>
      <c r="I51" s="11">
        <v>25</v>
      </c>
      <c r="J51" s="11">
        <v>20</v>
      </c>
      <c r="K51" s="29">
        <v>14</v>
      </c>
      <c r="L51" s="29">
        <v>14</v>
      </c>
      <c r="M51" s="29"/>
      <c r="N51" s="30"/>
      <c r="O51" s="30"/>
      <c r="P51" s="11">
        <f t="shared" ref="P51:P52" si="30">SUM(K51:O51)</f>
        <v>28</v>
      </c>
      <c r="Q51" s="17">
        <f t="shared" ref="Q51:Q52" si="31">IF(D51="D", (V51+(T51/10))/2, IF(D51="H", (V51+(T51/10))/2*1.2, IF(D51="E", (V51+(T51/10))/2*1.5, 0)))</f>
        <v>23.768250000000002</v>
      </c>
      <c r="R51" s="17">
        <f t="shared" ref="R51:R52" si="32">IF(D51="D", ((V51+(W51/15)+T51)/10)+(P51/14), IF(D51="H", ((V51+(W51/15)+T51)/10*0.8)+(P51/14), IF(D51="E", ((V51+(W51/15)+T51)/10*0.5)+(P51/14), 0)))</f>
        <v>39.296500000000002</v>
      </c>
      <c r="S51" s="3">
        <v>80</v>
      </c>
      <c r="T51" s="3">
        <f t="shared" ref="T51:T52" si="33">U51*1.341</f>
        <v>355.36500000000001</v>
      </c>
      <c r="U51" s="14">
        <v>265</v>
      </c>
      <c r="V51" s="14">
        <v>12</v>
      </c>
      <c r="W51" s="14">
        <v>84</v>
      </c>
      <c r="X51" s="11">
        <v>185</v>
      </c>
      <c r="Y51" t="s">
        <v>132</v>
      </c>
      <c r="AA51" s="6"/>
    </row>
    <row r="52" spans="1:27">
      <c r="A52" s="11" t="s">
        <v>114</v>
      </c>
      <c r="B52" s="50" t="s">
        <v>124</v>
      </c>
      <c r="C52" s="4" t="s">
        <v>170</v>
      </c>
      <c r="D52" s="38" t="s">
        <v>88</v>
      </c>
      <c r="E52" s="5"/>
      <c r="F52" s="35"/>
      <c r="G52" s="4"/>
      <c r="H52" s="11">
        <v>20</v>
      </c>
      <c r="I52" s="11">
        <v>25</v>
      </c>
      <c r="J52" s="11">
        <v>20</v>
      </c>
      <c r="K52" s="29">
        <v>14</v>
      </c>
      <c r="L52" s="29">
        <v>14</v>
      </c>
      <c r="M52" s="29"/>
      <c r="N52" s="30"/>
      <c r="O52" s="30"/>
      <c r="P52" s="11">
        <f t="shared" si="30"/>
        <v>28</v>
      </c>
      <c r="Q52" s="17">
        <f t="shared" si="31"/>
        <v>28.521900000000002</v>
      </c>
      <c r="R52" s="17">
        <f t="shared" si="32"/>
        <v>31.837200000000003</v>
      </c>
      <c r="S52" s="3">
        <v>80</v>
      </c>
      <c r="T52" s="3">
        <f t="shared" si="33"/>
        <v>355.36500000000001</v>
      </c>
      <c r="U52" s="14">
        <v>265</v>
      </c>
      <c r="V52" s="14">
        <v>12</v>
      </c>
      <c r="W52" s="14">
        <v>84</v>
      </c>
      <c r="X52" s="11">
        <v>185</v>
      </c>
      <c r="Y52" t="s">
        <v>173</v>
      </c>
      <c r="AA52" s="6"/>
    </row>
    <row r="53" spans="1:27">
      <c r="A53" s="11" t="s">
        <v>114</v>
      </c>
      <c r="B53" s="50" t="s">
        <v>124</v>
      </c>
      <c r="C53" s="4" t="s">
        <v>171</v>
      </c>
      <c r="D53" s="38" t="s">
        <v>88</v>
      </c>
      <c r="E53" s="5"/>
      <c r="F53" s="35"/>
      <c r="G53" s="4"/>
      <c r="H53" s="11">
        <v>20</v>
      </c>
      <c r="I53" s="11">
        <v>25</v>
      </c>
      <c r="J53" s="11">
        <v>20</v>
      </c>
      <c r="K53" s="29">
        <v>14</v>
      </c>
      <c r="L53" s="29">
        <v>14</v>
      </c>
      <c r="M53" s="29"/>
      <c r="N53" s="30"/>
      <c r="O53" s="30"/>
      <c r="P53" s="11">
        <f t="shared" ref="P52:P62" si="34">SUM(K53:O53)</f>
        <v>28</v>
      </c>
      <c r="Q53" s="17">
        <f t="shared" ref="Q53" si="35">IF(D53="D", (V53+(T53/10))/2, IF(D53="H", (V53+(T53/10))/2*1.2, IF(D53="E", (V53+(T53/10))/2*1.5, 0)))</f>
        <v>28.521900000000002</v>
      </c>
      <c r="R53" s="17">
        <f t="shared" ref="R53" si="36">IF(D53="D", ((V53+(W53/15)+T53)/10)+(P53/14), IF(D53="H", ((V53+(W53/15)+T53)/10*0.8)+(P53/14), IF(D53="E", ((V53+(W53/15)+T53)/10*0.5)+(P53/14), 0)))</f>
        <v>31.837200000000003</v>
      </c>
      <c r="S53" s="3">
        <v>80</v>
      </c>
      <c r="T53" s="3">
        <f t="shared" ref="T53" si="37">U53*1.341</f>
        <v>355.36500000000001</v>
      </c>
      <c r="U53" s="14">
        <v>265</v>
      </c>
      <c r="V53" s="14">
        <v>12</v>
      </c>
      <c r="W53" s="14">
        <v>84</v>
      </c>
      <c r="X53" s="11">
        <v>185</v>
      </c>
      <c r="Y53" t="s">
        <v>132</v>
      </c>
      <c r="AA53" s="6"/>
    </row>
    <row r="54" spans="1:27">
      <c r="A54" s="11" t="s">
        <v>114</v>
      </c>
      <c r="B54" s="50" t="s">
        <v>124</v>
      </c>
      <c r="C54" s="4" t="s">
        <v>126</v>
      </c>
      <c r="D54" s="38" t="s">
        <v>90</v>
      </c>
      <c r="E54" s="5"/>
      <c r="F54" s="35"/>
      <c r="G54" s="4"/>
      <c r="H54" s="11">
        <v>20</v>
      </c>
      <c r="I54" s="11">
        <v>25</v>
      </c>
      <c r="J54" s="11">
        <v>20</v>
      </c>
      <c r="K54" s="29">
        <v>14</v>
      </c>
      <c r="L54" s="29">
        <v>14</v>
      </c>
      <c r="M54" s="29">
        <v>14</v>
      </c>
      <c r="N54" s="30"/>
      <c r="O54" s="30"/>
      <c r="P54" s="11">
        <f t="shared" si="34"/>
        <v>42</v>
      </c>
      <c r="Q54" s="17">
        <f t="shared" ref="Q54:Q57" si="38">IF(D54="D", ((V54+(T54/10))/2)+(P54/14), IF(D54="H", ((V54+(T54/10))/2*1.2)+(P54/14), IF(D54="E", ((V54+(T54/10))/2*1.5)+(P54/14), 0)))</f>
        <v>30.268250000000002</v>
      </c>
      <c r="R54" s="17">
        <f t="shared" ref="R54:R57" si="39">IF(D54="D", ((V54+(W54/15)+T54)/10)+(P54/14), IF(D54="H", ((V54+(W54/15)+T54)/10*0.8)+(P54/14), IF(D54="E", ((V54+(W54/15)+T54)/10*0.5)+(P54/14), 0)))</f>
        <v>40.436500000000002</v>
      </c>
      <c r="S54" s="3">
        <v>80</v>
      </c>
      <c r="T54" s="3">
        <f t="shared" ref="T54:T57" si="40">U54*1.341</f>
        <v>355.36500000000001</v>
      </c>
      <c r="U54" s="14">
        <v>265</v>
      </c>
      <c r="V54" s="3">
        <v>19</v>
      </c>
      <c r="W54" s="3"/>
      <c r="X54" s="11">
        <v>185</v>
      </c>
      <c r="Y54" t="s">
        <v>151</v>
      </c>
      <c r="AA54" s="6"/>
    </row>
    <row r="55" spans="1:27">
      <c r="A55" s="11" t="s">
        <v>114</v>
      </c>
      <c r="B55" s="50" t="s">
        <v>124</v>
      </c>
      <c r="C55" s="4" t="s">
        <v>128</v>
      </c>
      <c r="D55" s="38" t="s">
        <v>88</v>
      </c>
      <c r="E55" s="5"/>
      <c r="F55" s="35"/>
      <c r="G55" s="4"/>
      <c r="H55" s="11">
        <v>20</v>
      </c>
      <c r="I55" s="11">
        <v>25</v>
      </c>
      <c r="J55" s="11">
        <v>20</v>
      </c>
      <c r="K55" s="29">
        <v>14</v>
      </c>
      <c r="L55" s="29">
        <v>14</v>
      </c>
      <c r="M55" s="29">
        <v>14</v>
      </c>
      <c r="N55" s="30"/>
      <c r="O55" s="30"/>
      <c r="P55" s="11">
        <f t="shared" ref="P55" si="41">SUM(K55:O55)</f>
        <v>42</v>
      </c>
      <c r="Q55" s="17">
        <f t="shared" si="38"/>
        <v>33.308099999999996</v>
      </c>
      <c r="R55" s="17">
        <f t="shared" si="39"/>
        <v>29.730800000000002</v>
      </c>
      <c r="S55" s="3">
        <v>80</v>
      </c>
      <c r="T55" s="3">
        <f t="shared" si="40"/>
        <v>315.13499999999999</v>
      </c>
      <c r="U55" s="14">
        <v>235</v>
      </c>
      <c r="V55" s="3">
        <v>19</v>
      </c>
      <c r="W55" s="3"/>
      <c r="X55" s="11">
        <v>185</v>
      </c>
    </row>
    <row r="56" spans="1:27">
      <c r="A56" s="11" t="s">
        <v>114</v>
      </c>
      <c r="B56" s="50" t="s">
        <v>124</v>
      </c>
      <c r="C56" s="4" t="s">
        <v>125</v>
      </c>
      <c r="D56" s="38" t="s">
        <v>90</v>
      </c>
      <c r="E56" s="5"/>
      <c r="F56" s="35"/>
      <c r="G56" s="4"/>
      <c r="H56" s="11">
        <v>20</v>
      </c>
      <c r="I56" s="11">
        <v>25</v>
      </c>
      <c r="J56" s="11">
        <v>20</v>
      </c>
      <c r="K56" s="29">
        <v>14</v>
      </c>
      <c r="L56" s="29">
        <v>14</v>
      </c>
      <c r="M56" s="29"/>
      <c r="N56" s="30"/>
      <c r="O56" s="30"/>
      <c r="P56" s="11">
        <f t="shared" ref="P56:P57" si="42">SUM(K56:O56)</f>
        <v>28</v>
      </c>
      <c r="Q56" s="17">
        <f t="shared" si="38"/>
        <v>29.268250000000002</v>
      </c>
      <c r="R56" s="17">
        <f t="shared" si="39"/>
        <v>39.436500000000002</v>
      </c>
      <c r="S56" s="3">
        <v>80</v>
      </c>
      <c r="T56" s="3">
        <f t="shared" si="40"/>
        <v>355.36500000000001</v>
      </c>
      <c r="U56" s="14">
        <v>265</v>
      </c>
      <c r="V56" s="3">
        <v>19</v>
      </c>
      <c r="W56" s="3"/>
      <c r="X56" s="11">
        <v>185</v>
      </c>
    </row>
    <row r="57" spans="1:27">
      <c r="A57" s="11" t="s">
        <v>114</v>
      </c>
      <c r="B57" s="50" t="s">
        <v>124</v>
      </c>
      <c r="C57" s="4" t="s">
        <v>129</v>
      </c>
      <c r="D57" s="38" t="s">
        <v>88</v>
      </c>
      <c r="E57" s="5"/>
      <c r="F57" s="35"/>
      <c r="G57" s="4"/>
      <c r="H57" s="11">
        <v>20</v>
      </c>
      <c r="I57" s="11">
        <v>25</v>
      </c>
      <c r="J57" s="11">
        <v>20</v>
      </c>
      <c r="K57" s="29">
        <v>14</v>
      </c>
      <c r="L57" s="29">
        <v>14</v>
      </c>
      <c r="M57" s="29"/>
      <c r="N57" s="30"/>
      <c r="O57" s="30"/>
      <c r="P57" s="11">
        <f t="shared" si="42"/>
        <v>28</v>
      </c>
      <c r="Q57" s="17">
        <f t="shared" si="38"/>
        <v>32.308099999999996</v>
      </c>
      <c r="R57" s="17">
        <f t="shared" si="39"/>
        <v>28.730800000000002</v>
      </c>
      <c r="S57" s="3">
        <v>80</v>
      </c>
      <c r="T57" s="3">
        <f t="shared" si="40"/>
        <v>315.13499999999999</v>
      </c>
      <c r="U57" s="14">
        <v>235</v>
      </c>
      <c r="V57" s="3">
        <v>19</v>
      </c>
      <c r="W57" s="3"/>
      <c r="X57" s="11">
        <v>185</v>
      </c>
    </row>
    <row r="58" spans="1:27">
      <c r="A58" s="11" t="s">
        <v>114</v>
      </c>
      <c r="B58" s="50" t="s">
        <v>124</v>
      </c>
      <c r="C58" s="4" t="s">
        <v>163</v>
      </c>
      <c r="D58" s="38" t="s">
        <v>90</v>
      </c>
      <c r="E58" s="5"/>
      <c r="F58" s="35"/>
      <c r="G58" s="4"/>
      <c r="H58" s="11">
        <v>20</v>
      </c>
      <c r="I58" s="11">
        <v>25</v>
      </c>
      <c r="J58" s="11">
        <v>20</v>
      </c>
      <c r="K58" s="29">
        <v>14</v>
      </c>
      <c r="L58" s="29">
        <v>14</v>
      </c>
      <c r="M58" s="29">
        <v>5</v>
      </c>
      <c r="N58" s="30"/>
      <c r="O58" s="30"/>
      <c r="P58" s="11">
        <f t="shared" ref="P58" si="43">SUM(K58:O58)</f>
        <v>33</v>
      </c>
      <c r="Q58" s="17">
        <f t="shared" ref="Q58" si="44">IF(D58="D", ((V58+(T58/10))/2)+(P58/14), IF(D58="H", ((V58+(T58/10))/2*1.2)+(P58/14), IF(D58="E", ((V58+(T58/10))/2*1.5)+(P58/14), 0)))</f>
        <v>29.62539285714286</v>
      </c>
      <c r="R58" s="17">
        <f t="shared" ref="R50:R58" si="45">IF(D58="D", ((V58+(W58/15)+T58)/10)+(P58/14), IF(D58="H", ((V58+(W58/15)+T58)/10*0.8)+(P58/14), IF(D58="E", ((V58+(W58/15)+T58)/10*0.5)+(P58/14), 0)))</f>
        <v>39.793642857142856</v>
      </c>
      <c r="S58" s="3">
        <v>80</v>
      </c>
      <c r="T58" s="3">
        <f t="shared" ref="T50:T58" si="46">U58*1.341</f>
        <v>355.36500000000001</v>
      </c>
      <c r="U58" s="14">
        <v>265</v>
      </c>
      <c r="V58" s="3">
        <v>19</v>
      </c>
      <c r="W58" s="3"/>
      <c r="X58" s="11">
        <v>185</v>
      </c>
      <c r="Y58" t="s">
        <v>152</v>
      </c>
    </row>
    <row r="59" spans="1:27">
      <c r="A59" s="11" t="s">
        <v>114</v>
      </c>
      <c r="B59" s="50" t="s">
        <v>124</v>
      </c>
      <c r="C59" s="4" t="s">
        <v>164</v>
      </c>
      <c r="D59" s="38" t="s">
        <v>88</v>
      </c>
      <c r="E59" s="5"/>
      <c r="F59" s="35"/>
      <c r="G59" s="4"/>
      <c r="H59" s="11">
        <v>20</v>
      </c>
      <c r="I59" s="11">
        <v>25</v>
      </c>
      <c r="J59" s="11">
        <v>20</v>
      </c>
      <c r="K59" s="29">
        <v>14</v>
      </c>
      <c r="L59" s="29">
        <v>14</v>
      </c>
      <c r="M59" s="29">
        <v>5</v>
      </c>
      <c r="N59" s="30"/>
      <c r="O59" s="30"/>
      <c r="P59" s="11">
        <f t="shared" ref="P59:P60" si="47">SUM(K59:O59)</f>
        <v>33</v>
      </c>
      <c r="Q59" s="17">
        <f t="shared" ref="Q59:Q60" si="48">IF(D59="D", ((V59+(T59/10))/2)+(P59/14), IF(D59="H", ((V59+(T59/10))/2*1.2)+(P59/14), IF(D59="E", ((V59+(T59/10))/2*1.5)+(P59/14), 0)))</f>
        <v>30.331902857142857</v>
      </c>
      <c r="R59" s="17">
        <f t="shared" ref="R58:R76" si="49">IF(D59="D", ((V59+(W59/15)+T59)/10)+(P59/14), IF(D59="H", ((V59+(W59/15)+T59)/10*0.8)+(P59/14), IF(D59="E", ((V59+(W59/15)+T59)/10*0.5)+(P59/14), 0)))</f>
        <v>25.97682285714286</v>
      </c>
      <c r="S59" s="3">
        <v>80</v>
      </c>
      <c r="T59" s="3">
        <f t="shared" ref="T58:T76" si="50">U59*1.341</f>
        <v>276.24599999999998</v>
      </c>
      <c r="U59" s="14">
        <v>206</v>
      </c>
      <c r="V59" s="3">
        <v>19</v>
      </c>
      <c r="W59" s="3"/>
      <c r="X59" s="11">
        <v>185</v>
      </c>
    </row>
    <row r="60" spans="1:27">
      <c r="A60" s="11" t="s">
        <v>114</v>
      </c>
      <c r="B60" s="50" t="s">
        <v>124</v>
      </c>
      <c r="C60" s="4" t="s">
        <v>127</v>
      </c>
      <c r="D60" s="38" t="s">
        <v>90</v>
      </c>
      <c r="E60" s="5"/>
      <c r="F60" s="35"/>
      <c r="G60" s="4"/>
      <c r="H60" s="11">
        <v>20</v>
      </c>
      <c r="I60" s="11">
        <v>25</v>
      </c>
      <c r="J60" s="11">
        <v>20</v>
      </c>
      <c r="K60" s="29">
        <v>14</v>
      </c>
      <c r="L60" s="29">
        <v>14</v>
      </c>
      <c r="M60" s="29"/>
      <c r="N60" s="30"/>
      <c r="O60" s="30"/>
      <c r="P60" s="11">
        <f t="shared" si="47"/>
        <v>28</v>
      </c>
      <c r="Q60" s="17">
        <f t="shared" si="48"/>
        <v>29.268250000000002</v>
      </c>
      <c r="R60" s="17">
        <f t="shared" si="49"/>
        <v>39.436500000000002</v>
      </c>
      <c r="S60" s="3">
        <v>80</v>
      </c>
      <c r="T60" s="3">
        <f t="shared" si="50"/>
        <v>355.36500000000001</v>
      </c>
      <c r="U60" s="14">
        <v>265</v>
      </c>
      <c r="V60" s="3">
        <v>19</v>
      </c>
      <c r="W60" s="3"/>
      <c r="X60" s="11">
        <v>185</v>
      </c>
      <c r="Y60" t="s">
        <v>152</v>
      </c>
    </row>
    <row r="61" spans="1:27">
      <c r="A61" s="11" t="s">
        <v>114</v>
      </c>
      <c r="B61" s="50" t="s">
        <v>124</v>
      </c>
      <c r="C61" s="4" t="s">
        <v>130</v>
      </c>
      <c r="D61" s="38" t="s">
        <v>88</v>
      </c>
      <c r="E61" s="5"/>
      <c r="F61" s="35"/>
      <c r="G61" s="4"/>
      <c r="H61" s="11">
        <v>20</v>
      </c>
      <c r="I61" s="11">
        <v>25</v>
      </c>
      <c r="J61" s="11">
        <v>20</v>
      </c>
      <c r="K61" s="29">
        <v>14</v>
      </c>
      <c r="L61" s="29">
        <v>14</v>
      </c>
      <c r="M61" s="29"/>
      <c r="N61" s="30"/>
      <c r="O61" s="30"/>
      <c r="P61" s="11">
        <f t="shared" ref="P61" si="51">SUM(K61:O61)</f>
        <v>28</v>
      </c>
      <c r="Q61" s="17">
        <f t="shared" ref="Q61" si="52">IF(D61="D", ((V61+(T61/10))/2)+(P61/14), IF(D61="H", ((V61+(T61/10))/2*1.2)+(P61/14), IF(D61="E", ((V61+(T61/10))/2*1.5)+(P61/14), 0)))</f>
        <v>29.97476</v>
      </c>
      <c r="R61" s="17">
        <f t="shared" si="49"/>
        <v>25.619680000000002</v>
      </c>
      <c r="S61" s="3">
        <v>80</v>
      </c>
      <c r="T61" s="3">
        <f t="shared" si="50"/>
        <v>276.24599999999998</v>
      </c>
      <c r="U61" s="14">
        <v>206</v>
      </c>
      <c r="V61" s="3">
        <v>19</v>
      </c>
      <c r="W61" s="3"/>
      <c r="X61" s="11">
        <v>185</v>
      </c>
    </row>
    <row r="62" spans="1:27">
      <c r="A62" s="11" t="s">
        <v>114</v>
      </c>
      <c r="B62" s="50" t="s">
        <v>124</v>
      </c>
      <c r="C62" s="4" t="s">
        <v>159</v>
      </c>
      <c r="D62" s="38" t="s">
        <v>90</v>
      </c>
      <c r="E62" s="5"/>
      <c r="F62" s="35"/>
      <c r="G62" s="4">
        <v>2004</v>
      </c>
      <c r="H62" s="11">
        <v>20</v>
      </c>
      <c r="I62" s="11">
        <v>25</v>
      </c>
      <c r="J62" s="11">
        <v>20</v>
      </c>
      <c r="K62" s="29">
        <v>14</v>
      </c>
      <c r="L62" s="29">
        <v>14</v>
      </c>
      <c r="M62" s="29">
        <v>14</v>
      </c>
      <c r="N62" s="30"/>
      <c r="O62" s="30"/>
      <c r="P62" s="11">
        <f t="shared" ref="P62" si="53">SUM(K62:O62)</f>
        <v>42</v>
      </c>
      <c r="Q62" s="17">
        <f t="shared" ref="Q62" si="54">IF(D62="D", ((V62+(T62/10))/2)+(P62/14), IF(D62="H", ((V62+(T62/10))/2*1.2)+(P62/14), IF(D62="E", ((V62+(T62/10))/2*1.5)+(P62/14), 0)))</f>
        <v>18.287399999999998</v>
      </c>
      <c r="R62" s="17">
        <f t="shared" si="49"/>
        <v>34.434800000000003</v>
      </c>
      <c r="S62" s="3">
        <v>80</v>
      </c>
      <c r="T62" s="3">
        <f t="shared" si="50"/>
        <v>305.74799999999999</v>
      </c>
      <c r="U62" s="14">
        <v>228</v>
      </c>
      <c r="V62" s="3"/>
      <c r="W62" s="3">
        <v>129</v>
      </c>
      <c r="X62" s="11">
        <v>185</v>
      </c>
      <c r="Y62" t="s">
        <v>131</v>
      </c>
    </row>
    <row r="63" spans="1:27">
      <c r="A63" s="11" t="s">
        <v>114</v>
      </c>
      <c r="B63" s="50" t="s">
        <v>124</v>
      </c>
      <c r="C63" s="51" t="s">
        <v>117</v>
      </c>
      <c r="D63" s="38" t="s">
        <v>90</v>
      </c>
      <c r="E63" s="5"/>
      <c r="F63" s="35"/>
      <c r="G63" s="4"/>
      <c r="H63" s="11">
        <v>20</v>
      </c>
      <c r="I63" s="11">
        <v>25</v>
      </c>
      <c r="J63" s="11">
        <v>20</v>
      </c>
      <c r="K63" s="29">
        <v>14</v>
      </c>
      <c r="L63" s="29">
        <v>14</v>
      </c>
      <c r="M63" s="29">
        <v>14</v>
      </c>
      <c r="N63" s="29">
        <v>14</v>
      </c>
      <c r="O63" s="30"/>
      <c r="P63" s="11">
        <f t="shared" ref="P63" si="55">SUM(K63:O63)</f>
        <v>56</v>
      </c>
      <c r="Q63" s="17">
        <f t="shared" ref="Q62:Q72" si="56">IF(D63="D", ((V63+(T63/10))/2)+(P63/14), IF(D63="H", ((V63+(T63/10))/2*1.2)+(P63/14), IF(D63="E", ((V63+(T63/10))/2*1.5)+(P63/14), 0)))</f>
        <v>4</v>
      </c>
      <c r="R63" s="17">
        <f t="shared" si="49"/>
        <v>5</v>
      </c>
      <c r="S63" s="3">
        <v>80</v>
      </c>
      <c r="T63" s="3">
        <f t="shared" si="50"/>
        <v>0</v>
      </c>
      <c r="U63" s="14"/>
      <c r="V63" s="3"/>
      <c r="W63" s="3">
        <v>150</v>
      </c>
      <c r="X63" s="11">
        <v>185</v>
      </c>
    </row>
    <row r="64" spans="1:27">
      <c r="A64" s="11" t="s">
        <v>114</v>
      </c>
      <c r="B64" s="50" t="s">
        <v>124</v>
      </c>
      <c r="C64" s="51" t="s">
        <v>168</v>
      </c>
      <c r="D64" s="38" t="s">
        <v>88</v>
      </c>
      <c r="E64" s="5"/>
      <c r="F64" s="35"/>
      <c r="G64" s="4"/>
      <c r="H64" s="11">
        <v>20</v>
      </c>
      <c r="I64" s="11">
        <v>25</v>
      </c>
      <c r="J64" s="11">
        <v>20</v>
      </c>
      <c r="K64" s="29">
        <v>14</v>
      </c>
      <c r="L64" s="29">
        <v>14</v>
      </c>
      <c r="M64" s="29">
        <v>14</v>
      </c>
      <c r="N64" s="29">
        <v>14</v>
      </c>
      <c r="O64" s="30"/>
      <c r="P64" s="11">
        <f t="shared" ref="P64:P74" si="57">SUM(K64:O64)</f>
        <v>56</v>
      </c>
      <c r="Q64" s="17">
        <f t="shared" si="56"/>
        <v>4</v>
      </c>
      <c r="R64" s="17">
        <f t="shared" si="49"/>
        <v>4.8</v>
      </c>
      <c r="S64" s="3">
        <v>80</v>
      </c>
      <c r="T64" s="3">
        <f t="shared" si="50"/>
        <v>0</v>
      </c>
      <c r="U64" s="14"/>
      <c r="V64" s="3"/>
      <c r="W64" s="3">
        <v>150</v>
      </c>
      <c r="X64" s="11">
        <v>185</v>
      </c>
    </row>
    <row r="65" spans="1:25">
      <c r="A65" s="11" t="s">
        <v>114</v>
      </c>
      <c r="B65" s="50" t="s">
        <v>124</v>
      </c>
      <c r="C65" s="51" t="s">
        <v>118</v>
      </c>
      <c r="D65" s="38" t="s">
        <v>90</v>
      </c>
      <c r="E65" s="5"/>
      <c r="F65" s="35"/>
      <c r="G65" s="4"/>
      <c r="H65" s="11">
        <v>20</v>
      </c>
      <c r="I65" s="11">
        <v>25</v>
      </c>
      <c r="J65" s="11">
        <v>20</v>
      </c>
      <c r="K65" s="29">
        <v>14</v>
      </c>
      <c r="L65" s="29">
        <v>14</v>
      </c>
      <c r="M65" s="29">
        <v>14</v>
      </c>
      <c r="N65" s="30"/>
      <c r="O65" s="30"/>
      <c r="P65" s="11">
        <f t="shared" si="57"/>
        <v>42</v>
      </c>
      <c r="Q65" s="17">
        <f t="shared" si="56"/>
        <v>3</v>
      </c>
      <c r="R65" s="17">
        <f t="shared" si="49"/>
        <v>4</v>
      </c>
      <c r="S65" s="3">
        <v>80</v>
      </c>
      <c r="T65" s="3">
        <f t="shared" si="50"/>
        <v>0</v>
      </c>
      <c r="U65" s="14"/>
      <c r="V65" s="3"/>
      <c r="W65" s="3">
        <v>150</v>
      </c>
      <c r="X65" s="11">
        <v>185</v>
      </c>
    </row>
    <row r="66" spans="1:25">
      <c r="A66" s="11" t="s">
        <v>114</v>
      </c>
      <c r="B66" s="50" t="s">
        <v>124</v>
      </c>
      <c r="C66" s="51" t="s">
        <v>167</v>
      </c>
      <c r="D66" s="38" t="s">
        <v>88</v>
      </c>
      <c r="E66" s="5"/>
      <c r="F66" s="35"/>
      <c r="G66" s="4"/>
      <c r="H66" s="11">
        <v>20</v>
      </c>
      <c r="I66" s="11">
        <v>25</v>
      </c>
      <c r="J66" s="11">
        <v>20</v>
      </c>
      <c r="K66" s="29">
        <v>14</v>
      </c>
      <c r="L66" s="29">
        <v>14</v>
      </c>
      <c r="M66" s="29">
        <v>14</v>
      </c>
      <c r="N66" s="30"/>
      <c r="O66" s="30"/>
      <c r="P66" s="11">
        <f t="shared" si="57"/>
        <v>42</v>
      </c>
      <c r="Q66" s="17">
        <f t="shared" si="56"/>
        <v>3</v>
      </c>
      <c r="R66" s="17">
        <f t="shared" si="49"/>
        <v>3.8</v>
      </c>
      <c r="S66" s="3">
        <v>80</v>
      </c>
      <c r="T66" s="3">
        <f t="shared" si="50"/>
        <v>0</v>
      </c>
      <c r="U66" s="14"/>
      <c r="V66" s="3"/>
      <c r="W66" s="3">
        <v>150</v>
      </c>
      <c r="X66" s="11">
        <v>185</v>
      </c>
    </row>
    <row r="67" spans="1:25">
      <c r="A67" s="11" t="s">
        <v>114</v>
      </c>
      <c r="B67" s="50" t="s">
        <v>124</v>
      </c>
      <c r="C67" s="51" t="s">
        <v>162</v>
      </c>
      <c r="D67" s="38" t="s">
        <v>90</v>
      </c>
      <c r="E67" s="5"/>
      <c r="F67" s="35"/>
      <c r="G67" s="4"/>
      <c r="H67" s="11">
        <v>20</v>
      </c>
      <c r="I67" s="11">
        <v>25</v>
      </c>
      <c r="J67" s="11">
        <v>20</v>
      </c>
      <c r="K67" s="29">
        <v>14</v>
      </c>
      <c r="L67" s="29">
        <v>14</v>
      </c>
      <c r="M67" s="29">
        <v>14</v>
      </c>
      <c r="N67" s="29">
        <v>14</v>
      </c>
      <c r="O67" s="30"/>
      <c r="P67" s="11">
        <f t="shared" ref="P67:P68" si="58">SUM(K67:O67)</f>
        <v>56</v>
      </c>
      <c r="Q67" s="17">
        <f t="shared" ref="Q67:Q68" si="59">IF(D67="D", ((V67+(T67/10))/2)+(P67/14), IF(D67="H", ((V67+(T67/10))/2*1.2)+(P67/14), IF(D67="E", ((V67+(T67/10))/2*1.5)+(P67/14), 0)))</f>
        <v>4</v>
      </c>
      <c r="R67" s="17">
        <f t="shared" ref="R67:R68" si="60">IF(D67="D", ((V67+(W67/15)+T67)/10)+(P67/14), IF(D67="H", ((V67+(W67/15)+T67)/10*0.8)+(P67/14), IF(D67="E", ((V67+(W67/15)+T67)/10*0.5)+(P67/14), 0)))</f>
        <v>5.0999999999999996</v>
      </c>
      <c r="S67" s="3">
        <v>80</v>
      </c>
      <c r="T67" s="3">
        <f t="shared" ref="T67:T68" si="61">U67*1.341</f>
        <v>0</v>
      </c>
      <c r="U67" s="14"/>
      <c r="V67" s="3"/>
      <c r="W67" s="3">
        <v>165</v>
      </c>
      <c r="X67" s="11">
        <v>185</v>
      </c>
    </row>
    <row r="68" spans="1:25">
      <c r="A68" s="11" t="s">
        <v>114</v>
      </c>
      <c r="B68" s="50" t="s">
        <v>124</v>
      </c>
      <c r="C68" s="51" t="s">
        <v>166</v>
      </c>
      <c r="D68" s="38" t="s">
        <v>88</v>
      </c>
      <c r="E68" s="5"/>
      <c r="F68" s="35"/>
      <c r="G68" s="4"/>
      <c r="H68" s="11">
        <v>20</v>
      </c>
      <c r="I68" s="11">
        <v>25</v>
      </c>
      <c r="J68" s="11">
        <v>20</v>
      </c>
      <c r="K68" s="29">
        <v>14</v>
      </c>
      <c r="L68" s="29">
        <v>14</v>
      </c>
      <c r="M68" s="29">
        <v>14</v>
      </c>
      <c r="N68" s="29">
        <v>14</v>
      </c>
      <c r="O68" s="30"/>
      <c r="P68" s="11">
        <f t="shared" si="58"/>
        <v>56</v>
      </c>
      <c r="Q68" s="17">
        <f t="shared" si="59"/>
        <v>4</v>
      </c>
      <c r="R68" s="17">
        <f t="shared" si="60"/>
        <v>4.88</v>
      </c>
      <c r="S68" s="3">
        <v>80</v>
      </c>
      <c r="T68" s="3">
        <f t="shared" si="61"/>
        <v>0</v>
      </c>
      <c r="U68" s="14"/>
      <c r="V68" s="3"/>
      <c r="W68" s="3">
        <v>165</v>
      </c>
      <c r="X68" s="11">
        <v>185</v>
      </c>
    </row>
    <row r="69" spans="1:25">
      <c r="A69" s="11" t="s">
        <v>114</v>
      </c>
      <c r="B69" s="50" t="s">
        <v>124</v>
      </c>
      <c r="C69" s="51" t="s">
        <v>161</v>
      </c>
      <c r="D69" s="38" t="s">
        <v>90</v>
      </c>
      <c r="E69" s="5"/>
      <c r="F69" s="35"/>
      <c r="G69" s="4"/>
      <c r="H69" s="11">
        <v>20</v>
      </c>
      <c r="I69" s="11">
        <v>25</v>
      </c>
      <c r="J69" s="11">
        <v>20</v>
      </c>
      <c r="K69" s="29">
        <v>14</v>
      </c>
      <c r="L69" s="29">
        <v>14</v>
      </c>
      <c r="M69" s="29">
        <v>14</v>
      </c>
      <c r="N69" s="30"/>
      <c r="O69" s="30"/>
      <c r="P69" s="11">
        <f t="shared" si="57"/>
        <v>42</v>
      </c>
      <c r="Q69" s="17">
        <f t="shared" si="56"/>
        <v>3</v>
      </c>
      <c r="R69" s="17">
        <f t="shared" si="49"/>
        <v>4.0999999999999996</v>
      </c>
      <c r="S69" s="3">
        <v>80</v>
      </c>
      <c r="T69" s="3">
        <f t="shared" si="50"/>
        <v>0</v>
      </c>
      <c r="U69" s="14"/>
      <c r="V69" s="3"/>
      <c r="W69" s="3">
        <v>165</v>
      </c>
      <c r="X69" s="11">
        <v>185</v>
      </c>
    </row>
    <row r="70" spans="1:25">
      <c r="A70" s="11" t="s">
        <v>114</v>
      </c>
      <c r="B70" s="50" t="s">
        <v>124</v>
      </c>
      <c r="C70" s="51" t="s">
        <v>165</v>
      </c>
      <c r="D70" s="38" t="s">
        <v>88</v>
      </c>
      <c r="E70" s="5"/>
      <c r="F70" s="35"/>
      <c r="G70" s="4"/>
      <c r="H70" s="11">
        <v>20</v>
      </c>
      <c r="I70" s="11">
        <v>25</v>
      </c>
      <c r="J70" s="11">
        <v>20</v>
      </c>
      <c r="K70" s="29">
        <v>14</v>
      </c>
      <c r="L70" s="29">
        <v>14</v>
      </c>
      <c r="M70" s="29">
        <v>14</v>
      </c>
      <c r="N70" s="30"/>
      <c r="O70" s="30"/>
      <c r="P70" s="11">
        <f t="shared" si="57"/>
        <v>42</v>
      </c>
      <c r="Q70" s="17">
        <f t="shared" si="56"/>
        <v>3</v>
      </c>
      <c r="R70" s="17">
        <f t="shared" ref="R70:R76" si="62">IF(D70="D", ((V70+(W70/15)+T70)/10)+(P70/14), IF(D70="H", ((V70+(W70/15)+T70)/10*0.8)+(P70/14), IF(D70="E", ((V70+(W70/15)+T70)/10*0.5)+(P70/14), 0)))</f>
        <v>3.88</v>
      </c>
      <c r="S70" s="3">
        <v>80</v>
      </c>
      <c r="T70" s="3">
        <f t="shared" ref="T70:T76" si="63">U70*1.341</f>
        <v>0</v>
      </c>
      <c r="U70" s="14"/>
      <c r="V70" s="3"/>
      <c r="W70" s="3">
        <v>165</v>
      </c>
      <c r="X70" s="11">
        <v>185</v>
      </c>
    </row>
    <row r="71" spans="1:25">
      <c r="A71" s="11" t="s">
        <v>114</v>
      </c>
      <c r="B71" s="50" t="s">
        <v>124</v>
      </c>
      <c r="C71" s="51" t="s">
        <v>160</v>
      </c>
      <c r="D71" s="38" t="s">
        <v>90</v>
      </c>
      <c r="E71" s="5"/>
      <c r="F71" s="35"/>
      <c r="G71" s="4"/>
      <c r="H71" s="11">
        <v>20</v>
      </c>
      <c r="I71" s="11">
        <v>25</v>
      </c>
      <c r="J71" s="11">
        <v>20</v>
      </c>
      <c r="K71" s="29">
        <v>14</v>
      </c>
      <c r="L71" s="29">
        <v>14</v>
      </c>
      <c r="M71" s="29">
        <v>14</v>
      </c>
      <c r="N71" s="30"/>
      <c r="O71" s="30"/>
      <c r="P71" s="11">
        <f t="shared" si="57"/>
        <v>42</v>
      </c>
      <c r="Q71" s="17">
        <f t="shared" si="56"/>
        <v>3</v>
      </c>
      <c r="R71" s="17">
        <f t="shared" si="62"/>
        <v>4.0999999999999996</v>
      </c>
      <c r="S71" s="3">
        <v>80</v>
      </c>
      <c r="T71" s="3">
        <f t="shared" si="63"/>
        <v>0</v>
      </c>
      <c r="U71" s="14"/>
      <c r="V71" s="3"/>
      <c r="W71" s="3">
        <v>165</v>
      </c>
      <c r="X71" s="11">
        <v>185</v>
      </c>
    </row>
    <row r="72" spans="1:25">
      <c r="A72" s="11" t="s">
        <v>114</v>
      </c>
      <c r="B72" s="50" t="s">
        <v>124</v>
      </c>
      <c r="C72" s="51" t="s">
        <v>134</v>
      </c>
      <c r="D72" s="38" t="s">
        <v>90</v>
      </c>
      <c r="E72" s="5"/>
      <c r="F72" s="35"/>
      <c r="G72" s="4"/>
      <c r="H72" s="11">
        <v>20</v>
      </c>
      <c r="I72" s="11">
        <v>25</v>
      </c>
      <c r="J72" s="11">
        <v>20</v>
      </c>
      <c r="K72" s="29"/>
      <c r="L72" s="29"/>
      <c r="M72" s="29"/>
      <c r="N72" s="30"/>
      <c r="O72" s="30"/>
      <c r="P72" s="11">
        <f t="shared" si="57"/>
        <v>0</v>
      </c>
      <c r="Q72" s="17">
        <f t="shared" si="56"/>
        <v>0</v>
      </c>
      <c r="R72" s="17">
        <f t="shared" si="62"/>
        <v>1.2</v>
      </c>
      <c r="S72" s="3">
        <v>80</v>
      </c>
      <c r="T72" s="3">
        <f t="shared" si="63"/>
        <v>0</v>
      </c>
      <c r="U72" s="14"/>
      <c r="V72" s="3"/>
      <c r="W72" s="3">
        <v>180</v>
      </c>
      <c r="X72" s="11">
        <v>185</v>
      </c>
    </row>
    <row r="73" spans="1:25">
      <c r="A73" s="11" t="s">
        <v>114</v>
      </c>
      <c r="B73" s="50" t="s">
        <v>124</v>
      </c>
      <c r="C73" s="4" t="s">
        <v>158</v>
      </c>
      <c r="D73" s="38" t="s">
        <v>90</v>
      </c>
      <c r="E73" s="5"/>
      <c r="F73" s="35"/>
      <c r="G73" s="4"/>
      <c r="H73" s="11">
        <v>20</v>
      </c>
      <c r="I73" s="11">
        <v>25</v>
      </c>
      <c r="J73" s="11">
        <v>20</v>
      </c>
      <c r="K73" s="29"/>
      <c r="L73" s="29"/>
      <c r="M73" s="29"/>
      <c r="N73" s="30"/>
      <c r="O73" s="30"/>
      <c r="P73" s="11">
        <f t="shared" si="57"/>
        <v>0</v>
      </c>
      <c r="Q73" s="17">
        <f t="shared" ref="Q73" si="64">IF(D73="D", (V73+(T73/10))/2, IF(D73="H", (V73+(T73/10))/2*1.2, IF(D73="E", (V73+(T73/10))/2*1.5, 0)))</f>
        <v>0</v>
      </c>
      <c r="R73" s="17">
        <f t="shared" si="62"/>
        <v>0</v>
      </c>
      <c r="S73" s="3">
        <v>80</v>
      </c>
      <c r="T73" s="3">
        <f t="shared" si="63"/>
        <v>0</v>
      </c>
      <c r="U73" s="14"/>
      <c r="V73" s="14"/>
      <c r="W73" s="14"/>
      <c r="X73" s="11">
        <v>170</v>
      </c>
      <c r="Y73" t="s">
        <v>157</v>
      </c>
    </row>
    <row r="74" spans="1:25">
      <c r="A74" s="11" t="s">
        <v>114</v>
      </c>
      <c r="B74" s="50" t="s">
        <v>124</v>
      </c>
      <c r="C74" s="4" t="s">
        <v>155</v>
      </c>
      <c r="D74" s="38" t="s">
        <v>90</v>
      </c>
      <c r="E74" s="5"/>
      <c r="F74" s="35"/>
      <c r="G74" s="4"/>
      <c r="H74" s="11">
        <v>20</v>
      </c>
      <c r="I74" s="11">
        <v>25</v>
      </c>
      <c r="J74" s="11">
        <v>20</v>
      </c>
      <c r="K74" s="29"/>
      <c r="L74" s="29"/>
      <c r="M74" s="29"/>
      <c r="N74" s="30"/>
      <c r="O74" s="30"/>
      <c r="P74" s="11">
        <f t="shared" si="57"/>
        <v>0</v>
      </c>
      <c r="Q74" s="17">
        <f t="shared" ref="Q74:Q76" si="65">IF(D74="D", ((V74+(T74/10))/2)+(P74/14), IF(D74="H", ((V74+(T74/10))/2*1.2)+(P74/14), IF(D74="E", ((V74+(T74/10))/2*1.5)+(P74/14), 0)))</f>
        <v>0</v>
      </c>
      <c r="R74" s="17">
        <f t="shared" si="62"/>
        <v>0</v>
      </c>
      <c r="S74" s="3">
        <v>80</v>
      </c>
      <c r="T74" s="3">
        <f t="shared" si="63"/>
        <v>0</v>
      </c>
      <c r="U74" s="14"/>
      <c r="V74" s="3"/>
      <c r="W74" s="3"/>
      <c r="X74" s="11">
        <v>170</v>
      </c>
      <c r="Y74" t="s">
        <v>156</v>
      </c>
    </row>
    <row r="75" spans="1:25">
      <c r="A75" s="11" t="s">
        <v>114</v>
      </c>
      <c r="B75" s="50" t="s">
        <v>124</v>
      </c>
      <c r="C75" s="4" t="s">
        <v>154</v>
      </c>
      <c r="D75" s="38" t="s">
        <v>90</v>
      </c>
      <c r="E75" s="5"/>
      <c r="F75" s="35"/>
      <c r="G75" s="4"/>
      <c r="H75" s="11">
        <v>20</v>
      </c>
      <c r="I75" s="11">
        <v>25</v>
      </c>
      <c r="J75" s="11">
        <v>20</v>
      </c>
      <c r="K75" s="29"/>
      <c r="L75" s="29"/>
      <c r="M75" s="29"/>
      <c r="N75" s="30"/>
      <c r="O75" s="30"/>
      <c r="P75" s="11">
        <f t="shared" ref="P75" si="66">SUM(K75:O75)</f>
        <v>0</v>
      </c>
      <c r="Q75" s="17">
        <f t="shared" si="65"/>
        <v>0</v>
      </c>
      <c r="R75" s="17">
        <f t="shared" si="62"/>
        <v>0</v>
      </c>
      <c r="S75" s="3">
        <v>80</v>
      </c>
      <c r="T75" s="3">
        <f t="shared" si="63"/>
        <v>0</v>
      </c>
      <c r="U75" s="14"/>
      <c r="V75" s="3"/>
      <c r="W75" s="3"/>
      <c r="X75" s="11">
        <v>170</v>
      </c>
      <c r="Y75" t="s">
        <v>150</v>
      </c>
    </row>
    <row r="76" spans="1:25">
      <c r="A76" s="11" t="s">
        <v>114</v>
      </c>
      <c r="B76" s="50" t="s">
        <v>124</v>
      </c>
      <c r="C76" s="4" t="s">
        <v>153</v>
      </c>
      <c r="D76" s="38" t="s">
        <v>90</v>
      </c>
      <c r="E76" s="5"/>
      <c r="F76" s="35"/>
      <c r="G76" s="4"/>
      <c r="H76" s="11">
        <v>20</v>
      </c>
      <c r="I76" s="11">
        <v>25</v>
      </c>
      <c r="J76" s="11">
        <v>20</v>
      </c>
      <c r="K76" s="29"/>
      <c r="L76" s="29"/>
      <c r="M76" s="29"/>
      <c r="N76" s="30"/>
      <c r="O76" s="30"/>
      <c r="P76" s="11">
        <f t="shared" ref="P76" si="67">SUM(K76:O76)</f>
        <v>0</v>
      </c>
      <c r="Q76" s="17">
        <f t="shared" si="65"/>
        <v>0</v>
      </c>
      <c r="R76" s="17">
        <f t="shared" si="62"/>
        <v>0</v>
      </c>
      <c r="S76" s="3">
        <v>80</v>
      </c>
      <c r="T76" s="3">
        <f t="shared" si="63"/>
        <v>0</v>
      </c>
      <c r="U76" s="14"/>
      <c r="V76" s="3"/>
      <c r="W76" s="3"/>
      <c r="X76" s="11">
        <v>170</v>
      </c>
      <c r="Y76" t="s">
        <v>150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D93C-01B3-49C6-81E6-BCED4F1281E8}">
  <dimension ref="A1:D29"/>
  <sheetViews>
    <sheetView workbookViewId="0">
      <selection activeCell="D3" sqref="D3"/>
    </sheetView>
  </sheetViews>
  <sheetFormatPr defaultRowHeight="14.25"/>
  <cols>
    <col min="1" max="1" width="18" bestFit="1" customWidth="1"/>
    <col min="2" max="2" width="16.25" bestFit="1" customWidth="1"/>
    <col min="3" max="3" width="12.5" bestFit="1" customWidth="1"/>
    <col min="4" max="4" width="9" customWidth="1"/>
  </cols>
  <sheetData>
    <row r="1" spans="1:4" ht="15" thickBot="1">
      <c r="A1" t="s">
        <v>24</v>
      </c>
      <c r="B1" s="26" t="s">
        <v>25</v>
      </c>
      <c r="C1" s="27" t="s">
        <v>26</v>
      </c>
      <c r="D1" s="28" t="s">
        <v>27</v>
      </c>
    </row>
    <row r="2" spans="1:4" ht="15" thickBot="1">
      <c r="B2" s="26">
        <v>0</v>
      </c>
      <c r="C2" s="27">
        <v>0</v>
      </c>
      <c r="D2" s="28" t="s">
        <v>29</v>
      </c>
    </row>
    <row r="3" spans="1:4">
      <c r="B3" s="18">
        <v>1</v>
      </c>
      <c r="C3" s="19">
        <v>2</v>
      </c>
      <c r="D3" s="20">
        <v>5</v>
      </c>
    </row>
    <row r="4" spans="1:4">
      <c r="B4" s="21">
        <v>1</v>
      </c>
      <c r="C4" s="2">
        <v>1</v>
      </c>
      <c r="D4" s="22">
        <v>6</v>
      </c>
    </row>
    <row r="5" spans="1:4">
      <c r="B5" s="21">
        <v>1</v>
      </c>
      <c r="C5" s="2">
        <v>0</v>
      </c>
      <c r="D5" s="22">
        <v>7</v>
      </c>
    </row>
    <row r="6" spans="1:4">
      <c r="B6" s="21">
        <v>2</v>
      </c>
      <c r="C6" s="2">
        <v>2</v>
      </c>
      <c r="D6" s="22">
        <v>10</v>
      </c>
    </row>
    <row r="7" spans="1:4">
      <c r="B7" s="21">
        <v>2</v>
      </c>
      <c r="C7" s="2">
        <v>1</v>
      </c>
      <c r="D7" s="22">
        <v>12</v>
      </c>
    </row>
    <row r="8" spans="1:4" ht="15" thickBot="1">
      <c r="B8" s="23">
        <v>2</v>
      </c>
      <c r="C8" s="24">
        <v>0</v>
      </c>
      <c r="D8" s="25">
        <v>14</v>
      </c>
    </row>
    <row r="10" spans="1:4">
      <c r="A10" t="s">
        <v>10</v>
      </c>
      <c r="B10" t="s">
        <v>94</v>
      </c>
    </row>
    <row r="11" spans="1:4">
      <c r="A11" t="s">
        <v>95</v>
      </c>
      <c r="B11" t="s">
        <v>100</v>
      </c>
      <c r="D11" s="6"/>
    </row>
    <row r="12" spans="1:4">
      <c r="A12" t="s">
        <v>96</v>
      </c>
      <c r="B12" t="s">
        <v>101</v>
      </c>
      <c r="C12" s="6"/>
      <c r="D12" s="6"/>
    </row>
    <row r="13" spans="1:4">
      <c r="A13" t="s">
        <v>97</v>
      </c>
      <c r="B13" t="s">
        <v>102</v>
      </c>
      <c r="C13" s="6"/>
      <c r="D13" s="6"/>
    </row>
    <row r="15" spans="1:4">
      <c r="A15" t="s">
        <v>28</v>
      </c>
      <c r="B15" t="s">
        <v>98</v>
      </c>
    </row>
    <row r="16" spans="1:4">
      <c r="A16" t="s">
        <v>95</v>
      </c>
      <c r="B16" t="s">
        <v>99</v>
      </c>
    </row>
    <row r="17" spans="1:2">
      <c r="A17" t="s">
        <v>96</v>
      </c>
      <c r="B17" t="s">
        <v>103</v>
      </c>
    </row>
    <row r="18" spans="1:2">
      <c r="A18" t="s">
        <v>97</v>
      </c>
      <c r="B18" t="s">
        <v>104</v>
      </c>
    </row>
    <row r="21" spans="1:2">
      <c r="A21" t="s">
        <v>105</v>
      </c>
      <c r="B21" t="s">
        <v>94</v>
      </c>
    </row>
    <row r="22" spans="1:2">
      <c r="A22" t="s">
        <v>95</v>
      </c>
      <c r="B22" t="s">
        <v>107</v>
      </c>
    </row>
    <row r="23" spans="1:2">
      <c r="A23" t="s">
        <v>96</v>
      </c>
      <c r="B23" t="s">
        <v>108</v>
      </c>
    </row>
    <row r="24" spans="1:2">
      <c r="A24" t="s">
        <v>113</v>
      </c>
      <c r="B24" t="s">
        <v>109</v>
      </c>
    </row>
    <row r="26" spans="1:2">
      <c r="A26" t="s">
        <v>106</v>
      </c>
      <c r="B26" t="s">
        <v>98</v>
      </c>
    </row>
    <row r="27" spans="1:2">
      <c r="A27" t="s">
        <v>95</v>
      </c>
      <c r="B27" t="s">
        <v>110</v>
      </c>
    </row>
    <row r="28" spans="1:2">
      <c r="A28" t="s">
        <v>96</v>
      </c>
      <c r="B28" t="s">
        <v>111</v>
      </c>
    </row>
    <row r="29" spans="1:2">
      <c r="A29" t="s">
        <v>113</v>
      </c>
      <c r="B29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Adatok</vt:lpstr>
      <vt:lpstr>V3.0</vt:lpstr>
      <vt:lpstr>Eggyenletek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</dc:creator>
  <cp:lastModifiedBy>Bálint Sós</cp:lastModifiedBy>
  <dcterms:created xsi:type="dcterms:W3CDTF">2012-03-16T22:18:13Z</dcterms:created>
  <dcterms:modified xsi:type="dcterms:W3CDTF">2024-12-23T16:18:55Z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