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uno\Desktop\"/>
    </mc:Choice>
  </mc:AlternateContent>
  <xr:revisionPtr revIDLastSave="0" documentId="8_{B352A58E-FB77-429D-A6AB-5CFD25763F49}" xr6:coauthVersionLast="47" xr6:coauthVersionMax="47" xr10:uidLastSave="{00000000-0000-0000-0000-000000000000}"/>
  <bookViews>
    <workbookView xWindow="-120" yWindow="-120" windowWidth="29040" windowHeight="15720" tabRatio="599" xr2:uid="{2AD27B31-DC0B-4A43-A06C-71F0AA8D1B97}"/>
  </bookViews>
  <sheets>
    <sheet name="Planilha1" sheetId="1" r:id="rId1"/>
    <sheet name="Planilha2" sheetId="2" r:id="rId2"/>
  </sheets>
  <definedNames>
    <definedName name="aporte">Planilha1!$D$16</definedName>
    <definedName name="patrimonio">Planilha1!$D$19</definedName>
    <definedName name="qtd_anos">Planilha1!$D$17</definedName>
    <definedName name="rendimento_carteira">Planilha1!$D$12</definedName>
    <definedName name="salario">Planilha1!$D$11</definedName>
    <definedName name="sugestao_investimento">Planilha1!$D$13</definedName>
    <definedName name="taxa_mensal">Planilha1!$D$18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5" i="1" l="1"/>
  <c r="D35" i="1" s="1"/>
  <c r="C36" i="1"/>
  <c r="C37" i="1"/>
  <c r="D37" i="1" s="1"/>
  <c r="C38" i="1"/>
  <c r="C39" i="1"/>
  <c r="D39" i="1" s="1"/>
  <c r="C34" i="1"/>
  <c r="H5" i="2"/>
  <c r="A10" i="2"/>
  <c r="A11" i="2"/>
  <c r="A12" i="2"/>
  <c r="A13" i="2"/>
  <c r="A14" i="2"/>
  <c r="A15" i="2"/>
  <c r="A16" i="2"/>
  <c r="A17" i="2"/>
  <c r="A18" i="2"/>
  <c r="A19" i="2"/>
  <c r="A20" i="2"/>
  <c r="A21" i="2"/>
  <c r="A5" i="2"/>
  <c r="A6" i="2"/>
  <c r="A7" i="2"/>
  <c r="A8" i="2"/>
  <c r="A9" i="2"/>
  <c r="A4" i="2"/>
  <c r="C31" i="1"/>
  <c r="D19" i="1"/>
  <c r="D20" i="1" s="1"/>
  <c r="D13" i="1"/>
  <c r="C24" i="1"/>
  <c r="D24" i="1" s="1"/>
  <c r="C25" i="1"/>
  <c r="D25" i="1" s="1"/>
  <c r="C26" i="1"/>
  <c r="D26" i="1" s="1"/>
  <c r="C27" i="1"/>
  <c r="D27" i="1" s="1"/>
  <c r="C23" i="1"/>
  <c r="D23" i="1" s="1"/>
  <c r="D38" i="1" l="1"/>
  <c r="D36" i="1"/>
  <c r="D34" i="1"/>
  <c r="D40" i="1" l="1"/>
</calcChain>
</file>

<file path=xl/sharedStrings.xml><?xml version="1.0" encoding="utf-8"?>
<sst xmlns="http://schemas.openxmlformats.org/spreadsheetml/2006/main" count="71" uniqueCount="36">
  <si>
    <t>Quanto investir por mês?</t>
  </si>
  <si>
    <t>Poe quantos anos?</t>
  </si>
  <si>
    <t>Taxa de rendimento mensal?</t>
  </si>
  <si>
    <t>Patrimônio acumulado?</t>
  </si>
  <si>
    <t>Dividendos Mensais?</t>
  </si>
  <si>
    <t>Quanto em 2 anos?</t>
  </si>
  <si>
    <t>Quanto em 5 anos?</t>
  </si>
  <si>
    <t>Quanto em 10 anos?</t>
  </si>
  <si>
    <t>Quanto em 20 anos?</t>
  </si>
  <si>
    <t>Quanto em 30 anos?</t>
  </si>
  <si>
    <t>Rendimento Carteira</t>
  </si>
  <si>
    <t>Salário</t>
  </si>
  <si>
    <t>INVESTIMENTO MENSAL</t>
  </si>
  <si>
    <t>CONFIGURAÇÕES</t>
  </si>
  <si>
    <t>CENÁRIOS</t>
  </si>
  <si>
    <t>DIVIDENDO</t>
  </si>
  <si>
    <t>Perfil</t>
  </si>
  <si>
    <t>Agressivo</t>
  </si>
  <si>
    <t>Moderado</t>
  </si>
  <si>
    <t>Conservador</t>
  </si>
  <si>
    <t>Valor a ser investido por mês</t>
  </si>
  <si>
    <t>PERFIL</t>
  </si>
  <si>
    <t>Tipo de FII</t>
  </si>
  <si>
    <t>Percentual Sugerido</t>
  </si>
  <si>
    <t>Valores</t>
  </si>
  <si>
    <t>Papel</t>
  </si>
  <si>
    <t>Tijolo</t>
  </si>
  <si>
    <t>Híbridos</t>
  </si>
  <si>
    <t>FOFs</t>
  </si>
  <si>
    <t>Desenvolvimento</t>
  </si>
  <si>
    <t>Hotelarias</t>
  </si>
  <si>
    <t>TIPO DE FII</t>
  </si>
  <si>
    <t>%</t>
  </si>
  <si>
    <t>Chave</t>
  </si>
  <si>
    <t>Moderado-Tijolo</t>
  </si>
  <si>
    <t>Sugestão de Investimento (30%)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</si>
</sst>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R$&quot;\ #,##0.00;[Red]\-&quot;R$&quot;\ #,##0.00"/>
    <numFmt numFmtId="164" formatCode="&quot;R$&quot;\ #,##0.00"/>
  </numFmts>
  <fonts count="11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Segoe UI Semibold"/>
      <family val="2"/>
    </font>
    <font>
      <b/>
      <sz val="18"/>
      <color theme="0"/>
      <name val="Segoe UI Semibold"/>
      <family val="2"/>
    </font>
    <font>
      <b/>
      <sz val="20"/>
      <color theme="0"/>
      <name val="Segoe UI Semibold"/>
      <family val="2"/>
    </font>
    <font>
      <b/>
      <sz val="12"/>
      <color theme="0"/>
      <name val="Segoe UI Semibold"/>
      <family val="2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01631B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0.249977111117893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indexed="64"/>
      </left>
      <right style="thin">
        <color theme="0" tint="-0.24994659260841701"/>
      </right>
      <top style="thin">
        <color theme="0" tint="-0.24994659260841701"/>
      </top>
      <bottom style="medium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medium">
        <color indexed="64"/>
      </bottom>
      <diagonal/>
    </border>
    <border>
      <left style="thin">
        <color theme="0" tint="-0.24994659260841701"/>
      </left>
      <right style="medium">
        <color indexed="64"/>
      </right>
      <top style="thin">
        <color theme="0" tint="-0.24994659260841701"/>
      </top>
      <bottom style="medium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9" fontId="10" fillId="0" borderId="0" applyFont="0" applyFill="0" applyBorder="0" applyAlignment="0" applyProtection="0"/>
  </cellStyleXfs>
  <cellXfs count="70">
    <xf numFmtId="0" fontId="0" fillId="0" borderId="0" xfId="0"/>
    <xf numFmtId="0" fontId="3" fillId="0" borderId="0" xfId="0" applyFont="1"/>
    <xf numFmtId="0" fontId="9" fillId="3" borderId="2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left" indent="3"/>
    </xf>
    <xf numFmtId="0" fontId="4" fillId="5" borderId="7" xfId="0" applyFont="1" applyFill="1" applyBorder="1" applyAlignment="1">
      <alignment horizontal="left" indent="3"/>
    </xf>
    <xf numFmtId="10" fontId="0" fillId="0" borderId="9" xfId="0" applyNumberFormat="1" applyBorder="1" applyAlignment="1">
      <alignment horizontal="center" vertical="center"/>
    </xf>
    <xf numFmtId="0" fontId="4" fillId="5" borderId="10" xfId="0" applyFont="1" applyFill="1" applyBorder="1" applyAlignment="1">
      <alignment horizontal="left" indent="3"/>
    </xf>
    <xf numFmtId="164" fontId="2" fillId="0" borderId="6" xfId="0" applyNumberFormat="1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10" fontId="2" fillId="0" borderId="9" xfId="0" applyNumberFormat="1" applyFont="1" applyBorder="1" applyAlignment="1">
      <alignment horizontal="center" vertical="center"/>
    </xf>
    <xf numFmtId="8" fontId="0" fillId="5" borderId="5" xfId="0" applyNumberFormat="1" applyFill="1" applyBorder="1" applyAlignment="1">
      <alignment horizontal="center" vertical="center"/>
    </xf>
    <xf numFmtId="8" fontId="6" fillId="5" borderId="6" xfId="0" applyNumberFormat="1" applyFont="1" applyFill="1" applyBorder="1" applyAlignment="1">
      <alignment horizontal="center" vertical="center"/>
    </xf>
    <xf numFmtId="8" fontId="0" fillId="5" borderId="8" xfId="0" applyNumberFormat="1" applyFill="1" applyBorder="1" applyAlignment="1">
      <alignment horizontal="center" vertical="center"/>
    </xf>
    <xf numFmtId="8" fontId="0" fillId="5" borderId="9" xfId="0" applyNumberFormat="1" applyFill="1" applyBorder="1" applyAlignment="1">
      <alignment horizontal="center" vertical="center"/>
    </xf>
    <xf numFmtId="8" fontId="0" fillId="5" borderId="11" xfId="0" applyNumberFormat="1" applyFill="1" applyBorder="1" applyAlignment="1">
      <alignment horizontal="center" vertical="center"/>
    </xf>
    <xf numFmtId="8" fontId="0" fillId="5" borderId="12" xfId="0" applyNumberFormat="1" applyFill="1" applyBorder="1" applyAlignment="1">
      <alignment horizontal="center" vertical="center"/>
    </xf>
    <xf numFmtId="0" fontId="1" fillId="2" borderId="0" xfId="1"/>
    <xf numFmtId="0" fontId="0" fillId="6" borderId="0" xfId="0" applyFill="1"/>
    <xf numFmtId="0" fontId="0" fillId="6" borderId="0" xfId="0" applyFill="1" applyAlignment="1">
      <alignment horizontal="center" vertical="center"/>
    </xf>
    <xf numFmtId="0" fontId="0" fillId="6" borderId="0" xfId="0" applyFill="1" applyAlignment="1">
      <alignment horizontal="center"/>
    </xf>
    <xf numFmtId="0" fontId="0" fillId="6" borderId="0" xfId="0" applyFill="1" applyAlignment="1">
      <alignment horizontal="left"/>
    </xf>
    <xf numFmtId="9" fontId="0" fillId="6" borderId="0" xfId="0" applyNumberFormat="1" applyFill="1" applyAlignment="1">
      <alignment horizontal="center" vertical="center"/>
    </xf>
    <xf numFmtId="0" fontId="0" fillId="6" borderId="13" xfId="0" applyFill="1" applyBorder="1"/>
    <xf numFmtId="9" fontId="0" fillId="6" borderId="13" xfId="0" applyNumberFormat="1" applyFill="1" applyBorder="1" applyAlignment="1">
      <alignment horizontal="center" vertical="center"/>
    </xf>
    <xf numFmtId="0" fontId="0" fillId="6" borderId="14" xfId="0" applyFill="1" applyBorder="1"/>
    <xf numFmtId="0" fontId="0" fillId="6" borderId="14" xfId="0" applyFill="1" applyBorder="1" applyAlignment="1">
      <alignment horizontal="left"/>
    </xf>
    <xf numFmtId="9" fontId="0" fillId="6" borderId="0" xfId="0" applyNumberFormat="1" applyFill="1"/>
    <xf numFmtId="9" fontId="0" fillId="6" borderId="14" xfId="0" applyNumberFormat="1" applyFill="1" applyBorder="1"/>
    <xf numFmtId="0" fontId="8" fillId="3" borderId="1" xfId="0" applyFont="1" applyFill="1" applyBorder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8" fillId="3" borderId="2" xfId="0" applyFont="1" applyFill="1" applyBorder="1" applyAlignment="1">
      <alignment horizontal="left" vertical="center"/>
    </xf>
    <xf numFmtId="0" fontId="7" fillId="4" borderId="1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left" indent="3"/>
    </xf>
    <xf numFmtId="0" fontId="4" fillId="5" borderId="5" xfId="0" applyFont="1" applyFill="1" applyBorder="1" applyAlignment="1">
      <alignment horizontal="left" indent="3"/>
    </xf>
    <xf numFmtId="0" fontId="4" fillId="5" borderId="7" xfId="0" applyFont="1" applyFill="1" applyBorder="1" applyAlignment="1">
      <alignment horizontal="left" indent="3"/>
    </xf>
    <xf numFmtId="0" fontId="4" fillId="5" borderId="8" xfId="0" applyFont="1" applyFill="1" applyBorder="1" applyAlignment="1">
      <alignment horizontal="left" indent="3"/>
    </xf>
    <xf numFmtId="0" fontId="4" fillId="5" borderId="10" xfId="0" applyFont="1" applyFill="1" applyBorder="1" applyAlignment="1">
      <alignment horizontal="left" indent="3"/>
    </xf>
    <xf numFmtId="0" fontId="4" fillId="5" borderId="11" xfId="0" applyFont="1" applyFill="1" applyBorder="1" applyAlignment="1">
      <alignment horizontal="left" indent="3"/>
    </xf>
    <xf numFmtId="0" fontId="4" fillId="0" borderId="4" xfId="0" applyFont="1" applyBorder="1" applyAlignment="1">
      <alignment horizontal="left" indent="3"/>
    </xf>
    <xf numFmtId="0" fontId="4" fillId="0" borderId="5" xfId="0" applyFont="1" applyBorder="1" applyAlignment="1">
      <alignment horizontal="left" indent="3"/>
    </xf>
    <xf numFmtId="0" fontId="4" fillId="0" borderId="7" xfId="0" applyFont="1" applyBorder="1" applyAlignment="1">
      <alignment horizontal="left" indent="3"/>
    </xf>
    <xf numFmtId="0" fontId="4" fillId="0" borderId="8" xfId="0" applyFont="1" applyBorder="1" applyAlignment="1">
      <alignment horizontal="left" indent="3"/>
    </xf>
    <xf numFmtId="9" fontId="1" fillId="2" borderId="0" xfId="2" applyFont="1" applyFill="1"/>
    <xf numFmtId="164" fontId="0" fillId="0" borderId="6" xfId="0" applyNumberFormat="1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0" fontId="1" fillId="2" borderId="1" xfId="1" applyBorder="1" applyAlignment="1">
      <alignment horizontal="left" indent="3"/>
    </xf>
    <xf numFmtId="0" fontId="1" fillId="2" borderId="3" xfId="1" applyBorder="1" applyAlignment="1">
      <alignment horizontal="left" indent="3"/>
    </xf>
    <xf numFmtId="0" fontId="1" fillId="2" borderId="2" xfId="1" applyBorder="1"/>
    <xf numFmtId="0" fontId="2" fillId="5" borderId="15" xfId="0" applyFont="1" applyFill="1" applyBorder="1" applyAlignment="1">
      <alignment horizontal="left" indent="3"/>
    </xf>
    <xf numFmtId="164" fontId="2" fillId="5" borderId="16" xfId="0" applyNumberFormat="1" applyFont="1" applyFill="1" applyBorder="1" applyAlignment="1">
      <alignment horizontal="center" vertical="center"/>
    </xf>
    <xf numFmtId="0" fontId="0" fillId="5" borderId="17" xfId="0" applyFill="1" applyBorder="1"/>
    <xf numFmtId="0" fontId="0" fillId="5" borderId="15" xfId="0" applyFill="1" applyBorder="1"/>
    <xf numFmtId="0" fontId="0" fillId="5" borderId="16" xfId="0" applyFill="1" applyBorder="1"/>
    <xf numFmtId="0" fontId="2" fillId="6" borderId="15" xfId="0" applyFont="1" applyFill="1" applyBorder="1" applyAlignment="1">
      <alignment horizontal="center"/>
    </xf>
    <xf numFmtId="0" fontId="2" fillId="6" borderId="16" xfId="0" applyFont="1" applyFill="1" applyBorder="1" applyAlignment="1">
      <alignment horizontal="center"/>
    </xf>
    <xf numFmtId="0" fontId="2" fillId="6" borderId="17" xfId="0" applyFont="1" applyFill="1" applyBorder="1" applyAlignment="1">
      <alignment horizontal="center"/>
    </xf>
    <xf numFmtId="0" fontId="0" fillId="5" borderId="15" xfId="0" applyFill="1" applyBorder="1" applyAlignment="1">
      <alignment horizontal="left" indent="3"/>
    </xf>
    <xf numFmtId="9" fontId="0" fillId="5" borderId="16" xfId="0" applyNumberFormat="1" applyFill="1" applyBorder="1" applyAlignment="1">
      <alignment horizontal="center" vertical="center"/>
    </xf>
    <xf numFmtId="164" fontId="0" fillId="5" borderId="17" xfId="0" applyNumberFormat="1" applyFill="1" applyBorder="1" applyAlignment="1">
      <alignment horizontal="center" vertical="center"/>
    </xf>
    <xf numFmtId="0" fontId="2" fillId="6" borderId="18" xfId="0" applyFont="1" applyFill="1" applyBorder="1"/>
    <xf numFmtId="0" fontId="2" fillId="6" borderId="19" xfId="0" applyFont="1" applyFill="1" applyBorder="1" applyAlignment="1">
      <alignment horizontal="center" vertical="center"/>
    </xf>
    <xf numFmtId="164" fontId="2" fillId="6" borderId="20" xfId="0" applyNumberFormat="1" applyFont="1" applyFill="1" applyBorder="1" applyAlignment="1">
      <alignment horizontal="center" vertical="center"/>
    </xf>
    <xf numFmtId="0" fontId="5" fillId="6" borderId="7" xfId="0" applyFont="1" applyFill="1" applyBorder="1" applyAlignment="1">
      <alignment horizontal="left" indent="3"/>
    </xf>
    <xf numFmtId="0" fontId="5" fillId="6" borderId="8" xfId="0" applyFont="1" applyFill="1" applyBorder="1" applyAlignment="1">
      <alignment horizontal="left" indent="3"/>
    </xf>
    <xf numFmtId="8" fontId="2" fillId="6" borderId="9" xfId="0" applyNumberFormat="1" applyFont="1" applyFill="1" applyBorder="1" applyAlignment="1">
      <alignment horizontal="center" vertical="center"/>
    </xf>
    <xf numFmtId="0" fontId="5" fillId="6" borderId="10" xfId="0" applyFont="1" applyFill="1" applyBorder="1" applyAlignment="1">
      <alignment horizontal="left" indent="3"/>
    </xf>
    <xf numFmtId="0" fontId="5" fillId="6" borderId="11" xfId="0" applyFont="1" applyFill="1" applyBorder="1" applyAlignment="1">
      <alignment horizontal="left" indent="3"/>
    </xf>
    <xf numFmtId="8" fontId="2" fillId="6" borderId="12" xfId="0" applyNumberFormat="1" applyFont="1" applyFill="1" applyBorder="1" applyAlignment="1">
      <alignment horizontal="center" vertical="center"/>
    </xf>
  </cellXfs>
  <cellStyles count="3">
    <cellStyle name="Neutro" xfId="1" builtinId="28"/>
    <cellStyle name="Normal" xfId="0" builtinId="0"/>
    <cellStyle name="Porcentagem" xfId="2" builtinId="5"/>
  </cellStyles>
  <dxfs count="0"/>
  <tableStyles count="0" defaultTableStyle="TableStyleMedium2" defaultPivotStyle="PivotStyleLight16"/>
  <colors>
    <mruColors>
      <color rgb="FF01631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Planilha1!$C$33</c:f>
              <c:strCache>
                <c:ptCount val="1"/>
                <c:pt idx="0">
                  <c:v>Percentual Sugerido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Planilha1!$B$34:$B$39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Híbridos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Planilha1!$C$34:$C$39</c:f>
              <c:numCache>
                <c:formatCode>0%</c:formatCode>
                <c:ptCount val="6"/>
                <c:pt idx="0">
                  <c:v>0.32</c:v>
                </c:pt>
                <c:pt idx="1">
                  <c:v>0.35</c:v>
                </c:pt>
                <c:pt idx="2">
                  <c:v>0.08</c:v>
                </c:pt>
                <c:pt idx="3">
                  <c:v>0.05</c:v>
                </c:pt>
                <c:pt idx="4">
                  <c:v>0.1</c:v>
                </c:pt>
                <c:pt idx="5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B5-44E8-8608-7DA6F6131104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409575</xdr:colOff>
      <xdr:row>0</xdr:row>
      <xdr:rowOff>133350</xdr:rowOff>
    </xdr:from>
    <xdr:to>
      <xdr:col>4</xdr:col>
      <xdr:colOff>200025</xdr:colOff>
      <xdr:row>8</xdr:row>
      <xdr:rowOff>47625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6162299-BF33-487C-8614-B974BAC81EA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b="2802"/>
        <a:stretch/>
      </xdr:blipFill>
      <xdr:spPr>
        <a:xfrm>
          <a:off x="409575" y="133350"/>
          <a:ext cx="6753225" cy="1438275"/>
        </a:xfrm>
        <a:prstGeom prst="rect">
          <a:avLst/>
        </a:prstGeom>
      </xdr:spPr>
    </xdr:pic>
    <xdr:clientData/>
  </xdr:twoCellAnchor>
  <xdr:twoCellAnchor>
    <xdr:from>
      <xdr:col>1</xdr:col>
      <xdr:colOff>871537</xdr:colOff>
      <xdr:row>40</xdr:row>
      <xdr:rowOff>90487</xdr:rowOff>
    </xdr:from>
    <xdr:to>
      <xdr:col>3</xdr:col>
      <xdr:colOff>71437</xdr:colOff>
      <xdr:row>54</xdr:row>
      <xdr:rowOff>176212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E573FAD-BB18-E06A-4FDE-3D99DAB729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2057401</xdr:colOff>
      <xdr:row>42</xdr:row>
      <xdr:rowOff>142874</xdr:rowOff>
    </xdr:from>
    <xdr:to>
      <xdr:col>3</xdr:col>
      <xdr:colOff>171450</xdr:colOff>
      <xdr:row>47</xdr:row>
      <xdr:rowOff>142873</xdr:rowOff>
    </xdr:to>
    <xdr:sp macro="" textlink="">
      <xdr:nvSpPr>
        <xdr:cNvPr id="4" name="Seta: Dobrada 3">
          <a:extLst>
            <a:ext uri="{FF2B5EF4-FFF2-40B4-BE49-F238E27FC236}">
              <a16:creationId xmlns:a16="http://schemas.microsoft.com/office/drawing/2014/main" id="{059CB580-4574-BA24-5F8C-740035E801D1}"/>
            </a:ext>
          </a:extLst>
        </xdr:cNvPr>
        <xdr:cNvSpPr/>
      </xdr:nvSpPr>
      <xdr:spPr>
        <a:xfrm rot="10800000">
          <a:off x="5667376" y="8858249"/>
          <a:ext cx="485774" cy="952499"/>
        </a:xfrm>
        <a:prstGeom prst="bentArrow">
          <a:avLst>
            <a:gd name="adj1" fmla="val 21052"/>
            <a:gd name="adj2" fmla="val 27942"/>
            <a:gd name="adj3" fmla="val 25000"/>
            <a:gd name="adj4" fmla="val 33327"/>
          </a:avLst>
        </a:prstGeom>
        <a:solidFill>
          <a:schemeClr val="bg2">
            <a:lumMod val="7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tx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A010B-2E63-444B-8681-5CEA08FF86F7}">
  <dimension ref="A9:H40"/>
  <sheetViews>
    <sheetView showGridLines="0" tabSelected="1" topLeftCell="A34" zoomScaleNormal="100" workbookViewId="0">
      <selection activeCell="D53" sqref="D53"/>
    </sheetView>
  </sheetViews>
  <sheetFormatPr defaultColWidth="0" defaultRowHeight="15" x14ac:dyDescent="0.25"/>
  <cols>
    <col min="1" max="1" width="9.140625" customWidth="1"/>
    <col min="2" max="2" width="45" customWidth="1"/>
    <col min="3" max="3" width="35.5703125" customWidth="1"/>
    <col min="4" max="4" width="14.7109375" bestFit="1" customWidth="1"/>
    <col min="5" max="8" width="4.7109375" customWidth="1"/>
    <col min="9" max="11" width="9.140625" hidden="1" customWidth="1"/>
    <col min="12" max="16384" width="9.140625" hidden="1"/>
  </cols>
  <sheetData>
    <row r="9" spans="2:4" ht="15.75" thickBot="1" x14ac:dyDescent="0.3"/>
    <row r="10" spans="2:4" ht="26.25" x14ac:dyDescent="0.25">
      <c r="B10" s="31" t="s">
        <v>13</v>
      </c>
      <c r="C10" s="32"/>
      <c r="D10" s="33"/>
    </row>
    <row r="11" spans="2:4" ht="15.75" x14ac:dyDescent="0.25">
      <c r="B11" s="34" t="s">
        <v>11</v>
      </c>
      <c r="C11" s="35"/>
      <c r="D11" s="45">
        <v>1700</v>
      </c>
    </row>
    <row r="12" spans="2:4" ht="15.75" x14ac:dyDescent="0.25">
      <c r="B12" s="36" t="s">
        <v>10</v>
      </c>
      <c r="C12" s="37"/>
      <c r="D12" s="5">
        <v>6.0000000000000001E-3</v>
      </c>
    </row>
    <row r="13" spans="2:4" ht="16.5" thickBot="1" x14ac:dyDescent="0.3">
      <c r="B13" s="38" t="s">
        <v>35</v>
      </c>
      <c r="C13" s="39"/>
      <c r="D13" s="46">
        <f>D11*30%</f>
        <v>510</v>
      </c>
    </row>
    <row r="14" spans="2:4" ht="15.75" thickBot="1" x14ac:dyDescent="0.3"/>
    <row r="15" spans="2:4" ht="27.75" customHeight="1" x14ac:dyDescent="0.25">
      <c r="B15" s="28" t="s">
        <v>12</v>
      </c>
      <c r="C15" s="29"/>
      <c r="D15" s="30"/>
    </row>
    <row r="16" spans="2:4" ht="15.75" x14ac:dyDescent="0.25">
      <c r="B16" s="40" t="s">
        <v>0</v>
      </c>
      <c r="C16" s="41"/>
      <c r="D16" s="7">
        <v>300</v>
      </c>
    </row>
    <row r="17" spans="1:4" ht="15.75" x14ac:dyDescent="0.25">
      <c r="B17" s="42" t="s">
        <v>1</v>
      </c>
      <c r="C17" s="43"/>
      <c r="D17" s="8">
        <v>5</v>
      </c>
    </row>
    <row r="18" spans="1:4" ht="15.75" x14ac:dyDescent="0.25">
      <c r="B18" s="42" t="s">
        <v>2</v>
      </c>
      <c r="C18" s="43"/>
      <c r="D18" s="9">
        <v>8.0000000000000002E-3</v>
      </c>
    </row>
    <row r="19" spans="1:4" ht="15.75" x14ac:dyDescent="0.25">
      <c r="B19" s="64" t="s">
        <v>3</v>
      </c>
      <c r="C19" s="65"/>
      <c r="D19" s="66">
        <f>FV(taxa_mensal,qtd_anos*12,aporte*-1)</f>
        <v>22987.160049564067</v>
      </c>
    </row>
    <row r="20" spans="1:4" ht="16.5" thickBot="1" x14ac:dyDescent="0.3">
      <c r="B20" s="67" t="s">
        <v>4</v>
      </c>
      <c r="C20" s="68"/>
      <c r="D20" s="69">
        <f>patrimonio*rendimento_carteira</f>
        <v>137.92296029738441</v>
      </c>
    </row>
    <row r="21" spans="1:4" ht="15.75" thickBot="1" x14ac:dyDescent="0.3"/>
    <row r="22" spans="1:4" ht="30.75" x14ac:dyDescent="0.25">
      <c r="B22" s="28" t="s">
        <v>14</v>
      </c>
      <c r="C22" s="29"/>
      <c r="D22" s="2" t="s">
        <v>15</v>
      </c>
    </row>
    <row r="23" spans="1:4" ht="16.5" x14ac:dyDescent="0.25">
      <c r="A23" s="1">
        <v>2</v>
      </c>
      <c r="B23" s="3" t="s">
        <v>5</v>
      </c>
      <c r="C23" s="10">
        <f>FV($D$18,$A23*12,$D$16*-1)</f>
        <v>7902.9465333358694</v>
      </c>
      <c r="D23" s="11">
        <f>C23*rendimento_carteira</f>
        <v>47.417679200015215</v>
      </c>
    </row>
    <row r="24" spans="1:4" ht="15.75" x14ac:dyDescent="0.25">
      <c r="A24" s="1">
        <v>5</v>
      </c>
      <c r="B24" s="4" t="s">
        <v>6</v>
      </c>
      <c r="C24" s="12">
        <f>FV($D$18,$A24*12,$D$16*-1)</f>
        <v>22987.160049564067</v>
      </c>
      <c r="D24" s="13">
        <f>C24*rendimento_carteira</f>
        <v>137.92296029738441</v>
      </c>
    </row>
    <row r="25" spans="1:4" ht="15.75" x14ac:dyDescent="0.25">
      <c r="A25" s="1">
        <v>10</v>
      </c>
      <c r="B25" s="4" t="s">
        <v>7</v>
      </c>
      <c r="C25" s="12">
        <f>FV($D$18,$A25*12,$D$16*-1)</f>
        <v>60065.240822975436</v>
      </c>
      <c r="D25" s="13">
        <f>C25*rendimento_carteira</f>
        <v>360.39144493785261</v>
      </c>
    </row>
    <row r="26" spans="1:4" ht="15.75" x14ac:dyDescent="0.25">
      <c r="A26" s="1">
        <v>20</v>
      </c>
      <c r="B26" s="4" t="s">
        <v>8</v>
      </c>
      <c r="C26" s="12">
        <f>FV($D$18,$A26*12,$D$16*-1)</f>
        <v>216339.36578253852</v>
      </c>
      <c r="D26" s="13">
        <f>C26*rendimento_carteira</f>
        <v>1298.0361946952312</v>
      </c>
    </row>
    <row r="27" spans="1:4" ht="16.5" thickBot="1" x14ac:dyDescent="0.3">
      <c r="A27" s="1">
        <v>30</v>
      </c>
      <c r="B27" s="6" t="s">
        <v>9</v>
      </c>
      <c r="C27" s="14">
        <f>FV($D$18,$A27*12,$D$16*-1)</f>
        <v>622923.96941132552</v>
      </c>
      <c r="D27" s="15">
        <f>C27*rendimento_carteira</f>
        <v>3737.5438164679531</v>
      </c>
    </row>
    <row r="29" spans="1:4" ht="15.75" thickBot="1" x14ac:dyDescent="0.3"/>
    <row r="30" spans="1:4" x14ac:dyDescent="0.25">
      <c r="B30" s="47" t="s">
        <v>21</v>
      </c>
      <c r="C30" s="48" t="s">
        <v>18</v>
      </c>
      <c r="D30" s="49"/>
    </row>
    <row r="31" spans="1:4" x14ac:dyDescent="0.25">
      <c r="B31" s="50" t="s">
        <v>20</v>
      </c>
      <c r="C31" s="51">
        <f>aporte</f>
        <v>300</v>
      </c>
      <c r="D31" s="52"/>
    </row>
    <row r="32" spans="1:4" x14ac:dyDescent="0.25">
      <c r="B32" s="53"/>
      <c r="C32" s="54"/>
      <c r="D32" s="52"/>
    </row>
    <row r="33" spans="2:4" x14ac:dyDescent="0.25">
      <c r="B33" s="55" t="s">
        <v>22</v>
      </c>
      <c r="C33" s="56" t="s">
        <v>23</v>
      </c>
      <c r="D33" s="57" t="s">
        <v>24</v>
      </c>
    </row>
    <row r="34" spans="2:4" x14ac:dyDescent="0.25">
      <c r="B34" s="58" t="s">
        <v>25</v>
      </c>
      <c r="C34" s="59">
        <f>VLOOKUP($C$30&amp;"-"&amp;B34,Planilha2!$A:$D,4,FALSE)</f>
        <v>0.32</v>
      </c>
      <c r="D34" s="60">
        <f>C34*$C$31</f>
        <v>96</v>
      </c>
    </row>
    <row r="35" spans="2:4" x14ac:dyDescent="0.25">
      <c r="B35" s="58" t="s">
        <v>26</v>
      </c>
      <c r="C35" s="59">
        <f>VLOOKUP($C$30&amp;"-"&amp;B35,Planilha2!$A:$D,4,FALSE)</f>
        <v>0.35</v>
      </c>
      <c r="D35" s="60">
        <f t="shared" ref="D35:D39" si="0">C35*$C$31</f>
        <v>105</v>
      </c>
    </row>
    <row r="36" spans="2:4" x14ac:dyDescent="0.25">
      <c r="B36" s="58" t="s">
        <v>27</v>
      </c>
      <c r="C36" s="59">
        <f>VLOOKUP($C$30&amp;"-"&amp;B36,Planilha2!$A:$D,4,FALSE)</f>
        <v>0.08</v>
      </c>
      <c r="D36" s="60">
        <f t="shared" si="0"/>
        <v>24</v>
      </c>
    </row>
    <row r="37" spans="2:4" x14ac:dyDescent="0.25">
      <c r="B37" s="58" t="s">
        <v>28</v>
      </c>
      <c r="C37" s="59">
        <f>VLOOKUP($C$30&amp;"-"&amp;B37,Planilha2!$A:$D,4,FALSE)</f>
        <v>0.05</v>
      </c>
      <c r="D37" s="60">
        <f t="shared" si="0"/>
        <v>15</v>
      </c>
    </row>
    <row r="38" spans="2:4" x14ac:dyDescent="0.25">
      <c r="B38" s="58" t="s">
        <v>29</v>
      </c>
      <c r="C38" s="59">
        <f>VLOOKUP($C$30&amp;"-"&amp;B38,Planilha2!$A:$D,4,FALSE)</f>
        <v>0.1</v>
      </c>
      <c r="D38" s="60">
        <f t="shared" si="0"/>
        <v>30</v>
      </c>
    </row>
    <row r="39" spans="2:4" x14ac:dyDescent="0.25">
      <c r="B39" s="58" t="s">
        <v>30</v>
      </c>
      <c r="C39" s="59">
        <f>VLOOKUP($C$30&amp;"-"&amp;B39,Planilha2!$A:$D,4,FALSE)</f>
        <v>0.1</v>
      </c>
      <c r="D39" s="60">
        <f t="shared" si="0"/>
        <v>30</v>
      </c>
    </row>
    <row r="40" spans="2:4" ht="15.75" thickBot="1" x14ac:dyDescent="0.3">
      <c r="B40" s="61"/>
      <c r="C40" s="62"/>
      <c r="D40" s="63">
        <f>SUM(D34:D39)</f>
        <v>300</v>
      </c>
    </row>
  </sheetData>
  <mergeCells count="11">
    <mergeCell ref="B20:C20"/>
    <mergeCell ref="B22:C22"/>
    <mergeCell ref="B16:C16"/>
    <mergeCell ref="B17:C17"/>
    <mergeCell ref="B18:C18"/>
    <mergeCell ref="B19:C19"/>
    <mergeCell ref="B15:D15"/>
    <mergeCell ref="B10:D10"/>
    <mergeCell ref="B11:C11"/>
    <mergeCell ref="B12:C12"/>
    <mergeCell ref="B13:C13"/>
  </mergeCells>
  <dataValidations count="1">
    <dataValidation type="list" allowBlank="1" showInputMessage="1" showErrorMessage="1" sqref="C30" xr:uid="{C669414F-FFD3-49ED-B772-98CB056B6138}">
      <formula1>"Conservador, Moderado, Agressivo"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1344C7-A7C7-41C9-A38F-8C753CA26CAE}">
  <dimension ref="A3:H21"/>
  <sheetViews>
    <sheetView workbookViewId="0">
      <selection activeCell="B26" sqref="B24:B26"/>
    </sheetView>
  </sheetViews>
  <sheetFormatPr defaultRowHeight="15" x14ac:dyDescent="0.25"/>
  <cols>
    <col min="1" max="1" width="29.140625" bestFit="1" customWidth="1"/>
    <col min="2" max="2" width="18.42578125" customWidth="1"/>
    <col min="3" max="3" width="16.85546875" bestFit="1" customWidth="1"/>
    <col min="5" max="5" width="9.140625" customWidth="1"/>
    <col min="7" max="7" width="22.140625" customWidth="1"/>
  </cols>
  <sheetData>
    <row r="3" spans="1:8" x14ac:dyDescent="0.25">
      <c r="A3" s="17" t="s">
        <v>33</v>
      </c>
      <c r="B3" s="17" t="s">
        <v>16</v>
      </c>
      <c r="C3" s="18" t="s">
        <v>31</v>
      </c>
      <c r="D3" s="19" t="s">
        <v>32</v>
      </c>
    </row>
    <row r="4" spans="1:8" x14ac:dyDescent="0.25">
      <c r="A4" s="17" t="str">
        <f>B4&amp;"-"&amp;C4</f>
        <v>Conservador-Papel</v>
      </c>
      <c r="B4" s="17" t="s">
        <v>19</v>
      </c>
      <c r="C4" s="20" t="s">
        <v>25</v>
      </c>
      <c r="D4" s="21">
        <v>0.3</v>
      </c>
      <c r="H4" t="s">
        <v>32</v>
      </c>
    </row>
    <row r="5" spans="1:8" x14ac:dyDescent="0.25">
      <c r="A5" s="17" t="str">
        <f t="shared" ref="A5:A21" si="0">B5&amp;"-"&amp;C5</f>
        <v>Conservador-Tijolo</v>
      </c>
      <c r="B5" s="17" t="s">
        <v>19</v>
      </c>
      <c r="C5" s="17" t="s">
        <v>26</v>
      </c>
      <c r="D5" s="21">
        <v>0.5</v>
      </c>
      <c r="G5" s="16" t="s">
        <v>34</v>
      </c>
      <c r="H5" s="44">
        <f>VLOOKUP(G5,$A:$D,4,FALSE)</f>
        <v>0.35</v>
      </c>
    </row>
    <row r="6" spans="1:8" x14ac:dyDescent="0.25">
      <c r="A6" s="17" t="str">
        <f t="shared" si="0"/>
        <v>Conservador-Híbridos</v>
      </c>
      <c r="B6" s="17" t="s">
        <v>19</v>
      </c>
      <c r="C6" s="17" t="s">
        <v>27</v>
      </c>
      <c r="D6" s="21">
        <v>0.1</v>
      </c>
    </row>
    <row r="7" spans="1:8" x14ac:dyDescent="0.25">
      <c r="A7" s="17" t="str">
        <f t="shared" si="0"/>
        <v>Conservador-FOFs</v>
      </c>
      <c r="B7" s="17" t="s">
        <v>19</v>
      </c>
      <c r="C7" s="17" t="s">
        <v>28</v>
      </c>
      <c r="D7" s="21">
        <v>0.1</v>
      </c>
    </row>
    <row r="8" spans="1:8" x14ac:dyDescent="0.25">
      <c r="A8" s="17" t="str">
        <f t="shared" si="0"/>
        <v>Conservador-Desenvolvimento</v>
      </c>
      <c r="B8" s="17" t="s">
        <v>19</v>
      </c>
      <c r="C8" s="17" t="s">
        <v>29</v>
      </c>
      <c r="D8" s="21">
        <v>0</v>
      </c>
    </row>
    <row r="9" spans="1:8" x14ac:dyDescent="0.25">
      <c r="A9" s="22" t="str">
        <f t="shared" si="0"/>
        <v>Conservador-Hotelarias</v>
      </c>
      <c r="B9" s="22" t="s">
        <v>19</v>
      </c>
      <c r="C9" s="22" t="s">
        <v>30</v>
      </c>
      <c r="D9" s="23">
        <v>0</v>
      </c>
    </row>
    <row r="10" spans="1:8" x14ac:dyDescent="0.25">
      <c r="A10" s="17" t="str">
        <f t="shared" si="0"/>
        <v>Moderado-Papel</v>
      </c>
      <c r="B10" s="17" t="s">
        <v>18</v>
      </c>
      <c r="C10" s="20" t="s">
        <v>25</v>
      </c>
      <c r="D10" s="26">
        <v>0.32</v>
      </c>
    </row>
    <row r="11" spans="1:8" x14ac:dyDescent="0.25">
      <c r="A11" s="17" t="str">
        <f t="shared" si="0"/>
        <v>Moderado-Tijolo</v>
      </c>
      <c r="B11" s="17" t="s">
        <v>18</v>
      </c>
      <c r="C11" s="17" t="s">
        <v>26</v>
      </c>
      <c r="D11" s="26">
        <v>0.35</v>
      </c>
    </row>
    <row r="12" spans="1:8" x14ac:dyDescent="0.25">
      <c r="A12" s="17" t="str">
        <f t="shared" si="0"/>
        <v>Moderado-Híbridos</v>
      </c>
      <c r="B12" s="17" t="s">
        <v>18</v>
      </c>
      <c r="C12" s="17" t="s">
        <v>27</v>
      </c>
      <c r="D12" s="26">
        <v>0.08</v>
      </c>
    </row>
    <row r="13" spans="1:8" x14ac:dyDescent="0.25">
      <c r="A13" s="17" t="str">
        <f t="shared" si="0"/>
        <v>Moderado-FOFs</v>
      </c>
      <c r="B13" s="17" t="s">
        <v>18</v>
      </c>
      <c r="C13" s="17" t="s">
        <v>28</v>
      </c>
      <c r="D13" s="26">
        <v>0.05</v>
      </c>
    </row>
    <row r="14" spans="1:8" x14ac:dyDescent="0.25">
      <c r="A14" s="17" t="str">
        <f t="shared" si="0"/>
        <v>Moderado-Desenvolvimento</v>
      </c>
      <c r="B14" s="17" t="s">
        <v>18</v>
      </c>
      <c r="C14" s="17" t="s">
        <v>29</v>
      </c>
      <c r="D14" s="26">
        <v>0.1</v>
      </c>
    </row>
    <row r="15" spans="1:8" x14ac:dyDescent="0.25">
      <c r="A15" s="17" t="str">
        <f t="shared" si="0"/>
        <v>Moderado-Hotelarias</v>
      </c>
      <c r="B15" s="17" t="s">
        <v>18</v>
      </c>
      <c r="C15" s="17" t="s">
        <v>30</v>
      </c>
      <c r="D15" s="26">
        <v>0.1</v>
      </c>
    </row>
    <row r="16" spans="1:8" x14ac:dyDescent="0.25">
      <c r="A16" s="24" t="str">
        <f t="shared" si="0"/>
        <v>Agressivo-Papel</v>
      </c>
      <c r="B16" s="24" t="s">
        <v>17</v>
      </c>
      <c r="C16" s="25" t="s">
        <v>25</v>
      </c>
      <c r="D16" s="27">
        <v>0.5</v>
      </c>
    </row>
    <row r="17" spans="1:4" x14ac:dyDescent="0.25">
      <c r="A17" s="17" t="str">
        <f t="shared" si="0"/>
        <v>Agressivo-Tijolo</v>
      </c>
      <c r="B17" s="17" t="s">
        <v>17</v>
      </c>
      <c r="C17" s="17" t="s">
        <v>26</v>
      </c>
      <c r="D17" s="26">
        <v>0.1</v>
      </c>
    </row>
    <row r="18" spans="1:4" x14ac:dyDescent="0.25">
      <c r="A18" s="17" t="str">
        <f t="shared" si="0"/>
        <v>Agressivo-Híbridos</v>
      </c>
      <c r="B18" s="17" t="s">
        <v>17</v>
      </c>
      <c r="C18" s="17" t="s">
        <v>27</v>
      </c>
      <c r="D18" s="26">
        <v>0.05</v>
      </c>
    </row>
    <row r="19" spans="1:4" x14ac:dyDescent="0.25">
      <c r="A19" s="17" t="str">
        <f t="shared" si="0"/>
        <v>Agressivo-FOFs</v>
      </c>
      <c r="B19" s="17" t="s">
        <v>17</v>
      </c>
      <c r="C19" s="17" t="s">
        <v>28</v>
      </c>
      <c r="D19" s="26">
        <v>0.05</v>
      </c>
    </row>
    <row r="20" spans="1:4" x14ac:dyDescent="0.25">
      <c r="A20" s="17" t="str">
        <f t="shared" si="0"/>
        <v>Agressivo-Desenvolvimento</v>
      </c>
      <c r="B20" s="17" t="s">
        <v>17</v>
      </c>
      <c r="C20" s="17" t="s">
        <v>29</v>
      </c>
      <c r="D20" s="26">
        <v>0.2</v>
      </c>
    </row>
    <row r="21" spans="1:4" x14ac:dyDescent="0.25">
      <c r="A21" s="17" t="str">
        <f t="shared" si="0"/>
        <v>Agressivo-Hotelarias</v>
      </c>
      <c r="B21" s="17" t="s">
        <v>17</v>
      </c>
      <c r="C21" s="17" t="s">
        <v>30</v>
      </c>
      <c r="D21" s="26">
        <v>0.1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7</vt:i4>
      </vt:variant>
    </vt:vector>
  </HeadingPairs>
  <TitlesOfParts>
    <vt:vector size="9" baseType="lpstr">
      <vt:lpstr>Planilha1</vt:lpstr>
      <vt:lpstr>Planilha2</vt:lpstr>
      <vt:lpstr>aporte</vt:lpstr>
      <vt:lpstr>patrimonio</vt:lpstr>
      <vt:lpstr>qtd_anos</vt:lpstr>
      <vt:lpstr>rendimento_carteira</vt:lpstr>
      <vt:lpstr>salario</vt:lpstr>
      <vt:lpstr>sugestao_investimento</vt:lpstr>
      <vt:lpstr>taxa_mensal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pedro.fogaca2102@gmail.com</dc:creator>
  <cp:lastModifiedBy>Bruno Sossella</cp:lastModifiedBy>
  <dcterms:created xsi:type="dcterms:W3CDTF">2025-05-27T22:43:51Z</dcterms:created>
  <dcterms:modified xsi:type="dcterms:W3CDTF">2025-05-28T13:06:44Z</dcterms:modified>
</cp:coreProperties>
</file>