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User\Documents\Various\tsole\"/>
    </mc:Choice>
  </mc:AlternateContent>
  <xr:revisionPtr revIDLastSave="0" documentId="8_{0CDBE6D8-7AE9-45E0-B804-8F83F188D71C}" xr6:coauthVersionLast="40" xr6:coauthVersionMax="40" xr10:uidLastSave="{00000000-0000-0000-0000-000000000000}"/>
  <bookViews>
    <workbookView xWindow="1185" yWindow="75" windowWidth="17235" windowHeight="7995" xr2:uid="{00000000-000D-0000-FFFF-FFFF00000000}"/>
  </bookViews>
  <sheets>
    <sheet name="Πρώτες ύλες" sheetId="7" r:id="rId1"/>
    <sheet name="Συνταγές-Μερίδες" sheetId="8" r:id="rId2"/>
    <sheet name="Ιαν" sheetId="4" r:id="rId3"/>
    <sheet name="Φεβ" sheetId="9" r:id="rId4"/>
    <sheet name="Μάρ" sheetId="10" r:id="rId5"/>
    <sheet name="Απρ" sheetId="11" r:id="rId6"/>
    <sheet name="Μαϊ" sheetId="12" r:id="rId7"/>
    <sheet name="Ιούν" sheetId="13" r:id="rId8"/>
    <sheet name="Ιούλ" sheetId="14" r:id="rId9"/>
    <sheet name="Αυγ" sheetId="15" r:id="rId10"/>
    <sheet name="Σεπ" sheetId="16" r:id="rId11"/>
    <sheet name="Οκτ" sheetId="17" r:id="rId12"/>
    <sheet name="Νοέ" sheetId="18" r:id="rId13"/>
    <sheet name="Δεκ" sheetId="19" r:id="rId14"/>
    <sheet name="Συνολο" sheetId="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19" l="1"/>
  <c r="L32" i="17"/>
  <c r="L31" i="15"/>
  <c r="L32" i="15"/>
  <c r="L3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2"/>
  <c r="L31" i="19"/>
  <c r="L30" i="19"/>
  <c r="L29" i="19"/>
  <c r="L28" i="19"/>
  <c r="P27" i="19"/>
  <c r="C13" i="6" s="1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P14" i="19"/>
  <c r="D13" i="6" s="1"/>
  <c r="L14" i="19"/>
  <c r="L13" i="19"/>
  <c r="L12" i="19"/>
  <c r="P11" i="19"/>
  <c r="O11" i="19"/>
  <c r="L11" i="19"/>
  <c r="P10" i="19"/>
  <c r="O10" i="19"/>
  <c r="L10" i="19"/>
  <c r="P9" i="19"/>
  <c r="O9" i="19"/>
  <c r="L9" i="19"/>
  <c r="P8" i="19"/>
  <c r="O8" i="19"/>
  <c r="L8" i="19"/>
  <c r="P7" i="19"/>
  <c r="O7" i="19"/>
  <c r="L7" i="19"/>
  <c r="P6" i="19"/>
  <c r="O6" i="19"/>
  <c r="L6" i="19"/>
  <c r="P5" i="19"/>
  <c r="O5" i="19"/>
  <c r="L5" i="19"/>
  <c r="P4" i="19"/>
  <c r="O4" i="19"/>
  <c r="L4" i="19"/>
  <c r="P3" i="19"/>
  <c r="O3" i="19"/>
  <c r="L3" i="19"/>
  <c r="L2" i="19"/>
  <c r="L31" i="18"/>
  <c r="L30" i="18"/>
  <c r="L29" i="18"/>
  <c r="L28" i="18"/>
  <c r="P27" i="18"/>
  <c r="C12" i="6" s="1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P14" i="18"/>
  <c r="D12" i="6" s="1"/>
  <c r="L14" i="18"/>
  <c r="L13" i="18"/>
  <c r="L12" i="18"/>
  <c r="P11" i="18"/>
  <c r="O11" i="18"/>
  <c r="L11" i="18"/>
  <c r="P10" i="18"/>
  <c r="O10" i="18"/>
  <c r="L10" i="18"/>
  <c r="P9" i="18"/>
  <c r="O9" i="18"/>
  <c r="L9" i="18"/>
  <c r="P8" i="18"/>
  <c r="O8" i="18"/>
  <c r="L8" i="18"/>
  <c r="P7" i="18"/>
  <c r="O7" i="18"/>
  <c r="L7" i="18"/>
  <c r="P6" i="18"/>
  <c r="O6" i="18"/>
  <c r="L6" i="18"/>
  <c r="P5" i="18"/>
  <c r="O5" i="18"/>
  <c r="L5" i="18"/>
  <c r="P4" i="18"/>
  <c r="O4" i="18"/>
  <c r="L4" i="18"/>
  <c r="P3" i="18"/>
  <c r="O3" i="18"/>
  <c r="L3" i="18"/>
  <c r="L2" i="18"/>
  <c r="L31" i="17"/>
  <c r="L30" i="17"/>
  <c r="L29" i="17"/>
  <c r="L28" i="17"/>
  <c r="P27" i="17"/>
  <c r="C11" i="6" s="1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P14" i="17"/>
  <c r="D11" i="6" s="1"/>
  <c r="L14" i="17"/>
  <c r="L13" i="17"/>
  <c r="L12" i="17"/>
  <c r="P11" i="17"/>
  <c r="O11" i="17"/>
  <c r="L11" i="17"/>
  <c r="P10" i="17"/>
  <c r="O10" i="17"/>
  <c r="L10" i="17"/>
  <c r="P9" i="17"/>
  <c r="O9" i="17"/>
  <c r="L9" i="17"/>
  <c r="P8" i="17"/>
  <c r="O8" i="17"/>
  <c r="L8" i="17"/>
  <c r="P7" i="17"/>
  <c r="O7" i="17"/>
  <c r="L7" i="17"/>
  <c r="P6" i="17"/>
  <c r="O6" i="17"/>
  <c r="L6" i="17"/>
  <c r="P5" i="17"/>
  <c r="O5" i="17"/>
  <c r="L5" i="17"/>
  <c r="P4" i="17"/>
  <c r="O4" i="17"/>
  <c r="L4" i="17"/>
  <c r="P3" i="17"/>
  <c r="O3" i="17"/>
  <c r="L3" i="17"/>
  <c r="L2" i="17"/>
  <c r="L31" i="16"/>
  <c r="L30" i="16"/>
  <c r="L29" i="16"/>
  <c r="L28" i="16"/>
  <c r="P27" i="16"/>
  <c r="C10" i="6" s="1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P14" i="16"/>
  <c r="D10" i="6" s="1"/>
  <c r="L14" i="16"/>
  <c r="L13" i="16"/>
  <c r="L12" i="16"/>
  <c r="P11" i="16"/>
  <c r="O11" i="16"/>
  <c r="L11" i="16"/>
  <c r="P10" i="16"/>
  <c r="O10" i="16"/>
  <c r="L10" i="16"/>
  <c r="P9" i="16"/>
  <c r="O9" i="16"/>
  <c r="L9" i="16"/>
  <c r="P8" i="16"/>
  <c r="O8" i="16"/>
  <c r="L8" i="16"/>
  <c r="P7" i="16"/>
  <c r="O7" i="16"/>
  <c r="L7" i="16"/>
  <c r="P6" i="16"/>
  <c r="O6" i="16"/>
  <c r="L6" i="16"/>
  <c r="P5" i="16"/>
  <c r="O5" i="16"/>
  <c r="L5" i="16"/>
  <c r="P4" i="16"/>
  <c r="O4" i="16"/>
  <c r="L4" i="16"/>
  <c r="P3" i="16"/>
  <c r="O3" i="16"/>
  <c r="L3" i="16"/>
  <c r="L2" i="16"/>
  <c r="L30" i="15"/>
  <c r="L29" i="15"/>
  <c r="L28" i="15"/>
  <c r="P27" i="15"/>
  <c r="C9" i="6" s="1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P14" i="15"/>
  <c r="D9" i="6" s="1"/>
  <c r="L14" i="15"/>
  <c r="L13" i="15"/>
  <c r="L12" i="15"/>
  <c r="P11" i="15"/>
  <c r="O11" i="15"/>
  <c r="L11" i="15"/>
  <c r="P10" i="15"/>
  <c r="O10" i="15"/>
  <c r="L10" i="15"/>
  <c r="P9" i="15"/>
  <c r="O9" i="15"/>
  <c r="L9" i="15"/>
  <c r="P8" i="15"/>
  <c r="O8" i="15"/>
  <c r="L8" i="15"/>
  <c r="P7" i="15"/>
  <c r="O7" i="15"/>
  <c r="L7" i="15"/>
  <c r="P6" i="15"/>
  <c r="O6" i="15"/>
  <c r="L6" i="15"/>
  <c r="P5" i="15"/>
  <c r="O5" i="15"/>
  <c r="L5" i="15"/>
  <c r="P4" i="15"/>
  <c r="O4" i="15"/>
  <c r="L4" i="15"/>
  <c r="P3" i="15"/>
  <c r="O3" i="15"/>
  <c r="L3" i="15"/>
  <c r="L2" i="15"/>
  <c r="P27" i="14"/>
  <c r="C8" i="6" s="1"/>
  <c r="P14" i="14"/>
  <c r="D8" i="6" s="1"/>
  <c r="P11" i="14"/>
  <c r="O11" i="14"/>
  <c r="P10" i="14"/>
  <c r="O10" i="14"/>
  <c r="P9" i="14"/>
  <c r="O9" i="14"/>
  <c r="P8" i="14"/>
  <c r="O8" i="14"/>
  <c r="P7" i="14"/>
  <c r="O7" i="14"/>
  <c r="P6" i="14"/>
  <c r="O6" i="14"/>
  <c r="P5" i="14"/>
  <c r="O5" i="14"/>
  <c r="P4" i="14"/>
  <c r="O4" i="14"/>
  <c r="P3" i="14"/>
  <c r="O3" i="14"/>
  <c r="L2" i="14"/>
  <c r="L31" i="13"/>
  <c r="L30" i="13"/>
  <c r="L29" i="13"/>
  <c r="L28" i="13"/>
  <c r="P27" i="13"/>
  <c r="C7" i="6" s="1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P14" i="13"/>
  <c r="D7" i="6" s="1"/>
  <c r="L14" i="13"/>
  <c r="L13" i="13"/>
  <c r="L12" i="13"/>
  <c r="P11" i="13"/>
  <c r="O11" i="13"/>
  <c r="L11" i="13"/>
  <c r="P10" i="13"/>
  <c r="O10" i="13"/>
  <c r="L10" i="13"/>
  <c r="P9" i="13"/>
  <c r="O9" i="13"/>
  <c r="L9" i="13"/>
  <c r="P8" i="13"/>
  <c r="O8" i="13"/>
  <c r="L8" i="13"/>
  <c r="P7" i="13"/>
  <c r="O7" i="13"/>
  <c r="L7" i="13"/>
  <c r="P6" i="13"/>
  <c r="O6" i="13"/>
  <c r="L6" i="13"/>
  <c r="P5" i="13"/>
  <c r="O5" i="13"/>
  <c r="L5" i="13"/>
  <c r="P4" i="13"/>
  <c r="O4" i="13"/>
  <c r="L4" i="13"/>
  <c r="P3" i="13"/>
  <c r="O3" i="13"/>
  <c r="L3" i="13"/>
  <c r="L2" i="13"/>
  <c r="L31" i="12"/>
  <c r="L30" i="12"/>
  <c r="L29" i="12"/>
  <c r="L28" i="12"/>
  <c r="P27" i="12"/>
  <c r="C6" i="6" s="1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P14" i="12"/>
  <c r="D6" i="6" s="1"/>
  <c r="L14" i="12"/>
  <c r="L13" i="12"/>
  <c r="L12" i="12"/>
  <c r="P11" i="12"/>
  <c r="O11" i="12"/>
  <c r="L11" i="12"/>
  <c r="P10" i="12"/>
  <c r="O10" i="12"/>
  <c r="L10" i="12"/>
  <c r="P9" i="12"/>
  <c r="O9" i="12"/>
  <c r="L9" i="12"/>
  <c r="P8" i="12"/>
  <c r="O8" i="12"/>
  <c r="L8" i="12"/>
  <c r="P7" i="12"/>
  <c r="O7" i="12"/>
  <c r="L7" i="12"/>
  <c r="P6" i="12"/>
  <c r="O6" i="12"/>
  <c r="L6" i="12"/>
  <c r="P5" i="12"/>
  <c r="O5" i="12"/>
  <c r="L5" i="12"/>
  <c r="P4" i="12"/>
  <c r="O4" i="12"/>
  <c r="L4" i="12"/>
  <c r="P3" i="12"/>
  <c r="O3" i="12"/>
  <c r="L3" i="12"/>
  <c r="L2" i="12"/>
  <c r="L31" i="11"/>
  <c r="L30" i="11"/>
  <c r="L29" i="11"/>
  <c r="L28" i="11"/>
  <c r="P27" i="11"/>
  <c r="C5" i="6" s="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P14" i="11"/>
  <c r="D5" i="6" s="1"/>
  <c r="L14" i="11"/>
  <c r="L13" i="11"/>
  <c r="L12" i="11"/>
  <c r="P11" i="11"/>
  <c r="O11" i="11"/>
  <c r="L11" i="11"/>
  <c r="P10" i="11"/>
  <c r="O10" i="11"/>
  <c r="L10" i="11"/>
  <c r="P9" i="11"/>
  <c r="O9" i="11"/>
  <c r="L9" i="11"/>
  <c r="P8" i="11"/>
  <c r="O8" i="11"/>
  <c r="L8" i="11"/>
  <c r="P7" i="11"/>
  <c r="O7" i="11"/>
  <c r="L7" i="11"/>
  <c r="P6" i="11"/>
  <c r="O6" i="11"/>
  <c r="L6" i="11"/>
  <c r="P5" i="11"/>
  <c r="O5" i="11"/>
  <c r="L5" i="11"/>
  <c r="P4" i="11"/>
  <c r="O4" i="11"/>
  <c r="L4" i="11"/>
  <c r="P3" i="11"/>
  <c r="O3" i="11"/>
  <c r="L3" i="11"/>
  <c r="L2" i="11"/>
  <c r="L32" i="10"/>
  <c r="L31" i="10"/>
  <c r="L30" i="10"/>
  <c r="L29" i="10"/>
  <c r="L28" i="10"/>
  <c r="P27" i="10"/>
  <c r="C4" i="6" s="1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P14" i="10"/>
  <c r="D4" i="6" s="1"/>
  <c r="L14" i="10"/>
  <c r="L13" i="10"/>
  <c r="L12" i="10"/>
  <c r="P11" i="10"/>
  <c r="O11" i="10"/>
  <c r="L11" i="10"/>
  <c r="P10" i="10"/>
  <c r="O10" i="10"/>
  <c r="L10" i="10"/>
  <c r="P9" i="10"/>
  <c r="O9" i="10"/>
  <c r="L9" i="10"/>
  <c r="P8" i="10"/>
  <c r="O8" i="10"/>
  <c r="L8" i="10"/>
  <c r="P7" i="10"/>
  <c r="O7" i="10"/>
  <c r="L7" i="10"/>
  <c r="P6" i="10"/>
  <c r="O6" i="10"/>
  <c r="L6" i="10"/>
  <c r="P5" i="10"/>
  <c r="O5" i="10"/>
  <c r="L5" i="10"/>
  <c r="P4" i="10"/>
  <c r="O4" i="10"/>
  <c r="L4" i="10"/>
  <c r="P3" i="10"/>
  <c r="O3" i="10"/>
  <c r="L3" i="10"/>
  <c r="L2" i="10"/>
  <c r="L30" i="9"/>
  <c r="L29" i="9"/>
  <c r="L28" i="9"/>
  <c r="P27" i="9"/>
  <c r="C3" i="6" s="1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P14" i="9"/>
  <c r="D3" i="6" s="1"/>
  <c r="L14" i="9"/>
  <c r="L13" i="9"/>
  <c r="L12" i="9"/>
  <c r="P11" i="9"/>
  <c r="O11" i="9"/>
  <c r="L11" i="9"/>
  <c r="P10" i="9"/>
  <c r="O10" i="9"/>
  <c r="L10" i="9"/>
  <c r="P9" i="9"/>
  <c r="O9" i="9"/>
  <c r="L9" i="9"/>
  <c r="P8" i="9"/>
  <c r="O8" i="9"/>
  <c r="L8" i="9"/>
  <c r="P7" i="9"/>
  <c r="O7" i="9"/>
  <c r="L7" i="9"/>
  <c r="P6" i="9"/>
  <c r="O6" i="9"/>
  <c r="L6" i="9"/>
  <c r="P5" i="9"/>
  <c r="O5" i="9"/>
  <c r="L5" i="9"/>
  <c r="P4" i="9"/>
  <c r="O4" i="9"/>
  <c r="L4" i="9"/>
  <c r="P3" i="9"/>
  <c r="O3" i="9"/>
  <c r="L3" i="9"/>
  <c r="L2" i="9"/>
  <c r="P27" i="4"/>
  <c r="C2" i="6" s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P11" i="4"/>
  <c r="P10" i="4"/>
  <c r="P9" i="4"/>
  <c r="P8" i="4"/>
  <c r="P7" i="4"/>
  <c r="P6" i="4"/>
  <c r="P5" i="4"/>
  <c r="P4" i="4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G6" i="8" s="1"/>
  <c r="AG7" i="8" s="1"/>
  <c r="AH5" i="8"/>
  <c r="AI5" i="8"/>
  <c r="AJ5" i="8"/>
  <c r="AK5" i="8"/>
  <c r="AK6" i="8" s="1"/>
  <c r="AK7" i="8" s="1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A6" i="8" s="1"/>
  <c r="BA7" i="8" s="1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G6" i="8" s="1"/>
  <c r="CG7" i="8" s="1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H6" i="8"/>
  <c r="I6" i="8"/>
  <c r="I7" i="8" s="1"/>
  <c r="M6" i="8"/>
  <c r="M7" i="8" s="1"/>
  <c r="P6" i="8"/>
  <c r="P7" i="8" s="1"/>
  <c r="U6" i="8"/>
  <c r="U7" i="8" s="1"/>
  <c r="X6" i="8"/>
  <c r="X7" i="8" s="1"/>
  <c r="Y6" i="8"/>
  <c r="Y7" i="8" s="1"/>
  <c r="AC6" i="8"/>
  <c r="AC7" i="8" s="1"/>
  <c r="AF6" i="8"/>
  <c r="AF7" i="8" s="1"/>
  <c r="AN6" i="8"/>
  <c r="AN7" i="8" s="1"/>
  <c r="AO6" i="8"/>
  <c r="AO7" i="8" s="1"/>
  <c r="AV6" i="8"/>
  <c r="AW6" i="8"/>
  <c r="AW7" i="8" s="1"/>
  <c r="BD6" i="8"/>
  <c r="BD7" i="8" s="1"/>
  <c r="BM6" i="8"/>
  <c r="BM7" i="8" s="1"/>
  <c r="BU6" i="8"/>
  <c r="BU7" i="8" s="1"/>
  <c r="BY6" i="8"/>
  <c r="BY7" i="8" s="1"/>
  <c r="CC6" i="8"/>
  <c r="CC7" i="8" s="1"/>
  <c r="CK6" i="8"/>
  <c r="CK7" i="8" s="1"/>
  <c r="CS6" i="8"/>
  <c r="CS7" i="8" s="1"/>
  <c r="E5" i="8"/>
  <c r="CR2" i="7"/>
  <c r="CS2" i="7"/>
  <c r="CT2" i="7"/>
  <c r="CU2" i="7"/>
  <c r="CV2" i="7"/>
  <c r="CW2" i="7"/>
  <c r="CX2" i="7"/>
  <c r="CY2" i="7"/>
  <c r="CZ2" i="7"/>
  <c r="DA2" i="7"/>
  <c r="DB2" i="7"/>
  <c r="CJ2" i="7"/>
  <c r="CK2" i="7"/>
  <c r="CL2" i="7"/>
  <c r="CM2" i="7"/>
  <c r="CN2" i="7"/>
  <c r="CO2" i="7"/>
  <c r="CP2" i="7"/>
  <c r="CQ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D2" i="7"/>
  <c r="P14" i="4"/>
  <c r="D2" i="6" s="1"/>
  <c r="O11" i="4"/>
  <c r="O10" i="4"/>
  <c r="O9" i="4"/>
  <c r="O8" i="4"/>
  <c r="O7" i="4"/>
  <c r="O6" i="4"/>
  <c r="O5" i="4"/>
  <c r="O4" i="4"/>
  <c r="L4" i="4"/>
  <c r="P3" i="4"/>
  <c r="O3" i="4"/>
  <c r="L3" i="4"/>
  <c r="L2" i="4"/>
  <c r="BP11" i="8" l="1"/>
  <c r="BP10" i="8"/>
  <c r="BP12" i="8"/>
  <c r="CE10" i="8"/>
  <c r="CE11" i="8"/>
  <c r="CE12" i="8"/>
  <c r="CP11" i="8"/>
  <c r="CP12" i="8"/>
  <c r="CP10" i="8"/>
  <c r="BZ11" i="8"/>
  <c r="BZ12" i="8"/>
  <c r="BZ10" i="8"/>
  <c r="BJ11" i="8"/>
  <c r="BJ12" i="8"/>
  <c r="BJ10" i="8"/>
  <c r="AT11" i="8"/>
  <c r="AT10" i="8"/>
  <c r="AT12" i="8"/>
  <c r="AD11" i="8"/>
  <c r="AD12" i="8"/>
  <c r="AD10" i="8"/>
  <c r="N11" i="8"/>
  <c r="N10" i="8"/>
  <c r="N12" i="8"/>
  <c r="CW11" i="8"/>
  <c r="CW10" i="8"/>
  <c r="CW12" i="8"/>
  <c r="CO10" i="8"/>
  <c r="CO11" i="8"/>
  <c r="CO12" i="8"/>
  <c r="BY12" i="8"/>
  <c r="BY9" i="8"/>
  <c r="BY10" i="8"/>
  <c r="BY11" i="8"/>
  <c r="BI10" i="8"/>
  <c r="BI12" i="8"/>
  <c r="BI11" i="8"/>
  <c r="AS10" i="8"/>
  <c r="AS12" i="8"/>
  <c r="AS11" i="8"/>
  <c r="AC11" i="8"/>
  <c r="AC9" i="8"/>
  <c r="AC12" i="8"/>
  <c r="AC10" i="8"/>
  <c r="M10" i="8"/>
  <c r="M12" i="8"/>
  <c r="M11" i="8"/>
  <c r="M9" i="8"/>
  <c r="BX11" i="8"/>
  <c r="BX12" i="8"/>
  <c r="BX10" i="8"/>
  <c r="L11" i="8"/>
  <c r="L12" i="8"/>
  <c r="L10" i="8"/>
  <c r="P13" i="10"/>
  <c r="B4" i="6" s="1"/>
  <c r="K12" i="8"/>
  <c r="K11" i="8"/>
  <c r="K10" i="8"/>
  <c r="CN10" i="8"/>
  <c r="CN12" i="8"/>
  <c r="CN11" i="8"/>
  <c r="BH12" i="8"/>
  <c r="BH9" i="8"/>
  <c r="BH10" i="8"/>
  <c r="BH11" i="8"/>
  <c r="AR10" i="8"/>
  <c r="AR12" i="8"/>
  <c r="AR11" i="8"/>
  <c r="AB12" i="8"/>
  <c r="AB10" i="8"/>
  <c r="AB11" i="8"/>
  <c r="DC11" i="8"/>
  <c r="DC12" i="8"/>
  <c r="DC10" i="8"/>
  <c r="CM12" i="8"/>
  <c r="CM11" i="8"/>
  <c r="CM10" i="8"/>
  <c r="BW12" i="8"/>
  <c r="BW11" i="8"/>
  <c r="BW10" i="8"/>
  <c r="BG12" i="8"/>
  <c r="BG10" i="8"/>
  <c r="BG11" i="8"/>
  <c r="AQ12" i="8"/>
  <c r="AQ11" i="8"/>
  <c r="AQ10" i="8"/>
  <c r="AA11" i="8"/>
  <c r="AA12" i="8"/>
  <c r="AA10" i="8"/>
  <c r="CW6" i="8"/>
  <c r="CW7" i="8" s="1"/>
  <c r="CW9" i="8" s="1"/>
  <c r="AS6" i="8"/>
  <c r="AS7" i="8" s="1"/>
  <c r="AS9" i="8" s="1"/>
  <c r="DB12" i="8"/>
  <c r="DB11" i="8"/>
  <c r="DB10" i="8"/>
  <c r="CL12" i="8"/>
  <c r="CL11" i="8"/>
  <c r="CL10" i="8"/>
  <c r="BV12" i="8"/>
  <c r="BV9" i="8"/>
  <c r="BV11" i="8"/>
  <c r="BV10" i="8"/>
  <c r="BF12" i="8"/>
  <c r="BF10" i="8"/>
  <c r="BF11" i="8"/>
  <c r="AP12" i="8"/>
  <c r="AP11" i="8"/>
  <c r="AP10" i="8"/>
  <c r="Z11" i="8"/>
  <c r="Z12" i="8"/>
  <c r="Z10" i="8"/>
  <c r="J12" i="8"/>
  <c r="J11" i="8"/>
  <c r="J10" i="8"/>
  <c r="DA12" i="8"/>
  <c r="DA10" i="8"/>
  <c r="DA11" i="8"/>
  <c r="CK12" i="8"/>
  <c r="CK11" i="8"/>
  <c r="CK9" i="8"/>
  <c r="CK10" i="8"/>
  <c r="BU12" i="8"/>
  <c r="BU9" i="8"/>
  <c r="BU10" i="8"/>
  <c r="BU11" i="8"/>
  <c r="BE12" i="8"/>
  <c r="BE10" i="8"/>
  <c r="BE11" i="8"/>
  <c r="AO12" i="8"/>
  <c r="AO9" i="8"/>
  <c r="AO10" i="8"/>
  <c r="AO11" i="8"/>
  <c r="Y12" i="8"/>
  <c r="Y11" i="8"/>
  <c r="Y9" i="8"/>
  <c r="Y10" i="8"/>
  <c r="I12" i="8"/>
  <c r="I10" i="8"/>
  <c r="I9" i="8"/>
  <c r="I11" i="8"/>
  <c r="CO6" i="8"/>
  <c r="CO7" i="8" s="1"/>
  <c r="CO9" i="8" s="1"/>
  <c r="CZ9" i="8"/>
  <c r="CZ12" i="8"/>
  <c r="CZ10" i="8"/>
  <c r="CZ11" i="8"/>
  <c r="CJ12" i="8"/>
  <c r="CJ10" i="8"/>
  <c r="CJ11" i="8"/>
  <c r="BT10" i="8"/>
  <c r="BT12" i="8"/>
  <c r="BT11" i="8"/>
  <c r="BD9" i="8"/>
  <c r="BD11" i="8"/>
  <c r="BD10" i="8"/>
  <c r="BD12" i="8"/>
  <c r="AN11" i="8"/>
  <c r="AN9" i="8"/>
  <c r="AN10" i="8"/>
  <c r="AN12" i="8"/>
  <c r="X9" i="8"/>
  <c r="X10" i="8"/>
  <c r="X12" i="8"/>
  <c r="X11" i="8"/>
  <c r="H12" i="8"/>
  <c r="H10" i="8"/>
  <c r="H11" i="8"/>
  <c r="P13" i="17"/>
  <c r="B11" i="6" s="1"/>
  <c r="E11" i="6" s="1"/>
  <c r="CI12" i="8"/>
  <c r="CI10" i="8"/>
  <c r="CI11" i="8"/>
  <c r="AM10" i="8"/>
  <c r="AM12" i="8"/>
  <c r="AM11" i="8"/>
  <c r="W10" i="8"/>
  <c r="W12" i="8"/>
  <c r="W11" i="8"/>
  <c r="G9" i="8"/>
  <c r="G10" i="8" s="1"/>
  <c r="G11" i="8" s="1"/>
  <c r="G12" i="8"/>
  <c r="CY10" i="8"/>
  <c r="CY12" i="8"/>
  <c r="CY11" i="8"/>
  <c r="BS9" i="8"/>
  <c r="BS10" i="8"/>
  <c r="BS11" i="8"/>
  <c r="BS12" i="8"/>
  <c r="BC10" i="8"/>
  <c r="BC11" i="8"/>
  <c r="BC12" i="8"/>
  <c r="CX10" i="8"/>
  <c r="CX11" i="8"/>
  <c r="CX12" i="8"/>
  <c r="CH12" i="8"/>
  <c r="CH10" i="8"/>
  <c r="CH11" i="8"/>
  <c r="BR6" i="8"/>
  <c r="BR7" i="8" s="1"/>
  <c r="BR9" i="8" s="1"/>
  <c r="BR10" i="8"/>
  <c r="BR12" i="8"/>
  <c r="BR11" i="8"/>
  <c r="BB10" i="8"/>
  <c r="BB12" i="8"/>
  <c r="BB9" i="8"/>
  <c r="BB11" i="8"/>
  <c r="AL12" i="8"/>
  <c r="AL10" i="8"/>
  <c r="AL9" i="8"/>
  <c r="AL11" i="8"/>
  <c r="V12" i="8"/>
  <c r="V10" i="8"/>
  <c r="V11" i="8"/>
  <c r="V9" i="8"/>
  <c r="BA11" i="8"/>
  <c r="BA12" i="8"/>
  <c r="BA10" i="8"/>
  <c r="BA9" i="8"/>
  <c r="AK12" i="8"/>
  <c r="AK10" i="8"/>
  <c r="AK11" i="8"/>
  <c r="AK9" i="8"/>
  <c r="U10" i="8"/>
  <c r="U11" i="8"/>
  <c r="U12" i="8"/>
  <c r="U9" i="8"/>
  <c r="AJ12" i="8"/>
  <c r="AJ10" i="8"/>
  <c r="AJ11" i="8"/>
  <c r="T10" i="8"/>
  <c r="T11" i="8"/>
  <c r="T12" i="8"/>
  <c r="AI12" i="8"/>
  <c r="AI10" i="8"/>
  <c r="AI11" i="8"/>
  <c r="S10" i="8"/>
  <c r="S11" i="8"/>
  <c r="S12" i="8"/>
  <c r="S9" i="8"/>
  <c r="AH10" i="8"/>
  <c r="AH9" i="8"/>
  <c r="AH11" i="8"/>
  <c r="AH12" i="8"/>
  <c r="R10" i="8"/>
  <c r="R11" i="8"/>
  <c r="R12" i="8"/>
  <c r="AZ10" i="8"/>
  <c r="AZ12" i="8"/>
  <c r="AZ9" i="8"/>
  <c r="AZ11" i="8"/>
  <c r="AG11" i="8"/>
  <c r="AG10" i="8"/>
  <c r="AG12" i="8"/>
  <c r="AG9" i="8"/>
  <c r="Q10" i="8"/>
  <c r="Q11" i="8"/>
  <c r="Q12" i="8"/>
  <c r="Q9" i="8"/>
  <c r="BQ11" i="8"/>
  <c r="BQ10" i="8"/>
  <c r="BQ12" i="8"/>
  <c r="CV10" i="8"/>
  <c r="CV12" i="8"/>
  <c r="CV11" i="8"/>
  <c r="BO11" i="8"/>
  <c r="BO10" i="8"/>
  <c r="BO12" i="8"/>
  <c r="CT10" i="8"/>
  <c r="CT11" i="8"/>
  <c r="CT12" i="8"/>
  <c r="BN10" i="8"/>
  <c r="BN11" i="8"/>
  <c r="BN12" i="8"/>
  <c r="CC10" i="8"/>
  <c r="CC11" i="8"/>
  <c r="CC12" i="8"/>
  <c r="CC9" i="8"/>
  <c r="AW10" i="8"/>
  <c r="AW11" i="8"/>
  <c r="AW12" i="8"/>
  <c r="AW9" i="8"/>
  <c r="CR10" i="8"/>
  <c r="CR11" i="8"/>
  <c r="CR12" i="8"/>
  <c r="CR9" i="8"/>
  <c r="BL11" i="8"/>
  <c r="BL12" i="8"/>
  <c r="BL10" i="8"/>
  <c r="BL9" i="8"/>
  <c r="AF11" i="8"/>
  <c r="AF12" i="8"/>
  <c r="AF10" i="8"/>
  <c r="AF9" i="8"/>
  <c r="P12" i="8"/>
  <c r="P11" i="8"/>
  <c r="P10" i="8"/>
  <c r="P9" i="8"/>
  <c r="CG10" i="8"/>
  <c r="CG11" i="8"/>
  <c r="CG12" i="8"/>
  <c r="CG9" i="8"/>
  <c r="CF12" i="8"/>
  <c r="CF10" i="8"/>
  <c r="CF11" i="8"/>
  <c r="CU10" i="8"/>
  <c r="CU11" i="8"/>
  <c r="CU9" i="8"/>
  <c r="CU12" i="8"/>
  <c r="AY10" i="8"/>
  <c r="AY11" i="8"/>
  <c r="AY12" i="8"/>
  <c r="AY9" i="8"/>
  <c r="BQ6" i="8"/>
  <c r="BQ7" i="8" s="1"/>
  <c r="BQ9" i="8" s="1"/>
  <c r="CD10" i="8"/>
  <c r="CD9" i="8"/>
  <c r="CD11" i="8"/>
  <c r="CD12" i="8"/>
  <c r="AX10" i="8"/>
  <c r="AX11" i="8"/>
  <c r="AX12" i="8"/>
  <c r="CS11" i="8"/>
  <c r="CS10" i="8"/>
  <c r="CS12" i="8"/>
  <c r="CS9" i="8"/>
  <c r="BM11" i="8"/>
  <c r="BM12" i="8"/>
  <c r="BM9" i="8"/>
  <c r="BM10" i="8"/>
  <c r="BI6" i="8"/>
  <c r="BI7" i="8" s="1"/>
  <c r="BI9" i="8" s="1"/>
  <c r="Q6" i="8"/>
  <c r="Q7" i="8" s="1"/>
  <c r="CB12" i="8"/>
  <c r="CB11" i="8"/>
  <c r="CB10" i="8"/>
  <c r="AV11" i="8"/>
  <c r="AV10" i="8"/>
  <c r="AV12" i="8"/>
  <c r="BE6" i="8"/>
  <c r="BE7" i="8" s="1"/>
  <c r="BE9" i="8" s="1"/>
  <c r="CQ11" i="8"/>
  <c r="CQ12" i="8"/>
  <c r="CQ10" i="8"/>
  <c r="CA11" i="8"/>
  <c r="CA12" i="8"/>
  <c r="CA10" i="8"/>
  <c r="BK12" i="8"/>
  <c r="BK11" i="8"/>
  <c r="BK10" i="8"/>
  <c r="AU11" i="8"/>
  <c r="AU12" i="8"/>
  <c r="AU10" i="8"/>
  <c r="AE11" i="8"/>
  <c r="AE12" i="8"/>
  <c r="AE10" i="8"/>
  <c r="O11" i="8"/>
  <c r="O12" i="8"/>
  <c r="O10" i="8"/>
  <c r="O9" i="8"/>
  <c r="F9" i="8"/>
  <c r="F10" i="8" s="1"/>
  <c r="F11" i="8" s="1"/>
  <c r="F12" i="8"/>
  <c r="CZ6" i="8"/>
  <c r="CJ6" i="8"/>
  <c r="CY6" i="8"/>
  <c r="CY7" i="8" s="1"/>
  <c r="CY9" i="8" s="1"/>
  <c r="CP6" i="8"/>
  <c r="CL6" i="8"/>
  <c r="CL7" i="8" s="1"/>
  <c r="CL9" i="8" s="1"/>
  <c r="CD6" i="8"/>
  <c r="BZ6" i="8"/>
  <c r="BZ7" i="8" s="1"/>
  <c r="BZ9" i="8" s="1"/>
  <c r="BV6" i="8"/>
  <c r="BN6" i="8"/>
  <c r="BJ6" i="8"/>
  <c r="BF6" i="8"/>
  <c r="BB6" i="8"/>
  <c r="BB7" i="8" s="1"/>
  <c r="AX6" i="8"/>
  <c r="AX7" i="8" s="1"/>
  <c r="AX9" i="8" s="1"/>
  <c r="AT6" i="8"/>
  <c r="AP6" i="8"/>
  <c r="AL6" i="8"/>
  <c r="AL7" i="8" s="1"/>
  <c r="AH6" i="8"/>
  <c r="AH7" i="8" s="1"/>
  <c r="AD6" i="8"/>
  <c r="Z6" i="8"/>
  <c r="V6" i="8"/>
  <c r="V7" i="8" s="1"/>
  <c r="R6" i="8"/>
  <c r="R7" i="8" s="1"/>
  <c r="R9" i="8" s="1"/>
  <c r="N6" i="8"/>
  <c r="CV6" i="8"/>
  <c r="DC6" i="8"/>
  <c r="DB6" i="8"/>
  <c r="DB7" i="8" s="1"/>
  <c r="DB9" i="8" s="1"/>
  <c r="CT6" i="8"/>
  <c r="CT7" i="8" s="1"/>
  <c r="CT9" i="8" s="1"/>
  <c r="CR6" i="8"/>
  <c r="CF6" i="8"/>
  <c r="CF7" i="8" s="1"/>
  <c r="CF9" i="8" s="1"/>
  <c r="CB6" i="8"/>
  <c r="CB7" i="8" s="1"/>
  <c r="CB9" i="8" s="1"/>
  <c r="BX6" i="8"/>
  <c r="BT6" i="8"/>
  <c r="BT7" i="8" s="1"/>
  <c r="BT9" i="8" s="1"/>
  <c r="BP6" i="8"/>
  <c r="BL6" i="8"/>
  <c r="BL7" i="8" s="1"/>
  <c r="E6" i="8"/>
  <c r="CN6" i="8"/>
  <c r="CU6" i="8"/>
  <c r="CU7" i="8" s="1"/>
  <c r="CQ6" i="8"/>
  <c r="CQ7" i="8" s="1"/>
  <c r="CQ9" i="8" s="1"/>
  <c r="CM6" i="8"/>
  <c r="CI6" i="8"/>
  <c r="CI7" i="8" s="1"/>
  <c r="CI9" i="8" s="1"/>
  <c r="CE6" i="8"/>
  <c r="CE7" i="8" s="1"/>
  <c r="CE9" i="8" s="1"/>
  <c r="CA6" i="8"/>
  <c r="BW6" i="8"/>
  <c r="BW7" i="8" s="1"/>
  <c r="BW9" i="8" s="1"/>
  <c r="BS6" i="8"/>
  <c r="BO6" i="8"/>
  <c r="BO7" i="8" s="1"/>
  <c r="BO9" i="8" s="1"/>
  <c r="BK6" i="8"/>
  <c r="BG6" i="8"/>
  <c r="BG7" i="8" s="1"/>
  <c r="BG9" i="8" s="1"/>
  <c r="BC6" i="8"/>
  <c r="BC7" i="8" s="1"/>
  <c r="BC9" i="8" s="1"/>
  <c r="AY6" i="8"/>
  <c r="AY7" i="8" s="1"/>
  <c r="AU6" i="8"/>
  <c r="AQ6" i="8"/>
  <c r="AM6" i="8"/>
  <c r="AM7" i="8" s="1"/>
  <c r="AM9" i="8" s="1"/>
  <c r="AI6" i="8"/>
  <c r="AE6" i="8"/>
  <c r="AA6" i="8"/>
  <c r="AA7" i="8" s="1"/>
  <c r="AA9" i="8" s="1"/>
  <c r="W6" i="8"/>
  <c r="W7" i="8" s="1"/>
  <c r="W9" i="8" s="1"/>
  <c r="S6" i="8"/>
  <c r="S7" i="8" s="1"/>
  <c r="O6" i="8"/>
  <c r="O7" i="8" s="1"/>
  <c r="P13" i="19"/>
  <c r="P15" i="19" s="1"/>
  <c r="P28" i="19" s="1"/>
  <c r="P13" i="18"/>
  <c r="B12" i="6" s="1"/>
  <c r="E12" i="6" s="1"/>
  <c r="P13" i="13"/>
  <c r="B7" i="6" s="1"/>
  <c r="F7" i="6" s="1"/>
  <c r="B13" i="6"/>
  <c r="F11" i="6"/>
  <c r="P13" i="16"/>
  <c r="B10" i="6" s="1"/>
  <c r="F10" i="6" s="1"/>
  <c r="P13" i="15"/>
  <c r="B9" i="6" s="1"/>
  <c r="F9" i="6" s="1"/>
  <c r="P13" i="14"/>
  <c r="B8" i="6" s="1"/>
  <c r="F8" i="6" s="1"/>
  <c r="P15" i="13"/>
  <c r="P28" i="13" s="1"/>
  <c r="P13" i="12"/>
  <c r="B6" i="6" s="1"/>
  <c r="F4" i="6"/>
  <c r="E4" i="6"/>
  <c r="P15" i="17"/>
  <c r="P28" i="17" s="1"/>
  <c r="P15" i="18"/>
  <c r="P28" i="18" s="1"/>
  <c r="P15" i="15"/>
  <c r="P28" i="15" s="1"/>
  <c r="P13" i="11"/>
  <c r="P15" i="10"/>
  <c r="P28" i="10" s="1"/>
  <c r="P13" i="9"/>
  <c r="P13" i="4"/>
  <c r="B2" i="6" s="1"/>
  <c r="F2" i="6" s="1"/>
  <c r="DA6" i="8"/>
  <c r="DA7" i="8" s="1"/>
  <c r="DA9" i="8" s="1"/>
  <c r="H7" i="8"/>
  <c r="H9" i="8" s="1"/>
  <c r="BP7" i="8"/>
  <c r="BP9" i="8" s="1"/>
  <c r="AV7" i="8"/>
  <c r="AV9" i="8" s="1"/>
  <c r="BH6" i="8"/>
  <c r="BH7" i="8" s="1"/>
  <c r="AZ6" i="8"/>
  <c r="AZ7" i="8" s="1"/>
  <c r="AR6" i="8"/>
  <c r="AJ6" i="8"/>
  <c r="AB6" i="8"/>
  <c r="T6" i="8"/>
  <c r="T7" i="8" s="1"/>
  <c r="T9" i="8" s="1"/>
  <c r="L6" i="8"/>
  <c r="L7" i="8" s="1"/>
  <c r="L9" i="8" s="1"/>
  <c r="CP7" i="8"/>
  <c r="CP9" i="8" s="1"/>
  <c r="CH6" i="8"/>
  <c r="CX6" i="8"/>
  <c r="CX7" i="8" s="1"/>
  <c r="CX9" i="8" s="1"/>
  <c r="CM7" i="8"/>
  <c r="CM9" i="8" s="1"/>
  <c r="BS7" i="8"/>
  <c r="CD7" i="8"/>
  <c r="BN7" i="8"/>
  <c r="BN9" i="8" s="1"/>
  <c r="K6" i="8"/>
  <c r="G6" i="8"/>
  <c r="DC7" i="8"/>
  <c r="DC9" i="8" s="1"/>
  <c r="E7" i="8"/>
  <c r="E9" i="8" s="1"/>
  <c r="E10" i="8" s="1"/>
  <c r="E11" i="8" s="1"/>
  <c r="BV7" i="8"/>
  <c r="BJ7" i="8"/>
  <c r="BJ9" i="8" s="1"/>
  <c r="F6" i="8"/>
  <c r="F7" i="8" s="1"/>
  <c r="J6" i="8"/>
  <c r="AQ7" i="8"/>
  <c r="AQ9" i="8" s="1"/>
  <c r="N7" i="8"/>
  <c r="N9" i="8" s="1"/>
  <c r="AD7" i="8"/>
  <c r="AD9" i="8" s="1"/>
  <c r="CZ7" i="8"/>
  <c r="CV7" i="8"/>
  <c r="CV9" i="8" s="1"/>
  <c r="CR7" i="8"/>
  <c r="CN7" i="8"/>
  <c r="CN9" i="8" s="1"/>
  <c r="BF7" i="8"/>
  <c r="BF9" i="8" s="1"/>
  <c r="AP7" i="8"/>
  <c r="AP9" i="8" s="1"/>
  <c r="Z7" i="8"/>
  <c r="Z9" i="8" s="1"/>
  <c r="J7" i="8"/>
  <c r="J9" i="8" s="1"/>
  <c r="P15" i="4"/>
  <c r="P28" i="4" s="1"/>
  <c r="P15" i="12" l="1"/>
  <c r="P28" i="12" s="1"/>
  <c r="E12" i="8"/>
  <c r="F12" i="6"/>
  <c r="E2" i="6"/>
  <c r="AR7" i="8"/>
  <c r="AR9" i="8" s="1"/>
  <c r="AE7" i="8"/>
  <c r="AE9" i="8" s="1"/>
  <c r="AU7" i="8"/>
  <c r="AU9" i="8" s="1"/>
  <c r="BK7" i="8"/>
  <c r="BK9" i="8" s="1"/>
  <c r="CA7" i="8"/>
  <c r="CA9" i="8" s="1"/>
  <c r="CJ7" i="8"/>
  <c r="CJ9" i="8" s="1"/>
  <c r="AT7" i="8"/>
  <c r="AT9" i="8" s="1"/>
  <c r="AI7" i="8"/>
  <c r="AI9" i="8" s="1"/>
  <c r="BX7" i="8"/>
  <c r="BX9" i="8" s="1"/>
  <c r="P15" i="16"/>
  <c r="P28" i="16" s="1"/>
  <c r="E7" i="6"/>
  <c r="F13" i="6"/>
  <c r="E13" i="6"/>
  <c r="E10" i="6"/>
  <c r="E9" i="6"/>
  <c r="P15" i="14"/>
  <c r="P28" i="14" s="1"/>
  <c r="E8" i="6"/>
  <c r="F6" i="6"/>
  <c r="E6" i="6"/>
  <c r="P15" i="11"/>
  <c r="P28" i="11" s="1"/>
  <c r="B5" i="6"/>
  <c r="P15" i="9"/>
  <c r="P28" i="9" s="1"/>
  <c r="B3" i="6"/>
  <c r="AB7" i="8"/>
  <c r="AB9" i="8" s="1"/>
  <c r="AJ7" i="8"/>
  <c r="AJ9" i="8" s="1"/>
  <c r="CH7" i="8"/>
  <c r="CH9" i="8" s="1"/>
  <c r="K7" i="8"/>
  <c r="K9" i="8" s="1"/>
  <c r="G7" i="8"/>
  <c r="F5" i="6" l="1"/>
  <c r="E5" i="6"/>
  <c r="E3" i="6"/>
  <c r="F3" i="6"/>
</calcChain>
</file>

<file path=xl/sharedStrings.xml><?xml version="1.0" encoding="utf-8"?>
<sst xmlns="http://schemas.openxmlformats.org/spreadsheetml/2006/main" count="314" uniqueCount="76">
  <si>
    <t>Τιμή/ποσότητα</t>
  </si>
  <si>
    <t>Μονάδα</t>
  </si>
  <si>
    <t>Πατάτες</t>
  </si>
  <si>
    <t>Ρύζι</t>
  </si>
  <si>
    <t>Γραμμαρια</t>
  </si>
  <si>
    <t>Λάδι</t>
  </si>
  <si>
    <t>Λίτρα</t>
  </si>
  <si>
    <t>Πατατες τηγανιτές</t>
  </si>
  <si>
    <t>Κιλό</t>
  </si>
  <si>
    <t>Κόστος</t>
  </si>
  <si>
    <t>Κέρδος</t>
  </si>
  <si>
    <t>Τιμή με ΦΠΑ</t>
  </si>
  <si>
    <t>Χοιρινή</t>
  </si>
  <si>
    <t>Macro</t>
  </si>
  <si>
    <t>Μανάβης</t>
  </si>
  <si>
    <t>ΔΕΗ</t>
  </si>
  <si>
    <t>Ημερομηνία</t>
  </si>
  <si>
    <t>Χασάπης</t>
  </si>
  <si>
    <t>Κάρβουνα</t>
  </si>
  <si>
    <t>Τζίρος Ημέρας</t>
  </si>
  <si>
    <t>Σύνολο Μήνα</t>
  </si>
  <si>
    <t>αλλο1</t>
  </si>
  <si>
    <t>αλλο2</t>
  </si>
  <si>
    <t>αλλο3</t>
  </si>
  <si>
    <t>άλλο 4</t>
  </si>
  <si>
    <t>άλλο 5</t>
  </si>
  <si>
    <t>Κέρδος μήνα</t>
  </si>
  <si>
    <t>Νέο τηγανι</t>
  </si>
  <si>
    <t>Φιλετο κοτοπουλο</t>
  </si>
  <si>
    <t>Φιλετο μοσχαρι</t>
  </si>
  <si>
    <t>Κιμας Μοσχαρι</t>
  </si>
  <si>
    <t>Κιλο</t>
  </si>
  <si>
    <t>Τεμαχιο</t>
  </si>
  <si>
    <t>Μερίδα</t>
  </si>
  <si>
    <t>Αυγα</t>
  </si>
  <si>
    <t>Κρεμυδι</t>
  </si>
  <si>
    <t>1κιλο κιμας μοσχάρι</t>
  </si>
  <si>
    <t>κιλο</t>
  </si>
  <si>
    <t>Τηγανιτές πατάτες</t>
  </si>
  <si>
    <t>Μερίδα μπιφ. Μοσχαρι</t>
  </si>
  <si>
    <t>φιλετο μοσχαρι</t>
  </si>
  <si>
    <t>μεριδα</t>
  </si>
  <si>
    <t>Πρώτες ύλες</t>
  </si>
  <si>
    <t>Τιμή Πώλησης</t>
  </si>
  <si>
    <t>ΦΠΑ</t>
  </si>
  <si>
    <t>Κόστος ανα πελάτη ανα μέρα</t>
  </si>
  <si>
    <t>Πραγμ. Κέρδος</t>
  </si>
  <si>
    <t>Ρύζι με κρεμμύδια</t>
  </si>
  <si>
    <t>Πελάτες</t>
  </si>
  <si>
    <t>Εξοδα Μήνα</t>
  </si>
  <si>
    <t>Εσοδα Μήνα</t>
  </si>
  <si>
    <t>Άλλα Εξοδα</t>
  </si>
  <si>
    <t>Συνολο αλλων εξόδων</t>
  </si>
  <si>
    <t>Μήνας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</si>
  <si>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</si>
  <si>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</si>
  <si>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</si>
  <si>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</si>
  <si>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</si>
  <si>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</si>
  <si>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</si>
  <si>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</si>
  <si>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</si>
  <si>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</si>
  <si>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</si>
  <si>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</si>
  <si>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Καθημερινά Εξοδα</t>
  </si>
  <si>
    <t>Άλλα Έξοδα</t>
  </si>
  <si>
    <t>Τζίρος</t>
  </si>
  <si>
    <t>Κέρδος Μήνα</t>
  </si>
  <si>
    <t>Εξοδα ανα μέρα</t>
  </si>
  <si>
    <t>Κόστος Φαγητού %</t>
  </si>
  <si>
    <t>Νέα τιμή με ΦΠΑ</t>
  </si>
  <si>
    <t>να είναι από 20% στα φθηνα μέχρι 35% στα ακριβά &gt;&gt;&gt;</t>
  </si>
  <si>
    <t>Σοκολατόπιτα</t>
  </si>
  <si>
    <t>Κέρδος Φαγητού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</si>
</sst>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5">
    <xf numFmtId="0" fontId="0" fillId="0" borderId="0" xfId="0"/>
    <xf numFmtId="44" fontId="0" fillId="0" borderId="0" xfId="1" applyFont="1"/>
    <xf numFmtId="0" fontId="2" fillId="0" borderId="0" xfId="0" applyFont="1"/>
    <xf numFmtId="0" fontId="0" fillId="0" borderId="5" xfId="0" applyBorder="1"/>
    <xf numFmtId="44" fontId="0" fillId="0" borderId="0" xfId="1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44" fontId="2" fillId="2" borderId="3" xfId="1" applyFont="1" applyFill="1" applyBorder="1"/>
    <xf numFmtId="0" fontId="0" fillId="3" borderId="0" xfId="0" applyFill="1"/>
    <xf numFmtId="44" fontId="0" fillId="3" borderId="0" xfId="0" applyNumberFormat="1" applyFill="1"/>
    <xf numFmtId="0" fontId="0" fillId="0" borderId="0" xfId="0" applyFill="1" applyBorder="1"/>
    <xf numFmtId="16" fontId="2" fillId="0" borderId="0" xfId="0" applyNumberFormat="1" applyFont="1"/>
    <xf numFmtId="0" fontId="2" fillId="0" borderId="10" xfId="0" applyFont="1" applyBorder="1"/>
    <xf numFmtId="0" fontId="0" fillId="0" borderId="10" xfId="0" applyBorder="1"/>
    <xf numFmtId="44" fontId="0" fillId="0" borderId="5" xfId="1" applyFont="1" applyBorder="1"/>
    <xf numFmtId="44" fontId="0" fillId="0" borderId="6" xfId="1" applyFont="1" applyBorder="1"/>
    <xf numFmtId="44" fontId="0" fillId="0" borderId="10" xfId="1" applyFont="1" applyBorder="1"/>
    <xf numFmtId="44" fontId="1" fillId="0" borderId="5" xfId="1" applyFont="1" applyBorder="1"/>
    <xf numFmtId="44" fontId="1" fillId="0" borderId="0" xfId="1" applyFont="1" applyBorder="1"/>
    <xf numFmtId="44" fontId="1" fillId="0" borderId="6" xfId="1" applyFont="1" applyBorder="1"/>
    <xf numFmtId="44" fontId="1" fillId="0" borderId="10" xfId="1" applyFont="1" applyBorder="1"/>
    <xf numFmtId="0" fontId="2" fillId="4" borderId="2" xfId="0" applyFont="1" applyFill="1" applyBorder="1"/>
    <xf numFmtId="9" fontId="0" fillId="0" borderId="0" xfId="2" applyFont="1" applyBorder="1"/>
    <xf numFmtId="0" fontId="2" fillId="2" borderId="11" xfId="0" applyFont="1" applyFill="1" applyBorder="1"/>
    <xf numFmtId="44" fontId="2" fillId="2" borderId="12" xfId="1" applyFont="1" applyFill="1" applyBorder="1"/>
    <xf numFmtId="44" fontId="2" fillId="2" borderId="0" xfId="1" applyFont="1" applyFill="1" applyBorder="1"/>
    <xf numFmtId="0" fontId="2" fillId="2" borderId="11" xfId="0" applyFont="1" applyFill="1" applyBorder="1" applyAlignment="1">
      <alignment wrapText="1"/>
    </xf>
    <xf numFmtId="44" fontId="2" fillId="2" borderId="12" xfId="1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7" borderId="12" xfId="0" applyFont="1" applyFill="1" applyBorder="1" applyAlignment="1">
      <alignment wrapText="1"/>
    </xf>
    <xf numFmtId="44" fontId="2" fillId="7" borderId="0" xfId="1" applyFont="1" applyFill="1" applyBorder="1" applyAlignment="1">
      <alignment wrapText="1"/>
    </xf>
    <xf numFmtId="0" fontId="2" fillId="8" borderId="12" xfId="0" applyFont="1" applyFill="1" applyBorder="1" applyAlignment="1">
      <alignment wrapText="1"/>
    </xf>
    <xf numFmtId="0" fontId="2" fillId="7" borderId="7" xfId="0" applyFont="1" applyFill="1" applyBorder="1" applyAlignment="1">
      <alignment wrapText="1"/>
    </xf>
    <xf numFmtId="44" fontId="2" fillId="7" borderId="8" xfId="1" applyFont="1" applyFill="1" applyBorder="1" applyAlignment="1">
      <alignment wrapText="1"/>
    </xf>
    <xf numFmtId="9" fontId="0" fillId="8" borderId="15" xfId="1" applyNumberFormat="1" applyFont="1" applyFill="1" applyBorder="1"/>
    <xf numFmtId="9" fontId="0" fillId="8" borderId="17" xfId="1" applyNumberFormat="1" applyFont="1" applyFill="1" applyBorder="1"/>
    <xf numFmtId="44" fontId="0" fillId="8" borderId="19" xfId="1" applyFont="1" applyFill="1" applyBorder="1"/>
    <xf numFmtId="0" fontId="2" fillId="7" borderId="14" xfId="0" applyFont="1" applyFill="1" applyBorder="1" applyAlignment="1">
      <alignment horizontal="right"/>
    </xf>
    <xf numFmtId="0" fontId="2" fillId="7" borderId="16" xfId="0" applyFont="1" applyFill="1" applyBorder="1" applyAlignment="1">
      <alignment horizontal="right"/>
    </xf>
    <xf numFmtId="0" fontId="2" fillId="7" borderId="18" xfId="0" applyFont="1" applyFill="1" applyBorder="1" applyAlignment="1">
      <alignment horizontal="right"/>
    </xf>
    <xf numFmtId="44" fontId="1" fillId="7" borderId="0" xfId="1" applyFont="1" applyFill="1" applyBorder="1" applyAlignment="1">
      <alignment wrapText="1"/>
    </xf>
    <xf numFmtId="44" fontId="2" fillId="7" borderId="0" xfId="1" applyFont="1" applyFill="1" applyBorder="1" applyAlignment="1">
      <alignment horizontal="right" wrapText="1"/>
    </xf>
    <xf numFmtId="44" fontId="2" fillId="7" borderId="0" xfId="1" applyFont="1" applyFill="1" applyBorder="1" applyAlignment="1">
      <alignment horizontal="right"/>
    </xf>
    <xf numFmtId="44" fontId="1" fillId="7" borderId="0" xfId="1" applyFont="1" applyFill="1" applyBorder="1"/>
    <xf numFmtId="9" fontId="1" fillId="7" borderId="0" xfId="2" applyFont="1" applyFill="1" applyBorder="1"/>
    <xf numFmtId="44" fontId="3" fillId="7" borderId="0" xfId="1" applyFont="1" applyFill="1" applyBorder="1" applyAlignment="1">
      <alignment wrapText="1"/>
    </xf>
    <xf numFmtId="44" fontId="3" fillId="7" borderId="0" xfId="1" applyFont="1" applyFill="1" applyBorder="1" applyAlignment="1">
      <alignment horizontal="right" wrapText="1"/>
    </xf>
    <xf numFmtId="0" fontId="2" fillId="5" borderId="11" xfId="0" applyFont="1" applyFill="1" applyBorder="1"/>
    <xf numFmtId="44" fontId="2" fillId="5" borderId="11" xfId="1" applyFont="1" applyFill="1" applyBorder="1"/>
    <xf numFmtId="44" fontId="2" fillId="5" borderId="12" xfId="1" applyFont="1" applyFill="1" applyBorder="1"/>
    <xf numFmtId="44" fontId="2" fillId="5" borderId="13" xfId="1" applyFont="1" applyFill="1" applyBorder="1"/>
    <xf numFmtId="44" fontId="2" fillId="5" borderId="1" xfId="1" applyFont="1" applyFill="1" applyBorder="1"/>
    <xf numFmtId="0" fontId="2" fillId="5" borderId="1" xfId="0" applyFont="1" applyFill="1" applyBorder="1"/>
    <xf numFmtId="8" fontId="2" fillId="5" borderId="12" xfId="1" applyNumberFormat="1" applyFont="1" applyFill="1" applyBorder="1"/>
    <xf numFmtId="8" fontId="1" fillId="5" borderId="0" xfId="1" applyNumberFormat="1" applyFont="1" applyFill="1"/>
    <xf numFmtId="8" fontId="0" fillId="5" borderId="0" xfId="1" applyNumberFormat="1" applyFont="1" applyFill="1"/>
    <xf numFmtId="0" fontId="2" fillId="9" borderId="0" xfId="0" applyFont="1" applyFill="1"/>
    <xf numFmtId="44" fontId="0" fillId="9" borderId="0" xfId="0" applyNumberFormat="1" applyFill="1"/>
    <xf numFmtId="0" fontId="0" fillId="9" borderId="0" xfId="0" applyFill="1"/>
    <xf numFmtId="44" fontId="2" fillId="9" borderId="0" xfId="0" applyNumberFormat="1" applyFont="1" applyFill="1"/>
    <xf numFmtId="0" fontId="4" fillId="9" borderId="0" xfId="0" applyFont="1" applyFill="1"/>
    <xf numFmtId="44" fontId="4" fillId="9" borderId="0" xfId="0" applyNumberFormat="1" applyFont="1" applyFill="1"/>
    <xf numFmtId="0" fontId="2" fillId="9" borderId="3" xfId="0" applyFont="1" applyFill="1" applyBorder="1"/>
    <xf numFmtId="44" fontId="2" fillId="9" borderId="3" xfId="0" applyNumberFormat="1" applyFont="1" applyFill="1" applyBorder="1"/>
    <xf numFmtId="0" fontId="0" fillId="4" borderId="4" xfId="0" applyFill="1" applyBorder="1"/>
    <xf numFmtId="0" fontId="3" fillId="9" borderId="0" xfId="0" applyFont="1" applyFill="1"/>
    <xf numFmtId="44" fontId="3" fillId="9" borderId="0" xfId="0" applyNumberFormat="1" applyFont="1" applyFill="1"/>
    <xf numFmtId="44" fontId="2" fillId="2" borderId="11" xfId="1" applyFont="1" applyFill="1" applyBorder="1"/>
    <xf numFmtId="44" fontId="2" fillId="2" borderId="13" xfId="1" applyFont="1" applyFill="1" applyBorder="1"/>
    <xf numFmtId="44" fontId="2" fillId="2" borderId="1" xfId="1" applyFont="1" applyFill="1" applyBorder="1"/>
    <xf numFmtId="8" fontId="2" fillId="2" borderId="12" xfId="1" applyNumberFormat="1" applyFont="1" applyFill="1" applyBorder="1"/>
    <xf numFmtId="0" fontId="2" fillId="2" borderId="1" xfId="0" applyFont="1" applyFill="1" applyBorder="1"/>
    <xf numFmtId="8" fontId="1" fillId="2" borderId="0" xfId="1" applyNumberFormat="1" applyFont="1" applyFill="1"/>
    <xf numFmtId="8" fontId="0" fillId="2" borderId="0" xfId="1" applyNumberFormat="1" applyFont="1" applyFill="1"/>
    <xf numFmtId="0" fontId="2" fillId="3" borderId="0" xfId="0" applyFont="1" applyFill="1"/>
    <xf numFmtId="0" fontId="2" fillId="3" borderId="3" xfId="0" applyFont="1" applyFill="1" applyBorder="1"/>
    <xf numFmtId="44" fontId="2" fillId="3" borderId="3" xfId="0" applyNumberFormat="1" applyFont="1" applyFill="1" applyBorder="1"/>
    <xf numFmtId="44" fontId="2" fillId="3" borderId="0" xfId="0" applyNumberFormat="1" applyFont="1" applyFill="1"/>
    <xf numFmtId="0" fontId="3" fillId="3" borderId="0" xfId="0" applyFont="1" applyFill="1"/>
    <xf numFmtId="44" fontId="3" fillId="3" borderId="0" xfId="0" applyNumberFormat="1" applyFont="1" applyFill="1"/>
    <xf numFmtId="0" fontId="2" fillId="3" borderId="2" xfId="0" applyFont="1" applyFill="1" applyBorder="1"/>
    <xf numFmtId="0" fontId="0" fillId="3" borderId="4" xfId="0" applyFill="1" applyBorder="1"/>
    <xf numFmtId="0" fontId="4" fillId="3" borderId="0" xfId="0" applyFont="1" applyFill="1"/>
    <xf numFmtId="44" fontId="4" fillId="3" borderId="0" xfId="0" applyNumberFormat="1" applyFont="1" applyFill="1"/>
    <xf numFmtId="44" fontId="1" fillId="2" borderId="0" xfId="1" applyNumberFormat="1" applyFont="1" applyFill="1"/>
    <xf numFmtId="0" fontId="2" fillId="10" borderId="2" xfId="0" applyFont="1" applyFill="1" applyBorder="1"/>
    <xf numFmtId="0" fontId="2" fillId="10" borderId="3" xfId="0" applyFont="1" applyFill="1" applyBorder="1"/>
    <xf numFmtId="0" fontId="0" fillId="10" borderId="5" xfId="0" applyFill="1" applyBorder="1"/>
    <xf numFmtId="0" fontId="0" fillId="10" borderId="7" xfId="0" applyFill="1" applyBorder="1"/>
    <xf numFmtId="44" fontId="0" fillId="11" borderId="0" xfId="0" applyNumberFormat="1" applyFill="1" applyBorder="1"/>
    <xf numFmtId="44" fontId="0" fillId="11" borderId="8" xfId="0" applyNumberFormat="1" applyFill="1" applyBorder="1"/>
    <xf numFmtId="8" fontId="2" fillId="10" borderId="3" xfId="0" applyNumberFormat="1" applyFont="1" applyFill="1" applyBorder="1"/>
    <xf numFmtId="44" fontId="2" fillId="10" borderId="4" xfId="1" applyFont="1" applyFill="1" applyBorder="1"/>
    <xf numFmtId="44" fontId="0" fillId="11" borderId="6" xfId="1" applyFont="1" applyFill="1" applyBorder="1"/>
    <xf numFmtId="44" fontId="0" fillId="11" borderId="9" xfId="1" applyFont="1" applyFill="1" applyBorder="1"/>
    <xf numFmtId="8" fontId="2" fillId="11" borderId="0" xfId="0" applyNumberFormat="1" applyFont="1" applyFill="1" applyBorder="1"/>
    <xf numFmtId="8" fontId="2" fillId="11" borderId="8" xfId="0" applyNumberFormat="1" applyFont="1" applyFill="1" applyBorder="1"/>
    <xf numFmtId="8" fontId="2" fillId="0" borderId="0" xfId="0" applyNumberFormat="1" applyFont="1"/>
    <xf numFmtId="9" fontId="1" fillId="7" borderId="0" xfId="2" applyFont="1" applyFill="1" applyBorder="1" applyAlignment="1">
      <alignment wrapText="1"/>
    </xf>
    <xf numFmtId="44" fontId="3" fillId="8" borderId="0" xfId="1" applyFont="1" applyFill="1" applyBorder="1" applyAlignment="1">
      <alignment wrapText="1"/>
    </xf>
    <xf numFmtId="44" fontId="0" fillId="7" borderId="0" xfId="1" applyFont="1" applyFill="1" applyBorder="1" applyAlignment="1">
      <alignment horizontal="right"/>
    </xf>
    <xf numFmtId="44" fontId="1" fillId="7" borderId="0" xfId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749992370372631"/>
  </sheetPr>
  <dimension ref="A1:DB24"/>
  <sheetViews>
    <sheetView tabSelected="1" workbookViewId="0">
      <pane xSplit="3" ySplit="1" topLeftCell="D2" activePane="bottomRight" state="frozenSplit"/>
      <selection pane="topRight" activeCell="I1" sqref="I1"/>
      <selection pane="bottomLeft" activeCell="A22" sqref="A22"/>
      <selection pane="bottomRight" activeCell="D3" sqref="D3"/>
    </sheetView>
  </sheetViews>
  <sheetFormatPr defaultColWidth="18.42578125" defaultRowHeight="15" x14ac:dyDescent="0.25"/>
  <cols>
    <col min="1" max="1" width="26" style="5" customWidth="1"/>
    <col min="2" max="2" width="15.140625" style="4" bestFit="1" customWidth="1"/>
    <col min="3" max="3" width="18.42578125" style="5"/>
    <col min="4" max="4" width="16.7109375" style="5" customWidth="1"/>
    <col min="5" max="16384" width="18.42578125" style="5"/>
  </cols>
  <sheetData>
    <row r="1" spans="1:106" s="31" customFormat="1" ht="30" x14ac:dyDescent="0.25">
      <c r="A1" s="28" t="s">
        <v>42</v>
      </c>
      <c r="B1" s="29" t="s">
        <v>0</v>
      </c>
      <c r="C1" s="30" t="s">
        <v>1</v>
      </c>
      <c r="D1" s="31" t="s">
        <v>7</v>
      </c>
      <c r="E1" s="31" t="s">
        <v>40</v>
      </c>
      <c r="F1" s="31" t="s">
        <v>47</v>
      </c>
    </row>
    <row r="2" spans="1:106" s="27" customFormat="1" x14ac:dyDescent="0.25">
      <c r="C2" s="9"/>
      <c r="D2" s="27">
        <f>SUMPRODUCT($B3:$B2000,D3:D2000)</f>
        <v>4.5</v>
      </c>
      <c r="E2" s="27">
        <f t="shared" ref="E2:BP2" si="0">SUMPRODUCT($B3:$B2000,E3:E2000)</f>
        <v>2.1999999999999997</v>
      </c>
      <c r="F2" s="27">
        <f t="shared" si="0"/>
        <v>1.1000000000000001</v>
      </c>
      <c r="G2" s="27">
        <f t="shared" si="0"/>
        <v>0</v>
      </c>
      <c r="H2" s="27">
        <f t="shared" si="0"/>
        <v>0</v>
      </c>
      <c r="I2" s="27">
        <f t="shared" si="0"/>
        <v>0</v>
      </c>
      <c r="J2" s="27">
        <f t="shared" si="0"/>
        <v>0</v>
      </c>
      <c r="K2" s="27">
        <f t="shared" si="0"/>
        <v>0</v>
      </c>
      <c r="L2" s="27">
        <f t="shared" si="0"/>
        <v>0</v>
      </c>
      <c r="M2" s="27">
        <f t="shared" si="0"/>
        <v>0</v>
      </c>
      <c r="N2" s="27">
        <f t="shared" si="0"/>
        <v>0</v>
      </c>
      <c r="O2" s="27">
        <f t="shared" si="0"/>
        <v>0</v>
      </c>
      <c r="P2" s="27">
        <f t="shared" si="0"/>
        <v>0</v>
      </c>
      <c r="Q2" s="27">
        <f t="shared" si="0"/>
        <v>0</v>
      </c>
      <c r="R2" s="27">
        <f t="shared" si="0"/>
        <v>0</v>
      </c>
      <c r="S2" s="27">
        <f t="shared" si="0"/>
        <v>0</v>
      </c>
      <c r="T2" s="27">
        <f t="shared" si="0"/>
        <v>0</v>
      </c>
      <c r="U2" s="27">
        <f t="shared" si="0"/>
        <v>0</v>
      </c>
      <c r="V2" s="27">
        <f t="shared" si="0"/>
        <v>0</v>
      </c>
      <c r="W2" s="27">
        <f t="shared" si="0"/>
        <v>0</v>
      </c>
      <c r="X2" s="27">
        <f t="shared" si="0"/>
        <v>0</v>
      </c>
      <c r="Y2" s="27">
        <f t="shared" si="0"/>
        <v>0</v>
      </c>
      <c r="Z2" s="27">
        <f t="shared" si="0"/>
        <v>0</v>
      </c>
      <c r="AA2" s="27">
        <f t="shared" si="0"/>
        <v>0</v>
      </c>
      <c r="AB2" s="27">
        <f t="shared" si="0"/>
        <v>0</v>
      </c>
      <c r="AC2" s="27">
        <f t="shared" si="0"/>
        <v>0</v>
      </c>
      <c r="AD2" s="27">
        <f t="shared" si="0"/>
        <v>0</v>
      </c>
      <c r="AE2" s="27">
        <f t="shared" si="0"/>
        <v>0</v>
      </c>
      <c r="AF2" s="27">
        <f t="shared" si="0"/>
        <v>0</v>
      </c>
      <c r="AG2" s="27">
        <f t="shared" si="0"/>
        <v>0</v>
      </c>
      <c r="AH2" s="27">
        <f t="shared" si="0"/>
        <v>0</v>
      </c>
      <c r="AI2" s="27">
        <f t="shared" si="0"/>
        <v>0</v>
      </c>
      <c r="AJ2" s="27">
        <f t="shared" si="0"/>
        <v>0</v>
      </c>
      <c r="AK2" s="27">
        <f t="shared" si="0"/>
        <v>0</v>
      </c>
      <c r="AL2" s="27">
        <f t="shared" si="0"/>
        <v>0</v>
      </c>
      <c r="AM2" s="27">
        <f t="shared" si="0"/>
        <v>0</v>
      </c>
      <c r="AN2" s="27">
        <f t="shared" si="0"/>
        <v>0</v>
      </c>
      <c r="AO2" s="27">
        <f t="shared" si="0"/>
        <v>0</v>
      </c>
      <c r="AP2" s="27">
        <f t="shared" si="0"/>
        <v>0</v>
      </c>
      <c r="AQ2" s="27">
        <f t="shared" si="0"/>
        <v>0</v>
      </c>
      <c r="AR2" s="27">
        <f t="shared" si="0"/>
        <v>0</v>
      </c>
      <c r="AS2" s="27">
        <f t="shared" si="0"/>
        <v>0</v>
      </c>
      <c r="AT2" s="27">
        <f t="shared" si="0"/>
        <v>0</v>
      </c>
      <c r="AU2" s="27">
        <f t="shared" si="0"/>
        <v>0</v>
      </c>
      <c r="AV2" s="27">
        <f t="shared" si="0"/>
        <v>0</v>
      </c>
      <c r="AW2" s="27">
        <f t="shared" si="0"/>
        <v>0</v>
      </c>
      <c r="AX2" s="27">
        <f t="shared" si="0"/>
        <v>0</v>
      </c>
      <c r="AY2" s="27">
        <f t="shared" si="0"/>
        <v>0</v>
      </c>
      <c r="AZ2" s="27">
        <f t="shared" si="0"/>
        <v>0</v>
      </c>
      <c r="BA2" s="27">
        <f t="shared" si="0"/>
        <v>0</v>
      </c>
      <c r="BB2" s="27">
        <f t="shared" si="0"/>
        <v>0</v>
      </c>
      <c r="BC2" s="27">
        <f t="shared" si="0"/>
        <v>0</v>
      </c>
      <c r="BD2" s="27">
        <f t="shared" si="0"/>
        <v>0</v>
      </c>
      <c r="BE2" s="27">
        <f t="shared" si="0"/>
        <v>0</v>
      </c>
      <c r="BF2" s="27">
        <f t="shared" si="0"/>
        <v>0</v>
      </c>
      <c r="BG2" s="27">
        <f t="shared" si="0"/>
        <v>0</v>
      </c>
      <c r="BH2" s="27">
        <f t="shared" si="0"/>
        <v>0</v>
      </c>
      <c r="BI2" s="27">
        <f t="shared" si="0"/>
        <v>0</v>
      </c>
      <c r="BJ2" s="27">
        <f t="shared" si="0"/>
        <v>0</v>
      </c>
      <c r="BK2" s="27">
        <f t="shared" si="0"/>
        <v>0</v>
      </c>
      <c r="BL2" s="27">
        <f t="shared" si="0"/>
        <v>0</v>
      </c>
      <c r="BM2" s="27">
        <f t="shared" si="0"/>
        <v>0</v>
      </c>
      <c r="BN2" s="27">
        <f t="shared" si="0"/>
        <v>0</v>
      </c>
      <c r="BO2" s="27">
        <f t="shared" si="0"/>
        <v>0</v>
      </c>
      <c r="BP2" s="27">
        <f t="shared" si="0"/>
        <v>0</v>
      </c>
      <c r="BQ2" s="27">
        <f t="shared" ref="BQ2:CI2" si="1">SUMPRODUCT($B3:$B2000,BQ3:BQ2000)</f>
        <v>0</v>
      </c>
      <c r="BR2" s="27">
        <f t="shared" si="1"/>
        <v>0</v>
      </c>
      <c r="BS2" s="27">
        <f t="shared" si="1"/>
        <v>0</v>
      </c>
      <c r="BT2" s="27">
        <f t="shared" si="1"/>
        <v>0</v>
      </c>
      <c r="BU2" s="27">
        <f t="shared" si="1"/>
        <v>0</v>
      </c>
      <c r="BV2" s="27">
        <f t="shared" si="1"/>
        <v>0</v>
      </c>
      <c r="BW2" s="27">
        <f t="shared" si="1"/>
        <v>0</v>
      </c>
      <c r="BX2" s="27">
        <f t="shared" si="1"/>
        <v>0</v>
      </c>
      <c r="BY2" s="27">
        <f t="shared" si="1"/>
        <v>0</v>
      </c>
      <c r="BZ2" s="27">
        <f t="shared" si="1"/>
        <v>0</v>
      </c>
      <c r="CA2" s="27">
        <f t="shared" si="1"/>
        <v>0</v>
      </c>
      <c r="CB2" s="27">
        <f t="shared" si="1"/>
        <v>0</v>
      </c>
      <c r="CC2" s="27">
        <f t="shared" si="1"/>
        <v>0</v>
      </c>
      <c r="CD2" s="27">
        <f t="shared" si="1"/>
        <v>0</v>
      </c>
      <c r="CE2" s="27">
        <f t="shared" si="1"/>
        <v>0</v>
      </c>
      <c r="CF2" s="27">
        <f t="shared" si="1"/>
        <v>0</v>
      </c>
      <c r="CG2" s="27">
        <f t="shared" si="1"/>
        <v>0</v>
      </c>
      <c r="CH2" s="27">
        <f t="shared" si="1"/>
        <v>0</v>
      </c>
      <c r="CI2" s="27">
        <f t="shared" si="1"/>
        <v>0</v>
      </c>
      <c r="CJ2" s="27">
        <f>SUMPRODUCT($B3:$B2000,CJ3:CJ2000)</f>
        <v>0</v>
      </c>
      <c r="CK2" s="27">
        <f t="shared" ref="CK2" si="2">SUMPRODUCT($B3:$B2000,CK3:CK2000)</f>
        <v>0</v>
      </c>
      <c r="CL2" s="27">
        <f t="shared" ref="CL2" si="3">SUMPRODUCT($B3:$B2000,CL3:CL2000)</f>
        <v>0</v>
      </c>
      <c r="CM2" s="27">
        <f t="shared" ref="CM2" si="4">SUMPRODUCT($B3:$B2000,CM3:CM2000)</f>
        <v>0</v>
      </c>
      <c r="CN2" s="27">
        <f t="shared" ref="CN2" si="5">SUMPRODUCT($B3:$B2000,CN3:CN2000)</f>
        <v>0</v>
      </c>
      <c r="CO2" s="27">
        <f t="shared" ref="CO2" si="6">SUMPRODUCT($B3:$B2000,CO3:CO2000)</f>
        <v>0</v>
      </c>
      <c r="CP2" s="27">
        <f t="shared" ref="CP2" si="7">SUMPRODUCT($B3:$B2000,CP3:CP2000)</f>
        <v>0</v>
      </c>
      <c r="CQ2" s="27">
        <f t="shared" ref="CQ2" si="8">SUMPRODUCT($B3:$B2000,CQ3:CQ2000)</f>
        <v>0</v>
      </c>
      <c r="CR2" s="27">
        <f>SUMPRODUCT($B3:$B2000,CR3:CR2000)</f>
        <v>0</v>
      </c>
      <c r="CS2" s="27">
        <f t="shared" ref="CS2" si="9">SUMPRODUCT($B3:$B2000,CS3:CS2000)</f>
        <v>0</v>
      </c>
      <c r="CT2" s="27">
        <f t="shared" ref="CT2" si="10">SUMPRODUCT($B3:$B2000,CT3:CT2000)</f>
        <v>0</v>
      </c>
      <c r="CU2" s="27">
        <f t="shared" ref="CU2" si="11">SUMPRODUCT($B3:$B2000,CU3:CU2000)</f>
        <v>0</v>
      </c>
      <c r="CV2" s="27">
        <f t="shared" ref="CV2" si="12">SUMPRODUCT($B3:$B2000,CV3:CV2000)</f>
        <v>0</v>
      </c>
      <c r="CW2" s="27">
        <f t="shared" ref="CW2" si="13">SUMPRODUCT($B3:$B2000,CW3:CW2000)</f>
        <v>0</v>
      </c>
      <c r="CX2" s="27">
        <f t="shared" ref="CX2" si="14">SUMPRODUCT($B3:$B2000,CX3:CX2000)</f>
        <v>0</v>
      </c>
      <c r="CY2" s="27">
        <f t="shared" ref="CY2" si="15">SUMPRODUCT($B3:$B2000,CY3:CY2000)</f>
        <v>0</v>
      </c>
      <c r="CZ2" s="27">
        <f t="shared" ref="CZ2" si="16">SUMPRODUCT($B3:$B2000,CZ3:CZ2000)</f>
        <v>0</v>
      </c>
      <c r="DA2" s="27">
        <f t="shared" ref="DA2" si="17">SUMPRODUCT($B3:$B2000,DA3:DA2000)</f>
        <v>0</v>
      </c>
      <c r="DB2" s="27">
        <f t="shared" ref="DB2" si="18">SUMPRODUCT($B3:$B2000,DB3:DB2000)</f>
        <v>0</v>
      </c>
    </row>
    <row r="3" spans="1:106" x14ac:dyDescent="0.25">
      <c r="A3" s="5" t="s">
        <v>2</v>
      </c>
      <c r="B3" s="4">
        <v>5</v>
      </c>
      <c r="C3" s="5" t="s">
        <v>8</v>
      </c>
      <c r="D3" s="5">
        <v>0.5</v>
      </c>
    </row>
    <row r="4" spans="1:106" x14ac:dyDescent="0.25">
      <c r="A4" s="5" t="s">
        <v>3</v>
      </c>
      <c r="B4" s="4">
        <v>4</v>
      </c>
      <c r="C4" s="5" t="s">
        <v>4</v>
      </c>
      <c r="F4" s="5">
        <v>0.2</v>
      </c>
    </row>
    <row r="5" spans="1:106" x14ac:dyDescent="0.25">
      <c r="A5" s="5" t="s">
        <v>5</v>
      </c>
      <c r="B5" s="4">
        <v>10</v>
      </c>
      <c r="C5" s="5" t="s">
        <v>6</v>
      </c>
      <c r="D5" s="5">
        <v>0.2</v>
      </c>
      <c r="E5" s="5">
        <v>0.01</v>
      </c>
      <c r="F5" s="12">
        <v>0.01</v>
      </c>
    </row>
    <row r="6" spans="1:106" x14ac:dyDescent="0.25">
      <c r="A6" s="5" t="s">
        <v>12</v>
      </c>
      <c r="B6" s="4">
        <v>7</v>
      </c>
      <c r="C6" s="12" t="s">
        <v>8</v>
      </c>
    </row>
    <row r="7" spans="1:106" x14ac:dyDescent="0.25">
      <c r="A7" s="5" t="s">
        <v>28</v>
      </c>
      <c r="B7" s="4">
        <v>6</v>
      </c>
      <c r="C7" s="12" t="s">
        <v>8</v>
      </c>
    </row>
    <row r="8" spans="1:106" x14ac:dyDescent="0.25">
      <c r="A8" s="5" t="s">
        <v>29</v>
      </c>
      <c r="B8" s="4">
        <v>8</v>
      </c>
      <c r="C8" s="12" t="s">
        <v>8</v>
      </c>
    </row>
    <row r="9" spans="1:106" x14ac:dyDescent="0.25">
      <c r="A9" s="5" t="s">
        <v>30</v>
      </c>
      <c r="B9" s="4">
        <v>7</v>
      </c>
      <c r="C9" s="12" t="s">
        <v>31</v>
      </c>
    </row>
    <row r="10" spans="1:106" x14ac:dyDescent="0.25">
      <c r="A10" s="5" t="s">
        <v>34</v>
      </c>
      <c r="B10" s="4">
        <v>0.1</v>
      </c>
      <c r="C10" s="12" t="s">
        <v>32</v>
      </c>
    </row>
    <row r="11" spans="1:106" x14ac:dyDescent="0.25">
      <c r="A11" s="5" t="s">
        <v>35</v>
      </c>
      <c r="B11" s="4">
        <v>2</v>
      </c>
      <c r="C11" s="12" t="s">
        <v>31</v>
      </c>
      <c r="E11" s="5">
        <v>0.15</v>
      </c>
      <c r="F11" s="5">
        <v>0.1</v>
      </c>
    </row>
    <row r="12" spans="1:106" x14ac:dyDescent="0.25">
      <c r="A12" s="5" t="s">
        <v>40</v>
      </c>
      <c r="B12" s="4">
        <v>10</v>
      </c>
      <c r="C12" s="12" t="s">
        <v>37</v>
      </c>
      <c r="E12" s="5">
        <v>0.18</v>
      </c>
    </row>
    <row r="13" spans="1:106" x14ac:dyDescent="0.25">
      <c r="C13" s="12"/>
    </row>
    <row r="14" spans="1:106" x14ac:dyDescent="0.25">
      <c r="C14" s="12"/>
    </row>
    <row r="15" spans="1:106" x14ac:dyDescent="0.25">
      <c r="C15" s="12"/>
    </row>
    <row r="16" spans="1:106" x14ac:dyDescent="0.25">
      <c r="C16" s="12"/>
    </row>
    <row r="17" spans="3:8" x14ac:dyDescent="0.25">
      <c r="C17" s="12"/>
    </row>
    <row r="18" spans="3:8" x14ac:dyDescent="0.25">
      <c r="C18" s="12"/>
    </row>
    <row r="24" spans="3:8" x14ac:dyDescent="0.25">
      <c r="D24" s="24"/>
      <c r="E24" s="24"/>
      <c r="F24" s="24"/>
      <c r="G24" s="24"/>
      <c r="H24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3.28515625" style="16" customWidth="1"/>
    <col min="3" max="9" width="13.28515625" style="4" customWidth="1"/>
    <col min="10" max="10" width="13.28515625" style="17" customWidth="1"/>
    <col min="11" max="11" width="15.140625" style="18" bestFit="1" customWidth="1"/>
    <col min="12" max="12" width="14.140625" style="76" customWidth="1"/>
    <col min="13" max="13" width="9.140625" style="15"/>
    <col min="15" max="15" width="25.140625" bestFit="1" customWidth="1"/>
    <col min="16" max="16" width="16.7109375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42583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42584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2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42585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42586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42587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42588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42589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42590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42591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42592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42593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42594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42595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42596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42597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42598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42599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42600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42601</v>
      </c>
      <c r="L20" s="75">
        <f t="shared" si="0"/>
        <v>0</v>
      </c>
      <c r="O20" s="3"/>
      <c r="P20" s="17"/>
    </row>
    <row r="21" spans="1:16" x14ac:dyDescent="0.25">
      <c r="A21" s="13">
        <v>42602</v>
      </c>
      <c r="L21" s="75">
        <f t="shared" si="0"/>
        <v>0</v>
      </c>
      <c r="O21" s="3"/>
      <c r="P21" s="6"/>
    </row>
    <row r="22" spans="1:16" x14ac:dyDescent="0.25">
      <c r="A22" s="13">
        <v>42603</v>
      </c>
      <c r="L22" s="75">
        <f t="shared" si="0"/>
        <v>0</v>
      </c>
      <c r="O22" s="3"/>
      <c r="P22" s="6"/>
    </row>
    <row r="23" spans="1:16" x14ac:dyDescent="0.25">
      <c r="A23" s="13">
        <v>42604</v>
      </c>
      <c r="L23" s="75">
        <f t="shared" si="0"/>
        <v>0</v>
      </c>
      <c r="O23" s="3"/>
      <c r="P23" s="6"/>
    </row>
    <row r="24" spans="1:16" x14ac:dyDescent="0.25">
      <c r="A24" s="13">
        <v>42605</v>
      </c>
      <c r="L24" s="75">
        <f t="shared" si="0"/>
        <v>0</v>
      </c>
      <c r="O24" s="3"/>
      <c r="P24" s="6"/>
    </row>
    <row r="25" spans="1:16" x14ac:dyDescent="0.25">
      <c r="A25" s="13">
        <v>42606</v>
      </c>
      <c r="L25" s="75">
        <f t="shared" si="0"/>
        <v>0</v>
      </c>
      <c r="O25" s="3"/>
      <c r="P25" s="6"/>
    </row>
    <row r="26" spans="1:16" x14ac:dyDescent="0.25">
      <c r="A26" s="13">
        <v>42607</v>
      </c>
      <c r="L26" s="75">
        <f t="shared" si="0"/>
        <v>0</v>
      </c>
      <c r="O26" s="7"/>
      <c r="P26" s="8"/>
    </row>
    <row r="27" spans="1:16" x14ac:dyDescent="0.25">
      <c r="A27" s="13">
        <v>42608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42609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42610</v>
      </c>
      <c r="L29" s="75">
        <f t="shared" si="0"/>
        <v>0</v>
      </c>
    </row>
    <row r="30" spans="1:16" x14ac:dyDescent="0.25">
      <c r="A30" s="13">
        <v>42611</v>
      </c>
      <c r="L30" s="75">
        <f t="shared" si="0"/>
        <v>0</v>
      </c>
    </row>
    <row r="31" spans="1:16" x14ac:dyDescent="0.25">
      <c r="A31" s="13">
        <v>42612</v>
      </c>
      <c r="L31" s="87">
        <f>K31-SUM(B31:J31)</f>
        <v>0</v>
      </c>
    </row>
    <row r="32" spans="1:16" x14ac:dyDescent="0.25">
      <c r="A32" s="13">
        <v>42613</v>
      </c>
      <c r="L32" s="75">
        <f t="shared" si="0"/>
        <v>0</v>
      </c>
    </row>
  </sheetData>
  <conditionalFormatting sqref="P15">
    <cfRule type="cellIs" dxfId="9" priority="2" operator="lessThan">
      <formula>0</formula>
    </cfRule>
  </conditionalFormatting>
  <conditionalFormatting sqref="P28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3.140625" style="16" customWidth="1"/>
    <col min="3" max="9" width="13.140625" style="4" customWidth="1"/>
    <col min="10" max="10" width="13.140625" style="17" customWidth="1"/>
    <col min="11" max="11" width="15.140625" style="18" bestFit="1" customWidth="1"/>
    <col min="12" max="12" width="14.140625" style="76" customWidth="1"/>
    <col min="13" max="13" width="9.140625" style="15"/>
    <col min="15" max="15" width="25.140625" bestFit="1" customWidth="1"/>
    <col min="16" max="16" width="18.7109375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42614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42615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1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42616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42617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42618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42619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42620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42621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42622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42623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42624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42625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42626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42627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42628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42629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42630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42631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42632</v>
      </c>
      <c r="L20" s="75">
        <f t="shared" si="0"/>
        <v>0</v>
      </c>
      <c r="O20" s="3"/>
      <c r="P20" s="17"/>
    </row>
    <row r="21" spans="1:16" x14ac:dyDescent="0.25">
      <c r="A21" s="13">
        <v>42633</v>
      </c>
      <c r="L21" s="75">
        <f t="shared" si="0"/>
        <v>0</v>
      </c>
      <c r="O21" s="3"/>
      <c r="P21" s="6"/>
    </row>
    <row r="22" spans="1:16" x14ac:dyDescent="0.25">
      <c r="A22" s="13">
        <v>42634</v>
      </c>
      <c r="L22" s="75">
        <f t="shared" si="0"/>
        <v>0</v>
      </c>
      <c r="O22" s="3"/>
      <c r="P22" s="6"/>
    </row>
    <row r="23" spans="1:16" x14ac:dyDescent="0.25">
      <c r="A23" s="13">
        <v>42635</v>
      </c>
      <c r="L23" s="75">
        <f t="shared" si="0"/>
        <v>0</v>
      </c>
      <c r="O23" s="3"/>
      <c r="P23" s="6"/>
    </row>
    <row r="24" spans="1:16" x14ac:dyDescent="0.25">
      <c r="A24" s="13">
        <v>42636</v>
      </c>
      <c r="L24" s="75">
        <f t="shared" si="0"/>
        <v>0</v>
      </c>
      <c r="O24" s="3"/>
      <c r="P24" s="6"/>
    </row>
    <row r="25" spans="1:16" x14ac:dyDescent="0.25">
      <c r="A25" s="13">
        <v>42637</v>
      </c>
      <c r="L25" s="75">
        <f t="shared" si="0"/>
        <v>0</v>
      </c>
      <c r="O25" s="3"/>
      <c r="P25" s="6"/>
    </row>
    <row r="26" spans="1:16" x14ac:dyDescent="0.25">
      <c r="A26" s="13">
        <v>42638</v>
      </c>
      <c r="L26" s="75">
        <f t="shared" si="0"/>
        <v>0</v>
      </c>
      <c r="O26" s="7"/>
      <c r="P26" s="8"/>
    </row>
    <row r="27" spans="1:16" x14ac:dyDescent="0.25">
      <c r="A27" s="13">
        <v>42639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42640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42641</v>
      </c>
      <c r="L29" s="75">
        <f t="shared" si="0"/>
        <v>0</v>
      </c>
    </row>
    <row r="30" spans="1:16" x14ac:dyDescent="0.25">
      <c r="A30" s="13">
        <v>42642</v>
      </c>
      <c r="L30" s="75">
        <f t="shared" si="0"/>
        <v>0</v>
      </c>
    </row>
    <row r="31" spans="1:16" x14ac:dyDescent="0.25">
      <c r="A31" s="13">
        <v>42643</v>
      </c>
      <c r="L31" s="75">
        <f t="shared" si="0"/>
        <v>0</v>
      </c>
    </row>
    <row r="32" spans="1:16" x14ac:dyDescent="0.25">
      <c r="A32" s="13"/>
      <c r="L32" s="75"/>
    </row>
  </sheetData>
  <conditionalFormatting sqref="P15">
    <cfRule type="cellIs" dxfId="7" priority="2" operator="lessThan">
      <formula>0</formula>
    </cfRule>
  </conditionalFormatting>
  <conditionalFormatting sqref="P28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3.140625" style="16" customWidth="1"/>
    <col min="3" max="9" width="13.140625" style="4" customWidth="1"/>
    <col min="10" max="10" width="13.140625" style="17" customWidth="1"/>
    <col min="11" max="11" width="15.140625" style="18" bestFit="1" customWidth="1"/>
    <col min="12" max="12" width="14.140625" style="76" customWidth="1"/>
    <col min="13" max="13" width="9.140625" style="15"/>
    <col min="15" max="15" width="25.140625" bestFit="1" customWidth="1"/>
    <col min="16" max="16" width="19.28515625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42644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42645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2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42646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42647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42648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42649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42650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42651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42652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42653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42654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42655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42656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42657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42658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42659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42660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42661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42662</v>
      </c>
      <c r="L20" s="75">
        <f t="shared" si="0"/>
        <v>0</v>
      </c>
      <c r="O20" s="3"/>
      <c r="P20" s="17"/>
    </row>
    <row r="21" spans="1:16" x14ac:dyDescent="0.25">
      <c r="A21" s="13">
        <v>42663</v>
      </c>
      <c r="L21" s="75">
        <f t="shared" si="0"/>
        <v>0</v>
      </c>
      <c r="O21" s="3"/>
      <c r="P21" s="6"/>
    </row>
    <row r="22" spans="1:16" x14ac:dyDescent="0.25">
      <c r="A22" s="13">
        <v>42664</v>
      </c>
      <c r="L22" s="75">
        <f t="shared" si="0"/>
        <v>0</v>
      </c>
      <c r="O22" s="3"/>
      <c r="P22" s="6"/>
    </row>
    <row r="23" spans="1:16" x14ac:dyDescent="0.25">
      <c r="A23" s="13">
        <v>42665</v>
      </c>
      <c r="L23" s="75">
        <f t="shared" si="0"/>
        <v>0</v>
      </c>
      <c r="O23" s="3"/>
      <c r="P23" s="6"/>
    </row>
    <row r="24" spans="1:16" x14ac:dyDescent="0.25">
      <c r="A24" s="13">
        <v>42666</v>
      </c>
      <c r="L24" s="75">
        <f t="shared" si="0"/>
        <v>0</v>
      </c>
      <c r="O24" s="3"/>
      <c r="P24" s="6"/>
    </row>
    <row r="25" spans="1:16" x14ac:dyDescent="0.25">
      <c r="A25" s="13">
        <v>42667</v>
      </c>
      <c r="L25" s="75">
        <f t="shared" si="0"/>
        <v>0</v>
      </c>
      <c r="O25" s="3"/>
      <c r="P25" s="6"/>
    </row>
    <row r="26" spans="1:16" x14ac:dyDescent="0.25">
      <c r="A26" s="13">
        <v>42668</v>
      </c>
      <c r="L26" s="75">
        <f t="shared" si="0"/>
        <v>0</v>
      </c>
      <c r="O26" s="7"/>
      <c r="P26" s="8"/>
    </row>
    <row r="27" spans="1:16" x14ac:dyDescent="0.25">
      <c r="A27" s="13">
        <v>42669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42670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42671</v>
      </c>
      <c r="L29" s="75">
        <f t="shared" si="0"/>
        <v>0</v>
      </c>
    </row>
    <row r="30" spans="1:16" x14ac:dyDescent="0.25">
      <c r="A30" s="13">
        <v>42672</v>
      </c>
      <c r="L30" s="75">
        <f t="shared" si="0"/>
        <v>0</v>
      </c>
    </row>
    <row r="31" spans="1:16" x14ac:dyDescent="0.25">
      <c r="A31" s="13">
        <v>42673</v>
      </c>
      <c r="L31" s="75">
        <f t="shared" si="0"/>
        <v>0</v>
      </c>
    </row>
    <row r="32" spans="1:16" x14ac:dyDescent="0.25">
      <c r="A32" s="13">
        <v>42674</v>
      </c>
      <c r="L32" s="75">
        <f t="shared" si="0"/>
        <v>0</v>
      </c>
    </row>
  </sheetData>
  <conditionalFormatting sqref="P15">
    <cfRule type="cellIs" dxfId="5" priority="2" operator="lessThan">
      <formula>0</formula>
    </cfRule>
  </conditionalFormatting>
  <conditionalFormatting sqref="P28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3.140625" style="16" customWidth="1"/>
    <col min="3" max="9" width="13.140625" style="4" customWidth="1"/>
    <col min="10" max="10" width="13.140625" style="17" customWidth="1"/>
    <col min="11" max="11" width="15.140625" style="18" bestFit="1" customWidth="1"/>
    <col min="12" max="12" width="14.140625" style="76" customWidth="1"/>
    <col min="13" max="13" width="9.140625" style="15"/>
    <col min="15" max="15" width="25.140625" bestFit="1" customWidth="1"/>
    <col min="16" max="16" width="17.28515625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42675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42676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1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42677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42678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42679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42680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42681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42682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42683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42684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42685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42686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42687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42688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42689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42690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42691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42692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42693</v>
      </c>
      <c r="L20" s="75">
        <f t="shared" si="0"/>
        <v>0</v>
      </c>
      <c r="O20" s="3"/>
      <c r="P20" s="17"/>
    </row>
    <row r="21" spans="1:16" x14ac:dyDescent="0.25">
      <c r="A21" s="13">
        <v>42694</v>
      </c>
      <c r="L21" s="75">
        <f t="shared" si="0"/>
        <v>0</v>
      </c>
      <c r="O21" s="3"/>
      <c r="P21" s="6"/>
    </row>
    <row r="22" spans="1:16" x14ac:dyDescent="0.25">
      <c r="A22" s="13">
        <v>42695</v>
      </c>
      <c r="L22" s="75">
        <f t="shared" si="0"/>
        <v>0</v>
      </c>
      <c r="O22" s="3"/>
      <c r="P22" s="6"/>
    </row>
    <row r="23" spans="1:16" x14ac:dyDescent="0.25">
      <c r="A23" s="13">
        <v>42696</v>
      </c>
      <c r="L23" s="75">
        <f t="shared" si="0"/>
        <v>0</v>
      </c>
      <c r="O23" s="3"/>
      <c r="P23" s="6"/>
    </row>
    <row r="24" spans="1:16" x14ac:dyDescent="0.25">
      <c r="A24" s="13">
        <v>42697</v>
      </c>
      <c r="L24" s="75">
        <f t="shared" si="0"/>
        <v>0</v>
      </c>
      <c r="O24" s="3"/>
      <c r="P24" s="6"/>
    </row>
    <row r="25" spans="1:16" x14ac:dyDescent="0.25">
      <c r="A25" s="13">
        <v>42698</v>
      </c>
      <c r="L25" s="75">
        <f t="shared" si="0"/>
        <v>0</v>
      </c>
      <c r="O25" s="3"/>
      <c r="P25" s="6"/>
    </row>
    <row r="26" spans="1:16" x14ac:dyDescent="0.25">
      <c r="A26" s="13">
        <v>42699</v>
      </c>
      <c r="L26" s="75">
        <f t="shared" si="0"/>
        <v>0</v>
      </c>
      <c r="O26" s="7"/>
      <c r="P26" s="8"/>
    </row>
    <row r="27" spans="1:16" x14ac:dyDescent="0.25">
      <c r="A27" s="13">
        <v>42700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42701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42702</v>
      </c>
      <c r="L29" s="75">
        <f t="shared" si="0"/>
        <v>0</v>
      </c>
    </row>
    <row r="30" spans="1:16" x14ac:dyDescent="0.25">
      <c r="A30" s="13">
        <v>42703</v>
      </c>
      <c r="L30" s="75">
        <f t="shared" si="0"/>
        <v>0</v>
      </c>
    </row>
    <row r="31" spans="1:16" x14ac:dyDescent="0.25">
      <c r="A31" s="13">
        <v>42704</v>
      </c>
      <c r="L31" s="75">
        <f t="shared" si="0"/>
        <v>0</v>
      </c>
    </row>
    <row r="32" spans="1:16" x14ac:dyDescent="0.25">
      <c r="A32" s="13"/>
      <c r="L32" s="75"/>
    </row>
  </sheetData>
  <conditionalFormatting sqref="P15">
    <cfRule type="cellIs" dxfId="3" priority="2" operator="lessThan">
      <formula>0</formula>
    </cfRule>
  </conditionalFormatting>
  <conditionalFormatting sqref="P28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3.140625" style="16" customWidth="1"/>
    <col min="3" max="9" width="13.140625" style="4" customWidth="1"/>
    <col min="10" max="10" width="13.140625" style="17" customWidth="1"/>
    <col min="11" max="11" width="15.140625" style="18" bestFit="1" customWidth="1"/>
    <col min="12" max="12" width="14.140625" style="76" customWidth="1"/>
    <col min="13" max="13" width="9.140625" style="15"/>
    <col min="15" max="15" width="25.140625" bestFit="1" customWidth="1"/>
    <col min="16" max="16" width="21.140625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42705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42706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2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42707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42708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42709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42710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42711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42712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42713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42714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42715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42716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42717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42718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42719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42720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42721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42722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42723</v>
      </c>
      <c r="L20" s="75">
        <f t="shared" si="0"/>
        <v>0</v>
      </c>
      <c r="O20" s="3"/>
      <c r="P20" s="17"/>
    </row>
    <row r="21" spans="1:16" x14ac:dyDescent="0.25">
      <c r="A21" s="13">
        <v>42724</v>
      </c>
      <c r="L21" s="75">
        <f t="shared" si="0"/>
        <v>0</v>
      </c>
      <c r="O21" s="3"/>
      <c r="P21" s="6"/>
    </row>
    <row r="22" spans="1:16" x14ac:dyDescent="0.25">
      <c r="A22" s="13">
        <v>42725</v>
      </c>
      <c r="L22" s="75">
        <f t="shared" si="0"/>
        <v>0</v>
      </c>
      <c r="O22" s="3"/>
      <c r="P22" s="6"/>
    </row>
    <row r="23" spans="1:16" x14ac:dyDescent="0.25">
      <c r="A23" s="13">
        <v>42726</v>
      </c>
      <c r="L23" s="75">
        <f t="shared" si="0"/>
        <v>0</v>
      </c>
      <c r="O23" s="3"/>
      <c r="P23" s="6"/>
    </row>
    <row r="24" spans="1:16" x14ac:dyDescent="0.25">
      <c r="A24" s="13">
        <v>42727</v>
      </c>
      <c r="L24" s="75">
        <f t="shared" si="0"/>
        <v>0</v>
      </c>
      <c r="O24" s="3"/>
      <c r="P24" s="6"/>
    </row>
    <row r="25" spans="1:16" x14ac:dyDescent="0.25">
      <c r="A25" s="13">
        <v>42728</v>
      </c>
      <c r="L25" s="75">
        <f t="shared" si="0"/>
        <v>0</v>
      </c>
      <c r="O25" s="3"/>
      <c r="P25" s="6"/>
    </row>
    <row r="26" spans="1:16" x14ac:dyDescent="0.25">
      <c r="A26" s="13">
        <v>42729</v>
      </c>
      <c r="L26" s="75">
        <f t="shared" si="0"/>
        <v>0</v>
      </c>
      <c r="O26" s="7"/>
      <c r="P26" s="8"/>
    </row>
    <row r="27" spans="1:16" x14ac:dyDescent="0.25">
      <c r="A27" s="13">
        <v>42730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42731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42732</v>
      </c>
      <c r="L29" s="75">
        <f t="shared" si="0"/>
        <v>0</v>
      </c>
    </row>
    <row r="30" spans="1:16" x14ac:dyDescent="0.25">
      <c r="A30" s="13">
        <v>42733</v>
      </c>
      <c r="L30" s="75">
        <f t="shared" si="0"/>
        <v>0</v>
      </c>
    </row>
    <row r="31" spans="1:16" x14ac:dyDescent="0.25">
      <c r="A31" s="13">
        <v>42734</v>
      </c>
      <c r="L31" s="75">
        <f t="shared" si="0"/>
        <v>0</v>
      </c>
    </row>
    <row r="32" spans="1:16" x14ac:dyDescent="0.25">
      <c r="A32" s="13">
        <v>42735</v>
      </c>
      <c r="L32" s="75">
        <f t="shared" si="0"/>
        <v>0</v>
      </c>
    </row>
  </sheetData>
  <conditionalFormatting sqref="P15">
    <cfRule type="cellIs" dxfId="1" priority="2" operator="lessThan">
      <formula>0</formula>
    </cfRule>
  </conditionalFormatting>
  <conditionalFormatting sqref="P2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F13"/>
  <sheetViews>
    <sheetView workbookViewId="0">
      <selection activeCell="C3" sqref="C3:C13"/>
    </sheetView>
  </sheetViews>
  <sheetFormatPr defaultRowHeight="15" x14ac:dyDescent="0.25"/>
  <cols>
    <col min="1" max="1" width="15.5703125" customWidth="1"/>
    <col min="2" max="4" width="19" customWidth="1"/>
    <col min="5" max="5" width="19" style="100" customWidth="1"/>
    <col min="6" max="6" width="19.85546875" style="1" bestFit="1" customWidth="1"/>
  </cols>
  <sheetData>
    <row r="1" spans="1:6" s="2" customFormat="1" x14ac:dyDescent="0.25">
      <c r="A1" s="88" t="s">
        <v>53</v>
      </c>
      <c r="B1" s="89" t="s">
        <v>66</v>
      </c>
      <c r="C1" s="89" t="s">
        <v>67</v>
      </c>
      <c r="D1" s="89" t="s">
        <v>68</v>
      </c>
      <c r="E1" s="94" t="s">
        <v>69</v>
      </c>
      <c r="F1" s="95" t="s">
        <v>70</v>
      </c>
    </row>
    <row r="2" spans="1:6" x14ac:dyDescent="0.25">
      <c r="A2" s="90" t="s">
        <v>54</v>
      </c>
      <c r="B2" s="92">
        <f>Ιαν!P13</f>
        <v>505</v>
      </c>
      <c r="C2" s="92">
        <f>Ιαν!P27</f>
        <v>370</v>
      </c>
      <c r="D2" s="92">
        <f>Ιαν!P14</f>
        <v>12700</v>
      </c>
      <c r="E2" s="98">
        <f>D2-(B2+C2)</f>
        <v>11825</v>
      </c>
      <c r="F2" s="96">
        <f>SUM(B2:C2)/30</f>
        <v>29.166666666666668</v>
      </c>
    </row>
    <row r="3" spans="1:6" x14ac:dyDescent="0.25">
      <c r="A3" s="90" t="s">
        <v>55</v>
      </c>
      <c r="B3" s="92">
        <f>Φεβ!P13</f>
        <v>0</v>
      </c>
      <c r="C3" s="92">
        <f>Φεβ!P27</f>
        <v>0</v>
      </c>
      <c r="D3" s="92">
        <f>Φεβ!P14</f>
        <v>0</v>
      </c>
      <c r="E3" s="98">
        <f t="shared" ref="E3:E13" si="0">D3-(B3+C3)</f>
        <v>0</v>
      </c>
      <c r="F3" s="96">
        <f t="shared" ref="F3:F13" si="1">SUM(B3:C3)/30</f>
        <v>0</v>
      </c>
    </row>
    <row r="4" spans="1:6" x14ac:dyDescent="0.25">
      <c r="A4" s="90" t="s">
        <v>56</v>
      </c>
      <c r="B4" s="92">
        <f>Μάρ!P13</f>
        <v>0</v>
      </c>
      <c r="C4" s="92">
        <f>Μάρ!P27</f>
        <v>0</v>
      </c>
      <c r="D4" s="92">
        <f>Μάρ!P14</f>
        <v>0</v>
      </c>
      <c r="E4" s="98">
        <f t="shared" si="0"/>
        <v>0</v>
      </c>
      <c r="F4" s="96">
        <f t="shared" si="1"/>
        <v>0</v>
      </c>
    </row>
    <row r="5" spans="1:6" x14ac:dyDescent="0.25">
      <c r="A5" s="90" t="s">
        <v>57</v>
      </c>
      <c r="B5" s="92">
        <f>Απρ!P13</f>
        <v>0</v>
      </c>
      <c r="C5" s="92">
        <f>Απρ!P27</f>
        <v>0</v>
      </c>
      <c r="D5" s="92">
        <f>Απρ!P14</f>
        <v>0</v>
      </c>
      <c r="E5" s="98">
        <f t="shared" si="0"/>
        <v>0</v>
      </c>
      <c r="F5" s="96">
        <f t="shared" si="1"/>
        <v>0</v>
      </c>
    </row>
    <row r="6" spans="1:6" x14ac:dyDescent="0.25">
      <c r="A6" s="90" t="s">
        <v>58</v>
      </c>
      <c r="B6" s="92">
        <f>Μαϊ!P13</f>
        <v>0</v>
      </c>
      <c r="C6" s="92">
        <f>Μαϊ!P27</f>
        <v>0</v>
      </c>
      <c r="D6" s="92">
        <f>Μαϊ!P14</f>
        <v>0</v>
      </c>
      <c r="E6" s="98">
        <f t="shared" si="0"/>
        <v>0</v>
      </c>
      <c r="F6" s="96">
        <f t="shared" si="1"/>
        <v>0</v>
      </c>
    </row>
    <row r="7" spans="1:6" x14ac:dyDescent="0.25">
      <c r="A7" s="90" t="s">
        <v>59</v>
      </c>
      <c r="B7" s="92">
        <f>Ιούν!P13</f>
        <v>0</v>
      </c>
      <c r="C7" s="92">
        <f>Ιούν!P27</f>
        <v>0</v>
      </c>
      <c r="D7" s="92">
        <f>Ιούν!P14</f>
        <v>0</v>
      </c>
      <c r="E7" s="98">
        <f t="shared" si="0"/>
        <v>0</v>
      </c>
      <c r="F7" s="96">
        <f t="shared" si="1"/>
        <v>0</v>
      </c>
    </row>
    <row r="8" spans="1:6" x14ac:dyDescent="0.25">
      <c r="A8" s="90" t="s">
        <v>60</v>
      </c>
      <c r="B8" s="92">
        <f>Ιούλ!P13</f>
        <v>0</v>
      </c>
      <c r="C8" s="92">
        <f>Ιούλ!P27</f>
        <v>0</v>
      </c>
      <c r="D8" s="92">
        <f>Ιούλ!P14</f>
        <v>0</v>
      </c>
      <c r="E8" s="98">
        <f t="shared" si="0"/>
        <v>0</v>
      </c>
      <c r="F8" s="96">
        <f t="shared" si="1"/>
        <v>0</v>
      </c>
    </row>
    <row r="9" spans="1:6" x14ac:dyDescent="0.25">
      <c r="A9" s="90" t="s">
        <v>61</v>
      </c>
      <c r="B9" s="92">
        <f>Αυγ!P13</f>
        <v>0</v>
      </c>
      <c r="C9" s="92">
        <f>Αυγ!P27</f>
        <v>0</v>
      </c>
      <c r="D9" s="92">
        <f>Αυγ!P14</f>
        <v>0</v>
      </c>
      <c r="E9" s="98">
        <f t="shared" si="0"/>
        <v>0</v>
      </c>
      <c r="F9" s="96">
        <f t="shared" si="1"/>
        <v>0</v>
      </c>
    </row>
    <row r="10" spans="1:6" x14ac:dyDescent="0.25">
      <c r="A10" s="90" t="s">
        <v>62</v>
      </c>
      <c r="B10" s="92">
        <f>Σεπ!P13</f>
        <v>0</v>
      </c>
      <c r="C10" s="92">
        <f>Σεπ!P27</f>
        <v>0</v>
      </c>
      <c r="D10" s="92">
        <f>Σεπ!P14</f>
        <v>0</v>
      </c>
      <c r="E10" s="98">
        <f t="shared" si="0"/>
        <v>0</v>
      </c>
      <c r="F10" s="96">
        <f t="shared" si="1"/>
        <v>0</v>
      </c>
    </row>
    <row r="11" spans="1:6" x14ac:dyDescent="0.25">
      <c r="A11" s="90" t="s">
        <v>63</v>
      </c>
      <c r="B11" s="92">
        <f>Οκτ!P13</f>
        <v>0</v>
      </c>
      <c r="C11" s="92">
        <f>Οκτ!P27</f>
        <v>0</v>
      </c>
      <c r="D11" s="92">
        <f>Οκτ!P14</f>
        <v>0</v>
      </c>
      <c r="E11" s="98">
        <f t="shared" si="0"/>
        <v>0</v>
      </c>
      <c r="F11" s="96">
        <f t="shared" si="1"/>
        <v>0</v>
      </c>
    </row>
    <row r="12" spans="1:6" x14ac:dyDescent="0.25">
      <c r="A12" s="90" t="s">
        <v>64</v>
      </c>
      <c r="B12" s="92">
        <f>Νοέ!P13</f>
        <v>0</v>
      </c>
      <c r="C12" s="92">
        <f>Νοέ!P27</f>
        <v>0</v>
      </c>
      <c r="D12" s="92">
        <f>Νοέ!P14</f>
        <v>0</v>
      </c>
      <c r="E12" s="98">
        <f t="shared" si="0"/>
        <v>0</v>
      </c>
      <c r="F12" s="96">
        <f t="shared" si="1"/>
        <v>0</v>
      </c>
    </row>
    <row r="13" spans="1:6" x14ac:dyDescent="0.25">
      <c r="A13" s="91" t="s">
        <v>65</v>
      </c>
      <c r="B13" s="93">
        <f>Δεκ!P13</f>
        <v>0</v>
      </c>
      <c r="C13" s="93">
        <f>Δεκ!P27</f>
        <v>0</v>
      </c>
      <c r="D13" s="93">
        <f>Δεκ!P14</f>
        <v>0</v>
      </c>
      <c r="E13" s="99">
        <f t="shared" si="0"/>
        <v>0</v>
      </c>
      <c r="F13" s="97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DC34"/>
  <sheetViews>
    <sheetView workbookViewId="0">
      <pane xSplit="4" ySplit="12" topLeftCell="E13" activePane="bottomRight" state="frozenSplit"/>
      <selection pane="topRight" activeCell="F1" sqref="F1"/>
      <selection pane="bottomLeft" activeCell="A18" sqref="A18"/>
      <selection pane="bottomRight" activeCell="D10" sqref="D10"/>
    </sheetView>
  </sheetViews>
  <sheetFormatPr defaultColWidth="18.42578125" defaultRowHeight="15" x14ac:dyDescent="0.25"/>
  <cols>
    <col min="1" max="1" width="27.7109375" style="5" bestFit="1" customWidth="1"/>
    <col min="2" max="2" width="15.140625" style="4" bestFit="1" customWidth="1"/>
    <col min="3" max="3" width="10.85546875" style="5" bestFit="1" customWidth="1"/>
    <col min="4" max="4" width="18.42578125" style="5"/>
    <col min="5" max="5" width="16.7109375" style="5" customWidth="1"/>
    <col min="6" max="16384" width="18.42578125" style="5"/>
  </cols>
  <sheetData>
    <row r="1" spans="1:107" x14ac:dyDescent="0.25">
      <c r="A1" s="40" t="s">
        <v>10</v>
      </c>
      <c r="B1" s="37">
        <v>2.5</v>
      </c>
    </row>
    <row r="2" spans="1:107" x14ac:dyDescent="0.25">
      <c r="A2" s="41" t="s">
        <v>44</v>
      </c>
      <c r="B2" s="38">
        <v>0.23</v>
      </c>
    </row>
    <row r="3" spans="1:107" ht="15.75" thickBot="1" x14ac:dyDescent="0.3">
      <c r="A3" s="42" t="s">
        <v>45</v>
      </c>
      <c r="B3" s="39">
        <v>3.3</v>
      </c>
    </row>
    <row r="4" spans="1:107" s="34" customFormat="1" ht="30" x14ac:dyDescent="0.25">
      <c r="A4" s="35" t="s">
        <v>42</v>
      </c>
      <c r="B4" s="36" t="s">
        <v>0</v>
      </c>
      <c r="C4" s="32" t="s">
        <v>1</v>
      </c>
      <c r="D4" s="32"/>
      <c r="E4" s="34" t="s">
        <v>39</v>
      </c>
      <c r="F4" s="34" t="s">
        <v>40</v>
      </c>
      <c r="G4" s="34" t="s">
        <v>74</v>
      </c>
    </row>
    <row r="5" spans="1:107" s="48" customFormat="1" ht="15.75" x14ac:dyDescent="0.25">
      <c r="D5" s="49" t="s">
        <v>9</v>
      </c>
      <c r="E5" s="48">
        <f>SUMPRODUCT($B13:$B2010,E13:E2010)</f>
        <v>3.42</v>
      </c>
      <c r="F5" s="48">
        <f t="shared" ref="F5:BQ5" si="0">SUMPRODUCT($B13:$B2010,F13:F2010)</f>
        <v>9.2000000000000011</v>
      </c>
      <c r="G5" s="48">
        <f t="shared" si="0"/>
        <v>1.1000000000000001</v>
      </c>
      <c r="H5" s="48">
        <f t="shared" si="0"/>
        <v>0</v>
      </c>
      <c r="I5" s="48">
        <f t="shared" si="0"/>
        <v>0</v>
      </c>
      <c r="J5" s="48">
        <f t="shared" si="0"/>
        <v>0</v>
      </c>
      <c r="K5" s="48">
        <f t="shared" si="0"/>
        <v>0</v>
      </c>
      <c r="L5" s="48">
        <f t="shared" si="0"/>
        <v>0</v>
      </c>
      <c r="M5" s="48">
        <f t="shared" si="0"/>
        <v>0</v>
      </c>
      <c r="N5" s="48">
        <f t="shared" si="0"/>
        <v>0</v>
      </c>
      <c r="O5" s="48">
        <f t="shared" si="0"/>
        <v>0</v>
      </c>
      <c r="P5" s="48">
        <f t="shared" si="0"/>
        <v>0</v>
      </c>
      <c r="Q5" s="48">
        <f t="shared" si="0"/>
        <v>0</v>
      </c>
      <c r="R5" s="48">
        <f t="shared" si="0"/>
        <v>0</v>
      </c>
      <c r="S5" s="48">
        <f t="shared" si="0"/>
        <v>0</v>
      </c>
      <c r="T5" s="48">
        <f t="shared" si="0"/>
        <v>0</v>
      </c>
      <c r="U5" s="48">
        <f t="shared" si="0"/>
        <v>0</v>
      </c>
      <c r="V5" s="48">
        <f t="shared" si="0"/>
        <v>0</v>
      </c>
      <c r="W5" s="48">
        <f t="shared" si="0"/>
        <v>0</v>
      </c>
      <c r="X5" s="48">
        <f t="shared" si="0"/>
        <v>0</v>
      </c>
      <c r="Y5" s="48">
        <f t="shared" si="0"/>
        <v>0</v>
      </c>
      <c r="Z5" s="48">
        <f t="shared" si="0"/>
        <v>0</v>
      </c>
      <c r="AA5" s="48">
        <f t="shared" si="0"/>
        <v>0</v>
      </c>
      <c r="AB5" s="48">
        <f t="shared" si="0"/>
        <v>0</v>
      </c>
      <c r="AC5" s="48">
        <f t="shared" si="0"/>
        <v>0</v>
      </c>
      <c r="AD5" s="48">
        <f t="shared" si="0"/>
        <v>0</v>
      </c>
      <c r="AE5" s="48">
        <f t="shared" si="0"/>
        <v>0</v>
      </c>
      <c r="AF5" s="48">
        <f t="shared" si="0"/>
        <v>0</v>
      </c>
      <c r="AG5" s="48">
        <f t="shared" si="0"/>
        <v>0</v>
      </c>
      <c r="AH5" s="48">
        <f t="shared" si="0"/>
        <v>0</v>
      </c>
      <c r="AI5" s="48">
        <f t="shared" si="0"/>
        <v>0</v>
      </c>
      <c r="AJ5" s="48">
        <f t="shared" si="0"/>
        <v>0</v>
      </c>
      <c r="AK5" s="48">
        <f t="shared" si="0"/>
        <v>0</v>
      </c>
      <c r="AL5" s="48">
        <f t="shared" si="0"/>
        <v>0</v>
      </c>
      <c r="AM5" s="48">
        <f t="shared" si="0"/>
        <v>0</v>
      </c>
      <c r="AN5" s="48">
        <f t="shared" si="0"/>
        <v>0</v>
      </c>
      <c r="AO5" s="48">
        <f t="shared" si="0"/>
        <v>0</v>
      </c>
      <c r="AP5" s="48">
        <f t="shared" si="0"/>
        <v>0</v>
      </c>
      <c r="AQ5" s="48">
        <f t="shared" si="0"/>
        <v>0</v>
      </c>
      <c r="AR5" s="48">
        <f t="shared" si="0"/>
        <v>0</v>
      </c>
      <c r="AS5" s="48">
        <f t="shared" si="0"/>
        <v>0</v>
      </c>
      <c r="AT5" s="48">
        <f t="shared" si="0"/>
        <v>0</v>
      </c>
      <c r="AU5" s="48">
        <f t="shared" si="0"/>
        <v>0</v>
      </c>
      <c r="AV5" s="48">
        <f t="shared" si="0"/>
        <v>0</v>
      </c>
      <c r="AW5" s="48">
        <f t="shared" si="0"/>
        <v>0</v>
      </c>
      <c r="AX5" s="48">
        <f t="shared" si="0"/>
        <v>0</v>
      </c>
      <c r="AY5" s="48">
        <f t="shared" si="0"/>
        <v>0</v>
      </c>
      <c r="AZ5" s="48">
        <f t="shared" si="0"/>
        <v>0</v>
      </c>
      <c r="BA5" s="48">
        <f t="shared" si="0"/>
        <v>0</v>
      </c>
      <c r="BB5" s="48">
        <f t="shared" si="0"/>
        <v>0</v>
      </c>
      <c r="BC5" s="48">
        <f t="shared" si="0"/>
        <v>0</v>
      </c>
      <c r="BD5" s="48">
        <f t="shared" si="0"/>
        <v>0</v>
      </c>
      <c r="BE5" s="48">
        <f t="shared" si="0"/>
        <v>0</v>
      </c>
      <c r="BF5" s="48">
        <f t="shared" si="0"/>
        <v>0</v>
      </c>
      <c r="BG5" s="48">
        <f t="shared" si="0"/>
        <v>0</v>
      </c>
      <c r="BH5" s="48">
        <f t="shared" si="0"/>
        <v>0</v>
      </c>
      <c r="BI5" s="48">
        <f t="shared" si="0"/>
        <v>0</v>
      </c>
      <c r="BJ5" s="48">
        <f t="shared" si="0"/>
        <v>0</v>
      </c>
      <c r="BK5" s="48">
        <f t="shared" si="0"/>
        <v>0</v>
      </c>
      <c r="BL5" s="48">
        <f t="shared" si="0"/>
        <v>0</v>
      </c>
      <c r="BM5" s="48">
        <f t="shared" si="0"/>
        <v>0</v>
      </c>
      <c r="BN5" s="48">
        <f t="shared" si="0"/>
        <v>0</v>
      </c>
      <c r="BO5" s="48">
        <f t="shared" si="0"/>
        <v>0</v>
      </c>
      <c r="BP5" s="48">
        <f t="shared" si="0"/>
        <v>0</v>
      </c>
      <c r="BQ5" s="48">
        <f t="shared" si="0"/>
        <v>0</v>
      </c>
      <c r="BR5" s="48">
        <f t="shared" ref="BR5:DC5" si="1">SUMPRODUCT($B13:$B2010,BR13:BR2010)</f>
        <v>0</v>
      </c>
      <c r="BS5" s="48">
        <f t="shared" si="1"/>
        <v>0</v>
      </c>
      <c r="BT5" s="48">
        <f t="shared" si="1"/>
        <v>0</v>
      </c>
      <c r="BU5" s="48">
        <f t="shared" si="1"/>
        <v>0</v>
      </c>
      <c r="BV5" s="48">
        <f t="shared" si="1"/>
        <v>0</v>
      </c>
      <c r="BW5" s="48">
        <f t="shared" si="1"/>
        <v>0</v>
      </c>
      <c r="BX5" s="48">
        <f t="shared" si="1"/>
        <v>0</v>
      </c>
      <c r="BY5" s="48">
        <f t="shared" si="1"/>
        <v>0</v>
      </c>
      <c r="BZ5" s="48">
        <f t="shared" si="1"/>
        <v>0</v>
      </c>
      <c r="CA5" s="48">
        <f t="shared" si="1"/>
        <v>0</v>
      </c>
      <c r="CB5" s="48">
        <f t="shared" si="1"/>
        <v>0</v>
      </c>
      <c r="CC5" s="48">
        <f t="shared" si="1"/>
        <v>0</v>
      </c>
      <c r="CD5" s="48">
        <f t="shared" si="1"/>
        <v>0</v>
      </c>
      <c r="CE5" s="48">
        <f t="shared" si="1"/>
        <v>0</v>
      </c>
      <c r="CF5" s="48">
        <f t="shared" si="1"/>
        <v>0</v>
      </c>
      <c r="CG5" s="48">
        <f t="shared" si="1"/>
        <v>0</v>
      </c>
      <c r="CH5" s="48">
        <f t="shared" si="1"/>
        <v>0</v>
      </c>
      <c r="CI5" s="48">
        <f t="shared" si="1"/>
        <v>0</v>
      </c>
      <c r="CJ5" s="48">
        <f t="shared" si="1"/>
        <v>0</v>
      </c>
      <c r="CK5" s="48">
        <f t="shared" si="1"/>
        <v>0</v>
      </c>
      <c r="CL5" s="48">
        <f t="shared" si="1"/>
        <v>0</v>
      </c>
      <c r="CM5" s="48">
        <f t="shared" si="1"/>
        <v>0</v>
      </c>
      <c r="CN5" s="48">
        <f t="shared" si="1"/>
        <v>0</v>
      </c>
      <c r="CO5" s="48">
        <f t="shared" si="1"/>
        <v>0</v>
      </c>
      <c r="CP5" s="48">
        <f t="shared" si="1"/>
        <v>0</v>
      </c>
      <c r="CQ5" s="48">
        <f t="shared" si="1"/>
        <v>0</v>
      </c>
      <c r="CR5" s="48">
        <f t="shared" si="1"/>
        <v>0</v>
      </c>
      <c r="CS5" s="48">
        <f t="shared" si="1"/>
        <v>0</v>
      </c>
      <c r="CT5" s="48">
        <f t="shared" si="1"/>
        <v>0</v>
      </c>
      <c r="CU5" s="48">
        <f t="shared" si="1"/>
        <v>0</v>
      </c>
      <c r="CV5" s="48">
        <f t="shared" si="1"/>
        <v>0</v>
      </c>
      <c r="CW5" s="48">
        <f t="shared" si="1"/>
        <v>0</v>
      </c>
      <c r="CX5" s="48">
        <f t="shared" si="1"/>
        <v>0</v>
      </c>
      <c r="CY5" s="48">
        <f t="shared" si="1"/>
        <v>0</v>
      </c>
      <c r="CZ5" s="48">
        <f t="shared" si="1"/>
        <v>0</v>
      </c>
      <c r="DA5" s="48">
        <f t="shared" si="1"/>
        <v>0</v>
      </c>
      <c r="DB5" s="48">
        <f t="shared" si="1"/>
        <v>0</v>
      </c>
      <c r="DC5" s="48">
        <f t="shared" si="1"/>
        <v>0</v>
      </c>
    </row>
    <row r="6" spans="1:107" s="43" customFormat="1" x14ac:dyDescent="0.25">
      <c r="D6" s="44" t="s">
        <v>43</v>
      </c>
      <c r="E6" s="43">
        <f>E5*$B$1</f>
        <v>8.5500000000000007</v>
      </c>
      <c r="F6" s="43">
        <f t="shared" ref="F6:BQ6" si="2">F5*$B$1</f>
        <v>23.000000000000004</v>
      </c>
      <c r="G6" s="43">
        <f t="shared" si="2"/>
        <v>2.75</v>
      </c>
      <c r="H6" s="43">
        <f t="shared" si="2"/>
        <v>0</v>
      </c>
      <c r="I6" s="43">
        <f t="shared" si="2"/>
        <v>0</v>
      </c>
      <c r="J6" s="43">
        <f t="shared" si="2"/>
        <v>0</v>
      </c>
      <c r="K6" s="43">
        <f t="shared" si="2"/>
        <v>0</v>
      </c>
      <c r="L6" s="43">
        <f t="shared" si="2"/>
        <v>0</v>
      </c>
      <c r="M6" s="43">
        <f t="shared" si="2"/>
        <v>0</v>
      </c>
      <c r="N6" s="43">
        <f t="shared" si="2"/>
        <v>0</v>
      </c>
      <c r="O6" s="43">
        <f t="shared" si="2"/>
        <v>0</v>
      </c>
      <c r="P6" s="43">
        <f t="shared" si="2"/>
        <v>0</v>
      </c>
      <c r="Q6" s="43">
        <f t="shared" si="2"/>
        <v>0</v>
      </c>
      <c r="R6" s="43">
        <f t="shared" si="2"/>
        <v>0</v>
      </c>
      <c r="S6" s="43">
        <f t="shared" si="2"/>
        <v>0</v>
      </c>
      <c r="T6" s="43">
        <f t="shared" si="2"/>
        <v>0</v>
      </c>
      <c r="U6" s="43">
        <f t="shared" si="2"/>
        <v>0</v>
      </c>
      <c r="V6" s="43">
        <f t="shared" si="2"/>
        <v>0</v>
      </c>
      <c r="W6" s="43">
        <f t="shared" si="2"/>
        <v>0</v>
      </c>
      <c r="X6" s="43">
        <f t="shared" si="2"/>
        <v>0</v>
      </c>
      <c r="Y6" s="43">
        <f t="shared" si="2"/>
        <v>0</v>
      </c>
      <c r="Z6" s="43">
        <f t="shared" si="2"/>
        <v>0</v>
      </c>
      <c r="AA6" s="43">
        <f t="shared" si="2"/>
        <v>0</v>
      </c>
      <c r="AB6" s="43">
        <f t="shared" si="2"/>
        <v>0</v>
      </c>
      <c r="AC6" s="43">
        <f t="shared" si="2"/>
        <v>0</v>
      </c>
      <c r="AD6" s="43">
        <f t="shared" si="2"/>
        <v>0</v>
      </c>
      <c r="AE6" s="43">
        <f t="shared" si="2"/>
        <v>0</v>
      </c>
      <c r="AF6" s="43">
        <f t="shared" si="2"/>
        <v>0</v>
      </c>
      <c r="AG6" s="43">
        <f t="shared" si="2"/>
        <v>0</v>
      </c>
      <c r="AH6" s="43">
        <f t="shared" si="2"/>
        <v>0</v>
      </c>
      <c r="AI6" s="43">
        <f t="shared" si="2"/>
        <v>0</v>
      </c>
      <c r="AJ6" s="43">
        <f t="shared" si="2"/>
        <v>0</v>
      </c>
      <c r="AK6" s="43">
        <f t="shared" si="2"/>
        <v>0</v>
      </c>
      <c r="AL6" s="43">
        <f t="shared" si="2"/>
        <v>0</v>
      </c>
      <c r="AM6" s="43">
        <f t="shared" si="2"/>
        <v>0</v>
      </c>
      <c r="AN6" s="43">
        <f t="shared" si="2"/>
        <v>0</v>
      </c>
      <c r="AO6" s="43">
        <f t="shared" si="2"/>
        <v>0</v>
      </c>
      <c r="AP6" s="43">
        <f t="shared" si="2"/>
        <v>0</v>
      </c>
      <c r="AQ6" s="43">
        <f t="shared" si="2"/>
        <v>0</v>
      </c>
      <c r="AR6" s="43">
        <f t="shared" si="2"/>
        <v>0</v>
      </c>
      <c r="AS6" s="43">
        <f t="shared" si="2"/>
        <v>0</v>
      </c>
      <c r="AT6" s="43">
        <f t="shared" si="2"/>
        <v>0</v>
      </c>
      <c r="AU6" s="43">
        <f t="shared" si="2"/>
        <v>0</v>
      </c>
      <c r="AV6" s="43">
        <f t="shared" si="2"/>
        <v>0</v>
      </c>
      <c r="AW6" s="43">
        <f t="shared" si="2"/>
        <v>0</v>
      </c>
      <c r="AX6" s="43">
        <f t="shared" si="2"/>
        <v>0</v>
      </c>
      <c r="AY6" s="43">
        <f t="shared" si="2"/>
        <v>0</v>
      </c>
      <c r="AZ6" s="43">
        <f t="shared" si="2"/>
        <v>0</v>
      </c>
      <c r="BA6" s="43">
        <f t="shared" si="2"/>
        <v>0</v>
      </c>
      <c r="BB6" s="43">
        <f t="shared" si="2"/>
        <v>0</v>
      </c>
      <c r="BC6" s="43">
        <f t="shared" si="2"/>
        <v>0</v>
      </c>
      <c r="BD6" s="43">
        <f t="shared" si="2"/>
        <v>0</v>
      </c>
      <c r="BE6" s="43">
        <f t="shared" si="2"/>
        <v>0</v>
      </c>
      <c r="BF6" s="43">
        <f t="shared" si="2"/>
        <v>0</v>
      </c>
      <c r="BG6" s="43">
        <f t="shared" si="2"/>
        <v>0</v>
      </c>
      <c r="BH6" s="43">
        <f t="shared" si="2"/>
        <v>0</v>
      </c>
      <c r="BI6" s="43">
        <f t="shared" si="2"/>
        <v>0</v>
      </c>
      <c r="BJ6" s="43">
        <f t="shared" si="2"/>
        <v>0</v>
      </c>
      <c r="BK6" s="43">
        <f t="shared" si="2"/>
        <v>0</v>
      </c>
      <c r="BL6" s="43">
        <f t="shared" si="2"/>
        <v>0</v>
      </c>
      <c r="BM6" s="43">
        <f t="shared" si="2"/>
        <v>0</v>
      </c>
      <c r="BN6" s="43">
        <f t="shared" si="2"/>
        <v>0</v>
      </c>
      <c r="BO6" s="43">
        <f t="shared" si="2"/>
        <v>0</v>
      </c>
      <c r="BP6" s="43">
        <f t="shared" si="2"/>
        <v>0</v>
      </c>
      <c r="BQ6" s="43">
        <f t="shared" si="2"/>
        <v>0</v>
      </c>
      <c r="BR6" s="43">
        <f t="shared" ref="BR6:DC6" si="3">BR5*$B$1</f>
        <v>0</v>
      </c>
      <c r="BS6" s="43">
        <f t="shared" si="3"/>
        <v>0</v>
      </c>
      <c r="BT6" s="43">
        <f t="shared" si="3"/>
        <v>0</v>
      </c>
      <c r="BU6" s="43">
        <f t="shared" si="3"/>
        <v>0</v>
      </c>
      <c r="BV6" s="43">
        <f t="shared" si="3"/>
        <v>0</v>
      </c>
      <c r="BW6" s="43">
        <f t="shared" si="3"/>
        <v>0</v>
      </c>
      <c r="BX6" s="43">
        <f t="shared" si="3"/>
        <v>0</v>
      </c>
      <c r="BY6" s="43">
        <f t="shared" si="3"/>
        <v>0</v>
      </c>
      <c r="BZ6" s="43">
        <f t="shared" si="3"/>
        <v>0</v>
      </c>
      <c r="CA6" s="43">
        <f t="shared" si="3"/>
        <v>0</v>
      </c>
      <c r="CB6" s="43">
        <f t="shared" si="3"/>
        <v>0</v>
      </c>
      <c r="CC6" s="43">
        <f t="shared" si="3"/>
        <v>0</v>
      </c>
      <c r="CD6" s="43">
        <f t="shared" si="3"/>
        <v>0</v>
      </c>
      <c r="CE6" s="43">
        <f t="shared" si="3"/>
        <v>0</v>
      </c>
      <c r="CF6" s="43">
        <f t="shared" si="3"/>
        <v>0</v>
      </c>
      <c r="CG6" s="43">
        <f t="shared" si="3"/>
        <v>0</v>
      </c>
      <c r="CH6" s="43">
        <f t="shared" si="3"/>
        <v>0</v>
      </c>
      <c r="CI6" s="43">
        <f t="shared" si="3"/>
        <v>0</v>
      </c>
      <c r="CJ6" s="43">
        <f t="shared" si="3"/>
        <v>0</v>
      </c>
      <c r="CK6" s="43">
        <f t="shared" si="3"/>
        <v>0</v>
      </c>
      <c r="CL6" s="43">
        <f t="shared" si="3"/>
        <v>0</v>
      </c>
      <c r="CM6" s="43">
        <f t="shared" si="3"/>
        <v>0</v>
      </c>
      <c r="CN6" s="43">
        <f t="shared" si="3"/>
        <v>0</v>
      </c>
      <c r="CO6" s="43">
        <f t="shared" si="3"/>
        <v>0</v>
      </c>
      <c r="CP6" s="43">
        <f t="shared" si="3"/>
        <v>0</v>
      </c>
      <c r="CQ6" s="43">
        <f t="shared" si="3"/>
        <v>0</v>
      </c>
      <c r="CR6" s="43">
        <f t="shared" si="3"/>
        <v>0</v>
      </c>
      <c r="CS6" s="43">
        <f t="shared" si="3"/>
        <v>0</v>
      </c>
      <c r="CT6" s="43">
        <f t="shared" si="3"/>
        <v>0</v>
      </c>
      <c r="CU6" s="43">
        <f t="shared" si="3"/>
        <v>0</v>
      </c>
      <c r="CV6" s="43">
        <f t="shared" si="3"/>
        <v>0</v>
      </c>
      <c r="CW6" s="43">
        <f t="shared" si="3"/>
        <v>0</v>
      </c>
      <c r="CX6" s="43">
        <f t="shared" si="3"/>
        <v>0</v>
      </c>
      <c r="CY6" s="43">
        <f t="shared" si="3"/>
        <v>0</v>
      </c>
      <c r="CZ6" s="43">
        <f t="shared" si="3"/>
        <v>0</v>
      </c>
      <c r="DA6" s="43">
        <f t="shared" si="3"/>
        <v>0</v>
      </c>
      <c r="DB6" s="43">
        <f t="shared" si="3"/>
        <v>0</v>
      </c>
      <c r="DC6" s="43">
        <f t="shared" si="3"/>
        <v>0</v>
      </c>
    </row>
    <row r="7" spans="1:107" s="48" customFormat="1" ht="15.75" x14ac:dyDescent="0.25">
      <c r="D7" s="49" t="s">
        <v>11</v>
      </c>
      <c r="E7" s="48">
        <f>E6*(1+$B$2)</f>
        <v>10.516500000000001</v>
      </c>
      <c r="F7" s="48">
        <f t="shared" ref="F7:BQ7" si="4">F6*(1+$B$2)</f>
        <v>28.290000000000003</v>
      </c>
      <c r="G7" s="48">
        <f t="shared" si="4"/>
        <v>3.3824999999999998</v>
      </c>
      <c r="H7" s="48">
        <f t="shared" si="4"/>
        <v>0</v>
      </c>
      <c r="I7" s="48">
        <f t="shared" si="4"/>
        <v>0</v>
      </c>
      <c r="J7" s="48">
        <f t="shared" si="4"/>
        <v>0</v>
      </c>
      <c r="K7" s="48">
        <f t="shared" si="4"/>
        <v>0</v>
      </c>
      <c r="L7" s="48">
        <f t="shared" si="4"/>
        <v>0</v>
      </c>
      <c r="M7" s="48">
        <f t="shared" si="4"/>
        <v>0</v>
      </c>
      <c r="N7" s="48">
        <f t="shared" si="4"/>
        <v>0</v>
      </c>
      <c r="O7" s="48">
        <f t="shared" si="4"/>
        <v>0</v>
      </c>
      <c r="P7" s="48">
        <f t="shared" si="4"/>
        <v>0</v>
      </c>
      <c r="Q7" s="48">
        <f t="shared" si="4"/>
        <v>0</v>
      </c>
      <c r="R7" s="48">
        <f t="shared" si="4"/>
        <v>0</v>
      </c>
      <c r="S7" s="48">
        <f t="shared" si="4"/>
        <v>0</v>
      </c>
      <c r="T7" s="48">
        <f t="shared" si="4"/>
        <v>0</v>
      </c>
      <c r="U7" s="48">
        <f t="shared" si="4"/>
        <v>0</v>
      </c>
      <c r="V7" s="48">
        <f t="shared" si="4"/>
        <v>0</v>
      </c>
      <c r="W7" s="48">
        <f t="shared" si="4"/>
        <v>0</v>
      </c>
      <c r="X7" s="48">
        <f t="shared" si="4"/>
        <v>0</v>
      </c>
      <c r="Y7" s="48">
        <f t="shared" si="4"/>
        <v>0</v>
      </c>
      <c r="Z7" s="48">
        <f t="shared" si="4"/>
        <v>0</v>
      </c>
      <c r="AA7" s="48">
        <f t="shared" si="4"/>
        <v>0</v>
      </c>
      <c r="AB7" s="48">
        <f t="shared" si="4"/>
        <v>0</v>
      </c>
      <c r="AC7" s="48">
        <f t="shared" si="4"/>
        <v>0</v>
      </c>
      <c r="AD7" s="48">
        <f t="shared" si="4"/>
        <v>0</v>
      </c>
      <c r="AE7" s="48">
        <f t="shared" si="4"/>
        <v>0</v>
      </c>
      <c r="AF7" s="48">
        <f t="shared" si="4"/>
        <v>0</v>
      </c>
      <c r="AG7" s="48">
        <f t="shared" si="4"/>
        <v>0</v>
      </c>
      <c r="AH7" s="48">
        <f t="shared" si="4"/>
        <v>0</v>
      </c>
      <c r="AI7" s="48">
        <f t="shared" si="4"/>
        <v>0</v>
      </c>
      <c r="AJ7" s="48">
        <f t="shared" si="4"/>
        <v>0</v>
      </c>
      <c r="AK7" s="48">
        <f t="shared" si="4"/>
        <v>0</v>
      </c>
      <c r="AL7" s="48">
        <f t="shared" si="4"/>
        <v>0</v>
      </c>
      <c r="AM7" s="48">
        <f t="shared" si="4"/>
        <v>0</v>
      </c>
      <c r="AN7" s="48">
        <f t="shared" si="4"/>
        <v>0</v>
      </c>
      <c r="AO7" s="48">
        <f t="shared" si="4"/>
        <v>0</v>
      </c>
      <c r="AP7" s="48">
        <f t="shared" si="4"/>
        <v>0</v>
      </c>
      <c r="AQ7" s="48">
        <f t="shared" si="4"/>
        <v>0</v>
      </c>
      <c r="AR7" s="48">
        <f t="shared" si="4"/>
        <v>0</v>
      </c>
      <c r="AS7" s="48">
        <f t="shared" si="4"/>
        <v>0</v>
      </c>
      <c r="AT7" s="48">
        <f t="shared" si="4"/>
        <v>0</v>
      </c>
      <c r="AU7" s="48">
        <f t="shared" si="4"/>
        <v>0</v>
      </c>
      <c r="AV7" s="48">
        <f t="shared" si="4"/>
        <v>0</v>
      </c>
      <c r="AW7" s="48">
        <f t="shared" si="4"/>
        <v>0</v>
      </c>
      <c r="AX7" s="48">
        <f t="shared" si="4"/>
        <v>0</v>
      </c>
      <c r="AY7" s="48">
        <f t="shared" si="4"/>
        <v>0</v>
      </c>
      <c r="AZ7" s="48">
        <f t="shared" si="4"/>
        <v>0</v>
      </c>
      <c r="BA7" s="48">
        <f t="shared" si="4"/>
        <v>0</v>
      </c>
      <c r="BB7" s="48">
        <f t="shared" si="4"/>
        <v>0</v>
      </c>
      <c r="BC7" s="48">
        <f t="shared" si="4"/>
        <v>0</v>
      </c>
      <c r="BD7" s="48">
        <f t="shared" si="4"/>
        <v>0</v>
      </c>
      <c r="BE7" s="48">
        <f t="shared" si="4"/>
        <v>0</v>
      </c>
      <c r="BF7" s="48">
        <f t="shared" si="4"/>
        <v>0</v>
      </c>
      <c r="BG7" s="48">
        <f t="shared" si="4"/>
        <v>0</v>
      </c>
      <c r="BH7" s="48">
        <f t="shared" si="4"/>
        <v>0</v>
      </c>
      <c r="BI7" s="48">
        <f t="shared" si="4"/>
        <v>0</v>
      </c>
      <c r="BJ7" s="48">
        <f t="shared" si="4"/>
        <v>0</v>
      </c>
      <c r="BK7" s="48">
        <f t="shared" si="4"/>
        <v>0</v>
      </c>
      <c r="BL7" s="48">
        <f t="shared" si="4"/>
        <v>0</v>
      </c>
      <c r="BM7" s="48">
        <f t="shared" si="4"/>
        <v>0</v>
      </c>
      <c r="BN7" s="48">
        <f t="shared" si="4"/>
        <v>0</v>
      </c>
      <c r="BO7" s="48">
        <f t="shared" si="4"/>
        <v>0</v>
      </c>
      <c r="BP7" s="48">
        <f t="shared" si="4"/>
        <v>0</v>
      </c>
      <c r="BQ7" s="48">
        <f t="shared" si="4"/>
        <v>0</v>
      </c>
      <c r="BR7" s="48">
        <f t="shared" ref="BR7:DC7" si="5">BR6*(1+$B$2)</f>
        <v>0</v>
      </c>
      <c r="BS7" s="48">
        <f t="shared" si="5"/>
        <v>0</v>
      </c>
      <c r="BT7" s="48">
        <f t="shared" si="5"/>
        <v>0</v>
      </c>
      <c r="BU7" s="48">
        <f t="shared" si="5"/>
        <v>0</v>
      </c>
      <c r="BV7" s="48">
        <f t="shared" si="5"/>
        <v>0</v>
      </c>
      <c r="BW7" s="48">
        <f t="shared" si="5"/>
        <v>0</v>
      </c>
      <c r="BX7" s="48">
        <f t="shared" si="5"/>
        <v>0</v>
      </c>
      <c r="BY7" s="48">
        <f t="shared" si="5"/>
        <v>0</v>
      </c>
      <c r="BZ7" s="48">
        <f t="shared" si="5"/>
        <v>0</v>
      </c>
      <c r="CA7" s="48">
        <f t="shared" si="5"/>
        <v>0</v>
      </c>
      <c r="CB7" s="48">
        <f t="shared" si="5"/>
        <v>0</v>
      </c>
      <c r="CC7" s="48">
        <f t="shared" si="5"/>
        <v>0</v>
      </c>
      <c r="CD7" s="48">
        <f t="shared" si="5"/>
        <v>0</v>
      </c>
      <c r="CE7" s="48">
        <f t="shared" si="5"/>
        <v>0</v>
      </c>
      <c r="CF7" s="48">
        <f t="shared" si="5"/>
        <v>0</v>
      </c>
      <c r="CG7" s="48">
        <f t="shared" si="5"/>
        <v>0</v>
      </c>
      <c r="CH7" s="48">
        <f t="shared" si="5"/>
        <v>0</v>
      </c>
      <c r="CI7" s="48">
        <f t="shared" si="5"/>
        <v>0</v>
      </c>
      <c r="CJ7" s="48">
        <f t="shared" si="5"/>
        <v>0</v>
      </c>
      <c r="CK7" s="48">
        <f t="shared" si="5"/>
        <v>0</v>
      </c>
      <c r="CL7" s="48">
        <f t="shared" si="5"/>
        <v>0</v>
      </c>
      <c r="CM7" s="48">
        <f t="shared" si="5"/>
        <v>0</v>
      </c>
      <c r="CN7" s="48">
        <f t="shared" si="5"/>
        <v>0</v>
      </c>
      <c r="CO7" s="48">
        <f t="shared" si="5"/>
        <v>0</v>
      </c>
      <c r="CP7" s="48">
        <f t="shared" si="5"/>
        <v>0</v>
      </c>
      <c r="CQ7" s="48">
        <f t="shared" si="5"/>
        <v>0</v>
      </c>
      <c r="CR7" s="48">
        <f t="shared" si="5"/>
        <v>0</v>
      </c>
      <c r="CS7" s="48">
        <f t="shared" si="5"/>
        <v>0</v>
      </c>
      <c r="CT7" s="48">
        <f t="shared" si="5"/>
        <v>0</v>
      </c>
      <c r="CU7" s="48">
        <f t="shared" si="5"/>
        <v>0</v>
      </c>
      <c r="CV7" s="48">
        <f t="shared" si="5"/>
        <v>0</v>
      </c>
      <c r="CW7" s="48">
        <f t="shared" si="5"/>
        <v>0</v>
      </c>
      <c r="CX7" s="48">
        <f t="shared" si="5"/>
        <v>0</v>
      </c>
      <c r="CY7" s="48">
        <f t="shared" si="5"/>
        <v>0</v>
      </c>
      <c r="CZ7" s="48">
        <f t="shared" si="5"/>
        <v>0</v>
      </c>
      <c r="DA7" s="48">
        <f t="shared" si="5"/>
        <v>0</v>
      </c>
      <c r="DB7" s="48">
        <f t="shared" si="5"/>
        <v>0</v>
      </c>
      <c r="DC7" s="48">
        <f t="shared" si="5"/>
        <v>0</v>
      </c>
    </row>
    <row r="8" spans="1:107" s="102" customFormat="1" ht="18" customHeight="1" x14ac:dyDescent="0.25">
      <c r="A8" s="48"/>
      <c r="B8" s="48"/>
      <c r="C8" s="48"/>
      <c r="D8" s="49" t="s">
        <v>72</v>
      </c>
      <c r="F8" s="102">
        <v>26</v>
      </c>
      <c r="G8" s="102">
        <v>5.5</v>
      </c>
    </row>
    <row r="9" spans="1:107" s="33" customFormat="1" x14ac:dyDescent="0.25">
      <c r="D9" s="44" t="s">
        <v>75</v>
      </c>
      <c r="E9" s="33">
        <f>IF(E8&gt;0,E8,E7)/(1+$B$2)-E5</f>
        <v>5.1300000000000008</v>
      </c>
      <c r="F9" s="33">
        <f t="shared" ref="F9:BQ9" si="6">IF(F8&gt;0,F8,F7)/(1+$B$2)-F5</f>
        <v>11.938211382113819</v>
      </c>
      <c r="G9" s="33">
        <f t="shared" si="6"/>
        <v>3.3715447154471545</v>
      </c>
      <c r="H9" s="33">
        <f t="shared" si="6"/>
        <v>0</v>
      </c>
      <c r="I9" s="33">
        <f t="shared" si="6"/>
        <v>0</v>
      </c>
      <c r="J9" s="33">
        <f t="shared" si="6"/>
        <v>0</v>
      </c>
      <c r="K9" s="33">
        <f t="shared" si="6"/>
        <v>0</v>
      </c>
      <c r="L9" s="33">
        <f t="shared" si="6"/>
        <v>0</v>
      </c>
      <c r="M9" s="33">
        <f t="shared" si="6"/>
        <v>0</v>
      </c>
      <c r="N9" s="33">
        <f t="shared" si="6"/>
        <v>0</v>
      </c>
      <c r="O9" s="33">
        <f t="shared" si="6"/>
        <v>0</v>
      </c>
      <c r="P9" s="33">
        <f t="shared" si="6"/>
        <v>0</v>
      </c>
      <c r="Q9" s="33">
        <f t="shared" si="6"/>
        <v>0</v>
      </c>
      <c r="R9" s="33">
        <f t="shared" si="6"/>
        <v>0</v>
      </c>
      <c r="S9" s="33">
        <f t="shared" si="6"/>
        <v>0</v>
      </c>
      <c r="T9" s="33">
        <f t="shared" si="6"/>
        <v>0</v>
      </c>
      <c r="U9" s="33">
        <f t="shared" si="6"/>
        <v>0</v>
      </c>
      <c r="V9" s="33">
        <f t="shared" si="6"/>
        <v>0</v>
      </c>
      <c r="W9" s="33">
        <f t="shared" si="6"/>
        <v>0</v>
      </c>
      <c r="X9" s="33">
        <f t="shared" si="6"/>
        <v>0</v>
      </c>
      <c r="Y9" s="33">
        <f t="shared" si="6"/>
        <v>0</v>
      </c>
      <c r="Z9" s="33">
        <f t="shared" si="6"/>
        <v>0</v>
      </c>
      <c r="AA9" s="33">
        <f t="shared" si="6"/>
        <v>0</v>
      </c>
      <c r="AB9" s="33">
        <f t="shared" si="6"/>
        <v>0</v>
      </c>
      <c r="AC9" s="33">
        <f t="shared" si="6"/>
        <v>0</v>
      </c>
      <c r="AD9" s="33">
        <f t="shared" si="6"/>
        <v>0</v>
      </c>
      <c r="AE9" s="33">
        <f t="shared" si="6"/>
        <v>0</v>
      </c>
      <c r="AF9" s="33">
        <f t="shared" si="6"/>
        <v>0</v>
      </c>
      <c r="AG9" s="33">
        <f t="shared" si="6"/>
        <v>0</v>
      </c>
      <c r="AH9" s="33">
        <f t="shared" si="6"/>
        <v>0</v>
      </c>
      <c r="AI9" s="33">
        <f t="shared" si="6"/>
        <v>0</v>
      </c>
      <c r="AJ9" s="33">
        <f t="shared" si="6"/>
        <v>0</v>
      </c>
      <c r="AK9" s="33">
        <f t="shared" si="6"/>
        <v>0</v>
      </c>
      <c r="AL9" s="33">
        <f t="shared" si="6"/>
        <v>0</v>
      </c>
      <c r="AM9" s="33">
        <f t="shared" si="6"/>
        <v>0</v>
      </c>
      <c r="AN9" s="33">
        <f t="shared" si="6"/>
        <v>0</v>
      </c>
      <c r="AO9" s="33">
        <f t="shared" si="6"/>
        <v>0</v>
      </c>
      <c r="AP9" s="33">
        <f t="shared" si="6"/>
        <v>0</v>
      </c>
      <c r="AQ9" s="33">
        <f t="shared" si="6"/>
        <v>0</v>
      </c>
      <c r="AR9" s="33">
        <f t="shared" si="6"/>
        <v>0</v>
      </c>
      <c r="AS9" s="33">
        <f t="shared" si="6"/>
        <v>0</v>
      </c>
      <c r="AT9" s="33">
        <f t="shared" si="6"/>
        <v>0</v>
      </c>
      <c r="AU9" s="33">
        <f t="shared" si="6"/>
        <v>0</v>
      </c>
      <c r="AV9" s="33">
        <f t="shared" si="6"/>
        <v>0</v>
      </c>
      <c r="AW9" s="33">
        <f t="shared" si="6"/>
        <v>0</v>
      </c>
      <c r="AX9" s="33">
        <f t="shared" si="6"/>
        <v>0</v>
      </c>
      <c r="AY9" s="33">
        <f t="shared" si="6"/>
        <v>0</v>
      </c>
      <c r="AZ9" s="33">
        <f t="shared" si="6"/>
        <v>0</v>
      </c>
      <c r="BA9" s="33">
        <f t="shared" si="6"/>
        <v>0</v>
      </c>
      <c r="BB9" s="33">
        <f t="shared" si="6"/>
        <v>0</v>
      </c>
      <c r="BC9" s="33">
        <f t="shared" si="6"/>
        <v>0</v>
      </c>
      <c r="BD9" s="33">
        <f t="shared" si="6"/>
        <v>0</v>
      </c>
      <c r="BE9" s="33">
        <f t="shared" si="6"/>
        <v>0</v>
      </c>
      <c r="BF9" s="33">
        <f t="shared" si="6"/>
        <v>0</v>
      </c>
      <c r="BG9" s="33">
        <f t="shared" si="6"/>
        <v>0</v>
      </c>
      <c r="BH9" s="33">
        <f t="shared" si="6"/>
        <v>0</v>
      </c>
      <c r="BI9" s="33">
        <f t="shared" si="6"/>
        <v>0</v>
      </c>
      <c r="BJ9" s="33">
        <f t="shared" si="6"/>
        <v>0</v>
      </c>
      <c r="BK9" s="33">
        <f t="shared" si="6"/>
        <v>0</v>
      </c>
      <c r="BL9" s="33">
        <f t="shared" si="6"/>
        <v>0</v>
      </c>
      <c r="BM9" s="33">
        <f t="shared" si="6"/>
        <v>0</v>
      </c>
      <c r="BN9" s="33">
        <f t="shared" si="6"/>
        <v>0</v>
      </c>
      <c r="BO9" s="33">
        <f t="shared" si="6"/>
        <v>0</v>
      </c>
      <c r="BP9" s="33">
        <f t="shared" si="6"/>
        <v>0</v>
      </c>
      <c r="BQ9" s="33">
        <f t="shared" si="6"/>
        <v>0</v>
      </c>
      <c r="BR9" s="33">
        <f t="shared" ref="BR9:DC9" si="7">IF(BR8&gt;0,BR8,BR7)/(1+$B$2)-BR5</f>
        <v>0</v>
      </c>
      <c r="BS9" s="33">
        <f t="shared" si="7"/>
        <v>0</v>
      </c>
      <c r="BT9" s="33">
        <f t="shared" si="7"/>
        <v>0</v>
      </c>
      <c r="BU9" s="33">
        <f t="shared" si="7"/>
        <v>0</v>
      </c>
      <c r="BV9" s="33">
        <f t="shared" si="7"/>
        <v>0</v>
      </c>
      <c r="BW9" s="33">
        <f t="shared" si="7"/>
        <v>0</v>
      </c>
      <c r="BX9" s="33">
        <f t="shared" si="7"/>
        <v>0</v>
      </c>
      <c r="BY9" s="33">
        <f t="shared" si="7"/>
        <v>0</v>
      </c>
      <c r="BZ9" s="33">
        <f t="shared" si="7"/>
        <v>0</v>
      </c>
      <c r="CA9" s="33">
        <f t="shared" si="7"/>
        <v>0</v>
      </c>
      <c r="CB9" s="33">
        <f t="shared" si="7"/>
        <v>0</v>
      </c>
      <c r="CC9" s="33">
        <f t="shared" si="7"/>
        <v>0</v>
      </c>
      <c r="CD9" s="33">
        <f t="shared" si="7"/>
        <v>0</v>
      </c>
      <c r="CE9" s="33">
        <f t="shared" si="7"/>
        <v>0</v>
      </c>
      <c r="CF9" s="33">
        <f t="shared" si="7"/>
        <v>0</v>
      </c>
      <c r="CG9" s="33">
        <f t="shared" si="7"/>
        <v>0</v>
      </c>
      <c r="CH9" s="33">
        <f t="shared" si="7"/>
        <v>0</v>
      </c>
      <c r="CI9" s="33">
        <f t="shared" si="7"/>
        <v>0</v>
      </c>
      <c r="CJ9" s="33">
        <f t="shared" si="7"/>
        <v>0</v>
      </c>
      <c r="CK9" s="33">
        <f t="shared" si="7"/>
        <v>0</v>
      </c>
      <c r="CL9" s="33">
        <f t="shared" si="7"/>
        <v>0</v>
      </c>
      <c r="CM9" s="33">
        <f t="shared" si="7"/>
        <v>0</v>
      </c>
      <c r="CN9" s="33">
        <f t="shared" si="7"/>
        <v>0</v>
      </c>
      <c r="CO9" s="33">
        <f t="shared" si="7"/>
        <v>0</v>
      </c>
      <c r="CP9" s="33">
        <f t="shared" si="7"/>
        <v>0</v>
      </c>
      <c r="CQ9" s="33">
        <f t="shared" si="7"/>
        <v>0</v>
      </c>
      <c r="CR9" s="33">
        <f t="shared" si="7"/>
        <v>0</v>
      </c>
      <c r="CS9" s="33">
        <f t="shared" si="7"/>
        <v>0</v>
      </c>
      <c r="CT9" s="33">
        <f t="shared" si="7"/>
        <v>0</v>
      </c>
      <c r="CU9" s="33">
        <f t="shared" si="7"/>
        <v>0</v>
      </c>
      <c r="CV9" s="33">
        <f t="shared" si="7"/>
        <v>0</v>
      </c>
      <c r="CW9" s="33">
        <f t="shared" si="7"/>
        <v>0</v>
      </c>
      <c r="CX9" s="33">
        <f t="shared" si="7"/>
        <v>0</v>
      </c>
      <c r="CY9" s="33">
        <f t="shared" si="7"/>
        <v>0</v>
      </c>
      <c r="CZ9" s="33">
        <f t="shared" si="7"/>
        <v>0</v>
      </c>
      <c r="DA9" s="33">
        <f t="shared" si="7"/>
        <v>0</v>
      </c>
      <c r="DB9" s="33">
        <f t="shared" si="7"/>
        <v>0</v>
      </c>
      <c r="DC9" s="33">
        <f t="shared" si="7"/>
        <v>0</v>
      </c>
    </row>
    <row r="10" spans="1:107" s="43" customFormat="1" x14ac:dyDescent="0.25">
      <c r="D10" s="44" t="s">
        <v>46</v>
      </c>
      <c r="E10" s="43">
        <f>IF(E5&gt;0,E9-$B$3,0)</f>
        <v>1.830000000000001</v>
      </c>
      <c r="F10" s="43">
        <f t="shared" ref="F10:BQ10" si="8">IF(F5&gt;0,F9-$B$3,0)</f>
        <v>8.6382113821138198</v>
      </c>
      <c r="G10" s="43">
        <f t="shared" si="8"/>
        <v>7.1544715447154683E-2</v>
      </c>
      <c r="H10" s="43">
        <f t="shared" si="8"/>
        <v>0</v>
      </c>
      <c r="I10" s="43">
        <f t="shared" si="8"/>
        <v>0</v>
      </c>
      <c r="J10" s="43">
        <f t="shared" si="8"/>
        <v>0</v>
      </c>
      <c r="K10" s="43">
        <f t="shared" si="8"/>
        <v>0</v>
      </c>
      <c r="L10" s="43">
        <f t="shared" si="8"/>
        <v>0</v>
      </c>
      <c r="M10" s="43">
        <f t="shared" si="8"/>
        <v>0</v>
      </c>
      <c r="N10" s="43">
        <f t="shared" si="8"/>
        <v>0</v>
      </c>
      <c r="O10" s="43">
        <f t="shared" si="8"/>
        <v>0</v>
      </c>
      <c r="P10" s="43">
        <f t="shared" si="8"/>
        <v>0</v>
      </c>
      <c r="Q10" s="43">
        <f t="shared" si="8"/>
        <v>0</v>
      </c>
      <c r="R10" s="43">
        <f t="shared" si="8"/>
        <v>0</v>
      </c>
      <c r="S10" s="43">
        <f t="shared" si="8"/>
        <v>0</v>
      </c>
      <c r="T10" s="43">
        <f t="shared" si="8"/>
        <v>0</v>
      </c>
      <c r="U10" s="43">
        <f t="shared" si="8"/>
        <v>0</v>
      </c>
      <c r="V10" s="43">
        <f t="shared" si="8"/>
        <v>0</v>
      </c>
      <c r="W10" s="43">
        <f t="shared" si="8"/>
        <v>0</v>
      </c>
      <c r="X10" s="43">
        <f t="shared" si="8"/>
        <v>0</v>
      </c>
      <c r="Y10" s="43">
        <f t="shared" si="8"/>
        <v>0</v>
      </c>
      <c r="Z10" s="43">
        <f t="shared" si="8"/>
        <v>0</v>
      </c>
      <c r="AA10" s="43">
        <f t="shared" si="8"/>
        <v>0</v>
      </c>
      <c r="AB10" s="43">
        <f t="shared" si="8"/>
        <v>0</v>
      </c>
      <c r="AC10" s="43">
        <f t="shared" si="8"/>
        <v>0</v>
      </c>
      <c r="AD10" s="43">
        <f t="shared" si="8"/>
        <v>0</v>
      </c>
      <c r="AE10" s="43">
        <f t="shared" si="8"/>
        <v>0</v>
      </c>
      <c r="AF10" s="43">
        <f t="shared" si="8"/>
        <v>0</v>
      </c>
      <c r="AG10" s="43">
        <f t="shared" si="8"/>
        <v>0</v>
      </c>
      <c r="AH10" s="43">
        <f t="shared" si="8"/>
        <v>0</v>
      </c>
      <c r="AI10" s="43">
        <f t="shared" si="8"/>
        <v>0</v>
      </c>
      <c r="AJ10" s="43">
        <f t="shared" si="8"/>
        <v>0</v>
      </c>
      <c r="AK10" s="43">
        <f t="shared" si="8"/>
        <v>0</v>
      </c>
      <c r="AL10" s="43">
        <f t="shared" si="8"/>
        <v>0</v>
      </c>
      <c r="AM10" s="43">
        <f t="shared" si="8"/>
        <v>0</v>
      </c>
      <c r="AN10" s="43">
        <f t="shared" si="8"/>
        <v>0</v>
      </c>
      <c r="AO10" s="43">
        <f t="shared" si="8"/>
        <v>0</v>
      </c>
      <c r="AP10" s="43">
        <f t="shared" si="8"/>
        <v>0</v>
      </c>
      <c r="AQ10" s="43">
        <f t="shared" si="8"/>
        <v>0</v>
      </c>
      <c r="AR10" s="43">
        <f t="shared" si="8"/>
        <v>0</v>
      </c>
      <c r="AS10" s="43">
        <f t="shared" si="8"/>
        <v>0</v>
      </c>
      <c r="AT10" s="43">
        <f t="shared" si="8"/>
        <v>0</v>
      </c>
      <c r="AU10" s="43">
        <f t="shared" si="8"/>
        <v>0</v>
      </c>
      <c r="AV10" s="43">
        <f t="shared" si="8"/>
        <v>0</v>
      </c>
      <c r="AW10" s="43">
        <f t="shared" si="8"/>
        <v>0</v>
      </c>
      <c r="AX10" s="43">
        <f t="shared" si="8"/>
        <v>0</v>
      </c>
      <c r="AY10" s="43">
        <f t="shared" si="8"/>
        <v>0</v>
      </c>
      <c r="AZ10" s="43">
        <f t="shared" si="8"/>
        <v>0</v>
      </c>
      <c r="BA10" s="43">
        <f t="shared" si="8"/>
        <v>0</v>
      </c>
      <c r="BB10" s="43">
        <f t="shared" si="8"/>
        <v>0</v>
      </c>
      <c r="BC10" s="43">
        <f t="shared" si="8"/>
        <v>0</v>
      </c>
      <c r="BD10" s="43">
        <f t="shared" si="8"/>
        <v>0</v>
      </c>
      <c r="BE10" s="43">
        <f t="shared" si="8"/>
        <v>0</v>
      </c>
      <c r="BF10" s="43">
        <f t="shared" si="8"/>
        <v>0</v>
      </c>
      <c r="BG10" s="43">
        <f t="shared" si="8"/>
        <v>0</v>
      </c>
      <c r="BH10" s="43">
        <f t="shared" si="8"/>
        <v>0</v>
      </c>
      <c r="BI10" s="43">
        <f t="shared" si="8"/>
        <v>0</v>
      </c>
      <c r="BJ10" s="43">
        <f t="shared" si="8"/>
        <v>0</v>
      </c>
      <c r="BK10" s="43">
        <f t="shared" si="8"/>
        <v>0</v>
      </c>
      <c r="BL10" s="43">
        <f t="shared" si="8"/>
        <v>0</v>
      </c>
      <c r="BM10" s="43">
        <f t="shared" si="8"/>
        <v>0</v>
      </c>
      <c r="BN10" s="43">
        <f t="shared" si="8"/>
        <v>0</v>
      </c>
      <c r="BO10" s="43">
        <f t="shared" si="8"/>
        <v>0</v>
      </c>
      <c r="BP10" s="43">
        <f t="shared" si="8"/>
        <v>0</v>
      </c>
      <c r="BQ10" s="43">
        <f t="shared" si="8"/>
        <v>0</v>
      </c>
      <c r="BR10" s="43">
        <f t="shared" ref="BR10:DC10" si="9">IF(BR5&gt;0,BR9-$B$3,0)</f>
        <v>0</v>
      </c>
      <c r="BS10" s="43">
        <f t="shared" si="9"/>
        <v>0</v>
      </c>
      <c r="BT10" s="43">
        <f t="shared" si="9"/>
        <v>0</v>
      </c>
      <c r="BU10" s="43">
        <f t="shared" si="9"/>
        <v>0</v>
      </c>
      <c r="BV10" s="43">
        <f t="shared" si="9"/>
        <v>0</v>
      </c>
      <c r="BW10" s="43">
        <f t="shared" si="9"/>
        <v>0</v>
      </c>
      <c r="BX10" s="43">
        <f t="shared" si="9"/>
        <v>0</v>
      </c>
      <c r="BY10" s="43">
        <f t="shared" si="9"/>
        <v>0</v>
      </c>
      <c r="BZ10" s="43">
        <f t="shared" si="9"/>
        <v>0</v>
      </c>
      <c r="CA10" s="43">
        <f t="shared" si="9"/>
        <v>0</v>
      </c>
      <c r="CB10" s="43">
        <f t="shared" si="9"/>
        <v>0</v>
      </c>
      <c r="CC10" s="43">
        <f t="shared" si="9"/>
        <v>0</v>
      </c>
      <c r="CD10" s="43">
        <f t="shared" si="9"/>
        <v>0</v>
      </c>
      <c r="CE10" s="43">
        <f t="shared" si="9"/>
        <v>0</v>
      </c>
      <c r="CF10" s="43">
        <f t="shared" si="9"/>
        <v>0</v>
      </c>
      <c r="CG10" s="43">
        <f t="shared" si="9"/>
        <v>0</v>
      </c>
      <c r="CH10" s="43">
        <f t="shared" si="9"/>
        <v>0</v>
      </c>
      <c r="CI10" s="43">
        <f t="shared" si="9"/>
        <v>0</v>
      </c>
      <c r="CJ10" s="43">
        <f t="shared" si="9"/>
        <v>0</v>
      </c>
      <c r="CK10" s="43">
        <f t="shared" si="9"/>
        <v>0</v>
      </c>
      <c r="CL10" s="43">
        <f t="shared" si="9"/>
        <v>0</v>
      </c>
      <c r="CM10" s="43">
        <f t="shared" si="9"/>
        <v>0</v>
      </c>
      <c r="CN10" s="43">
        <f t="shared" si="9"/>
        <v>0</v>
      </c>
      <c r="CO10" s="43">
        <f t="shared" si="9"/>
        <v>0</v>
      </c>
      <c r="CP10" s="43">
        <f t="shared" si="9"/>
        <v>0</v>
      </c>
      <c r="CQ10" s="43">
        <f t="shared" si="9"/>
        <v>0</v>
      </c>
      <c r="CR10" s="43">
        <f t="shared" si="9"/>
        <v>0</v>
      </c>
      <c r="CS10" s="43">
        <f t="shared" si="9"/>
        <v>0</v>
      </c>
      <c r="CT10" s="43">
        <f t="shared" si="9"/>
        <v>0</v>
      </c>
      <c r="CU10" s="43">
        <f t="shared" si="9"/>
        <v>0</v>
      </c>
      <c r="CV10" s="43">
        <f t="shared" si="9"/>
        <v>0</v>
      </c>
      <c r="CW10" s="43">
        <f t="shared" si="9"/>
        <v>0</v>
      </c>
      <c r="CX10" s="43">
        <f t="shared" si="9"/>
        <v>0</v>
      </c>
      <c r="CY10" s="43">
        <f t="shared" si="9"/>
        <v>0</v>
      </c>
      <c r="CZ10" s="43">
        <f t="shared" si="9"/>
        <v>0</v>
      </c>
      <c r="DA10" s="43">
        <f t="shared" si="9"/>
        <v>0</v>
      </c>
      <c r="DB10" s="43">
        <f t="shared" si="9"/>
        <v>0</v>
      </c>
      <c r="DC10" s="43">
        <f t="shared" si="9"/>
        <v>0</v>
      </c>
    </row>
    <row r="11" spans="1:107" s="43" customFormat="1" x14ac:dyDescent="0.25">
      <c r="D11" s="44" t="s">
        <v>46</v>
      </c>
      <c r="E11" s="101">
        <f>IF(E5&gt;0,E10/(E5+$B$3),"")</f>
        <v>0.27232142857142871</v>
      </c>
      <c r="F11" s="101">
        <f t="shared" ref="F11:BQ11" si="10">IF(F5&gt;0,F10/(F5+$B$3),"")</f>
        <v>0.69105691056910556</v>
      </c>
      <c r="G11" s="101">
        <f t="shared" si="10"/>
        <v>1.6260162601626063E-2</v>
      </c>
      <c r="H11" s="101" t="str">
        <f t="shared" si="10"/>
        <v/>
      </c>
      <c r="I11" s="101" t="str">
        <f t="shared" si="10"/>
        <v/>
      </c>
      <c r="J11" s="101" t="str">
        <f t="shared" si="10"/>
        <v/>
      </c>
      <c r="K11" s="101" t="str">
        <f t="shared" si="10"/>
        <v/>
      </c>
      <c r="L11" s="101" t="str">
        <f t="shared" si="10"/>
        <v/>
      </c>
      <c r="M11" s="101" t="str">
        <f t="shared" si="10"/>
        <v/>
      </c>
      <c r="N11" s="101" t="str">
        <f t="shared" si="10"/>
        <v/>
      </c>
      <c r="O11" s="101" t="str">
        <f t="shared" si="10"/>
        <v/>
      </c>
      <c r="P11" s="101" t="str">
        <f t="shared" si="10"/>
        <v/>
      </c>
      <c r="Q11" s="101" t="str">
        <f t="shared" si="10"/>
        <v/>
      </c>
      <c r="R11" s="101" t="str">
        <f t="shared" si="10"/>
        <v/>
      </c>
      <c r="S11" s="101" t="str">
        <f t="shared" si="10"/>
        <v/>
      </c>
      <c r="T11" s="101" t="str">
        <f t="shared" si="10"/>
        <v/>
      </c>
      <c r="U11" s="101" t="str">
        <f t="shared" si="10"/>
        <v/>
      </c>
      <c r="V11" s="101" t="str">
        <f t="shared" si="10"/>
        <v/>
      </c>
      <c r="W11" s="101" t="str">
        <f t="shared" si="10"/>
        <v/>
      </c>
      <c r="X11" s="101" t="str">
        <f t="shared" si="10"/>
        <v/>
      </c>
      <c r="Y11" s="101" t="str">
        <f t="shared" si="10"/>
        <v/>
      </c>
      <c r="Z11" s="101" t="str">
        <f t="shared" si="10"/>
        <v/>
      </c>
      <c r="AA11" s="101" t="str">
        <f t="shared" si="10"/>
        <v/>
      </c>
      <c r="AB11" s="101" t="str">
        <f t="shared" si="10"/>
        <v/>
      </c>
      <c r="AC11" s="101" t="str">
        <f t="shared" si="10"/>
        <v/>
      </c>
      <c r="AD11" s="101" t="str">
        <f t="shared" si="10"/>
        <v/>
      </c>
      <c r="AE11" s="101" t="str">
        <f t="shared" si="10"/>
        <v/>
      </c>
      <c r="AF11" s="101" t="str">
        <f t="shared" si="10"/>
        <v/>
      </c>
      <c r="AG11" s="101" t="str">
        <f t="shared" si="10"/>
        <v/>
      </c>
      <c r="AH11" s="101" t="str">
        <f t="shared" si="10"/>
        <v/>
      </c>
      <c r="AI11" s="101" t="str">
        <f t="shared" si="10"/>
        <v/>
      </c>
      <c r="AJ11" s="101" t="str">
        <f t="shared" si="10"/>
        <v/>
      </c>
      <c r="AK11" s="101" t="str">
        <f t="shared" si="10"/>
        <v/>
      </c>
      <c r="AL11" s="101" t="str">
        <f t="shared" si="10"/>
        <v/>
      </c>
      <c r="AM11" s="101" t="str">
        <f t="shared" si="10"/>
        <v/>
      </c>
      <c r="AN11" s="101" t="str">
        <f t="shared" si="10"/>
        <v/>
      </c>
      <c r="AO11" s="101" t="str">
        <f t="shared" si="10"/>
        <v/>
      </c>
      <c r="AP11" s="101" t="str">
        <f t="shared" si="10"/>
        <v/>
      </c>
      <c r="AQ11" s="101" t="str">
        <f t="shared" si="10"/>
        <v/>
      </c>
      <c r="AR11" s="101" t="str">
        <f t="shared" si="10"/>
        <v/>
      </c>
      <c r="AS11" s="101" t="str">
        <f t="shared" si="10"/>
        <v/>
      </c>
      <c r="AT11" s="101" t="str">
        <f t="shared" si="10"/>
        <v/>
      </c>
      <c r="AU11" s="101" t="str">
        <f t="shared" si="10"/>
        <v/>
      </c>
      <c r="AV11" s="101" t="str">
        <f t="shared" si="10"/>
        <v/>
      </c>
      <c r="AW11" s="101" t="str">
        <f t="shared" si="10"/>
        <v/>
      </c>
      <c r="AX11" s="101" t="str">
        <f t="shared" si="10"/>
        <v/>
      </c>
      <c r="AY11" s="101" t="str">
        <f t="shared" si="10"/>
        <v/>
      </c>
      <c r="AZ11" s="101" t="str">
        <f t="shared" si="10"/>
        <v/>
      </c>
      <c r="BA11" s="101" t="str">
        <f t="shared" si="10"/>
        <v/>
      </c>
      <c r="BB11" s="101" t="str">
        <f t="shared" si="10"/>
        <v/>
      </c>
      <c r="BC11" s="101" t="str">
        <f t="shared" si="10"/>
        <v/>
      </c>
      <c r="BD11" s="101" t="str">
        <f t="shared" si="10"/>
        <v/>
      </c>
      <c r="BE11" s="101" t="str">
        <f t="shared" si="10"/>
        <v/>
      </c>
      <c r="BF11" s="101" t="str">
        <f t="shared" si="10"/>
        <v/>
      </c>
      <c r="BG11" s="101" t="str">
        <f t="shared" si="10"/>
        <v/>
      </c>
      <c r="BH11" s="101" t="str">
        <f t="shared" si="10"/>
        <v/>
      </c>
      <c r="BI11" s="101" t="str">
        <f t="shared" si="10"/>
        <v/>
      </c>
      <c r="BJ11" s="101" t="str">
        <f t="shared" si="10"/>
        <v/>
      </c>
      <c r="BK11" s="101" t="str">
        <f t="shared" si="10"/>
        <v/>
      </c>
      <c r="BL11" s="101" t="str">
        <f t="shared" si="10"/>
        <v/>
      </c>
      <c r="BM11" s="101" t="str">
        <f t="shared" si="10"/>
        <v/>
      </c>
      <c r="BN11" s="101" t="str">
        <f t="shared" si="10"/>
        <v/>
      </c>
      <c r="BO11" s="101" t="str">
        <f t="shared" si="10"/>
        <v/>
      </c>
      <c r="BP11" s="101" t="str">
        <f t="shared" si="10"/>
        <v/>
      </c>
      <c r="BQ11" s="101" t="str">
        <f t="shared" si="10"/>
        <v/>
      </c>
      <c r="BR11" s="101" t="str">
        <f t="shared" ref="BR11:DC11" si="11">IF(BR5&gt;0,BR10/(BR5+$B$3),"")</f>
        <v/>
      </c>
      <c r="BS11" s="101" t="str">
        <f t="shared" si="11"/>
        <v/>
      </c>
      <c r="BT11" s="101" t="str">
        <f t="shared" si="11"/>
        <v/>
      </c>
      <c r="BU11" s="101" t="str">
        <f t="shared" si="11"/>
        <v/>
      </c>
      <c r="BV11" s="101" t="str">
        <f t="shared" si="11"/>
        <v/>
      </c>
      <c r="BW11" s="101" t="str">
        <f t="shared" si="11"/>
        <v/>
      </c>
      <c r="BX11" s="101" t="str">
        <f t="shared" si="11"/>
        <v/>
      </c>
      <c r="BY11" s="101" t="str">
        <f t="shared" si="11"/>
        <v/>
      </c>
      <c r="BZ11" s="101" t="str">
        <f t="shared" si="11"/>
        <v/>
      </c>
      <c r="CA11" s="101" t="str">
        <f t="shared" si="11"/>
        <v/>
      </c>
      <c r="CB11" s="101" t="str">
        <f t="shared" si="11"/>
        <v/>
      </c>
      <c r="CC11" s="101" t="str">
        <f t="shared" si="11"/>
        <v/>
      </c>
      <c r="CD11" s="101" t="str">
        <f t="shared" si="11"/>
        <v/>
      </c>
      <c r="CE11" s="101" t="str">
        <f t="shared" si="11"/>
        <v/>
      </c>
      <c r="CF11" s="101" t="str">
        <f t="shared" si="11"/>
        <v/>
      </c>
      <c r="CG11" s="101" t="str">
        <f t="shared" si="11"/>
        <v/>
      </c>
      <c r="CH11" s="101" t="str">
        <f t="shared" si="11"/>
        <v/>
      </c>
      <c r="CI11" s="101" t="str">
        <f t="shared" si="11"/>
        <v/>
      </c>
      <c r="CJ11" s="101" t="str">
        <f t="shared" si="11"/>
        <v/>
      </c>
      <c r="CK11" s="101" t="str">
        <f t="shared" si="11"/>
        <v/>
      </c>
      <c r="CL11" s="101" t="str">
        <f t="shared" si="11"/>
        <v/>
      </c>
      <c r="CM11" s="101" t="str">
        <f t="shared" si="11"/>
        <v/>
      </c>
      <c r="CN11" s="101" t="str">
        <f t="shared" si="11"/>
        <v/>
      </c>
      <c r="CO11" s="101" t="str">
        <f t="shared" si="11"/>
        <v/>
      </c>
      <c r="CP11" s="101" t="str">
        <f t="shared" si="11"/>
        <v/>
      </c>
      <c r="CQ11" s="101" t="str">
        <f t="shared" si="11"/>
        <v/>
      </c>
      <c r="CR11" s="101" t="str">
        <f t="shared" si="11"/>
        <v/>
      </c>
      <c r="CS11" s="101" t="str">
        <f t="shared" si="11"/>
        <v/>
      </c>
      <c r="CT11" s="101" t="str">
        <f t="shared" si="11"/>
        <v/>
      </c>
      <c r="CU11" s="101" t="str">
        <f t="shared" si="11"/>
        <v/>
      </c>
      <c r="CV11" s="101" t="str">
        <f t="shared" si="11"/>
        <v/>
      </c>
      <c r="CW11" s="101" t="str">
        <f t="shared" si="11"/>
        <v/>
      </c>
      <c r="CX11" s="101" t="str">
        <f t="shared" si="11"/>
        <v/>
      </c>
      <c r="CY11" s="101" t="str">
        <f t="shared" si="11"/>
        <v/>
      </c>
      <c r="CZ11" s="101" t="str">
        <f t="shared" si="11"/>
        <v/>
      </c>
      <c r="DA11" s="101" t="str">
        <f t="shared" si="11"/>
        <v/>
      </c>
      <c r="DB11" s="101" t="str">
        <f t="shared" si="11"/>
        <v/>
      </c>
      <c r="DC11" s="101" t="str">
        <f t="shared" si="11"/>
        <v/>
      </c>
    </row>
    <row r="12" spans="1:107" s="46" customFormat="1" x14ac:dyDescent="0.25">
      <c r="A12" s="103" t="s">
        <v>73</v>
      </c>
      <c r="B12" s="104"/>
      <c r="C12" s="104"/>
      <c r="D12" s="45" t="s">
        <v>71</v>
      </c>
      <c r="E12" s="47">
        <f>IF(E5&gt;0,E5/IF(E8&gt;0,E8,E7),"")</f>
        <v>0.32520325203252032</v>
      </c>
      <c r="F12" s="47">
        <f t="shared" ref="F12:BQ12" si="12">IF(F5&gt;0,F5/IF(F8&gt;0,F8,F7),"")</f>
        <v>0.35384615384615387</v>
      </c>
      <c r="G12" s="47">
        <f t="shared" si="12"/>
        <v>0.2</v>
      </c>
      <c r="H12" s="47" t="str">
        <f t="shared" si="12"/>
        <v/>
      </c>
      <c r="I12" s="47" t="str">
        <f t="shared" si="12"/>
        <v/>
      </c>
      <c r="J12" s="47" t="str">
        <f t="shared" si="12"/>
        <v/>
      </c>
      <c r="K12" s="47" t="str">
        <f t="shared" si="12"/>
        <v/>
      </c>
      <c r="L12" s="47" t="str">
        <f t="shared" si="12"/>
        <v/>
      </c>
      <c r="M12" s="47" t="str">
        <f t="shared" si="12"/>
        <v/>
      </c>
      <c r="N12" s="47" t="str">
        <f t="shared" si="12"/>
        <v/>
      </c>
      <c r="O12" s="47" t="str">
        <f t="shared" si="12"/>
        <v/>
      </c>
      <c r="P12" s="47" t="str">
        <f t="shared" si="12"/>
        <v/>
      </c>
      <c r="Q12" s="47" t="str">
        <f t="shared" si="12"/>
        <v/>
      </c>
      <c r="R12" s="47" t="str">
        <f t="shared" si="12"/>
        <v/>
      </c>
      <c r="S12" s="47" t="str">
        <f t="shared" si="12"/>
        <v/>
      </c>
      <c r="T12" s="47" t="str">
        <f t="shared" si="12"/>
        <v/>
      </c>
      <c r="U12" s="47" t="str">
        <f t="shared" si="12"/>
        <v/>
      </c>
      <c r="V12" s="47" t="str">
        <f t="shared" si="12"/>
        <v/>
      </c>
      <c r="W12" s="47" t="str">
        <f t="shared" si="12"/>
        <v/>
      </c>
      <c r="X12" s="47" t="str">
        <f t="shared" si="12"/>
        <v/>
      </c>
      <c r="Y12" s="47" t="str">
        <f t="shared" si="12"/>
        <v/>
      </c>
      <c r="Z12" s="47" t="str">
        <f t="shared" si="12"/>
        <v/>
      </c>
      <c r="AA12" s="47" t="str">
        <f t="shared" si="12"/>
        <v/>
      </c>
      <c r="AB12" s="47" t="str">
        <f t="shared" si="12"/>
        <v/>
      </c>
      <c r="AC12" s="47" t="str">
        <f t="shared" si="12"/>
        <v/>
      </c>
      <c r="AD12" s="47" t="str">
        <f t="shared" si="12"/>
        <v/>
      </c>
      <c r="AE12" s="47" t="str">
        <f t="shared" si="12"/>
        <v/>
      </c>
      <c r="AF12" s="47" t="str">
        <f t="shared" si="12"/>
        <v/>
      </c>
      <c r="AG12" s="47" t="str">
        <f t="shared" si="12"/>
        <v/>
      </c>
      <c r="AH12" s="47" t="str">
        <f t="shared" si="12"/>
        <v/>
      </c>
      <c r="AI12" s="47" t="str">
        <f t="shared" si="12"/>
        <v/>
      </c>
      <c r="AJ12" s="47" t="str">
        <f t="shared" si="12"/>
        <v/>
      </c>
      <c r="AK12" s="47" t="str">
        <f t="shared" si="12"/>
        <v/>
      </c>
      <c r="AL12" s="47" t="str">
        <f t="shared" si="12"/>
        <v/>
      </c>
      <c r="AM12" s="47" t="str">
        <f t="shared" si="12"/>
        <v/>
      </c>
      <c r="AN12" s="47" t="str">
        <f t="shared" si="12"/>
        <v/>
      </c>
      <c r="AO12" s="47" t="str">
        <f t="shared" si="12"/>
        <v/>
      </c>
      <c r="AP12" s="47" t="str">
        <f t="shared" si="12"/>
        <v/>
      </c>
      <c r="AQ12" s="47" t="str">
        <f t="shared" si="12"/>
        <v/>
      </c>
      <c r="AR12" s="47" t="str">
        <f t="shared" si="12"/>
        <v/>
      </c>
      <c r="AS12" s="47" t="str">
        <f t="shared" si="12"/>
        <v/>
      </c>
      <c r="AT12" s="47" t="str">
        <f t="shared" si="12"/>
        <v/>
      </c>
      <c r="AU12" s="47" t="str">
        <f t="shared" si="12"/>
        <v/>
      </c>
      <c r="AV12" s="47" t="str">
        <f t="shared" si="12"/>
        <v/>
      </c>
      <c r="AW12" s="47" t="str">
        <f t="shared" si="12"/>
        <v/>
      </c>
      <c r="AX12" s="47" t="str">
        <f t="shared" si="12"/>
        <v/>
      </c>
      <c r="AY12" s="47" t="str">
        <f t="shared" si="12"/>
        <v/>
      </c>
      <c r="AZ12" s="47" t="str">
        <f t="shared" si="12"/>
        <v/>
      </c>
      <c r="BA12" s="47" t="str">
        <f t="shared" si="12"/>
        <v/>
      </c>
      <c r="BB12" s="47" t="str">
        <f t="shared" si="12"/>
        <v/>
      </c>
      <c r="BC12" s="47" t="str">
        <f t="shared" si="12"/>
        <v/>
      </c>
      <c r="BD12" s="47" t="str">
        <f t="shared" si="12"/>
        <v/>
      </c>
      <c r="BE12" s="47" t="str">
        <f t="shared" si="12"/>
        <v/>
      </c>
      <c r="BF12" s="47" t="str">
        <f t="shared" si="12"/>
        <v/>
      </c>
      <c r="BG12" s="47" t="str">
        <f t="shared" si="12"/>
        <v/>
      </c>
      <c r="BH12" s="47" t="str">
        <f t="shared" si="12"/>
        <v/>
      </c>
      <c r="BI12" s="47" t="str">
        <f t="shared" si="12"/>
        <v/>
      </c>
      <c r="BJ12" s="47" t="str">
        <f t="shared" si="12"/>
        <v/>
      </c>
      <c r="BK12" s="47" t="str">
        <f t="shared" si="12"/>
        <v/>
      </c>
      <c r="BL12" s="47" t="str">
        <f t="shared" si="12"/>
        <v/>
      </c>
      <c r="BM12" s="47" t="str">
        <f t="shared" si="12"/>
        <v/>
      </c>
      <c r="BN12" s="47" t="str">
        <f t="shared" si="12"/>
        <v/>
      </c>
      <c r="BO12" s="47" t="str">
        <f t="shared" si="12"/>
        <v/>
      </c>
      <c r="BP12" s="47" t="str">
        <f t="shared" si="12"/>
        <v/>
      </c>
      <c r="BQ12" s="47" t="str">
        <f t="shared" si="12"/>
        <v/>
      </c>
      <c r="BR12" s="47" t="str">
        <f t="shared" ref="BR12:DC12" si="13">IF(BR5&gt;0,BR5/IF(BR8&gt;0,BR8,BR7),"")</f>
        <v/>
      </c>
      <c r="BS12" s="47" t="str">
        <f t="shared" si="13"/>
        <v/>
      </c>
      <c r="BT12" s="47" t="str">
        <f t="shared" si="13"/>
        <v/>
      </c>
      <c r="BU12" s="47" t="str">
        <f t="shared" si="13"/>
        <v/>
      </c>
      <c r="BV12" s="47" t="str">
        <f t="shared" si="13"/>
        <v/>
      </c>
      <c r="BW12" s="47" t="str">
        <f t="shared" si="13"/>
        <v/>
      </c>
      <c r="BX12" s="47" t="str">
        <f t="shared" si="13"/>
        <v/>
      </c>
      <c r="BY12" s="47" t="str">
        <f t="shared" si="13"/>
        <v/>
      </c>
      <c r="BZ12" s="47" t="str">
        <f t="shared" si="13"/>
        <v/>
      </c>
      <c r="CA12" s="47" t="str">
        <f t="shared" si="13"/>
        <v/>
      </c>
      <c r="CB12" s="47" t="str">
        <f t="shared" si="13"/>
        <v/>
      </c>
      <c r="CC12" s="47" t="str">
        <f t="shared" si="13"/>
        <v/>
      </c>
      <c r="CD12" s="47" t="str">
        <f t="shared" si="13"/>
        <v/>
      </c>
      <c r="CE12" s="47" t="str">
        <f t="shared" si="13"/>
        <v/>
      </c>
      <c r="CF12" s="47" t="str">
        <f t="shared" si="13"/>
        <v/>
      </c>
      <c r="CG12" s="47" t="str">
        <f t="shared" si="13"/>
        <v/>
      </c>
      <c r="CH12" s="47" t="str">
        <f t="shared" si="13"/>
        <v/>
      </c>
      <c r="CI12" s="47" t="str">
        <f t="shared" si="13"/>
        <v/>
      </c>
      <c r="CJ12" s="47" t="str">
        <f t="shared" si="13"/>
        <v/>
      </c>
      <c r="CK12" s="47" t="str">
        <f t="shared" si="13"/>
        <v/>
      </c>
      <c r="CL12" s="47" t="str">
        <f t="shared" si="13"/>
        <v/>
      </c>
      <c r="CM12" s="47" t="str">
        <f t="shared" si="13"/>
        <v/>
      </c>
      <c r="CN12" s="47" t="str">
        <f t="shared" si="13"/>
        <v/>
      </c>
      <c r="CO12" s="47" t="str">
        <f t="shared" si="13"/>
        <v/>
      </c>
      <c r="CP12" s="47" t="str">
        <f t="shared" si="13"/>
        <v/>
      </c>
      <c r="CQ12" s="47" t="str">
        <f t="shared" si="13"/>
        <v/>
      </c>
      <c r="CR12" s="47" t="str">
        <f t="shared" si="13"/>
        <v/>
      </c>
      <c r="CS12" s="47" t="str">
        <f t="shared" si="13"/>
        <v/>
      </c>
      <c r="CT12" s="47" t="str">
        <f t="shared" si="13"/>
        <v/>
      </c>
      <c r="CU12" s="47" t="str">
        <f t="shared" si="13"/>
        <v/>
      </c>
      <c r="CV12" s="47" t="str">
        <f t="shared" si="13"/>
        <v/>
      </c>
      <c r="CW12" s="47" t="str">
        <f t="shared" si="13"/>
        <v/>
      </c>
      <c r="CX12" s="47" t="str">
        <f t="shared" si="13"/>
        <v/>
      </c>
      <c r="CY12" s="47" t="str">
        <f t="shared" si="13"/>
        <v/>
      </c>
      <c r="CZ12" s="47" t="str">
        <f t="shared" si="13"/>
        <v/>
      </c>
      <c r="DA12" s="47" t="str">
        <f t="shared" si="13"/>
        <v/>
      </c>
      <c r="DB12" s="47" t="str">
        <f t="shared" si="13"/>
        <v/>
      </c>
      <c r="DC12" s="47" t="str">
        <f t="shared" si="13"/>
        <v/>
      </c>
    </row>
    <row r="13" spans="1:107" x14ac:dyDescent="0.25">
      <c r="A13" s="5" t="s">
        <v>36</v>
      </c>
      <c r="B13" s="4">
        <v>8.4</v>
      </c>
      <c r="C13" s="5" t="s">
        <v>8</v>
      </c>
      <c r="E13" s="5">
        <v>0.3</v>
      </c>
      <c r="F13" s="5">
        <v>0.5</v>
      </c>
    </row>
    <row r="14" spans="1:107" x14ac:dyDescent="0.25">
      <c r="A14" s="5" t="s">
        <v>38</v>
      </c>
      <c r="B14" s="4">
        <v>4.5</v>
      </c>
      <c r="C14" s="5" t="s">
        <v>33</v>
      </c>
      <c r="E14" s="5">
        <v>0.2</v>
      </c>
      <c r="F14" s="5">
        <v>0.5</v>
      </c>
    </row>
    <row r="15" spans="1:107" x14ac:dyDescent="0.25">
      <c r="A15" s="5" t="s">
        <v>40</v>
      </c>
      <c r="B15" s="4">
        <v>2.2000000000000002</v>
      </c>
      <c r="C15" s="5" t="s">
        <v>41</v>
      </c>
      <c r="F15" s="5">
        <v>1</v>
      </c>
      <c r="G15" s="12"/>
    </row>
    <row r="16" spans="1:107" x14ac:dyDescent="0.25">
      <c r="A16" s="5" t="s">
        <v>47</v>
      </c>
      <c r="B16" s="4">
        <v>1.1000000000000001</v>
      </c>
      <c r="C16" s="12" t="s">
        <v>33</v>
      </c>
      <c r="D16" s="12"/>
      <c r="F16" s="5">
        <v>0.5</v>
      </c>
    </row>
    <row r="17" spans="1:7" x14ac:dyDescent="0.25">
      <c r="A17" s="12" t="s">
        <v>74</v>
      </c>
      <c r="B17" s="4">
        <v>1.1000000000000001</v>
      </c>
      <c r="C17" s="12" t="s">
        <v>33</v>
      </c>
      <c r="D17" s="12"/>
      <c r="G17" s="5">
        <v>1</v>
      </c>
    </row>
    <row r="18" spans="1:7" x14ac:dyDescent="0.25">
      <c r="C18" s="12"/>
      <c r="D18" s="12"/>
    </row>
    <row r="19" spans="1:7" x14ac:dyDescent="0.25">
      <c r="C19" s="12"/>
      <c r="D19" s="12"/>
    </row>
    <row r="20" spans="1:7" x14ac:dyDescent="0.25">
      <c r="C20" s="12"/>
      <c r="D20" s="12"/>
    </row>
    <row r="21" spans="1:7" x14ac:dyDescent="0.25">
      <c r="C21" s="12"/>
      <c r="D21" s="12"/>
    </row>
    <row r="22" spans="1:7" x14ac:dyDescent="0.25">
      <c r="C22" s="12"/>
      <c r="D22" s="12"/>
    </row>
    <row r="23" spans="1:7" x14ac:dyDescent="0.25">
      <c r="C23" s="12"/>
      <c r="D23" s="12"/>
    </row>
    <row r="24" spans="1:7" x14ac:dyDescent="0.25">
      <c r="C24" s="12"/>
      <c r="D24" s="12"/>
    </row>
    <row r="25" spans="1:7" x14ac:dyDescent="0.25">
      <c r="C25" s="12"/>
      <c r="D25" s="12"/>
    </row>
    <row r="26" spans="1:7" x14ac:dyDescent="0.25">
      <c r="C26" s="12"/>
      <c r="D26" s="12"/>
    </row>
    <row r="27" spans="1:7" x14ac:dyDescent="0.25">
      <c r="C27" s="12"/>
      <c r="D27" s="12"/>
    </row>
    <row r="28" spans="1:7" x14ac:dyDescent="0.25">
      <c r="C28" s="12"/>
      <c r="D28" s="12"/>
    </row>
    <row r="34" spans="5:9" x14ac:dyDescent="0.25">
      <c r="E34" s="24"/>
      <c r="F34" s="24"/>
      <c r="G34" s="24"/>
      <c r="H34" s="24"/>
      <c r="I34" s="24"/>
    </row>
  </sheetData>
  <mergeCells count="1">
    <mergeCell ref="A12:C12"/>
  </mergeCells>
  <conditionalFormatting sqref="E12:DC12">
    <cfRule type="cellIs" dxfId="25" priority="1" operator="lessThan">
      <formula>0.2</formula>
    </cfRule>
    <cfRule type="cellIs" dxfId="24" priority="2" operator="greaterThan">
      <formula>0.35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  <col min="2" max="2" width="14.42578125" style="16" customWidth="1"/>
    <col min="3" max="4" width="9.42578125" style="4" bestFit="1" customWidth="1"/>
    <col min="5" max="9" width="9.140625" style="4"/>
    <col min="10" max="10" width="9.140625" style="17"/>
    <col min="11" max="11" width="15.140625" style="18" bestFit="1" customWidth="1"/>
    <col min="12" max="12" width="14.140625" style="58" customWidth="1"/>
    <col min="13" max="13" width="9.140625" style="15"/>
    <col min="15" max="15" width="25.140625" bestFit="1" customWidth="1"/>
    <col min="16" max="16" width="17.7109375" customWidth="1"/>
  </cols>
  <sheetData>
    <row r="1" spans="1:16" s="2" customFormat="1" x14ac:dyDescent="0.25">
      <c r="A1" s="50" t="s">
        <v>16</v>
      </c>
      <c r="B1" s="51" t="s">
        <v>14</v>
      </c>
      <c r="C1" s="52" t="s">
        <v>17</v>
      </c>
      <c r="D1" s="52" t="s">
        <v>13</v>
      </c>
      <c r="E1" s="52" t="s">
        <v>18</v>
      </c>
      <c r="F1" s="52" t="s">
        <v>21</v>
      </c>
      <c r="G1" s="52" t="s">
        <v>22</v>
      </c>
      <c r="H1" s="52" t="s">
        <v>23</v>
      </c>
      <c r="I1" s="52" t="s">
        <v>24</v>
      </c>
      <c r="J1" s="53" t="s">
        <v>25</v>
      </c>
      <c r="K1" s="54" t="s">
        <v>19</v>
      </c>
      <c r="L1" s="56" t="s">
        <v>10</v>
      </c>
      <c r="M1" s="55" t="s">
        <v>48</v>
      </c>
    </row>
    <row r="2" spans="1:16" s="2" customFormat="1" x14ac:dyDescent="0.25">
      <c r="A2" s="13">
        <v>42370</v>
      </c>
      <c r="B2" s="19">
        <v>50</v>
      </c>
      <c r="C2" s="20">
        <v>60</v>
      </c>
      <c r="D2" s="20">
        <v>10</v>
      </c>
      <c r="E2" s="20">
        <v>10</v>
      </c>
      <c r="F2" s="20">
        <v>1</v>
      </c>
      <c r="G2" s="20"/>
      <c r="H2" s="20"/>
      <c r="I2" s="20"/>
      <c r="J2" s="21"/>
      <c r="K2" s="22">
        <v>150</v>
      </c>
      <c r="L2" s="57">
        <f>K2-SUM(B2:J2)</f>
        <v>19</v>
      </c>
      <c r="M2" s="14"/>
      <c r="O2" s="59" t="s">
        <v>20</v>
      </c>
      <c r="P2" s="59"/>
    </row>
    <row r="3" spans="1:16" x14ac:dyDescent="0.25">
      <c r="A3" s="13">
        <v>42371</v>
      </c>
      <c r="B3" s="19">
        <v>50</v>
      </c>
      <c r="C3" s="20">
        <v>70</v>
      </c>
      <c r="D3" s="20">
        <v>0</v>
      </c>
      <c r="E3" s="20">
        <v>10</v>
      </c>
      <c r="F3" s="20"/>
      <c r="G3" s="20">
        <v>2</v>
      </c>
      <c r="H3" s="20">
        <v>3</v>
      </c>
      <c r="I3" s="20">
        <v>4</v>
      </c>
      <c r="J3" s="21">
        <v>5</v>
      </c>
      <c r="K3" s="22">
        <v>250</v>
      </c>
      <c r="L3" s="57">
        <f t="shared" ref="L3:L32" si="0">K3-SUM(B3:J3)</f>
        <v>106</v>
      </c>
      <c r="O3" s="60" t="str">
        <f>B1</f>
        <v>Μανάβης</v>
      </c>
      <c r="P3" s="60">
        <f>SUM(B:B)</f>
        <v>200</v>
      </c>
    </row>
    <row r="4" spans="1:16" x14ac:dyDescent="0.25">
      <c r="A4" s="13">
        <v>42372</v>
      </c>
      <c r="B4" s="19">
        <v>50</v>
      </c>
      <c r="C4" s="20">
        <v>80</v>
      </c>
      <c r="D4" s="20"/>
      <c r="E4" s="20"/>
      <c r="F4" s="20"/>
      <c r="G4" s="20"/>
      <c r="H4" s="20"/>
      <c r="I4" s="20"/>
      <c r="J4" s="21"/>
      <c r="K4" s="22">
        <v>300</v>
      </c>
      <c r="L4" s="57">
        <f t="shared" si="0"/>
        <v>170</v>
      </c>
      <c r="O4" s="60" t="str">
        <f>C1</f>
        <v>Χασάπης</v>
      </c>
      <c r="P4" s="60">
        <f>SUM(C:C)</f>
        <v>210</v>
      </c>
    </row>
    <row r="5" spans="1:16" x14ac:dyDescent="0.25">
      <c r="A5" s="13">
        <v>42373</v>
      </c>
      <c r="B5" s="19">
        <v>50</v>
      </c>
      <c r="C5" s="20"/>
      <c r="D5" s="20">
        <v>50</v>
      </c>
      <c r="E5" s="20"/>
      <c r="F5" s="20"/>
      <c r="G5" s="20"/>
      <c r="H5" s="20"/>
      <c r="I5" s="20"/>
      <c r="J5" s="21"/>
      <c r="K5" s="22">
        <v>12000</v>
      </c>
      <c r="L5" s="57">
        <f t="shared" si="0"/>
        <v>11900</v>
      </c>
      <c r="O5" s="60" t="str">
        <f>D1</f>
        <v>Macro</v>
      </c>
      <c r="P5" s="60">
        <f>SUM(D:D)</f>
        <v>60</v>
      </c>
    </row>
    <row r="6" spans="1:16" x14ac:dyDescent="0.25">
      <c r="A6" s="13">
        <v>42374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57">
        <f t="shared" si="0"/>
        <v>0</v>
      </c>
      <c r="O6" s="60" t="str">
        <f>E1</f>
        <v>Κάρβουνα</v>
      </c>
      <c r="P6" s="60">
        <f>SUM(E:E)</f>
        <v>20</v>
      </c>
    </row>
    <row r="7" spans="1:16" x14ac:dyDescent="0.25">
      <c r="A7" s="13">
        <v>42375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57">
        <f t="shared" si="0"/>
        <v>0</v>
      </c>
      <c r="O7" s="60" t="str">
        <f>F1</f>
        <v>αλλο1</v>
      </c>
      <c r="P7" s="60">
        <f>SUM(F:F)</f>
        <v>1</v>
      </c>
    </row>
    <row r="8" spans="1:16" x14ac:dyDescent="0.25">
      <c r="A8" s="13">
        <v>42376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57">
        <f t="shared" si="0"/>
        <v>0</v>
      </c>
      <c r="O8" s="60" t="str">
        <f>G1</f>
        <v>αλλο2</v>
      </c>
      <c r="P8" s="60">
        <f>SUM(G:G)</f>
        <v>2</v>
      </c>
    </row>
    <row r="9" spans="1:16" x14ac:dyDescent="0.25">
      <c r="A9" s="13">
        <v>42377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57">
        <f t="shared" si="0"/>
        <v>0</v>
      </c>
      <c r="O9" s="60" t="str">
        <f>H1</f>
        <v>αλλο3</v>
      </c>
      <c r="P9" s="60">
        <f>SUM(H:H)</f>
        <v>3</v>
      </c>
    </row>
    <row r="10" spans="1:16" x14ac:dyDescent="0.25">
      <c r="A10" s="13">
        <v>42378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57">
        <f t="shared" si="0"/>
        <v>0</v>
      </c>
      <c r="O10" s="60" t="str">
        <f>I1</f>
        <v>άλλο 4</v>
      </c>
      <c r="P10" s="60">
        <f>SUM(I:I)</f>
        <v>4</v>
      </c>
    </row>
    <row r="11" spans="1:16" x14ac:dyDescent="0.25">
      <c r="A11" s="13">
        <v>42379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57">
        <f t="shared" si="0"/>
        <v>0</v>
      </c>
      <c r="O11" s="60" t="str">
        <f>J1</f>
        <v>άλλο 5</v>
      </c>
      <c r="P11" s="60">
        <f>SUM(J:J)</f>
        <v>5</v>
      </c>
    </row>
    <row r="12" spans="1:16" x14ac:dyDescent="0.25">
      <c r="A12" s="13">
        <v>42380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57">
        <f t="shared" si="0"/>
        <v>0</v>
      </c>
      <c r="O12" s="61"/>
      <c r="P12" s="61"/>
    </row>
    <row r="13" spans="1:16" x14ac:dyDescent="0.25">
      <c r="A13" s="13">
        <v>42381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57">
        <f t="shared" si="0"/>
        <v>0</v>
      </c>
      <c r="O13" s="65" t="s">
        <v>49</v>
      </c>
      <c r="P13" s="66">
        <f>SUM(P3:P12)</f>
        <v>505</v>
      </c>
    </row>
    <row r="14" spans="1:16" x14ac:dyDescent="0.25">
      <c r="A14" s="13">
        <v>42382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57">
        <f t="shared" si="0"/>
        <v>0</v>
      </c>
      <c r="O14" s="59" t="s">
        <v>50</v>
      </c>
      <c r="P14" s="62">
        <f>SUM(K:K)</f>
        <v>12700</v>
      </c>
    </row>
    <row r="15" spans="1:16" ht="15.75" x14ac:dyDescent="0.25">
      <c r="A15" s="13">
        <v>42383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57">
        <f t="shared" si="0"/>
        <v>0</v>
      </c>
      <c r="O15" s="68" t="s">
        <v>26</v>
      </c>
      <c r="P15" s="69">
        <f>P14-P13</f>
        <v>12195</v>
      </c>
    </row>
    <row r="16" spans="1:16" x14ac:dyDescent="0.25">
      <c r="A16" s="13">
        <v>42384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57">
        <f t="shared" si="0"/>
        <v>0</v>
      </c>
    </row>
    <row r="17" spans="1:16" x14ac:dyDescent="0.25">
      <c r="A17" s="13">
        <v>42385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57">
        <f t="shared" si="0"/>
        <v>0</v>
      </c>
    </row>
    <row r="18" spans="1:16" x14ac:dyDescent="0.25">
      <c r="A18" s="13">
        <v>42386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57">
        <f t="shared" si="0"/>
        <v>0</v>
      </c>
      <c r="O18" s="23" t="s">
        <v>51</v>
      </c>
      <c r="P18" s="67"/>
    </row>
    <row r="19" spans="1:16" x14ac:dyDescent="0.25">
      <c r="A19" s="13">
        <v>42387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57">
        <f t="shared" si="0"/>
        <v>0</v>
      </c>
      <c r="O19" s="3" t="s">
        <v>15</v>
      </c>
      <c r="P19" s="17">
        <v>350</v>
      </c>
    </row>
    <row r="20" spans="1:16" x14ac:dyDescent="0.25">
      <c r="A20" s="13">
        <v>42388</v>
      </c>
      <c r="K20" s="22"/>
      <c r="L20" s="57">
        <f t="shared" si="0"/>
        <v>0</v>
      </c>
      <c r="O20" s="3" t="s">
        <v>27</v>
      </c>
      <c r="P20" s="17">
        <v>20</v>
      </c>
    </row>
    <row r="21" spans="1:16" x14ac:dyDescent="0.25">
      <c r="A21" s="13">
        <v>42389</v>
      </c>
      <c r="K21" s="22"/>
      <c r="L21" s="57">
        <f t="shared" si="0"/>
        <v>0</v>
      </c>
      <c r="O21" s="3"/>
      <c r="P21" s="6"/>
    </row>
    <row r="22" spans="1:16" x14ac:dyDescent="0.25">
      <c r="A22" s="13">
        <v>42390</v>
      </c>
      <c r="K22" s="22"/>
      <c r="L22" s="57">
        <f t="shared" si="0"/>
        <v>0</v>
      </c>
      <c r="O22" s="3"/>
      <c r="P22" s="6"/>
    </row>
    <row r="23" spans="1:16" x14ac:dyDescent="0.25">
      <c r="A23" s="13">
        <v>42391</v>
      </c>
      <c r="K23" s="22"/>
      <c r="L23" s="57">
        <f t="shared" si="0"/>
        <v>0</v>
      </c>
      <c r="O23" s="3"/>
      <c r="P23" s="6"/>
    </row>
    <row r="24" spans="1:16" x14ac:dyDescent="0.25">
      <c r="A24" s="13">
        <v>42392</v>
      </c>
      <c r="K24" s="22"/>
      <c r="L24" s="57">
        <f t="shared" si="0"/>
        <v>0</v>
      </c>
      <c r="O24" s="3"/>
      <c r="P24" s="6"/>
    </row>
    <row r="25" spans="1:16" x14ac:dyDescent="0.25">
      <c r="A25" s="13">
        <v>42393</v>
      </c>
      <c r="K25" s="22"/>
      <c r="L25" s="57">
        <f t="shared" si="0"/>
        <v>0</v>
      </c>
      <c r="O25" s="3"/>
      <c r="P25" s="6"/>
    </row>
    <row r="26" spans="1:16" x14ac:dyDescent="0.25">
      <c r="A26" s="13">
        <v>42394</v>
      </c>
      <c r="K26" s="22"/>
      <c r="L26" s="57">
        <f t="shared" si="0"/>
        <v>0</v>
      </c>
      <c r="O26" s="7"/>
      <c r="P26" s="8"/>
    </row>
    <row r="27" spans="1:16" x14ac:dyDescent="0.25">
      <c r="A27" s="13">
        <v>42395</v>
      </c>
      <c r="K27" s="22"/>
      <c r="L27" s="57">
        <f t="shared" si="0"/>
        <v>0</v>
      </c>
      <c r="O27" s="65" t="s">
        <v>52</v>
      </c>
      <c r="P27" s="66">
        <f>SUM(P19:P26)</f>
        <v>370</v>
      </c>
    </row>
    <row r="28" spans="1:16" ht="18.75" x14ac:dyDescent="0.3">
      <c r="A28" s="13">
        <v>42396</v>
      </c>
      <c r="K28" s="22"/>
      <c r="L28" s="57">
        <f t="shared" si="0"/>
        <v>0</v>
      </c>
      <c r="O28" s="63" t="s">
        <v>26</v>
      </c>
      <c r="P28" s="64">
        <f>P15-P27</f>
        <v>11825</v>
      </c>
    </row>
    <row r="29" spans="1:16" x14ac:dyDescent="0.25">
      <c r="A29" s="13">
        <v>42397</v>
      </c>
      <c r="K29" s="22"/>
      <c r="L29" s="57">
        <f t="shared" si="0"/>
        <v>0</v>
      </c>
    </row>
    <row r="30" spans="1:16" x14ac:dyDescent="0.25">
      <c r="A30" s="13">
        <v>42398</v>
      </c>
      <c r="K30" s="22"/>
      <c r="L30" s="57">
        <f t="shared" si="0"/>
        <v>0</v>
      </c>
    </row>
    <row r="31" spans="1:16" x14ac:dyDescent="0.25">
      <c r="A31" s="13">
        <v>42399</v>
      </c>
      <c r="L31" s="57">
        <f t="shared" si="0"/>
        <v>0</v>
      </c>
    </row>
    <row r="32" spans="1:16" x14ac:dyDescent="0.25">
      <c r="A32" s="13">
        <v>42400</v>
      </c>
      <c r="L32" s="57">
        <f t="shared" si="0"/>
        <v>0</v>
      </c>
    </row>
  </sheetData>
  <conditionalFormatting sqref="P15">
    <cfRule type="cellIs" dxfId="23" priority="2" operator="lessThan">
      <formula>0</formula>
    </cfRule>
  </conditionalFormatting>
  <conditionalFormatting sqref="P28">
    <cfRule type="cellIs" dxfId="22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4" style="16" customWidth="1"/>
    <col min="3" max="9" width="14" style="4" customWidth="1"/>
    <col min="10" max="10" width="14" style="17" customWidth="1"/>
    <col min="11" max="11" width="15.140625" style="18" bestFit="1" customWidth="1"/>
    <col min="12" max="12" width="14.140625" style="76" customWidth="1"/>
    <col min="13" max="13" width="9.140625" style="15"/>
    <col min="15" max="15" width="25.140625" bestFit="1" customWidth="1"/>
    <col min="16" max="16" width="16.5703125" bestFit="1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42401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42402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0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42403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42404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42405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42406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42407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42408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42409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42410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42411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42412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42413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42414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42415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42416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42417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42418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42419</v>
      </c>
      <c r="L20" s="75">
        <f t="shared" si="0"/>
        <v>0</v>
      </c>
      <c r="O20" s="3"/>
      <c r="P20" s="17"/>
    </row>
    <row r="21" spans="1:16" x14ac:dyDescent="0.25">
      <c r="A21" s="13">
        <v>42420</v>
      </c>
      <c r="L21" s="75">
        <f t="shared" si="0"/>
        <v>0</v>
      </c>
      <c r="O21" s="3"/>
      <c r="P21" s="6"/>
    </row>
    <row r="22" spans="1:16" x14ac:dyDescent="0.25">
      <c r="A22" s="13">
        <v>42421</v>
      </c>
      <c r="L22" s="75">
        <f t="shared" si="0"/>
        <v>0</v>
      </c>
      <c r="O22" s="3"/>
      <c r="P22" s="6"/>
    </row>
    <row r="23" spans="1:16" x14ac:dyDescent="0.25">
      <c r="A23" s="13">
        <v>42422</v>
      </c>
      <c r="L23" s="75">
        <f t="shared" si="0"/>
        <v>0</v>
      </c>
      <c r="O23" s="3"/>
      <c r="P23" s="6"/>
    </row>
    <row r="24" spans="1:16" x14ac:dyDescent="0.25">
      <c r="A24" s="13">
        <v>42423</v>
      </c>
      <c r="L24" s="75">
        <f t="shared" si="0"/>
        <v>0</v>
      </c>
      <c r="O24" s="3"/>
      <c r="P24" s="6"/>
    </row>
    <row r="25" spans="1:16" x14ac:dyDescent="0.25">
      <c r="A25" s="13">
        <v>42424</v>
      </c>
      <c r="L25" s="75">
        <f t="shared" si="0"/>
        <v>0</v>
      </c>
      <c r="O25" s="3"/>
      <c r="P25" s="6"/>
    </row>
    <row r="26" spans="1:16" x14ac:dyDescent="0.25">
      <c r="A26" s="13">
        <v>42425</v>
      </c>
      <c r="L26" s="75">
        <f t="shared" si="0"/>
        <v>0</v>
      </c>
      <c r="O26" s="7"/>
      <c r="P26" s="8"/>
    </row>
    <row r="27" spans="1:16" x14ac:dyDescent="0.25">
      <c r="A27" s="13">
        <v>42426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42427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42428</v>
      </c>
      <c r="L29" s="75">
        <f t="shared" si="0"/>
        <v>0</v>
      </c>
    </row>
    <row r="30" spans="1:16" x14ac:dyDescent="0.25">
      <c r="A30" s="13">
        <v>42429</v>
      </c>
      <c r="L30" s="75">
        <f t="shared" si="0"/>
        <v>0</v>
      </c>
    </row>
    <row r="31" spans="1:16" x14ac:dyDescent="0.25">
      <c r="A31" s="13"/>
      <c r="L31" s="75"/>
    </row>
    <row r="32" spans="1:16" x14ac:dyDescent="0.25">
      <c r="A32" s="13"/>
      <c r="L32" s="75"/>
    </row>
  </sheetData>
  <conditionalFormatting sqref="P15">
    <cfRule type="cellIs" dxfId="21" priority="2" operator="lessThan">
      <formula>0</formula>
    </cfRule>
  </conditionalFormatting>
  <conditionalFormatting sqref="P28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2.85546875" style="16" customWidth="1"/>
    <col min="3" max="9" width="12.85546875" style="4" customWidth="1"/>
    <col min="10" max="10" width="12.85546875" style="17" customWidth="1"/>
    <col min="11" max="11" width="12.85546875" style="18" customWidth="1"/>
    <col min="12" max="12" width="14.140625" style="76" customWidth="1"/>
    <col min="13" max="13" width="9.140625" style="15"/>
    <col min="15" max="15" width="25.140625" bestFit="1" customWidth="1"/>
    <col min="16" max="16" width="16.5703125" bestFit="1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42430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42431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2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42432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42433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42434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42435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42436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42437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42438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42439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42440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42441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42442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42443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42444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42445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42446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42447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42448</v>
      </c>
      <c r="L20" s="75">
        <f t="shared" si="0"/>
        <v>0</v>
      </c>
      <c r="O20" s="3"/>
      <c r="P20" s="17"/>
    </row>
    <row r="21" spans="1:16" x14ac:dyDescent="0.25">
      <c r="A21" s="13">
        <v>42449</v>
      </c>
      <c r="L21" s="75">
        <f t="shared" si="0"/>
        <v>0</v>
      </c>
      <c r="O21" s="3"/>
      <c r="P21" s="6"/>
    </row>
    <row r="22" spans="1:16" x14ac:dyDescent="0.25">
      <c r="A22" s="13">
        <v>42450</v>
      </c>
      <c r="L22" s="75">
        <f t="shared" si="0"/>
        <v>0</v>
      </c>
      <c r="O22" s="3"/>
      <c r="P22" s="6"/>
    </row>
    <row r="23" spans="1:16" x14ac:dyDescent="0.25">
      <c r="A23" s="13">
        <v>42451</v>
      </c>
      <c r="L23" s="75">
        <f t="shared" si="0"/>
        <v>0</v>
      </c>
      <c r="O23" s="3"/>
      <c r="P23" s="6"/>
    </row>
    <row r="24" spans="1:16" x14ac:dyDescent="0.25">
      <c r="A24" s="13">
        <v>42452</v>
      </c>
      <c r="L24" s="75">
        <f t="shared" si="0"/>
        <v>0</v>
      </c>
      <c r="O24" s="3"/>
      <c r="P24" s="6"/>
    </row>
    <row r="25" spans="1:16" x14ac:dyDescent="0.25">
      <c r="A25" s="13">
        <v>42453</v>
      </c>
      <c r="L25" s="75">
        <f t="shared" si="0"/>
        <v>0</v>
      </c>
      <c r="O25" s="3"/>
      <c r="P25" s="6"/>
    </row>
    <row r="26" spans="1:16" x14ac:dyDescent="0.25">
      <c r="A26" s="13">
        <v>42454</v>
      </c>
      <c r="L26" s="75">
        <f t="shared" si="0"/>
        <v>0</v>
      </c>
      <c r="O26" s="7"/>
      <c r="P26" s="8"/>
    </row>
    <row r="27" spans="1:16" x14ac:dyDescent="0.25">
      <c r="A27" s="13">
        <v>42455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42456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42457</v>
      </c>
      <c r="L29" s="75">
        <f t="shared" si="0"/>
        <v>0</v>
      </c>
    </row>
    <row r="30" spans="1:16" x14ac:dyDescent="0.25">
      <c r="A30" s="13">
        <v>42458</v>
      </c>
      <c r="L30" s="75">
        <f t="shared" si="0"/>
        <v>0</v>
      </c>
    </row>
    <row r="31" spans="1:16" x14ac:dyDescent="0.25">
      <c r="A31" s="13">
        <v>42459</v>
      </c>
      <c r="L31" s="75">
        <f t="shared" si="0"/>
        <v>0</v>
      </c>
    </row>
    <row r="32" spans="1:16" x14ac:dyDescent="0.25">
      <c r="A32" s="13">
        <v>42460</v>
      </c>
      <c r="L32" s="75">
        <f t="shared" si="0"/>
        <v>0</v>
      </c>
    </row>
  </sheetData>
  <conditionalFormatting sqref="P15">
    <cfRule type="cellIs" dxfId="19" priority="2" operator="lessThan">
      <formula>0</formula>
    </cfRule>
  </conditionalFormatting>
  <conditionalFormatting sqref="P28">
    <cfRule type="cellIs" dxfId="18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3" style="16" customWidth="1"/>
    <col min="3" max="9" width="13" style="4" customWidth="1"/>
    <col min="10" max="10" width="13" style="17" customWidth="1"/>
    <col min="11" max="11" width="13" style="18" customWidth="1"/>
    <col min="12" max="12" width="14.140625" style="76" customWidth="1"/>
    <col min="13" max="13" width="9.140625" style="15"/>
    <col min="15" max="15" width="25.140625" bestFit="1" customWidth="1"/>
    <col min="16" max="16" width="16.5703125" bestFit="1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42461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42462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1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42463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42464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42465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42466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42467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42468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42469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42470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42471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42472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42473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42474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42475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42476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42477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42478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42479</v>
      </c>
      <c r="L20" s="75">
        <f t="shared" si="0"/>
        <v>0</v>
      </c>
      <c r="O20" s="3"/>
      <c r="P20" s="17"/>
    </row>
    <row r="21" spans="1:16" x14ac:dyDescent="0.25">
      <c r="A21" s="13">
        <v>42480</v>
      </c>
      <c r="L21" s="75">
        <f t="shared" si="0"/>
        <v>0</v>
      </c>
      <c r="O21" s="3"/>
      <c r="P21" s="6"/>
    </row>
    <row r="22" spans="1:16" x14ac:dyDescent="0.25">
      <c r="A22" s="13">
        <v>42481</v>
      </c>
      <c r="L22" s="75">
        <f t="shared" si="0"/>
        <v>0</v>
      </c>
      <c r="O22" s="3"/>
      <c r="P22" s="6"/>
    </row>
    <row r="23" spans="1:16" x14ac:dyDescent="0.25">
      <c r="A23" s="13">
        <v>42482</v>
      </c>
      <c r="L23" s="75">
        <f t="shared" si="0"/>
        <v>0</v>
      </c>
      <c r="O23" s="3"/>
      <c r="P23" s="6"/>
    </row>
    <row r="24" spans="1:16" x14ac:dyDescent="0.25">
      <c r="A24" s="13">
        <v>42483</v>
      </c>
      <c r="L24" s="75">
        <f t="shared" si="0"/>
        <v>0</v>
      </c>
      <c r="O24" s="3"/>
      <c r="P24" s="6"/>
    </row>
    <row r="25" spans="1:16" x14ac:dyDescent="0.25">
      <c r="A25" s="13">
        <v>42484</v>
      </c>
      <c r="L25" s="75">
        <f t="shared" si="0"/>
        <v>0</v>
      </c>
      <c r="O25" s="3"/>
      <c r="P25" s="6"/>
    </row>
    <row r="26" spans="1:16" x14ac:dyDescent="0.25">
      <c r="A26" s="13">
        <v>42485</v>
      </c>
      <c r="L26" s="75">
        <f t="shared" si="0"/>
        <v>0</v>
      </c>
      <c r="O26" s="7"/>
      <c r="P26" s="8"/>
    </row>
    <row r="27" spans="1:16" x14ac:dyDescent="0.25">
      <c r="A27" s="13">
        <v>42486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42487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42488</v>
      </c>
      <c r="L29" s="75">
        <f t="shared" si="0"/>
        <v>0</v>
      </c>
    </row>
    <row r="30" spans="1:16" x14ac:dyDescent="0.25">
      <c r="A30" s="13">
        <v>42489</v>
      </c>
      <c r="L30" s="75">
        <f t="shared" si="0"/>
        <v>0</v>
      </c>
    </row>
    <row r="31" spans="1:16" x14ac:dyDescent="0.25">
      <c r="A31" s="13">
        <v>42490</v>
      </c>
      <c r="L31" s="75">
        <f t="shared" si="0"/>
        <v>0</v>
      </c>
    </row>
    <row r="32" spans="1:16" x14ac:dyDescent="0.25">
      <c r="A32" s="13"/>
      <c r="L32" s="75"/>
    </row>
  </sheetData>
  <conditionalFormatting sqref="P15">
    <cfRule type="cellIs" dxfId="17" priority="2" operator="lessThan">
      <formula>0</formula>
    </cfRule>
  </conditionalFormatting>
  <conditionalFormatting sqref="P28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3.5703125" style="16" customWidth="1"/>
    <col min="3" max="9" width="13.5703125" style="4" customWidth="1"/>
    <col min="10" max="10" width="13.5703125" style="17" customWidth="1"/>
    <col min="11" max="11" width="15.140625" style="18" bestFit="1" customWidth="1"/>
    <col min="12" max="12" width="14.140625" style="76" customWidth="1"/>
    <col min="13" max="13" width="9.140625" style="15"/>
    <col min="15" max="15" width="25.140625" bestFit="1" customWidth="1"/>
    <col min="16" max="16" width="16.5703125" bestFit="1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42491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42492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2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42493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42494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42495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42496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42497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42498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42499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42500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42501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42502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42503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42504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42505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42506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42507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42508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42509</v>
      </c>
      <c r="L20" s="75">
        <f t="shared" si="0"/>
        <v>0</v>
      </c>
      <c r="O20" s="3"/>
      <c r="P20" s="17"/>
    </row>
    <row r="21" spans="1:16" x14ac:dyDescent="0.25">
      <c r="A21" s="13">
        <v>42510</v>
      </c>
      <c r="L21" s="75">
        <f t="shared" si="0"/>
        <v>0</v>
      </c>
      <c r="O21" s="3"/>
      <c r="P21" s="6"/>
    </row>
    <row r="22" spans="1:16" x14ac:dyDescent="0.25">
      <c r="A22" s="13">
        <v>42511</v>
      </c>
      <c r="L22" s="75">
        <f t="shared" si="0"/>
        <v>0</v>
      </c>
      <c r="O22" s="3"/>
      <c r="P22" s="6"/>
    </row>
    <row r="23" spans="1:16" x14ac:dyDescent="0.25">
      <c r="A23" s="13">
        <v>42512</v>
      </c>
      <c r="L23" s="75">
        <f t="shared" si="0"/>
        <v>0</v>
      </c>
      <c r="O23" s="3"/>
      <c r="P23" s="6"/>
    </row>
    <row r="24" spans="1:16" x14ac:dyDescent="0.25">
      <c r="A24" s="13">
        <v>42513</v>
      </c>
      <c r="L24" s="75">
        <f t="shared" si="0"/>
        <v>0</v>
      </c>
      <c r="O24" s="3"/>
      <c r="P24" s="6"/>
    </row>
    <row r="25" spans="1:16" x14ac:dyDescent="0.25">
      <c r="A25" s="13">
        <v>42514</v>
      </c>
      <c r="L25" s="75">
        <f t="shared" si="0"/>
        <v>0</v>
      </c>
      <c r="O25" s="3"/>
      <c r="P25" s="6"/>
    </row>
    <row r="26" spans="1:16" x14ac:dyDescent="0.25">
      <c r="A26" s="13">
        <v>42515</v>
      </c>
      <c r="L26" s="75">
        <f t="shared" si="0"/>
        <v>0</v>
      </c>
      <c r="O26" s="7"/>
      <c r="P26" s="8"/>
    </row>
    <row r="27" spans="1:16" x14ac:dyDescent="0.25">
      <c r="A27" s="13">
        <v>42516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42517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42518</v>
      </c>
      <c r="L29" s="75">
        <f t="shared" si="0"/>
        <v>0</v>
      </c>
    </row>
    <row r="30" spans="1:16" x14ac:dyDescent="0.25">
      <c r="A30" s="13">
        <v>42519</v>
      </c>
      <c r="L30" s="75">
        <f t="shared" si="0"/>
        <v>0</v>
      </c>
    </row>
    <row r="31" spans="1:16" x14ac:dyDescent="0.25">
      <c r="A31" s="13">
        <v>42520</v>
      </c>
      <c r="L31" s="75">
        <f t="shared" si="0"/>
        <v>0</v>
      </c>
    </row>
    <row r="32" spans="1:16" x14ac:dyDescent="0.25">
      <c r="A32" s="13">
        <v>42521</v>
      </c>
      <c r="L32" s="75">
        <f t="shared" si="0"/>
        <v>0</v>
      </c>
    </row>
  </sheetData>
  <conditionalFormatting sqref="P15">
    <cfRule type="cellIs" dxfId="15" priority="2" operator="lessThan">
      <formula>0</formula>
    </cfRule>
  </conditionalFormatting>
  <conditionalFormatting sqref="P28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3.5703125" style="16" customWidth="1"/>
    <col min="3" max="9" width="13.5703125" style="4" customWidth="1"/>
    <col min="10" max="10" width="13.5703125" style="17" customWidth="1"/>
    <col min="11" max="11" width="15.140625" style="18" bestFit="1" customWidth="1"/>
    <col min="12" max="12" width="14.140625" style="76" customWidth="1"/>
    <col min="13" max="13" width="9.140625" style="15"/>
    <col min="15" max="15" width="25.140625" bestFit="1" customWidth="1"/>
    <col min="16" max="16" width="18.28515625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42522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42523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1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42524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42525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42526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42527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42528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42529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42530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42531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42532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42533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42534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42535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42536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42537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42538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42539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42540</v>
      </c>
      <c r="L20" s="75">
        <f t="shared" si="0"/>
        <v>0</v>
      </c>
      <c r="O20" s="3"/>
      <c r="P20" s="17"/>
    </row>
    <row r="21" spans="1:16" x14ac:dyDescent="0.25">
      <c r="A21" s="13">
        <v>42541</v>
      </c>
      <c r="L21" s="75">
        <f t="shared" si="0"/>
        <v>0</v>
      </c>
      <c r="O21" s="3"/>
      <c r="P21" s="6"/>
    </row>
    <row r="22" spans="1:16" x14ac:dyDescent="0.25">
      <c r="A22" s="13">
        <v>42542</v>
      </c>
      <c r="L22" s="75">
        <f t="shared" si="0"/>
        <v>0</v>
      </c>
      <c r="O22" s="3"/>
      <c r="P22" s="6"/>
    </row>
    <row r="23" spans="1:16" x14ac:dyDescent="0.25">
      <c r="A23" s="13">
        <v>42543</v>
      </c>
      <c r="L23" s="75">
        <f t="shared" si="0"/>
        <v>0</v>
      </c>
      <c r="O23" s="3"/>
      <c r="P23" s="6"/>
    </row>
    <row r="24" spans="1:16" x14ac:dyDescent="0.25">
      <c r="A24" s="13">
        <v>42544</v>
      </c>
      <c r="L24" s="75">
        <f t="shared" si="0"/>
        <v>0</v>
      </c>
      <c r="O24" s="3"/>
      <c r="P24" s="6"/>
    </row>
    <row r="25" spans="1:16" x14ac:dyDescent="0.25">
      <c r="A25" s="13">
        <v>42545</v>
      </c>
      <c r="L25" s="75">
        <f t="shared" si="0"/>
        <v>0</v>
      </c>
      <c r="O25" s="3"/>
      <c r="P25" s="6"/>
    </row>
    <row r="26" spans="1:16" x14ac:dyDescent="0.25">
      <c r="A26" s="13">
        <v>42546</v>
      </c>
      <c r="L26" s="75">
        <f t="shared" si="0"/>
        <v>0</v>
      </c>
      <c r="O26" s="7"/>
      <c r="P26" s="8"/>
    </row>
    <row r="27" spans="1:16" x14ac:dyDescent="0.25">
      <c r="A27" s="13">
        <v>42547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42548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42549</v>
      </c>
      <c r="L29" s="75">
        <f t="shared" si="0"/>
        <v>0</v>
      </c>
    </row>
    <row r="30" spans="1:16" x14ac:dyDescent="0.25">
      <c r="A30" s="13">
        <v>42550</v>
      </c>
      <c r="L30" s="75">
        <f t="shared" si="0"/>
        <v>0</v>
      </c>
    </row>
    <row r="31" spans="1:16" x14ac:dyDescent="0.25">
      <c r="A31" s="13">
        <v>42551</v>
      </c>
      <c r="L31" s="75">
        <f t="shared" si="0"/>
        <v>0</v>
      </c>
    </row>
    <row r="32" spans="1:16" x14ac:dyDescent="0.25">
      <c r="A32" s="13"/>
      <c r="L32" s="75"/>
    </row>
  </sheetData>
  <conditionalFormatting sqref="P15">
    <cfRule type="cellIs" dxfId="13" priority="2" operator="lessThan">
      <formula>0</formula>
    </cfRule>
  </conditionalFormatting>
  <conditionalFormatting sqref="P28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2"/>
  <sheetViews>
    <sheetView workbookViewId="0">
      <selection activeCell="P19" sqref="P19"/>
    </sheetView>
  </sheetViews>
  <sheetFormatPr defaultRowHeight="15" x14ac:dyDescent="0.25"/>
  <cols>
    <col min="1" max="1" width="11.85546875" bestFit="1" customWidth="1"/>
    <col min="2" max="2" width="13.140625" style="16" customWidth="1"/>
    <col min="3" max="9" width="13.140625" style="4" customWidth="1"/>
    <col min="10" max="10" width="13.140625" style="17" customWidth="1"/>
    <col min="11" max="11" width="15.140625" style="18" bestFit="1" customWidth="1"/>
    <col min="12" max="12" width="14.140625" style="76" customWidth="1"/>
    <col min="13" max="13" width="9.140625" style="15"/>
    <col min="15" max="15" width="25.140625" bestFit="1" customWidth="1"/>
    <col min="16" max="16" width="18.7109375" customWidth="1"/>
  </cols>
  <sheetData>
    <row r="1" spans="1:16" s="2" customFormat="1" x14ac:dyDescent="0.25">
      <c r="A1" s="25" t="s">
        <v>16</v>
      </c>
      <c r="B1" s="70" t="s">
        <v>14</v>
      </c>
      <c r="C1" s="26" t="s">
        <v>17</v>
      </c>
      <c r="D1" s="26" t="s">
        <v>13</v>
      </c>
      <c r="E1" s="26" t="s">
        <v>18</v>
      </c>
      <c r="F1" s="26" t="s">
        <v>21</v>
      </c>
      <c r="G1" s="26" t="s">
        <v>22</v>
      </c>
      <c r="H1" s="26" t="s">
        <v>23</v>
      </c>
      <c r="I1" s="26" t="s">
        <v>24</v>
      </c>
      <c r="J1" s="71" t="s">
        <v>25</v>
      </c>
      <c r="K1" s="72" t="s">
        <v>19</v>
      </c>
      <c r="L1" s="73" t="s">
        <v>10</v>
      </c>
      <c r="M1" s="74" t="s">
        <v>48</v>
      </c>
    </row>
    <row r="2" spans="1:16" s="2" customFormat="1" x14ac:dyDescent="0.25">
      <c r="A2" s="13">
        <v>42552</v>
      </c>
      <c r="B2" s="19"/>
      <c r="C2" s="20"/>
      <c r="D2" s="20"/>
      <c r="E2" s="20"/>
      <c r="F2" s="20"/>
      <c r="G2" s="20"/>
      <c r="H2" s="20"/>
      <c r="I2" s="20"/>
      <c r="J2" s="21"/>
      <c r="K2" s="22"/>
      <c r="L2" s="75">
        <f>K2-SUM(B2:J2)</f>
        <v>0</v>
      </c>
      <c r="M2" s="14"/>
      <c r="O2" s="77" t="s">
        <v>20</v>
      </c>
      <c r="P2" s="77"/>
    </row>
    <row r="3" spans="1:16" x14ac:dyDescent="0.25">
      <c r="A3" s="13">
        <v>42553</v>
      </c>
      <c r="B3" s="19"/>
      <c r="C3" s="20"/>
      <c r="D3" s="20"/>
      <c r="E3" s="20"/>
      <c r="F3" s="20"/>
      <c r="G3" s="20"/>
      <c r="H3" s="20"/>
      <c r="I3" s="20"/>
      <c r="J3" s="21"/>
      <c r="K3" s="22"/>
      <c r="L3" s="75">
        <f t="shared" ref="L3:L31" si="0">K3-SUM(B3:J3)</f>
        <v>0</v>
      </c>
      <c r="O3" s="11" t="str">
        <f>B1</f>
        <v>Μανάβης</v>
      </c>
      <c r="P3" s="11">
        <f>SUM(B:B)</f>
        <v>0</v>
      </c>
    </row>
    <row r="4" spans="1:16" x14ac:dyDescent="0.25">
      <c r="A4" s="13">
        <v>42554</v>
      </c>
      <c r="B4" s="19"/>
      <c r="C4" s="20"/>
      <c r="D4" s="20"/>
      <c r="E4" s="20"/>
      <c r="F4" s="20"/>
      <c r="G4" s="20"/>
      <c r="H4" s="20"/>
      <c r="I4" s="20"/>
      <c r="J4" s="21"/>
      <c r="K4" s="22"/>
      <c r="L4" s="75">
        <f t="shared" si="0"/>
        <v>0</v>
      </c>
      <c r="O4" s="11" t="str">
        <f>C1</f>
        <v>Χασάπης</v>
      </c>
      <c r="P4" s="11">
        <f>SUM(C:C)</f>
        <v>0</v>
      </c>
    </row>
    <row r="5" spans="1:16" x14ac:dyDescent="0.25">
      <c r="A5" s="13">
        <v>42555</v>
      </c>
      <c r="B5" s="19"/>
      <c r="C5" s="20"/>
      <c r="D5" s="20"/>
      <c r="E5" s="20"/>
      <c r="F5" s="20"/>
      <c r="G5" s="20"/>
      <c r="H5" s="20"/>
      <c r="I5" s="20"/>
      <c r="J5" s="21"/>
      <c r="K5" s="22"/>
      <c r="L5" s="75">
        <f t="shared" si="0"/>
        <v>0</v>
      </c>
      <c r="O5" s="11" t="str">
        <f>D1</f>
        <v>Macro</v>
      </c>
      <c r="P5" s="11">
        <f>SUM(D:D)</f>
        <v>0</v>
      </c>
    </row>
    <row r="6" spans="1:16" x14ac:dyDescent="0.25">
      <c r="A6" s="13">
        <v>42556</v>
      </c>
      <c r="B6" s="19"/>
      <c r="C6" s="20"/>
      <c r="D6" s="20"/>
      <c r="E6" s="20"/>
      <c r="F6" s="20"/>
      <c r="G6" s="20"/>
      <c r="H6" s="20"/>
      <c r="I6" s="20"/>
      <c r="J6" s="21"/>
      <c r="K6" s="22"/>
      <c r="L6" s="75">
        <f t="shared" si="0"/>
        <v>0</v>
      </c>
      <c r="O6" s="11" t="str">
        <f>E1</f>
        <v>Κάρβουνα</v>
      </c>
      <c r="P6" s="11">
        <f>SUM(E:E)</f>
        <v>0</v>
      </c>
    </row>
    <row r="7" spans="1:16" x14ac:dyDescent="0.25">
      <c r="A7" s="13">
        <v>42557</v>
      </c>
      <c r="B7" s="19"/>
      <c r="C7" s="20"/>
      <c r="D7" s="20"/>
      <c r="E7" s="20"/>
      <c r="F7" s="20"/>
      <c r="G7" s="20"/>
      <c r="H7" s="20"/>
      <c r="I7" s="20"/>
      <c r="J7" s="21"/>
      <c r="K7" s="22"/>
      <c r="L7" s="75">
        <f t="shared" si="0"/>
        <v>0</v>
      </c>
      <c r="O7" s="11" t="str">
        <f>F1</f>
        <v>αλλο1</v>
      </c>
      <c r="P7" s="11">
        <f>SUM(F:F)</f>
        <v>0</v>
      </c>
    </row>
    <row r="8" spans="1:16" x14ac:dyDescent="0.25">
      <c r="A8" s="13">
        <v>42558</v>
      </c>
      <c r="B8" s="19"/>
      <c r="C8" s="20"/>
      <c r="D8" s="20"/>
      <c r="E8" s="20"/>
      <c r="F8" s="20"/>
      <c r="G8" s="20"/>
      <c r="H8" s="20"/>
      <c r="I8" s="20"/>
      <c r="J8" s="21"/>
      <c r="K8" s="22"/>
      <c r="L8" s="75">
        <f t="shared" si="0"/>
        <v>0</v>
      </c>
      <c r="O8" s="11" t="str">
        <f>G1</f>
        <v>αλλο2</v>
      </c>
      <c r="P8" s="11">
        <f>SUM(G:G)</f>
        <v>0</v>
      </c>
    </row>
    <row r="9" spans="1:16" x14ac:dyDescent="0.25">
      <c r="A9" s="13">
        <v>42559</v>
      </c>
      <c r="B9" s="19"/>
      <c r="C9" s="20"/>
      <c r="D9" s="20"/>
      <c r="E9" s="20"/>
      <c r="F9" s="20"/>
      <c r="G9" s="20"/>
      <c r="H9" s="20"/>
      <c r="I9" s="20"/>
      <c r="J9" s="21"/>
      <c r="K9" s="22"/>
      <c r="L9" s="75">
        <f t="shared" si="0"/>
        <v>0</v>
      </c>
      <c r="O9" s="11" t="str">
        <f>H1</f>
        <v>αλλο3</v>
      </c>
      <c r="P9" s="11">
        <f>SUM(H:H)</f>
        <v>0</v>
      </c>
    </row>
    <row r="10" spans="1:16" x14ac:dyDescent="0.25">
      <c r="A10" s="13">
        <v>42560</v>
      </c>
      <c r="B10" s="19"/>
      <c r="C10" s="20"/>
      <c r="D10" s="20"/>
      <c r="E10" s="20"/>
      <c r="F10" s="20"/>
      <c r="G10" s="20"/>
      <c r="H10" s="20"/>
      <c r="I10" s="20"/>
      <c r="J10" s="21"/>
      <c r="K10" s="22"/>
      <c r="L10" s="75">
        <f t="shared" si="0"/>
        <v>0</v>
      </c>
      <c r="O10" s="11" t="str">
        <f>I1</f>
        <v>άλλο 4</v>
      </c>
      <c r="P10" s="11">
        <f>SUM(I:I)</f>
        <v>0</v>
      </c>
    </row>
    <row r="11" spans="1:16" x14ac:dyDescent="0.25">
      <c r="A11" s="13">
        <v>42561</v>
      </c>
      <c r="B11" s="19"/>
      <c r="C11" s="20"/>
      <c r="D11" s="20"/>
      <c r="E11" s="20"/>
      <c r="F11" s="20"/>
      <c r="G11" s="20"/>
      <c r="H11" s="20"/>
      <c r="I11" s="20"/>
      <c r="J11" s="21"/>
      <c r="K11" s="22"/>
      <c r="L11" s="75">
        <f t="shared" si="0"/>
        <v>0</v>
      </c>
      <c r="O11" s="11" t="str">
        <f>J1</f>
        <v>άλλο 5</v>
      </c>
      <c r="P11" s="11">
        <f>SUM(J:J)</f>
        <v>0</v>
      </c>
    </row>
    <row r="12" spans="1:16" x14ac:dyDescent="0.25">
      <c r="A12" s="13">
        <v>42562</v>
      </c>
      <c r="B12" s="19"/>
      <c r="C12" s="20"/>
      <c r="D12" s="20"/>
      <c r="E12" s="20"/>
      <c r="F12" s="20"/>
      <c r="G12" s="20"/>
      <c r="H12" s="20"/>
      <c r="I12" s="20"/>
      <c r="J12" s="21"/>
      <c r="K12" s="22"/>
      <c r="L12" s="75">
        <f t="shared" si="0"/>
        <v>0</v>
      </c>
      <c r="O12" s="10"/>
      <c r="P12" s="10"/>
    </row>
    <row r="13" spans="1:16" x14ac:dyDescent="0.25">
      <c r="A13" s="13">
        <v>42563</v>
      </c>
      <c r="B13" s="19"/>
      <c r="C13" s="20"/>
      <c r="D13" s="20"/>
      <c r="E13" s="20"/>
      <c r="F13" s="20"/>
      <c r="G13" s="20"/>
      <c r="H13" s="20"/>
      <c r="I13" s="20"/>
      <c r="J13" s="21"/>
      <c r="K13" s="22"/>
      <c r="L13" s="75">
        <f t="shared" si="0"/>
        <v>0</v>
      </c>
      <c r="O13" s="78" t="s">
        <v>49</v>
      </c>
      <c r="P13" s="79">
        <f>SUM(P3:P12)</f>
        <v>0</v>
      </c>
    </row>
    <row r="14" spans="1:16" x14ac:dyDescent="0.25">
      <c r="A14" s="13">
        <v>42564</v>
      </c>
      <c r="B14" s="19"/>
      <c r="C14" s="20"/>
      <c r="D14" s="20"/>
      <c r="E14" s="20"/>
      <c r="F14" s="20"/>
      <c r="G14" s="20"/>
      <c r="H14" s="20"/>
      <c r="I14" s="20"/>
      <c r="J14" s="21"/>
      <c r="K14" s="22"/>
      <c r="L14" s="75">
        <f t="shared" si="0"/>
        <v>0</v>
      </c>
      <c r="O14" s="77" t="s">
        <v>50</v>
      </c>
      <c r="P14" s="80">
        <f>SUM(K:K)</f>
        <v>0</v>
      </c>
    </row>
    <row r="15" spans="1:16" ht="15.75" x14ac:dyDescent="0.25">
      <c r="A15" s="13">
        <v>42565</v>
      </c>
      <c r="B15" s="19"/>
      <c r="C15" s="20"/>
      <c r="D15" s="20"/>
      <c r="E15" s="20"/>
      <c r="F15" s="20"/>
      <c r="G15" s="20"/>
      <c r="H15" s="20"/>
      <c r="I15" s="20"/>
      <c r="J15" s="21"/>
      <c r="K15" s="22"/>
      <c r="L15" s="75">
        <f t="shared" si="0"/>
        <v>0</v>
      </c>
      <c r="O15" s="81" t="s">
        <v>26</v>
      </c>
      <c r="P15" s="82">
        <f>P14-P13</f>
        <v>0</v>
      </c>
    </row>
    <row r="16" spans="1:16" x14ac:dyDescent="0.25">
      <c r="A16" s="13">
        <v>42566</v>
      </c>
      <c r="B16" s="19"/>
      <c r="C16" s="20"/>
      <c r="D16" s="20"/>
      <c r="E16" s="20"/>
      <c r="F16" s="20"/>
      <c r="G16" s="20"/>
      <c r="H16" s="20"/>
      <c r="I16" s="20"/>
      <c r="J16" s="21"/>
      <c r="K16" s="22"/>
      <c r="L16" s="75">
        <f t="shared" si="0"/>
        <v>0</v>
      </c>
    </row>
    <row r="17" spans="1:16" x14ac:dyDescent="0.25">
      <c r="A17" s="13">
        <v>42567</v>
      </c>
      <c r="B17" s="19"/>
      <c r="C17" s="20"/>
      <c r="D17" s="20"/>
      <c r="E17" s="20"/>
      <c r="F17" s="20"/>
      <c r="G17" s="20"/>
      <c r="H17" s="20"/>
      <c r="I17" s="20"/>
      <c r="J17" s="21"/>
      <c r="K17" s="22"/>
      <c r="L17" s="75">
        <f t="shared" si="0"/>
        <v>0</v>
      </c>
    </row>
    <row r="18" spans="1:16" x14ac:dyDescent="0.25">
      <c r="A18" s="13">
        <v>42568</v>
      </c>
      <c r="B18" s="19"/>
      <c r="C18" s="20"/>
      <c r="D18" s="20"/>
      <c r="E18" s="20"/>
      <c r="F18" s="20"/>
      <c r="G18" s="20"/>
      <c r="H18" s="20"/>
      <c r="I18" s="20"/>
      <c r="J18" s="21"/>
      <c r="K18" s="22"/>
      <c r="L18" s="75">
        <f t="shared" si="0"/>
        <v>0</v>
      </c>
      <c r="O18" s="83" t="s">
        <v>51</v>
      </c>
      <c r="P18" s="84"/>
    </row>
    <row r="19" spans="1:16" x14ac:dyDescent="0.25">
      <c r="A19" s="13">
        <v>42569</v>
      </c>
      <c r="B19" s="19"/>
      <c r="C19" s="20"/>
      <c r="D19" s="20"/>
      <c r="E19" s="20"/>
      <c r="F19" s="20"/>
      <c r="G19" s="20"/>
      <c r="H19" s="20"/>
      <c r="I19" s="20"/>
      <c r="J19" s="21"/>
      <c r="K19" s="22"/>
      <c r="L19" s="75">
        <f t="shared" si="0"/>
        <v>0</v>
      </c>
      <c r="O19" s="3"/>
      <c r="P19" s="17"/>
    </row>
    <row r="20" spans="1:16" x14ac:dyDescent="0.25">
      <c r="A20" s="13">
        <v>42570</v>
      </c>
      <c r="L20" s="75">
        <f t="shared" si="0"/>
        <v>0</v>
      </c>
      <c r="O20" s="3"/>
      <c r="P20" s="17"/>
    </row>
    <row r="21" spans="1:16" x14ac:dyDescent="0.25">
      <c r="A21" s="13">
        <v>42571</v>
      </c>
      <c r="L21" s="75">
        <f t="shared" si="0"/>
        <v>0</v>
      </c>
      <c r="O21" s="3"/>
      <c r="P21" s="6"/>
    </row>
    <row r="22" spans="1:16" x14ac:dyDescent="0.25">
      <c r="A22" s="13">
        <v>42572</v>
      </c>
      <c r="L22" s="75">
        <f t="shared" si="0"/>
        <v>0</v>
      </c>
      <c r="O22" s="3"/>
      <c r="P22" s="6"/>
    </row>
    <row r="23" spans="1:16" x14ac:dyDescent="0.25">
      <c r="A23" s="13">
        <v>42573</v>
      </c>
      <c r="L23" s="75">
        <f t="shared" si="0"/>
        <v>0</v>
      </c>
      <c r="O23" s="3"/>
      <c r="P23" s="6"/>
    </row>
    <row r="24" spans="1:16" x14ac:dyDescent="0.25">
      <c r="A24" s="13">
        <v>42574</v>
      </c>
      <c r="L24" s="75">
        <f t="shared" si="0"/>
        <v>0</v>
      </c>
      <c r="O24" s="3"/>
      <c r="P24" s="6"/>
    </row>
    <row r="25" spans="1:16" x14ac:dyDescent="0.25">
      <c r="A25" s="13">
        <v>42575</v>
      </c>
      <c r="L25" s="75">
        <f t="shared" si="0"/>
        <v>0</v>
      </c>
      <c r="O25" s="3"/>
      <c r="P25" s="6"/>
    </row>
    <row r="26" spans="1:16" x14ac:dyDescent="0.25">
      <c r="A26" s="13">
        <v>42576</v>
      </c>
      <c r="L26" s="75">
        <f t="shared" si="0"/>
        <v>0</v>
      </c>
      <c r="O26" s="7"/>
      <c r="P26" s="8"/>
    </row>
    <row r="27" spans="1:16" x14ac:dyDescent="0.25">
      <c r="A27" s="13">
        <v>42577</v>
      </c>
      <c r="L27" s="75">
        <f t="shared" si="0"/>
        <v>0</v>
      </c>
      <c r="O27" s="78" t="s">
        <v>52</v>
      </c>
      <c r="P27" s="79">
        <f>SUM(P19:P26)</f>
        <v>0</v>
      </c>
    </row>
    <row r="28" spans="1:16" ht="18.75" x14ac:dyDescent="0.3">
      <c r="A28" s="13">
        <v>42578</v>
      </c>
      <c r="L28" s="75">
        <f t="shared" si="0"/>
        <v>0</v>
      </c>
      <c r="O28" s="85" t="s">
        <v>26</v>
      </c>
      <c r="P28" s="86">
        <f>P15-P27</f>
        <v>0</v>
      </c>
    </row>
    <row r="29" spans="1:16" x14ac:dyDescent="0.25">
      <c r="A29" s="13">
        <v>42579</v>
      </c>
      <c r="L29" s="75">
        <f t="shared" si="0"/>
        <v>0</v>
      </c>
    </row>
    <row r="30" spans="1:16" x14ac:dyDescent="0.25">
      <c r="A30" s="13">
        <v>42580</v>
      </c>
      <c r="L30" s="75">
        <f t="shared" si="0"/>
        <v>0</v>
      </c>
    </row>
    <row r="31" spans="1:16" x14ac:dyDescent="0.25">
      <c r="A31" s="13">
        <v>42581</v>
      </c>
      <c r="L31" s="75">
        <f t="shared" si="0"/>
        <v>0</v>
      </c>
    </row>
    <row r="32" spans="1:16" x14ac:dyDescent="0.25">
      <c r="A32" s="13">
        <v>42582</v>
      </c>
      <c r="L32" s="75">
        <f>K32-SUM(B32:J32)</f>
        <v>0</v>
      </c>
    </row>
  </sheetData>
  <conditionalFormatting sqref="P15">
    <cfRule type="cellIs" dxfId="11" priority="2" operator="lessThan">
      <formula>0</formula>
    </cfRule>
  </conditionalFormatting>
  <conditionalFormatting sqref="P28">
    <cfRule type="cellIs" dxfId="1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Πρώτες ύλες</vt:lpstr>
      <vt:lpstr>Συνταγές-Μερίδες</vt:lpstr>
      <vt:lpstr>Ιαν</vt:lpstr>
      <vt:lpstr>Φεβ</vt:lpstr>
      <vt:lpstr>Μάρ</vt:lpstr>
      <vt:lpstr>Απρ</vt:lpstr>
      <vt:lpstr>Μαϊ</vt:lpstr>
      <vt:lpstr>Ιούν</vt:lpstr>
      <vt:lpstr>Ιούλ</vt:lpstr>
      <vt:lpstr>Αυγ</vt:lpstr>
      <vt:lpstr>Σεπ</vt:lpstr>
      <vt:lpstr>Οκτ</vt:lpstr>
      <vt:lpstr>Νοέ</vt:lpstr>
      <vt:lpstr>Δεκ</vt:lpstr>
      <vt:lpstr>Συνολο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abaoubas</dc:creator>
  <cp:lastModifiedBy>Αγγελογεώργος</cp:lastModifiedBy>
  <dcterms:created xsi:type="dcterms:W3CDTF">2016-01-30T12:07:41Z</dcterms:created>
  <dcterms:modified xsi:type="dcterms:W3CDTF">2019-01-27T12:30:25Z</dcterms:modified>
</cp:coreProperties>
</file>