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oubh\Downloads\"/>
    </mc:Choice>
  </mc:AlternateContent>
  <xr:revisionPtr revIDLastSave="0" documentId="8_{D012866B-7F70-4F83-985A-A238B3EA8027}" xr6:coauthVersionLast="47" xr6:coauthVersionMax="47" xr10:uidLastSave="{00000000-0000-0000-0000-000000000000}"/>
  <bookViews>
    <workbookView xWindow="-110" yWindow="-110" windowWidth="19420" windowHeight="10300" activeTab="2" xr2:uid="{8FE058FC-FA21-42CF-AE3B-ABD4CB35D367}"/>
  </bookViews>
  <sheets>
    <sheet name="Dividends History" sheetId="1" r:id="rId1"/>
    <sheet name="Cost of Equity" sheetId="2" r:id="rId2"/>
    <sheet name="Fair Share Pric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3" l="1"/>
  <c r="G4" i="2" a="1"/>
  <c r="G4" i="2" s="1"/>
  <c r="B6" i="3" s="1"/>
  <c r="B3" i="3"/>
  <c r="B2" i="3"/>
  <c r="B1" i="3"/>
  <c r="F4" i="2" a="1"/>
  <c r="F4" i="2" s="1"/>
  <c r="B3" i="2" s="1"/>
  <c r="J3"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3"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G3" i="1" a="1"/>
  <c r="G3" i="1" s="1"/>
  <c r="D2" i="1"/>
  <c r="B5" i="2" l="1"/>
  <c r="B4" i="3" s="1"/>
  <c r="B5" i="3" l="1"/>
  <c r="B7"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<sst xmlns="http://schemas.openxmlformats.org/spreadsheetml/2006/main" count="24" uniqueCount="22">
  <si>
    <t>Year</t>
  </si>
  <si>
    <t>Payment Date</t>
  </si>
  <si>
    <t>Record Date</t>
  </si>
  <si>
    <t>Amount</t>
  </si>
  <si>
    <t>03-28-97</t>
  </si>
  <si>
    <t>09-28-84</t>
  </si>
  <si>
    <t>06-29-84</t>
  </si>
  <si>
    <t>03-30-84</t>
  </si>
  <si>
    <t>Growth Rate</t>
  </si>
  <si>
    <t>Stock Spilt</t>
  </si>
  <si>
    <t>Dividend</t>
  </si>
  <si>
    <t>Avg Growth Rate</t>
  </si>
  <si>
    <t>Risk Free Rate</t>
  </si>
  <si>
    <t>Market Return</t>
  </si>
  <si>
    <t>Beta</t>
  </si>
  <si>
    <t>Cost of Equity</t>
  </si>
  <si>
    <t>Last Dividend</t>
  </si>
  <si>
    <t>Future Dividend</t>
  </si>
  <si>
    <t>Dividend Growth Rate</t>
  </si>
  <si>
    <t>Fair Share Price</t>
  </si>
  <si>
    <t>Current Share Price</t>
  </si>
  <si>
    <t>Upside Potential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</si>
</sst>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0.0%"/>
  </numFmts>
  <fonts count="4" x14ac:knownFonts="1">
    <font>
      <sz val="11"/>
      <color theme="1"/>
      <name val="Calibri"/>
      <family val="2"/>
      <scheme val="minor"/>
    </font>
    <font>
      <b/>
      <sz val="11"/>
      <color theme="1"/>
      <name val="Calibri"/>
      <family val="2"/>
      <scheme val="minor"/>
    </font>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14">
    <xf numFmtId="0" fontId="0" fillId="0" borderId="0" xfId="0"/>
    <xf numFmtId="14" fontId="0" fillId="0" borderId="0" xfId="0" applyNumberFormat="1"/>
    <xf numFmtId="0" fontId="1" fillId="0" borderId="0" xfId="0" applyFont="1"/>
    <xf numFmtId="14" fontId="1" fillId="0" borderId="0" xfId="0" applyNumberFormat="1" applyFont="1"/>
    <xf numFmtId="0" fontId="1" fillId="0" borderId="0" xfId="0" applyFont="1" applyAlignment="1">
      <alignment horizontal="center" vertical="center"/>
    </xf>
    <xf numFmtId="164" fontId="1" fillId="0" borderId="0" xfId="0" applyNumberFormat="1" applyFont="1"/>
    <xf numFmtId="164" fontId="0" fillId="0" borderId="0" xfId="0" applyNumberFormat="1"/>
    <xf numFmtId="10" fontId="0" fillId="0" borderId="0" xfId="1" applyNumberFormat="1" applyFont="1"/>
    <xf numFmtId="10" fontId="0" fillId="0" borderId="0" xfId="0" applyNumberFormat="1"/>
    <xf numFmtId="10" fontId="3" fillId="2" borderId="0" xfId="0" applyNumberFormat="1" applyFont="1" applyFill="1"/>
    <xf numFmtId="9" fontId="0" fillId="0" borderId="0" xfId="0" applyNumberFormat="1"/>
    <xf numFmtId="165" fontId="0" fillId="0" borderId="0" xfId="0" applyNumberFormat="1"/>
    <xf numFmtId="4" fontId="0" fillId="0" borderId="0" xfId="0" applyNumberFormat="1"/>
    <xf numFmtId="0" fontId="3" fillId="0" borderId="0" xfId="0" applyFont="1"/>
  </cellXfs>
  <cellStyles count="2">
    <cellStyle name="Normal" xfId="0" builtinId="0"/>
    <cellStyle name="Percent" xfId="1" builtinId="5"/>
  </cellStyles>
  <dxfs count="4">
    <dxf>
      <numFmt numFmtId="164" formatCode="_-[$$-409]* #,##0.00_ ;_-[$$-409]* \-#,##0.00\ ;_-[$$-409]* &quot;-&quot;??_ ;_-@_ "/>
    </dxf>
    <dxf>
      <numFmt numFmtId="164" formatCode="_-[$$-409]* #,##0.00_ ;_-[$$-409]* \-#,##0.00\ ;_-[$$-409]* &quot;-&quot;??_ ;_-@_ "/>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https://www.bing.com/financeapi/forcetrigger?t=a23www&amp;q=XNYS%3aT&amp;form=skydnc</v>
    <v>Learn more on Bing</v>
  </rv>
  <rv s="1">
    <v>en-IN</v>
    <v>a23www</v>
    <v>268435456</v>
    <v>1</v>
    <v>Powered by Refinitiv</v>
    <v>0</v>
    <v>AT&amp;T INC. (XNYS:T)</v>
    <v>2</v>
    <v>3</v>
    <v>Finance</v>
    <v>4</v>
    <v>21.12</v>
    <v>13.43</v>
    <v>0.5665</v>
    <v>-1.4999999999999999E-2</v>
    <v>-9.2649999999999991E-4</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16.28</v>
    <v>Telecommunications Services</v>
    <v>Stock</v>
    <v>45253.041639872659</v>
    <v>0</v>
    <v>16.100000000000001</v>
    <v>115615800000</v>
    <v>AT&amp;T INC.</v>
    <v>AT&amp;T INC.</v>
    <v>16.25</v>
    <v>16.190000000000001</v>
    <v>16.175000000000001</v>
    <v>7150020000</v>
    <v>T</v>
    <v>AT&amp;T INC. (XNYS:T)</v>
    <v>9747</v>
    <v>38614169</v>
    <v>1983</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77937A-082A-40AC-AD30-D7C3B4BA08DB}" name="Table1" displayName="Table1" ref="A1:E163" totalsRowShown="0">
  <autoFilter ref="A1:E163" xr:uid="{3B77937A-082A-40AC-AD30-D7C3B4BA08DB}"/>
  <tableColumns count="5">
    <tableColumn id="1" xr3:uid="{B63E5E5B-B5D5-45E8-8654-E84D8AD86284}" name="Year"/>
    <tableColumn id="2" xr3:uid="{EDAD7DE2-785B-40F7-B222-5ADAE92A2CC3}" name="Payment Date" dataDxfId="3"/>
    <tableColumn id="3" xr3:uid="{80C865FB-A868-4AAF-A3F3-B415EE0A2155}" name="Record Date" dataDxfId="2"/>
    <tableColumn id="4" xr3:uid="{1CB727C0-46A6-4BCE-9822-FD67F33CB58F}" name="Amount" dataDxfId="1"/>
    <tableColumn id="5" xr3:uid="{CD137AC5-ECCE-4E40-B76E-25C042886E7F}" name="Stock Spilt" dataDxfId="0">
      <calculatedColumnFormula>D2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B8BC-2601-4510-84F1-5D173285BDB5}">
  <dimension ref="A1:J163"/>
  <sheetViews>
    <sheetView workbookViewId="0">
      <selection activeCell="J3" sqref="J3"/>
    </sheetView>
  </sheetViews>
  <sheetFormatPr defaultRowHeight="14.5" x14ac:dyDescent="0.35"/>
  <cols>
    <col min="1" max="1" width="6.54296875" customWidth="1"/>
    <col min="2" max="2" width="14.7265625" style="1" customWidth="1"/>
    <col min="3" max="3" width="13.08984375" style="1" customWidth="1"/>
    <col min="4" max="4" width="10.7265625" style="6" customWidth="1"/>
    <col min="5" max="5" width="11.7265625" bestFit="1" customWidth="1"/>
    <col min="9" max="9" width="11.26953125" bestFit="1" customWidth="1"/>
    <col min="10" max="10" width="15" bestFit="1" customWidth="1"/>
  </cols>
  <sheetData>
    <row r="1" spans="1:10" x14ac:dyDescent="0.35">
      <c r="A1" s="2" t="s">
        <v>0</v>
      </c>
      <c r="B1" s="3" t="s">
        <v>1</v>
      </c>
      <c r="C1" s="3" t="s">
        <v>2</v>
      </c>
      <c r="D1" s="5" t="s">
        <v>3</v>
      </c>
      <c r="E1" t="s">
        <v>9</v>
      </c>
    </row>
    <row r="2" spans="1:10" x14ac:dyDescent="0.35">
      <c r="A2">
        <v>2023</v>
      </c>
      <c r="B2" s="1">
        <v>44937</v>
      </c>
      <c r="C2" s="1">
        <v>45209</v>
      </c>
      <c r="D2" s="6">
        <f>0.2775</f>
        <v>0.27750000000000002</v>
      </c>
      <c r="E2" s="6">
        <f t="shared" ref="E2:E65" si="0">D2*3*2*2</f>
        <v>3.33</v>
      </c>
      <c r="G2" s="4" t="s">
        <v>0</v>
      </c>
      <c r="H2" s="4" t="s">
        <v>10</v>
      </c>
      <c r="I2" s="4" t="s">
        <v>8</v>
      </c>
      <c r="J2" s="4" t="s">
        <v>11</v>
      </c>
    </row>
    <row r="3" spans="1:10" ht="15.5" x14ac:dyDescent="0.35">
      <c r="A3">
        <v>2023</v>
      </c>
      <c r="B3" s="1">
        <v>44934</v>
      </c>
      <c r="C3" s="1">
        <v>45206</v>
      </c>
      <c r="D3" s="6">
        <v>0.27750000000000002</v>
      </c>
      <c r="E3" s="6">
        <f t="shared" si="0"/>
        <v>3.33</v>
      </c>
      <c r="G3" cm="1">
        <f t="array" ref="G3:G42">_xlfn.UNIQUE(_xlfn._xlws.FILTER(A2:A163,A2:A163))</f>
        <v>2023</v>
      </c>
      <c r="H3" s="6">
        <f>SUMIF($A$2:$A$163,G3,$E$2:$E$163)</f>
        <v>13.32</v>
      </c>
      <c r="I3" s="7">
        <f>H3/H4-1</f>
        <v>-0.17929759704251391</v>
      </c>
      <c r="J3" s="9">
        <f>MEDIAN(I3:I41)</f>
        <v>3.1007751937984551E-2</v>
      </c>
    </row>
    <row r="4" spans="1:10" x14ac:dyDescent="0.35">
      <c r="A4">
        <v>2023</v>
      </c>
      <c r="B4" s="1">
        <v>44931</v>
      </c>
      <c r="C4" s="1">
        <v>45203</v>
      </c>
      <c r="D4" s="6">
        <v>0.27750000000000002</v>
      </c>
      <c r="E4" s="6">
        <f t="shared" si="0"/>
        <v>3.33</v>
      </c>
      <c r="G4">
        <v>2022</v>
      </c>
      <c r="H4" s="6">
        <f t="shared" ref="H4:H42" si="1">SUMIF($A$2:$A$163,G4,$E$2:$E$163)</f>
        <v>16.23</v>
      </c>
      <c r="I4" s="7">
        <f t="shared" ref="I4:I40" si="2">H4/H5-1</f>
        <v>-0.34975961538461542</v>
      </c>
    </row>
    <row r="5" spans="1:10" x14ac:dyDescent="0.35">
      <c r="A5">
        <v>2023</v>
      </c>
      <c r="B5" s="1">
        <v>44928</v>
      </c>
      <c r="C5" s="1">
        <v>45200</v>
      </c>
      <c r="D5" s="6">
        <v>0.27750000000000002</v>
      </c>
      <c r="E5" s="6">
        <f t="shared" si="0"/>
        <v>3.33</v>
      </c>
      <c r="G5">
        <v>2021</v>
      </c>
      <c r="H5" s="6">
        <f t="shared" si="1"/>
        <v>24.96</v>
      </c>
      <c r="I5" s="7">
        <f t="shared" si="2"/>
        <v>0</v>
      </c>
    </row>
    <row r="6" spans="1:10" x14ac:dyDescent="0.35">
      <c r="A6">
        <v>2022</v>
      </c>
      <c r="B6" s="1">
        <v>44572</v>
      </c>
      <c r="C6" s="1">
        <v>44844</v>
      </c>
      <c r="D6" s="6">
        <v>0.27750000000000002</v>
      </c>
      <c r="E6" s="6">
        <f t="shared" si="0"/>
        <v>3.33</v>
      </c>
      <c r="G6">
        <v>2020</v>
      </c>
      <c r="H6" s="6">
        <f t="shared" si="1"/>
        <v>24.96</v>
      </c>
      <c r="I6" s="7">
        <f t="shared" si="2"/>
        <v>1.9607843137254832E-2</v>
      </c>
    </row>
    <row r="7" spans="1:10" x14ac:dyDescent="0.35">
      <c r="A7">
        <v>2022</v>
      </c>
      <c r="B7" s="1">
        <v>44569</v>
      </c>
      <c r="C7" s="1">
        <v>44872</v>
      </c>
      <c r="D7" s="6">
        <v>0.27750000000000002</v>
      </c>
      <c r="E7" s="6">
        <f t="shared" si="0"/>
        <v>3.33</v>
      </c>
      <c r="G7">
        <v>2019</v>
      </c>
      <c r="H7" s="6">
        <f t="shared" si="1"/>
        <v>24.48</v>
      </c>
      <c r="I7" s="7">
        <f t="shared" si="2"/>
        <v>2.0000000000000018E-2</v>
      </c>
    </row>
    <row r="8" spans="1:10" x14ac:dyDescent="0.35">
      <c r="A8">
        <v>2022</v>
      </c>
      <c r="B8" s="1">
        <v>44597</v>
      </c>
      <c r="C8" s="1">
        <v>44665</v>
      </c>
      <c r="D8" s="6">
        <v>0.27750000000000002</v>
      </c>
      <c r="E8" s="6">
        <f t="shared" si="0"/>
        <v>3.33</v>
      </c>
      <c r="G8">
        <v>2018</v>
      </c>
      <c r="H8" s="6">
        <f t="shared" si="1"/>
        <v>24</v>
      </c>
      <c r="I8" s="7">
        <f t="shared" si="2"/>
        <v>2.0408163265306145E-2</v>
      </c>
    </row>
    <row r="9" spans="1:10" x14ac:dyDescent="0.35">
      <c r="A9">
        <v>2022</v>
      </c>
      <c r="B9" s="1">
        <v>44563</v>
      </c>
      <c r="C9" s="1">
        <v>44835</v>
      </c>
      <c r="D9" s="6">
        <v>0.52</v>
      </c>
      <c r="E9" s="6">
        <f t="shared" si="0"/>
        <v>6.24</v>
      </c>
      <c r="G9">
        <v>2017</v>
      </c>
      <c r="H9" s="6">
        <f t="shared" si="1"/>
        <v>23.52</v>
      </c>
      <c r="I9" s="7">
        <f t="shared" si="2"/>
        <v>2.0833333333333259E-2</v>
      </c>
    </row>
    <row r="10" spans="1:10" x14ac:dyDescent="0.35">
      <c r="A10">
        <v>2021</v>
      </c>
      <c r="B10" s="1">
        <v>44207</v>
      </c>
      <c r="C10" s="1">
        <v>44510</v>
      </c>
      <c r="D10" s="6">
        <v>0.52</v>
      </c>
      <c r="E10" s="6">
        <f t="shared" si="0"/>
        <v>6.24</v>
      </c>
      <c r="G10">
        <v>2016</v>
      </c>
      <c r="H10" s="6">
        <f t="shared" si="1"/>
        <v>23.04</v>
      </c>
      <c r="I10" s="7">
        <f t="shared" si="2"/>
        <v>2.1276595744680771E-2</v>
      </c>
    </row>
    <row r="11" spans="1:10" x14ac:dyDescent="0.35">
      <c r="A11">
        <v>2021</v>
      </c>
      <c r="B11" s="1">
        <v>44235</v>
      </c>
      <c r="C11" s="1">
        <v>44446</v>
      </c>
      <c r="D11" s="6">
        <v>0.52</v>
      </c>
      <c r="E11" s="6">
        <f t="shared" si="0"/>
        <v>6.24</v>
      </c>
      <c r="G11">
        <v>2015</v>
      </c>
      <c r="H11" s="6">
        <f t="shared" si="1"/>
        <v>22.56</v>
      </c>
      <c r="I11" s="7">
        <f t="shared" si="2"/>
        <v>2.1739130434782483E-2</v>
      </c>
    </row>
    <row r="12" spans="1:10" x14ac:dyDescent="0.35">
      <c r="A12">
        <v>2021</v>
      </c>
      <c r="B12" s="1">
        <v>44260</v>
      </c>
      <c r="C12" s="1">
        <v>44443</v>
      </c>
      <c r="D12" s="6">
        <v>0.52</v>
      </c>
      <c r="E12" s="6">
        <f t="shared" si="0"/>
        <v>6.24</v>
      </c>
      <c r="G12">
        <v>2014</v>
      </c>
      <c r="H12" s="6">
        <f t="shared" si="1"/>
        <v>22.080000000000002</v>
      </c>
      <c r="I12" s="7">
        <f t="shared" si="2"/>
        <v>2.2222222222222143E-2</v>
      </c>
    </row>
    <row r="13" spans="1:10" x14ac:dyDescent="0.35">
      <c r="A13">
        <v>2021</v>
      </c>
      <c r="B13" s="1">
        <v>44198</v>
      </c>
      <c r="C13" s="1">
        <v>44501</v>
      </c>
      <c r="D13" s="6">
        <v>0.52</v>
      </c>
      <c r="E13" s="6">
        <f t="shared" si="0"/>
        <v>6.24</v>
      </c>
      <c r="G13">
        <v>2013</v>
      </c>
      <c r="H13" s="6">
        <f t="shared" si="1"/>
        <v>21.6</v>
      </c>
      <c r="I13" s="7">
        <f t="shared" si="2"/>
        <v>2.2727272727272707E-2</v>
      </c>
    </row>
    <row r="14" spans="1:10" x14ac:dyDescent="0.35">
      <c r="A14">
        <v>2020</v>
      </c>
      <c r="B14" s="1">
        <v>43872</v>
      </c>
      <c r="C14" s="1">
        <v>44175</v>
      </c>
      <c r="D14" s="6">
        <v>0.52</v>
      </c>
      <c r="E14" s="6">
        <f t="shared" si="0"/>
        <v>6.24</v>
      </c>
      <c r="G14">
        <v>2012</v>
      </c>
      <c r="H14" s="6">
        <f t="shared" si="1"/>
        <v>21.12</v>
      </c>
      <c r="I14" s="7">
        <f t="shared" si="2"/>
        <v>2.3255813953488413E-2</v>
      </c>
    </row>
    <row r="15" spans="1:10" x14ac:dyDescent="0.35">
      <c r="A15">
        <v>2020</v>
      </c>
      <c r="B15" s="1">
        <v>43898</v>
      </c>
      <c r="C15" s="1">
        <v>44111</v>
      </c>
      <c r="D15" s="6">
        <v>0.52</v>
      </c>
      <c r="E15" s="6">
        <f t="shared" si="0"/>
        <v>6.24</v>
      </c>
      <c r="G15">
        <v>2011</v>
      </c>
      <c r="H15" s="6">
        <f t="shared" si="1"/>
        <v>20.64</v>
      </c>
      <c r="I15" s="7">
        <f t="shared" si="2"/>
        <v>2.3809523809523725E-2</v>
      </c>
    </row>
    <row r="16" spans="1:10" x14ac:dyDescent="0.35">
      <c r="A16">
        <v>2020</v>
      </c>
      <c r="B16" s="1">
        <v>43835</v>
      </c>
      <c r="C16" s="1">
        <v>44078</v>
      </c>
      <c r="D16" s="6">
        <v>0.52</v>
      </c>
      <c r="E16" s="6">
        <f t="shared" si="0"/>
        <v>6.24</v>
      </c>
      <c r="G16">
        <v>2010</v>
      </c>
      <c r="H16" s="6">
        <f t="shared" si="1"/>
        <v>20.16</v>
      </c>
      <c r="I16" s="7">
        <f t="shared" si="2"/>
        <v>2.4390243902439046E-2</v>
      </c>
    </row>
    <row r="17" spans="1:9" x14ac:dyDescent="0.35">
      <c r="A17">
        <v>2020</v>
      </c>
      <c r="B17" s="1">
        <v>43892</v>
      </c>
      <c r="C17" s="1">
        <v>44105</v>
      </c>
      <c r="D17" s="6">
        <v>0.52</v>
      </c>
      <c r="E17" s="6">
        <f t="shared" si="0"/>
        <v>6.24</v>
      </c>
      <c r="G17">
        <v>2009</v>
      </c>
      <c r="H17" s="6">
        <f t="shared" si="1"/>
        <v>19.68</v>
      </c>
      <c r="I17" s="7">
        <f t="shared" si="2"/>
        <v>2.4999999999999911E-2</v>
      </c>
    </row>
    <row r="18" spans="1:9" x14ac:dyDescent="0.35">
      <c r="A18">
        <v>2019</v>
      </c>
      <c r="B18" s="1">
        <v>43476</v>
      </c>
      <c r="C18" s="1">
        <v>43748</v>
      </c>
      <c r="D18" s="6">
        <v>0.51</v>
      </c>
      <c r="E18" s="6">
        <f t="shared" si="0"/>
        <v>6.12</v>
      </c>
      <c r="G18">
        <v>2008</v>
      </c>
      <c r="H18" s="6">
        <f t="shared" si="1"/>
        <v>19.200000000000003</v>
      </c>
      <c r="I18" s="7">
        <f t="shared" si="2"/>
        <v>0.12676056338028197</v>
      </c>
    </row>
    <row r="19" spans="1:9" x14ac:dyDescent="0.35">
      <c r="A19">
        <v>2019</v>
      </c>
      <c r="B19" s="1">
        <v>43473</v>
      </c>
      <c r="C19" s="1">
        <v>43745</v>
      </c>
      <c r="D19" s="6">
        <v>0.51</v>
      </c>
      <c r="E19" s="6">
        <f t="shared" si="0"/>
        <v>6.12</v>
      </c>
      <c r="G19">
        <v>2007</v>
      </c>
      <c r="H19" s="6">
        <f t="shared" si="1"/>
        <v>17.04</v>
      </c>
      <c r="I19" s="7">
        <f t="shared" si="2"/>
        <v>6.7669172932330657E-2</v>
      </c>
    </row>
    <row r="20" spans="1:9" x14ac:dyDescent="0.35">
      <c r="A20">
        <v>2019</v>
      </c>
      <c r="B20" s="1">
        <v>43470</v>
      </c>
      <c r="C20" s="1">
        <v>43742</v>
      </c>
      <c r="D20" s="6">
        <v>0.51</v>
      </c>
      <c r="E20" s="6">
        <f t="shared" si="0"/>
        <v>6.12</v>
      </c>
      <c r="G20">
        <v>2006</v>
      </c>
      <c r="H20" s="6">
        <f t="shared" si="1"/>
        <v>15.96</v>
      </c>
      <c r="I20" s="7">
        <f t="shared" si="2"/>
        <v>3.1007751937984551E-2</v>
      </c>
    </row>
    <row r="21" spans="1:9" x14ac:dyDescent="0.35">
      <c r="A21">
        <v>2019</v>
      </c>
      <c r="B21" s="1">
        <v>43467</v>
      </c>
      <c r="C21" s="1">
        <v>43739</v>
      </c>
      <c r="D21" s="6">
        <v>0.51</v>
      </c>
      <c r="E21" s="6">
        <f t="shared" si="0"/>
        <v>6.12</v>
      </c>
      <c r="G21">
        <v>2005</v>
      </c>
      <c r="H21" s="6">
        <f t="shared" si="1"/>
        <v>15.48</v>
      </c>
      <c r="I21" s="7">
        <f t="shared" si="2"/>
        <v>3.2000000000000028E-2</v>
      </c>
    </row>
    <row r="22" spans="1:9" x14ac:dyDescent="0.35">
      <c r="A22">
        <v>2018</v>
      </c>
      <c r="B22" s="1">
        <v>43111</v>
      </c>
      <c r="C22" s="1">
        <v>43383</v>
      </c>
      <c r="D22" s="6">
        <v>0.5</v>
      </c>
      <c r="E22" s="6">
        <f t="shared" si="0"/>
        <v>6</v>
      </c>
      <c r="G22">
        <v>2004</v>
      </c>
      <c r="H22" s="6">
        <f t="shared" si="1"/>
        <v>15</v>
      </c>
      <c r="I22" s="7">
        <f t="shared" si="2"/>
        <v>-8.5923217550274211E-2</v>
      </c>
    </row>
    <row r="23" spans="1:9" x14ac:dyDescent="0.35">
      <c r="A23">
        <v>2018</v>
      </c>
      <c r="B23" s="1">
        <v>43108</v>
      </c>
      <c r="C23" s="1">
        <v>43380</v>
      </c>
      <c r="D23" s="6">
        <v>0.5</v>
      </c>
      <c r="E23" s="6">
        <f t="shared" si="0"/>
        <v>6</v>
      </c>
      <c r="G23">
        <v>2003</v>
      </c>
      <c r="H23" s="6">
        <f t="shared" si="1"/>
        <v>16.41</v>
      </c>
      <c r="I23" s="7">
        <f t="shared" si="2"/>
        <v>0.28253223915592041</v>
      </c>
    </row>
    <row r="24" spans="1:9" x14ac:dyDescent="0.35">
      <c r="A24">
        <v>2018</v>
      </c>
      <c r="B24" s="1">
        <v>43105</v>
      </c>
      <c r="C24" s="1">
        <v>43377</v>
      </c>
      <c r="D24" s="6">
        <v>0.5</v>
      </c>
      <c r="E24" s="6">
        <f t="shared" si="0"/>
        <v>6</v>
      </c>
      <c r="G24">
        <v>2002</v>
      </c>
      <c r="H24" s="6">
        <f t="shared" si="1"/>
        <v>12.795</v>
      </c>
      <c r="I24" s="7">
        <f t="shared" si="2"/>
        <v>4.2787286063569629E-2</v>
      </c>
    </row>
    <row r="25" spans="1:9" x14ac:dyDescent="0.35">
      <c r="A25">
        <v>2018</v>
      </c>
      <c r="B25" s="1">
        <v>43102</v>
      </c>
      <c r="C25" s="1">
        <v>43374</v>
      </c>
      <c r="D25" s="6">
        <v>0.5</v>
      </c>
      <c r="E25" s="6">
        <f t="shared" si="0"/>
        <v>6</v>
      </c>
      <c r="G25">
        <v>2001</v>
      </c>
      <c r="H25" s="6">
        <f t="shared" si="1"/>
        <v>12.27</v>
      </c>
      <c r="I25" s="7">
        <f t="shared" si="2"/>
        <v>1.7412935323383172E-2</v>
      </c>
    </row>
    <row r="26" spans="1:9" x14ac:dyDescent="0.35">
      <c r="A26">
        <v>2017</v>
      </c>
      <c r="B26" s="1">
        <v>42746</v>
      </c>
      <c r="C26" s="1">
        <v>43018</v>
      </c>
      <c r="D26" s="6">
        <v>0.49</v>
      </c>
      <c r="E26" s="6">
        <f t="shared" si="0"/>
        <v>5.88</v>
      </c>
      <c r="G26">
        <v>2000</v>
      </c>
      <c r="H26" s="6">
        <f t="shared" si="1"/>
        <v>12.059999999999999</v>
      </c>
      <c r="I26" s="7">
        <f t="shared" si="2"/>
        <v>4.1450777202072686E-2</v>
      </c>
    </row>
    <row r="27" spans="1:9" x14ac:dyDescent="0.35">
      <c r="A27">
        <v>2017</v>
      </c>
      <c r="B27" s="1">
        <v>42743</v>
      </c>
      <c r="C27" s="1">
        <v>43015</v>
      </c>
      <c r="D27" s="6">
        <v>0.49</v>
      </c>
      <c r="E27" s="6">
        <f t="shared" si="0"/>
        <v>5.88</v>
      </c>
      <c r="G27">
        <v>1999</v>
      </c>
      <c r="H27" s="6">
        <f t="shared" si="1"/>
        <v>11.579999999999998</v>
      </c>
      <c r="I27" s="7">
        <f t="shared" si="2"/>
        <v>4.3243243243243024E-2</v>
      </c>
    </row>
    <row r="28" spans="1:9" x14ac:dyDescent="0.35">
      <c r="A28">
        <v>2017</v>
      </c>
      <c r="B28" s="1">
        <v>42740</v>
      </c>
      <c r="C28" s="1">
        <v>43012</v>
      </c>
      <c r="D28" s="6">
        <v>0.49</v>
      </c>
      <c r="E28" s="6">
        <f t="shared" si="0"/>
        <v>5.88</v>
      </c>
      <c r="G28">
        <v>1998</v>
      </c>
      <c r="H28" s="6">
        <f t="shared" si="1"/>
        <v>11.100000000000001</v>
      </c>
      <c r="I28" s="7">
        <f t="shared" si="2"/>
        <v>4.3723554301833722E-2</v>
      </c>
    </row>
    <row r="29" spans="1:9" x14ac:dyDescent="0.35">
      <c r="A29">
        <v>2017</v>
      </c>
      <c r="B29" s="1">
        <v>42737</v>
      </c>
      <c r="C29" s="1">
        <v>43009</v>
      </c>
      <c r="D29" s="6">
        <v>0.49</v>
      </c>
      <c r="E29" s="6">
        <f t="shared" si="0"/>
        <v>5.88</v>
      </c>
      <c r="G29">
        <v>1997</v>
      </c>
      <c r="H29" s="6">
        <f t="shared" si="1"/>
        <v>10.635</v>
      </c>
      <c r="I29" s="7">
        <f t="shared" si="2"/>
        <v>4.1116005873715222E-2</v>
      </c>
    </row>
    <row r="30" spans="1:9" x14ac:dyDescent="0.35">
      <c r="A30">
        <v>2016</v>
      </c>
      <c r="B30" s="1">
        <v>42380</v>
      </c>
      <c r="C30" s="1">
        <v>42653</v>
      </c>
      <c r="D30" s="6">
        <v>0.48</v>
      </c>
      <c r="E30" s="6">
        <f t="shared" si="0"/>
        <v>5.76</v>
      </c>
      <c r="G30">
        <v>1996</v>
      </c>
      <c r="H30" s="6">
        <f t="shared" si="1"/>
        <v>10.215</v>
      </c>
      <c r="I30" s="7">
        <f t="shared" si="2"/>
        <v>4.28790199081166E-2</v>
      </c>
    </row>
    <row r="31" spans="1:9" x14ac:dyDescent="0.35">
      <c r="A31">
        <v>2016</v>
      </c>
      <c r="B31" s="1">
        <v>42377</v>
      </c>
      <c r="C31" s="1">
        <v>42589</v>
      </c>
      <c r="D31" s="6">
        <v>0.48</v>
      </c>
      <c r="E31" s="6">
        <f t="shared" si="0"/>
        <v>5.76</v>
      </c>
      <c r="G31">
        <v>1995</v>
      </c>
      <c r="H31" s="6">
        <f t="shared" si="1"/>
        <v>9.7949999999999982</v>
      </c>
      <c r="I31" s="7">
        <f t="shared" si="2"/>
        <v>4.4799999999999729E-2</v>
      </c>
    </row>
    <row r="32" spans="1:9" x14ac:dyDescent="0.35">
      <c r="A32">
        <v>2016</v>
      </c>
      <c r="B32" s="1">
        <v>42405</v>
      </c>
      <c r="C32" s="1">
        <v>42586</v>
      </c>
      <c r="D32" s="6">
        <v>0.48</v>
      </c>
      <c r="E32" s="6">
        <f t="shared" si="0"/>
        <v>5.76</v>
      </c>
      <c r="G32">
        <v>1994</v>
      </c>
      <c r="H32" s="6">
        <f t="shared" si="1"/>
        <v>9.375</v>
      </c>
      <c r="I32" s="7">
        <f t="shared" si="2"/>
        <v>0.19388729703915941</v>
      </c>
    </row>
    <row r="33" spans="1:9" x14ac:dyDescent="0.35">
      <c r="A33">
        <v>2016</v>
      </c>
      <c r="B33" s="1">
        <v>42371</v>
      </c>
      <c r="C33" s="1">
        <v>42583</v>
      </c>
      <c r="D33" s="6">
        <v>0.48</v>
      </c>
      <c r="E33" s="6">
        <f t="shared" si="0"/>
        <v>5.76</v>
      </c>
      <c r="G33">
        <v>1993</v>
      </c>
      <c r="H33" s="6">
        <f t="shared" si="1"/>
        <v>7.8525000000000009</v>
      </c>
      <c r="I33" s="7">
        <f t="shared" si="2"/>
        <v>-9.741379310344811E-2</v>
      </c>
    </row>
    <row r="34" spans="1:9" x14ac:dyDescent="0.35">
      <c r="A34">
        <v>2015</v>
      </c>
      <c r="B34" s="1">
        <v>42046</v>
      </c>
      <c r="C34" s="1">
        <v>42257</v>
      </c>
      <c r="D34" s="6">
        <v>0.47</v>
      </c>
      <c r="E34" s="6">
        <f t="shared" si="0"/>
        <v>5.64</v>
      </c>
      <c r="G34">
        <v>1992</v>
      </c>
      <c r="H34" s="6">
        <f t="shared" si="1"/>
        <v>8.6999999999999993</v>
      </c>
      <c r="I34" s="7">
        <f t="shared" si="2"/>
        <v>2.8368794326241176E-2</v>
      </c>
    </row>
    <row r="35" spans="1:9" x14ac:dyDescent="0.35">
      <c r="A35">
        <v>2015</v>
      </c>
      <c r="B35" s="1">
        <v>42071</v>
      </c>
      <c r="C35" s="1">
        <v>42284</v>
      </c>
      <c r="D35" s="6">
        <v>0.47</v>
      </c>
      <c r="E35" s="6">
        <f t="shared" si="0"/>
        <v>5.64</v>
      </c>
      <c r="G35">
        <v>1991</v>
      </c>
      <c r="H35" s="6">
        <f t="shared" si="1"/>
        <v>8.4599999999999991</v>
      </c>
      <c r="I35" s="7">
        <f t="shared" si="2"/>
        <v>3.6764705882352811E-2</v>
      </c>
    </row>
    <row r="36" spans="1:9" x14ac:dyDescent="0.35">
      <c r="A36">
        <v>2015</v>
      </c>
      <c r="B36" s="1">
        <v>42009</v>
      </c>
      <c r="C36" s="1">
        <v>42281</v>
      </c>
      <c r="D36" s="6">
        <v>0.47</v>
      </c>
      <c r="E36" s="6">
        <f t="shared" si="0"/>
        <v>5.64</v>
      </c>
      <c r="G36">
        <v>1990</v>
      </c>
      <c r="H36" s="6">
        <f t="shared" si="1"/>
        <v>8.16</v>
      </c>
      <c r="I36" s="7">
        <f t="shared" si="2"/>
        <v>5.8365758754863606E-2</v>
      </c>
    </row>
    <row r="37" spans="1:9" x14ac:dyDescent="0.35">
      <c r="A37">
        <v>2015</v>
      </c>
      <c r="B37" s="1">
        <v>42037</v>
      </c>
      <c r="C37" s="1">
        <v>42248</v>
      </c>
      <c r="D37" s="6">
        <v>0.47</v>
      </c>
      <c r="E37" s="6">
        <f t="shared" si="0"/>
        <v>5.64</v>
      </c>
      <c r="G37">
        <v>1989</v>
      </c>
      <c r="H37" s="6">
        <f t="shared" si="1"/>
        <v>7.7100000000000009</v>
      </c>
      <c r="I37" s="7">
        <f t="shared" si="2"/>
        <v>5.3278688524590168E-2</v>
      </c>
    </row>
    <row r="38" spans="1:9" x14ac:dyDescent="0.35">
      <c r="A38">
        <v>2014</v>
      </c>
      <c r="B38" s="1">
        <v>41709</v>
      </c>
      <c r="C38" s="1">
        <v>41922</v>
      </c>
      <c r="D38" s="6">
        <v>0.46</v>
      </c>
      <c r="E38" s="6">
        <f t="shared" si="0"/>
        <v>5.5200000000000005</v>
      </c>
      <c r="G38">
        <v>1988</v>
      </c>
      <c r="H38" s="6">
        <f t="shared" si="1"/>
        <v>7.32</v>
      </c>
      <c r="I38" s="7">
        <f t="shared" si="2"/>
        <v>7.3313782991202281E-2</v>
      </c>
    </row>
    <row r="39" spans="1:9" x14ac:dyDescent="0.35">
      <c r="A39">
        <v>2014</v>
      </c>
      <c r="B39" s="1">
        <v>41647</v>
      </c>
      <c r="C39" s="1">
        <v>41919</v>
      </c>
      <c r="D39" s="6">
        <v>0.46</v>
      </c>
      <c r="E39" s="6">
        <f t="shared" si="0"/>
        <v>5.5200000000000005</v>
      </c>
      <c r="G39">
        <v>1987</v>
      </c>
      <c r="H39" s="6">
        <f t="shared" si="1"/>
        <v>6.82</v>
      </c>
      <c r="I39" s="7">
        <f t="shared" si="2"/>
        <v>8.2539682539682468E-2</v>
      </c>
    </row>
    <row r="40" spans="1:9" x14ac:dyDescent="0.35">
      <c r="A40">
        <v>2014</v>
      </c>
      <c r="B40" s="1">
        <v>41644</v>
      </c>
      <c r="C40" s="1">
        <v>41916</v>
      </c>
      <c r="D40" s="6">
        <v>0.46</v>
      </c>
      <c r="E40" s="6">
        <f t="shared" si="0"/>
        <v>5.5200000000000005</v>
      </c>
      <c r="G40">
        <v>1986</v>
      </c>
      <c r="H40" s="6">
        <f t="shared" si="1"/>
        <v>6.3000000000000007</v>
      </c>
      <c r="I40" s="7">
        <f t="shared" si="2"/>
        <v>6.7796610169491567E-2</v>
      </c>
    </row>
    <row r="41" spans="1:9" x14ac:dyDescent="0.35">
      <c r="A41">
        <v>2014</v>
      </c>
      <c r="B41" s="1">
        <v>41700</v>
      </c>
      <c r="C41" s="1">
        <v>41913</v>
      </c>
      <c r="D41" s="6">
        <v>0.46</v>
      </c>
      <c r="E41" s="6">
        <f t="shared" si="0"/>
        <v>5.5200000000000005</v>
      </c>
      <c r="G41">
        <v>1985</v>
      </c>
      <c r="H41" s="6">
        <f t="shared" si="1"/>
        <v>5.9</v>
      </c>
      <c r="I41" s="7">
        <f>H41/H42-1</f>
        <v>0.4047619047619051</v>
      </c>
    </row>
    <row r="42" spans="1:9" x14ac:dyDescent="0.35">
      <c r="A42">
        <v>2013</v>
      </c>
      <c r="B42" s="1">
        <v>41285</v>
      </c>
      <c r="C42" s="1">
        <v>41557</v>
      </c>
      <c r="D42" s="6">
        <v>0.45</v>
      </c>
      <c r="E42" s="6">
        <f t="shared" si="0"/>
        <v>5.4</v>
      </c>
      <c r="G42">
        <v>1984</v>
      </c>
      <c r="H42" s="6">
        <f t="shared" si="1"/>
        <v>4.1999999999999993</v>
      </c>
    </row>
    <row r="43" spans="1:9" x14ac:dyDescent="0.35">
      <c r="A43">
        <v>2013</v>
      </c>
      <c r="B43" s="1">
        <v>41282</v>
      </c>
      <c r="C43" s="1">
        <v>41554</v>
      </c>
      <c r="D43" s="6">
        <v>0.45</v>
      </c>
      <c r="E43" s="6">
        <f t="shared" si="0"/>
        <v>5.4</v>
      </c>
    </row>
    <row r="44" spans="1:9" x14ac:dyDescent="0.35">
      <c r="A44">
        <v>2013</v>
      </c>
      <c r="B44" s="1">
        <v>41279</v>
      </c>
      <c r="C44" s="1">
        <v>41551</v>
      </c>
      <c r="D44" s="6">
        <v>0.45</v>
      </c>
      <c r="E44" s="6">
        <f t="shared" si="0"/>
        <v>5.4</v>
      </c>
    </row>
    <row r="45" spans="1:9" x14ac:dyDescent="0.35">
      <c r="A45">
        <v>2013</v>
      </c>
      <c r="B45" s="1">
        <v>41276</v>
      </c>
      <c r="C45" s="1">
        <v>41548</v>
      </c>
      <c r="D45" s="6">
        <v>0.45</v>
      </c>
      <c r="E45" s="6">
        <f t="shared" si="0"/>
        <v>5.4</v>
      </c>
    </row>
    <row r="46" spans="1:9" x14ac:dyDescent="0.35">
      <c r="A46">
        <v>2012</v>
      </c>
      <c r="B46" s="1">
        <v>40919</v>
      </c>
      <c r="C46" s="1">
        <v>41192</v>
      </c>
      <c r="D46" s="6">
        <v>0.44</v>
      </c>
      <c r="E46" s="6">
        <f t="shared" si="0"/>
        <v>5.28</v>
      </c>
    </row>
    <row r="47" spans="1:9" x14ac:dyDescent="0.35">
      <c r="A47">
        <v>2012</v>
      </c>
      <c r="B47" s="1">
        <v>40916</v>
      </c>
      <c r="C47" s="1">
        <v>41189</v>
      </c>
      <c r="D47" s="6">
        <v>0.44</v>
      </c>
      <c r="E47" s="6">
        <f t="shared" si="0"/>
        <v>5.28</v>
      </c>
    </row>
    <row r="48" spans="1:9" x14ac:dyDescent="0.35">
      <c r="A48">
        <v>2012</v>
      </c>
      <c r="B48" s="1">
        <v>40913</v>
      </c>
      <c r="C48" s="1">
        <v>41186</v>
      </c>
      <c r="D48" s="6">
        <v>0.44</v>
      </c>
      <c r="E48" s="6">
        <f t="shared" si="0"/>
        <v>5.28</v>
      </c>
    </row>
    <row r="49" spans="1:5" x14ac:dyDescent="0.35">
      <c r="A49">
        <v>2012</v>
      </c>
      <c r="B49" s="1">
        <v>40910</v>
      </c>
      <c r="C49" s="1">
        <v>41183</v>
      </c>
      <c r="D49" s="6">
        <v>0.44</v>
      </c>
      <c r="E49" s="6">
        <f t="shared" si="0"/>
        <v>5.28</v>
      </c>
    </row>
    <row r="50" spans="1:5" x14ac:dyDescent="0.35">
      <c r="A50">
        <v>2011</v>
      </c>
      <c r="B50" s="1">
        <v>40554</v>
      </c>
      <c r="C50" s="1">
        <v>40826</v>
      </c>
      <c r="D50" s="6">
        <v>0.43</v>
      </c>
      <c r="E50" s="6">
        <f t="shared" si="0"/>
        <v>5.16</v>
      </c>
    </row>
    <row r="51" spans="1:5" x14ac:dyDescent="0.35">
      <c r="A51">
        <v>2011</v>
      </c>
      <c r="B51" s="1">
        <v>40551</v>
      </c>
      <c r="C51" s="1">
        <v>40762</v>
      </c>
      <c r="D51" s="6">
        <v>0.43</v>
      </c>
      <c r="E51" s="6">
        <f t="shared" si="0"/>
        <v>5.16</v>
      </c>
    </row>
    <row r="52" spans="1:5" x14ac:dyDescent="0.35">
      <c r="A52">
        <v>2011</v>
      </c>
      <c r="B52" s="1">
        <v>40579</v>
      </c>
      <c r="C52" s="1">
        <v>40759</v>
      </c>
      <c r="D52" s="6">
        <v>0.43</v>
      </c>
      <c r="E52" s="6">
        <f t="shared" si="0"/>
        <v>5.16</v>
      </c>
    </row>
    <row r="53" spans="1:5" x14ac:dyDescent="0.35">
      <c r="A53">
        <v>2011</v>
      </c>
      <c r="B53" s="1">
        <v>40545</v>
      </c>
      <c r="C53" s="1">
        <v>40817</v>
      </c>
      <c r="D53" s="6">
        <v>0.43</v>
      </c>
      <c r="E53" s="6">
        <f t="shared" si="0"/>
        <v>5.16</v>
      </c>
    </row>
    <row r="54" spans="1:5" x14ac:dyDescent="0.35">
      <c r="A54">
        <v>2010</v>
      </c>
      <c r="B54" s="1">
        <v>40189</v>
      </c>
      <c r="C54" s="1">
        <v>40400</v>
      </c>
      <c r="D54" s="6">
        <v>0.42</v>
      </c>
      <c r="E54" s="6">
        <f t="shared" si="0"/>
        <v>5.04</v>
      </c>
    </row>
    <row r="55" spans="1:5" x14ac:dyDescent="0.35">
      <c r="A55">
        <v>2010</v>
      </c>
      <c r="B55" s="1">
        <v>40217</v>
      </c>
      <c r="C55" s="1">
        <v>40428</v>
      </c>
      <c r="D55" s="6">
        <v>0.42</v>
      </c>
      <c r="E55" s="6">
        <f t="shared" si="0"/>
        <v>5.04</v>
      </c>
    </row>
    <row r="56" spans="1:5" x14ac:dyDescent="0.35">
      <c r="A56">
        <v>2010</v>
      </c>
      <c r="B56" s="1">
        <v>40242</v>
      </c>
      <c r="C56" s="1">
        <v>40425</v>
      </c>
      <c r="D56" s="6">
        <v>0.42</v>
      </c>
      <c r="E56" s="6">
        <f t="shared" si="0"/>
        <v>5.04</v>
      </c>
    </row>
    <row r="57" spans="1:5" x14ac:dyDescent="0.35">
      <c r="A57">
        <v>2010</v>
      </c>
      <c r="B57" s="1">
        <v>40180</v>
      </c>
      <c r="C57" s="1">
        <v>40391</v>
      </c>
      <c r="D57" s="6">
        <v>0.42</v>
      </c>
      <c r="E57" s="6">
        <f t="shared" si="0"/>
        <v>5.04</v>
      </c>
    </row>
    <row r="58" spans="1:5" x14ac:dyDescent="0.35">
      <c r="A58">
        <v>2009</v>
      </c>
      <c r="B58" s="1">
        <v>39855</v>
      </c>
      <c r="C58" s="1">
        <v>40066</v>
      </c>
      <c r="D58" s="6">
        <v>0.41</v>
      </c>
      <c r="E58" s="6">
        <f t="shared" si="0"/>
        <v>4.92</v>
      </c>
    </row>
    <row r="59" spans="1:5" x14ac:dyDescent="0.35">
      <c r="A59">
        <v>2009</v>
      </c>
      <c r="B59" s="1">
        <v>39880</v>
      </c>
      <c r="C59" s="1">
        <v>40093</v>
      </c>
      <c r="D59" s="6">
        <v>0.41</v>
      </c>
      <c r="E59" s="6">
        <f t="shared" si="0"/>
        <v>4.92</v>
      </c>
    </row>
    <row r="60" spans="1:5" x14ac:dyDescent="0.35">
      <c r="A60">
        <v>2009</v>
      </c>
      <c r="B60" s="1">
        <v>39818</v>
      </c>
      <c r="C60" s="1">
        <v>40060</v>
      </c>
      <c r="D60" s="6">
        <v>0.41</v>
      </c>
      <c r="E60" s="6">
        <f t="shared" si="0"/>
        <v>4.92</v>
      </c>
    </row>
    <row r="61" spans="1:5" x14ac:dyDescent="0.35">
      <c r="A61">
        <v>2009</v>
      </c>
      <c r="B61" s="1">
        <v>39846</v>
      </c>
      <c r="C61" s="1">
        <v>40057</v>
      </c>
      <c r="D61" s="6">
        <v>0.41</v>
      </c>
      <c r="E61" s="6">
        <f t="shared" si="0"/>
        <v>4.92</v>
      </c>
    </row>
    <row r="62" spans="1:5" x14ac:dyDescent="0.35">
      <c r="A62">
        <v>2008</v>
      </c>
      <c r="B62" s="1">
        <v>39518</v>
      </c>
      <c r="C62" s="1">
        <v>39731</v>
      </c>
      <c r="D62" s="6">
        <v>0.4</v>
      </c>
      <c r="E62" s="6">
        <f t="shared" si="0"/>
        <v>4.8000000000000007</v>
      </c>
    </row>
    <row r="63" spans="1:5" x14ac:dyDescent="0.35">
      <c r="A63">
        <v>2008</v>
      </c>
      <c r="B63" s="1">
        <v>39455</v>
      </c>
      <c r="C63" s="1">
        <v>39728</v>
      </c>
      <c r="D63" s="6">
        <v>0.4</v>
      </c>
      <c r="E63" s="6">
        <f t="shared" si="0"/>
        <v>4.8000000000000007</v>
      </c>
    </row>
    <row r="64" spans="1:5" x14ac:dyDescent="0.35">
      <c r="A64">
        <v>2008</v>
      </c>
      <c r="B64" s="1">
        <v>39452</v>
      </c>
      <c r="C64" s="1">
        <v>39725</v>
      </c>
      <c r="D64" s="6">
        <v>0.4</v>
      </c>
      <c r="E64" s="6">
        <f t="shared" si="0"/>
        <v>4.8000000000000007</v>
      </c>
    </row>
    <row r="65" spans="1:5" x14ac:dyDescent="0.35">
      <c r="A65">
        <v>2008</v>
      </c>
      <c r="B65" s="1">
        <v>39449</v>
      </c>
      <c r="C65" s="1">
        <v>39722</v>
      </c>
      <c r="D65" s="6">
        <v>0.4</v>
      </c>
      <c r="E65" s="6">
        <f t="shared" si="0"/>
        <v>4.8000000000000007</v>
      </c>
    </row>
    <row r="66" spans="1:5" x14ac:dyDescent="0.35">
      <c r="A66">
        <v>2007</v>
      </c>
      <c r="B66" s="1">
        <v>39093</v>
      </c>
      <c r="C66" s="1">
        <v>39365</v>
      </c>
      <c r="D66" s="6">
        <v>0.35499999999999998</v>
      </c>
      <c r="E66" s="6">
        <f t="shared" ref="E66:E106" si="3">D66*3*2*2</f>
        <v>4.26</v>
      </c>
    </row>
    <row r="67" spans="1:5" x14ac:dyDescent="0.35">
      <c r="A67">
        <v>2007</v>
      </c>
      <c r="B67" s="1">
        <v>39090</v>
      </c>
      <c r="C67" s="1">
        <v>39362</v>
      </c>
      <c r="D67" s="6">
        <v>0.35499999999999998</v>
      </c>
      <c r="E67" s="6">
        <f t="shared" si="3"/>
        <v>4.26</v>
      </c>
    </row>
    <row r="68" spans="1:5" x14ac:dyDescent="0.35">
      <c r="A68">
        <v>2007</v>
      </c>
      <c r="B68" s="1">
        <v>39087</v>
      </c>
      <c r="C68" s="1">
        <v>39359</v>
      </c>
      <c r="D68" s="6">
        <v>0.35499999999999998</v>
      </c>
      <c r="E68" s="6">
        <f t="shared" si="3"/>
        <v>4.26</v>
      </c>
    </row>
    <row r="69" spans="1:5" x14ac:dyDescent="0.35">
      <c r="A69">
        <v>2007</v>
      </c>
      <c r="B69" s="1">
        <v>39084</v>
      </c>
      <c r="C69" s="1">
        <v>39356</v>
      </c>
      <c r="D69" s="6">
        <v>0.35499999999999998</v>
      </c>
      <c r="E69" s="6">
        <f t="shared" si="3"/>
        <v>4.26</v>
      </c>
    </row>
    <row r="70" spans="1:5" x14ac:dyDescent="0.35">
      <c r="A70">
        <v>2006</v>
      </c>
      <c r="B70" s="1">
        <v>38728</v>
      </c>
      <c r="C70" s="1">
        <v>39000</v>
      </c>
      <c r="D70" s="6">
        <v>0.33250000000000002</v>
      </c>
      <c r="E70" s="6">
        <f t="shared" si="3"/>
        <v>3.99</v>
      </c>
    </row>
    <row r="71" spans="1:5" x14ac:dyDescent="0.35">
      <c r="A71">
        <v>2006</v>
      </c>
      <c r="B71" s="1">
        <v>38725</v>
      </c>
      <c r="C71" s="1">
        <v>38997</v>
      </c>
      <c r="D71" s="6">
        <v>0.33250000000000002</v>
      </c>
      <c r="E71" s="6">
        <f t="shared" si="3"/>
        <v>3.99</v>
      </c>
    </row>
    <row r="72" spans="1:5" x14ac:dyDescent="0.35">
      <c r="A72">
        <v>2006</v>
      </c>
      <c r="B72" s="1">
        <v>38722</v>
      </c>
      <c r="C72" s="1">
        <v>38994</v>
      </c>
      <c r="D72" s="6">
        <v>0.33250000000000002</v>
      </c>
      <c r="E72" s="6">
        <f t="shared" si="3"/>
        <v>3.99</v>
      </c>
    </row>
    <row r="73" spans="1:5" x14ac:dyDescent="0.35">
      <c r="A73">
        <v>2006</v>
      </c>
      <c r="B73" s="1">
        <v>38719</v>
      </c>
      <c r="C73" s="1">
        <v>38991</v>
      </c>
      <c r="D73" s="6">
        <v>0.33250000000000002</v>
      </c>
      <c r="E73" s="6">
        <f t="shared" si="3"/>
        <v>3.99</v>
      </c>
    </row>
    <row r="74" spans="1:5" x14ac:dyDescent="0.35">
      <c r="A74">
        <v>2005</v>
      </c>
      <c r="B74" s="1">
        <v>38363</v>
      </c>
      <c r="C74" s="1">
        <v>38635</v>
      </c>
      <c r="D74" s="6">
        <v>0.32250000000000001</v>
      </c>
      <c r="E74" s="6">
        <f t="shared" si="3"/>
        <v>3.87</v>
      </c>
    </row>
    <row r="75" spans="1:5" x14ac:dyDescent="0.35">
      <c r="A75">
        <v>2005</v>
      </c>
      <c r="B75" s="1">
        <v>38360</v>
      </c>
      <c r="C75" s="1">
        <v>38571</v>
      </c>
      <c r="D75" s="6">
        <v>0.32250000000000001</v>
      </c>
      <c r="E75" s="6">
        <f t="shared" si="3"/>
        <v>3.87</v>
      </c>
    </row>
    <row r="76" spans="1:5" x14ac:dyDescent="0.35">
      <c r="A76">
        <v>2005</v>
      </c>
      <c r="B76" s="1">
        <v>38388</v>
      </c>
      <c r="C76" s="1">
        <v>38568</v>
      </c>
      <c r="D76" s="6">
        <v>0.32250000000000001</v>
      </c>
      <c r="E76" s="6">
        <f t="shared" si="3"/>
        <v>3.87</v>
      </c>
    </row>
    <row r="77" spans="1:5" x14ac:dyDescent="0.35">
      <c r="A77">
        <v>2005</v>
      </c>
      <c r="B77" s="1">
        <v>38354</v>
      </c>
      <c r="C77" s="1">
        <v>38626</v>
      </c>
      <c r="D77" s="6">
        <v>0.32250000000000001</v>
      </c>
      <c r="E77" s="6">
        <f t="shared" si="3"/>
        <v>3.87</v>
      </c>
    </row>
    <row r="78" spans="1:5" x14ac:dyDescent="0.35">
      <c r="A78">
        <v>2004</v>
      </c>
      <c r="B78" s="1">
        <v>37997</v>
      </c>
      <c r="C78" s="1">
        <v>38209</v>
      </c>
      <c r="D78" s="6">
        <v>0.3125</v>
      </c>
      <c r="E78" s="6">
        <f t="shared" si="3"/>
        <v>3.75</v>
      </c>
    </row>
    <row r="79" spans="1:5" x14ac:dyDescent="0.35">
      <c r="A79">
        <v>2004</v>
      </c>
      <c r="B79" s="1">
        <v>38025</v>
      </c>
      <c r="C79" s="1">
        <v>38267</v>
      </c>
      <c r="D79" s="6">
        <v>0.3125</v>
      </c>
      <c r="E79" s="6">
        <f t="shared" si="3"/>
        <v>3.75</v>
      </c>
    </row>
    <row r="80" spans="1:5" x14ac:dyDescent="0.35">
      <c r="A80">
        <v>2004</v>
      </c>
      <c r="B80" s="1">
        <v>38051</v>
      </c>
      <c r="C80" s="1">
        <v>38264</v>
      </c>
      <c r="D80" s="6">
        <v>0.3125</v>
      </c>
      <c r="E80" s="6">
        <f t="shared" si="3"/>
        <v>3.75</v>
      </c>
    </row>
    <row r="81" spans="1:5" x14ac:dyDescent="0.35">
      <c r="A81">
        <v>2004</v>
      </c>
      <c r="B81" s="1">
        <v>38019</v>
      </c>
      <c r="C81" s="1">
        <v>38261</v>
      </c>
      <c r="D81" s="6">
        <v>0.3125</v>
      </c>
      <c r="E81" s="6">
        <f t="shared" si="3"/>
        <v>3.75</v>
      </c>
    </row>
    <row r="82" spans="1:5" x14ac:dyDescent="0.35">
      <c r="A82">
        <v>2003</v>
      </c>
      <c r="B82" s="1">
        <v>37691</v>
      </c>
      <c r="C82" s="1">
        <v>37904</v>
      </c>
      <c r="D82" s="6">
        <v>0.28249999999999997</v>
      </c>
      <c r="E82" s="6">
        <f t="shared" si="3"/>
        <v>3.3899999999999997</v>
      </c>
    </row>
    <row r="83" spans="1:5" x14ac:dyDescent="0.35">
      <c r="A83">
        <v>2003</v>
      </c>
      <c r="B83" s="1">
        <v>37691</v>
      </c>
      <c r="C83" s="1">
        <v>37904</v>
      </c>
      <c r="D83" s="6">
        <v>0.1</v>
      </c>
      <c r="E83" s="6">
        <f t="shared" si="3"/>
        <v>1.2000000000000002</v>
      </c>
    </row>
    <row r="84" spans="1:5" x14ac:dyDescent="0.35">
      <c r="A84">
        <v>2003</v>
      </c>
      <c r="B84" s="1">
        <v>37629</v>
      </c>
      <c r="C84" s="1">
        <v>37901</v>
      </c>
      <c r="D84" s="6">
        <v>0.28249999999999997</v>
      </c>
      <c r="E84" s="6">
        <f t="shared" si="3"/>
        <v>3.3899999999999997</v>
      </c>
    </row>
    <row r="85" spans="1:5" x14ac:dyDescent="0.35">
      <c r="A85">
        <v>2003</v>
      </c>
      <c r="B85" s="1">
        <v>37629</v>
      </c>
      <c r="C85" s="1">
        <v>37901</v>
      </c>
      <c r="D85" s="6">
        <v>0.1</v>
      </c>
      <c r="E85" s="6">
        <f t="shared" si="3"/>
        <v>1.2000000000000002</v>
      </c>
    </row>
    <row r="86" spans="1:5" x14ac:dyDescent="0.35">
      <c r="A86">
        <v>2003</v>
      </c>
      <c r="B86" s="1">
        <v>37626</v>
      </c>
      <c r="C86" s="1">
        <v>37898</v>
      </c>
      <c r="D86" s="6">
        <v>0.28249999999999997</v>
      </c>
      <c r="E86" s="6">
        <f t="shared" si="3"/>
        <v>3.3899999999999997</v>
      </c>
    </row>
    <row r="87" spans="1:5" x14ac:dyDescent="0.35">
      <c r="A87">
        <v>2003</v>
      </c>
      <c r="B87" s="1">
        <v>37626</v>
      </c>
      <c r="C87" s="1">
        <v>37898</v>
      </c>
      <c r="D87" s="6">
        <v>0.05</v>
      </c>
      <c r="E87" s="6">
        <f t="shared" si="3"/>
        <v>0.60000000000000009</v>
      </c>
    </row>
    <row r="88" spans="1:5" x14ac:dyDescent="0.35">
      <c r="A88">
        <v>2003</v>
      </c>
      <c r="B88" s="1">
        <v>37682</v>
      </c>
      <c r="C88" s="1">
        <v>37895</v>
      </c>
      <c r="D88" s="6">
        <v>0.27</v>
      </c>
      <c r="E88" s="6">
        <f t="shared" si="3"/>
        <v>3.24</v>
      </c>
    </row>
    <row r="89" spans="1:5" x14ac:dyDescent="0.35">
      <c r="A89">
        <v>2002</v>
      </c>
      <c r="B89" s="1">
        <v>37267</v>
      </c>
      <c r="C89" s="1">
        <v>37539</v>
      </c>
      <c r="D89" s="6">
        <v>0.27</v>
      </c>
      <c r="E89" s="6">
        <f t="shared" si="3"/>
        <v>3.24</v>
      </c>
    </row>
    <row r="90" spans="1:5" x14ac:dyDescent="0.35">
      <c r="A90">
        <v>2002</v>
      </c>
      <c r="B90" s="1">
        <v>37264</v>
      </c>
      <c r="C90" s="1">
        <v>37536</v>
      </c>
      <c r="D90" s="6">
        <v>0.27</v>
      </c>
      <c r="E90" s="6">
        <f t="shared" si="3"/>
        <v>3.24</v>
      </c>
    </row>
    <row r="91" spans="1:5" x14ac:dyDescent="0.35">
      <c r="A91">
        <v>2002</v>
      </c>
      <c r="B91" s="1">
        <v>37261</v>
      </c>
      <c r="C91" s="1">
        <v>37533</v>
      </c>
      <c r="D91" s="6">
        <v>0.27</v>
      </c>
      <c r="E91" s="6">
        <f t="shared" si="3"/>
        <v>3.24</v>
      </c>
    </row>
    <row r="92" spans="1:5" x14ac:dyDescent="0.35">
      <c r="A92">
        <v>2002</v>
      </c>
      <c r="B92" s="1">
        <v>37258</v>
      </c>
      <c r="C92" s="1">
        <v>37530</v>
      </c>
      <c r="D92" s="6">
        <v>0.25624999999999998</v>
      </c>
      <c r="E92" s="6">
        <f t="shared" si="3"/>
        <v>3.0749999999999997</v>
      </c>
    </row>
    <row r="93" spans="1:5" x14ac:dyDescent="0.35">
      <c r="A93">
        <v>2001</v>
      </c>
      <c r="B93" s="1">
        <v>36902</v>
      </c>
      <c r="C93" s="1">
        <v>37174</v>
      </c>
      <c r="D93" s="6">
        <v>0.25624999999999998</v>
      </c>
      <c r="E93" s="6">
        <f t="shared" si="3"/>
        <v>3.0749999999999997</v>
      </c>
    </row>
    <row r="94" spans="1:5" x14ac:dyDescent="0.35">
      <c r="A94">
        <v>2001</v>
      </c>
      <c r="B94" s="1">
        <v>36899</v>
      </c>
      <c r="C94" s="1">
        <v>37171</v>
      </c>
      <c r="D94" s="6">
        <v>0.25624999999999998</v>
      </c>
      <c r="E94" s="6">
        <f t="shared" si="3"/>
        <v>3.0749999999999997</v>
      </c>
    </row>
    <row r="95" spans="1:5" x14ac:dyDescent="0.35">
      <c r="A95">
        <v>2001</v>
      </c>
      <c r="B95" s="1">
        <v>36896</v>
      </c>
      <c r="C95" s="1">
        <v>37168</v>
      </c>
      <c r="D95" s="6">
        <v>0.25624999999999998</v>
      </c>
      <c r="E95" s="6">
        <f t="shared" si="3"/>
        <v>3.0749999999999997</v>
      </c>
    </row>
    <row r="96" spans="1:5" x14ac:dyDescent="0.35">
      <c r="A96">
        <v>2001</v>
      </c>
      <c r="B96" s="1">
        <v>36893</v>
      </c>
      <c r="C96" s="1">
        <v>37165</v>
      </c>
      <c r="D96" s="6">
        <v>0.25374999999999998</v>
      </c>
      <c r="E96" s="6">
        <f t="shared" si="3"/>
        <v>3.0449999999999999</v>
      </c>
    </row>
    <row r="97" spans="1:5" x14ac:dyDescent="0.35">
      <c r="A97">
        <v>2000</v>
      </c>
      <c r="B97" s="1">
        <v>36536</v>
      </c>
      <c r="C97" s="1">
        <v>36809</v>
      </c>
      <c r="D97" s="6">
        <v>0.25374999999999998</v>
      </c>
      <c r="E97" s="6">
        <f t="shared" si="3"/>
        <v>3.0449999999999999</v>
      </c>
    </row>
    <row r="98" spans="1:5" x14ac:dyDescent="0.35">
      <c r="A98">
        <v>2000</v>
      </c>
      <c r="B98" s="1">
        <v>36533</v>
      </c>
      <c r="C98" s="1">
        <v>36806</v>
      </c>
      <c r="D98" s="6">
        <v>0.25374999999999998</v>
      </c>
      <c r="E98" s="6">
        <f t="shared" si="3"/>
        <v>3.0449999999999999</v>
      </c>
    </row>
    <row r="99" spans="1:5" x14ac:dyDescent="0.35">
      <c r="A99">
        <v>2000</v>
      </c>
      <c r="B99" s="1">
        <v>36530</v>
      </c>
      <c r="C99" s="1">
        <v>36803</v>
      </c>
      <c r="D99" s="6">
        <v>0.25374999999999998</v>
      </c>
      <c r="E99" s="6">
        <f t="shared" si="3"/>
        <v>3.0449999999999999</v>
      </c>
    </row>
    <row r="100" spans="1:5" x14ac:dyDescent="0.35">
      <c r="A100">
        <v>2000</v>
      </c>
      <c r="B100" s="1">
        <v>36527</v>
      </c>
      <c r="C100" s="1">
        <v>36800</v>
      </c>
      <c r="D100" s="6">
        <v>0.24374999999999999</v>
      </c>
      <c r="E100" s="6">
        <f t="shared" si="3"/>
        <v>2.9249999999999998</v>
      </c>
    </row>
    <row r="101" spans="1:5" x14ac:dyDescent="0.35">
      <c r="A101">
        <v>1999</v>
      </c>
      <c r="B101" s="1">
        <v>36171</v>
      </c>
      <c r="C101" s="1">
        <v>36412</v>
      </c>
      <c r="D101" s="6">
        <v>0.24374999999999999</v>
      </c>
      <c r="E101" s="6">
        <f t="shared" si="3"/>
        <v>2.9249999999999998</v>
      </c>
    </row>
    <row r="102" spans="1:5" x14ac:dyDescent="0.35">
      <c r="A102">
        <v>1999</v>
      </c>
      <c r="B102" s="1">
        <v>36199</v>
      </c>
      <c r="C102" s="1">
        <v>36440</v>
      </c>
      <c r="D102" s="6">
        <v>0.24374999999999999</v>
      </c>
      <c r="E102" s="6">
        <f t="shared" si="3"/>
        <v>2.9249999999999998</v>
      </c>
    </row>
    <row r="103" spans="1:5" x14ac:dyDescent="0.35">
      <c r="A103">
        <v>1999</v>
      </c>
      <c r="B103" s="1">
        <v>36224</v>
      </c>
      <c r="C103" s="1">
        <v>36437</v>
      </c>
      <c r="D103" s="6">
        <v>0.24374999999999999</v>
      </c>
      <c r="E103" s="6">
        <f t="shared" si="3"/>
        <v>2.9249999999999998</v>
      </c>
    </row>
    <row r="104" spans="1:5" x14ac:dyDescent="0.35">
      <c r="A104">
        <v>1999</v>
      </c>
      <c r="B104" s="1">
        <v>36162</v>
      </c>
      <c r="C104" s="1">
        <v>36434</v>
      </c>
      <c r="D104" s="6">
        <v>0.23375000000000001</v>
      </c>
      <c r="E104" s="6">
        <f t="shared" si="3"/>
        <v>2.8050000000000002</v>
      </c>
    </row>
    <row r="105" spans="1:5" x14ac:dyDescent="0.35">
      <c r="A105">
        <v>1998</v>
      </c>
      <c r="B105" s="1">
        <v>35837</v>
      </c>
      <c r="C105" s="1">
        <v>36078</v>
      </c>
      <c r="D105" s="6">
        <v>0.23375000000000001</v>
      </c>
      <c r="E105" s="6">
        <f t="shared" si="3"/>
        <v>2.8050000000000002</v>
      </c>
    </row>
    <row r="106" spans="1:5" x14ac:dyDescent="0.35">
      <c r="A106">
        <v>1998</v>
      </c>
      <c r="B106" s="1">
        <v>35862</v>
      </c>
      <c r="C106" s="1">
        <v>36075</v>
      </c>
      <c r="D106" s="6">
        <v>0.23375000000000001</v>
      </c>
      <c r="E106" s="6">
        <f t="shared" si="3"/>
        <v>2.8050000000000002</v>
      </c>
    </row>
    <row r="107" spans="1:5" x14ac:dyDescent="0.35">
      <c r="A107">
        <v>1998</v>
      </c>
      <c r="B107" s="1">
        <v>35800</v>
      </c>
      <c r="C107" s="1">
        <v>36072</v>
      </c>
      <c r="D107" s="6">
        <v>0.23375000000000001</v>
      </c>
      <c r="E107" s="6">
        <f>D107*3*2*2</f>
        <v>2.8050000000000002</v>
      </c>
    </row>
    <row r="108" spans="1:5" x14ac:dyDescent="0.35">
      <c r="A108">
        <v>1998</v>
      </c>
      <c r="B108" s="1">
        <v>35828</v>
      </c>
      <c r="C108" s="1">
        <v>36069</v>
      </c>
      <c r="D108" s="6">
        <v>0.44750000000000001</v>
      </c>
      <c r="E108" s="6">
        <f t="shared" ref="E108:E125" si="4">D108*3*2</f>
        <v>2.6850000000000001</v>
      </c>
    </row>
    <row r="109" spans="1:5" x14ac:dyDescent="0.35">
      <c r="A109">
        <v>1997</v>
      </c>
      <c r="B109" s="1">
        <v>35500</v>
      </c>
      <c r="C109" s="1">
        <v>35713</v>
      </c>
      <c r="D109" s="6">
        <v>0.44750000000000001</v>
      </c>
      <c r="E109" s="6">
        <f t="shared" si="4"/>
        <v>2.6850000000000001</v>
      </c>
    </row>
    <row r="110" spans="1:5" x14ac:dyDescent="0.35">
      <c r="A110">
        <v>1997</v>
      </c>
      <c r="B110" s="1">
        <v>35438</v>
      </c>
      <c r="C110" s="1">
        <v>35710</v>
      </c>
      <c r="D110" s="6">
        <v>0.44750000000000001</v>
      </c>
      <c r="E110" s="6">
        <f t="shared" si="4"/>
        <v>2.6850000000000001</v>
      </c>
    </row>
    <row r="111" spans="1:5" x14ac:dyDescent="0.35">
      <c r="A111">
        <v>1997</v>
      </c>
      <c r="B111" s="1">
        <v>35435</v>
      </c>
      <c r="C111" s="1" t="s">
        <v>4</v>
      </c>
      <c r="D111" s="6">
        <v>0.44750000000000001</v>
      </c>
      <c r="E111" s="6">
        <f t="shared" si="4"/>
        <v>2.6850000000000001</v>
      </c>
    </row>
    <row r="112" spans="1:5" x14ac:dyDescent="0.35">
      <c r="A112">
        <v>1997</v>
      </c>
      <c r="B112" s="1">
        <v>35491</v>
      </c>
      <c r="C112" s="1">
        <v>35704</v>
      </c>
      <c r="D112" s="6">
        <v>0.43</v>
      </c>
      <c r="E112" s="6">
        <f t="shared" si="4"/>
        <v>2.58</v>
      </c>
    </row>
    <row r="113" spans="1:5" x14ac:dyDescent="0.35">
      <c r="A113">
        <v>1996</v>
      </c>
      <c r="B113" s="1">
        <v>35075</v>
      </c>
      <c r="C113" s="1">
        <v>35348</v>
      </c>
      <c r="D113" s="6">
        <v>0.43</v>
      </c>
      <c r="E113" s="6">
        <f t="shared" si="4"/>
        <v>2.58</v>
      </c>
    </row>
    <row r="114" spans="1:5" x14ac:dyDescent="0.35">
      <c r="A114">
        <v>1996</v>
      </c>
      <c r="B114" s="1">
        <v>35072</v>
      </c>
      <c r="C114" s="1">
        <v>35345</v>
      </c>
      <c r="D114" s="6">
        <v>0.43</v>
      </c>
      <c r="E114" s="6">
        <f t="shared" si="4"/>
        <v>2.58</v>
      </c>
    </row>
    <row r="115" spans="1:5" x14ac:dyDescent="0.35">
      <c r="A115">
        <v>1996</v>
      </c>
      <c r="B115" s="1">
        <v>35069</v>
      </c>
      <c r="C115" s="1">
        <v>35342</v>
      </c>
      <c r="D115" s="6">
        <v>0.43</v>
      </c>
      <c r="E115" s="6">
        <f t="shared" si="4"/>
        <v>2.58</v>
      </c>
    </row>
    <row r="116" spans="1:5" x14ac:dyDescent="0.35">
      <c r="A116">
        <v>1996</v>
      </c>
      <c r="B116" s="1">
        <v>35066</v>
      </c>
      <c r="C116" s="1">
        <v>35339</v>
      </c>
      <c r="D116" s="6">
        <v>0.41249999999999998</v>
      </c>
      <c r="E116" s="6">
        <f t="shared" si="4"/>
        <v>2.4749999999999996</v>
      </c>
    </row>
    <row r="117" spans="1:5" x14ac:dyDescent="0.35">
      <c r="A117">
        <v>1995</v>
      </c>
      <c r="B117" s="1">
        <v>34710</v>
      </c>
      <c r="C117" s="1">
        <v>34982</v>
      </c>
      <c r="D117" s="6">
        <v>0.41249999999999998</v>
      </c>
      <c r="E117" s="6">
        <f t="shared" si="4"/>
        <v>2.4749999999999996</v>
      </c>
    </row>
    <row r="118" spans="1:5" x14ac:dyDescent="0.35">
      <c r="A118">
        <v>1995</v>
      </c>
      <c r="B118" s="1">
        <v>34707</v>
      </c>
      <c r="C118" s="1">
        <v>34979</v>
      </c>
      <c r="D118" s="6">
        <v>0.41249999999999998</v>
      </c>
      <c r="E118" s="6">
        <f t="shared" si="4"/>
        <v>2.4749999999999996</v>
      </c>
    </row>
    <row r="119" spans="1:5" x14ac:dyDescent="0.35">
      <c r="A119">
        <v>1995</v>
      </c>
      <c r="B119" s="1">
        <v>34704</v>
      </c>
      <c r="C119" s="1">
        <v>34976</v>
      </c>
      <c r="D119" s="6">
        <v>0.41249999999999998</v>
      </c>
      <c r="E119" s="6">
        <f t="shared" si="4"/>
        <v>2.4749999999999996</v>
      </c>
    </row>
    <row r="120" spans="1:5" x14ac:dyDescent="0.35">
      <c r="A120">
        <v>1995</v>
      </c>
      <c r="B120" s="1">
        <v>34701</v>
      </c>
      <c r="C120" s="1">
        <v>34973</v>
      </c>
      <c r="D120" s="6">
        <v>0.39500000000000002</v>
      </c>
      <c r="E120" s="6">
        <f t="shared" si="4"/>
        <v>2.37</v>
      </c>
    </row>
    <row r="121" spans="1:5" x14ac:dyDescent="0.35">
      <c r="A121">
        <v>1994</v>
      </c>
      <c r="B121" s="1">
        <v>34345</v>
      </c>
      <c r="C121" s="1">
        <v>34648</v>
      </c>
      <c r="D121" s="6">
        <v>0.39500000000000002</v>
      </c>
      <c r="E121" s="6">
        <f t="shared" si="4"/>
        <v>2.37</v>
      </c>
    </row>
    <row r="122" spans="1:5" x14ac:dyDescent="0.35">
      <c r="A122">
        <v>1994</v>
      </c>
      <c r="B122" s="1">
        <v>34342</v>
      </c>
      <c r="C122" s="1">
        <v>34614</v>
      </c>
      <c r="D122" s="6">
        <v>0.39500000000000002</v>
      </c>
      <c r="E122" s="6">
        <f t="shared" si="4"/>
        <v>2.37</v>
      </c>
    </row>
    <row r="123" spans="1:5" x14ac:dyDescent="0.35">
      <c r="A123">
        <v>1994</v>
      </c>
      <c r="B123" s="1">
        <v>34370</v>
      </c>
      <c r="C123" s="1">
        <v>34611</v>
      </c>
      <c r="D123" s="6">
        <v>0.39500000000000002</v>
      </c>
      <c r="E123" s="6">
        <f t="shared" si="4"/>
        <v>2.37</v>
      </c>
    </row>
    <row r="124" spans="1:5" x14ac:dyDescent="0.35">
      <c r="A124">
        <v>1994</v>
      </c>
      <c r="B124" s="1">
        <v>34336</v>
      </c>
      <c r="C124" s="1">
        <v>34608</v>
      </c>
      <c r="D124" s="6">
        <v>0.3775</v>
      </c>
      <c r="E124" s="6">
        <f t="shared" si="4"/>
        <v>2.2650000000000001</v>
      </c>
    </row>
    <row r="125" spans="1:5" x14ac:dyDescent="0.35">
      <c r="A125">
        <v>1993</v>
      </c>
      <c r="B125" s="1">
        <v>33980</v>
      </c>
      <c r="C125" s="1">
        <v>34252</v>
      </c>
      <c r="D125" s="6">
        <v>0.3775</v>
      </c>
      <c r="E125" s="6">
        <f t="shared" si="4"/>
        <v>2.2650000000000001</v>
      </c>
    </row>
    <row r="126" spans="1:5" x14ac:dyDescent="0.35">
      <c r="A126">
        <v>1993</v>
      </c>
      <c r="B126" s="1">
        <v>34008</v>
      </c>
      <c r="C126" s="1">
        <v>34249</v>
      </c>
      <c r="D126" s="6">
        <v>0.3775</v>
      </c>
      <c r="E126" s="6">
        <f>D126*3*2</f>
        <v>2.2650000000000001</v>
      </c>
    </row>
    <row r="127" spans="1:5" x14ac:dyDescent="0.35">
      <c r="A127">
        <v>1993</v>
      </c>
      <c r="B127" s="1">
        <v>34033</v>
      </c>
      <c r="C127" s="1">
        <v>34246</v>
      </c>
      <c r="D127" s="6">
        <v>0.3775</v>
      </c>
      <c r="E127" s="6">
        <f t="shared" ref="E127:E149" si="5">D127*3</f>
        <v>1.1325000000000001</v>
      </c>
    </row>
    <row r="128" spans="1:5" x14ac:dyDescent="0.35">
      <c r="A128">
        <v>1993</v>
      </c>
      <c r="B128" s="1">
        <v>33971</v>
      </c>
      <c r="C128" s="1">
        <v>34243</v>
      </c>
      <c r="D128" s="6">
        <v>0.73</v>
      </c>
      <c r="E128" s="6">
        <f t="shared" si="5"/>
        <v>2.19</v>
      </c>
    </row>
    <row r="129" spans="1:5" x14ac:dyDescent="0.35">
      <c r="A129">
        <v>1992</v>
      </c>
      <c r="B129" s="1">
        <v>33645</v>
      </c>
      <c r="C129" s="1">
        <v>33918</v>
      </c>
      <c r="D129" s="6">
        <v>0.73</v>
      </c>
      <c r="E129" s="6">
        <f t="shared" si="5"/>
        <v>2.19</v>
      </c>
    </row>
    <row r="130" spans="1:5" x14ac:dyDescent="0.35">
      <c r="A130">
        <v>1992</v>
      </c>
      <c r="B130" s="1">
        <v>33671</v>
      </c>
      <c r="C130" s="1">
        <v>33884</v>
      </c>
      <c r="D130" s="6">
        <v>0.73</v>
      </c>
      <c r="E130" s="6">
        <f t="shared" si="5"/>
        <v>2.19</v>
      </c>
    </row>
    <row r="131" spans="1:5" x14ac:dyDescent="0.35">
      <c r="A131">
        <v>1992</v>
      </c>
      <c r="B131" s="1">
        <v>33608</v>
      </c>
      <c r="C131" s="1">
        <v>33881</v>
      </c>
      <c r="D131" s="6">
        <v>0.73</v>
      </c>
      <c r="E131" s="6">
        <f t="shared" si="5"/>
        <v>2.19</v>
      </c>
    </row>
    <row r="132" spans="1:5" x14ac:dyDescent="0.35">
      <c r="A132">
        <v>1992</v>
      </c>
      <c r="B132" s="1">
        <v>33665</v>
      </c>
      <c r="C132" s="1">
        <v>33878</v>
      </c>
      <c r="D132" s="6">
        <v>0.71</v>
      </c>
      <c r="E132" s="6">
        <f t="shared" si="5"/>
        <v>2.13</v>
      </c>
    </row>
    <row r="133" spans="1:5" x14ac:dyDescent="0.35">
      <c r="A133">
        <v>1991</v>
      </c>
      <c r="B133" s="1">
        <v>33249</v>
      </c>
      <c r="C133" s="1">
        <v>33521</v>
      </c>
      <c r="D133" s="6">
        <v>0.71</v>
      </c>
      <c r="E133" s="6">
        <f t="shared" si="5"/>
        <v>2.13</v>
      </c>
    </row>
    <row r="134" spans="1:5" x14ac:dyDescent="0.35">
      <c r="A134">
        <v>1991</v>
      </c>
      <c r="B134" s="1">
        <v>33246</v>
      </c>
      <c r="C134" s="1">
        <v>33518</v>
      </c>
      <c r="D134" s="6">
        <v>0.71</v>
      </c>
      <c r="E134" s="6">
        <f t="shared" si="5"/>
        <v>2.13</v>
      </c>
    </row>
    <row r="135" spans="1:5" x14ac:dyDescent="0.35">
      <c r="A135">
        <v>1991</v>
      </c>
      <c r="B135" s="1">
        <v>33243</v>
      </c>
      <c r="C135" s="1">
        <v>33515</v>
      </c>
      <c r="D135" s="6">
        <v>0.71</v>
      </c>
      <c r="E135" s="6">
        <f t="shared" si="5"/>
        <v>2.13</v>
      </c>
    </row>
    <row r="136" spans="1:5" x14ac:dyDescent="0.35">
      <c r="A136">
        <v>1991</v>
      </c>
      <c r="B136" s="1">
        <v>33240</v>
      </c>
      <c r="C136" s="1">
        <v>33512</v>
      </c>
      <c r="D136" s="6">
        <v>0.69</v>
      </c>
      <c r="E136" s="6">
        <f t="shared" si="5"/>
        <v>2.0699999999999998</v>
      </c>
    </row>
    <row r="137" spans="1:5" x14ac:dyDescent="0.35">
      <c r="A137">
        <v>1990</v>
      </c>
      <c r="B137" s="1">
        <v>32884</v>
      </c>
      <c r="C137" s="1">
        <v>33156</v>
      </c>
      <c r="D137" s="6">
        <v>0.69</v>
      </c>
      <c r="E137" s="6">
        <f t="shared" si="5"/>
        <v>2.0699999999999998</v>
      </c>
    </row>
    <row r="138" spans="1:5" x14ac:dyDescent="0.35">
      <c r="A138">
        <v>1990</v>
      </c>
      <c r="B138" s="1">
        <v>32881</v>
      </c>
      <c r="C138" s="1">
        <v>33153</v>
      </c>
      <c r="D138" s="6">
        <v>0.69</v>
      </c>
      <c r="E138" s="6">
        <f t="shared" si="5"/>
        <v>2.0699999999999998</v>
      </c>
    </row>
    <row r="139" spans="1:5" x14ac:dyDescent="0.35">
      <c r="A139">
        <v>1990</v>
      </c>
      <c r="B139" s="1">
        <v>32878</v>
      </c>
      <c r="C139" s="1">
        <v>33150</v>
      </c>
      <c r="D139" s="6">
        <v>0.69</v>
      </c>
      <c r="E139" s="6">
        <f t="shared" si="5"/>
        <v>2.0699999999999998</v>
      </c>
    </row>
    <row r="140" spans="1:5" x14ac:dyDescent="0.35">
      <c r="A140">
        <v>1990</v>
      </c>
      <c r="B140" s="1">
        <v>32875</v>
      </c>
      <c r="C140" s="1">
        <v>33147</v>
      </c>
      <c r="D140" s="6">
        <v>0.65</v>
      </c>
      <c r="E140" s="6">
        <f t="shared" si="5"/>
        <v>1.9500000000000002</v>
      </c>
    </row>
    <row r="141" spans="1:5" x14ac:dyDescent="0.35">
      <c r="A141">
        <v>1989</v>
      </c>
      <c r="B141" s="1">
        <v>32519</v>
      </c>
      <c r="C141" s="1">
        <v>32791</v>
      </c>
      <c r="D141" s="6">
        <v>0.65</v>
      </c>
      <c r="E141" s="6">
        <f t="shared" si="5"/>
        <v>1.9500000000000002</v>
      </c>
    </row>
    <row r="142" spans="1:5" x14ac:dyDescent="0.35">
      <c r="A142">
        <v>1989</v>
      </c>
      <c r="B142" s="1">
        <v>32516</v>
      </c>
      <c r="C142" s="1">
        <v>32819</v>
      </c>
      <c r="D142" s="6">
        <v>0.65</v>
      </c>
      <c r="E142" s="6">
        <f t="shared" si="5"/>
        <v>1.9500000000000002</v>
      </c>
    </row>
    <row r="143" spans="1:5" x14ac:dyDescent="0.35">
      <c r="A143">
        <v>1989</v>
      </c>
      <c r="B143" s="1">
        <v>32513</v>
      </c>
      <c r="C143" s="1">
        <v>32785</v>
      </c>
      <c r="D143" s="6">
        <v>0.65</v>
      </c>
      <c r="E143" s="6">
        <f t="shared" si="5"/>
        <v>1.9500000000000002</v>
      </c>
    </row>
    <row r="144" spans="1:5" x14ac:dyDescent="0.35">
      <c r="A144">
        <v>1989</v>
      </c>
      <c r="B144" s="1">
        <v>32510</v>
      </c>
      <c r="C144" s="1">
        <v>32782</v>
      </c>
      <c r="D144" s="6">
        <v>0.62</v>
      </c>
      <c r="E144" s="6">
        <f t="shared" si="5"/>
        <v>1.8599999999999999</v>
      </c>
    </row>
    <row r="145" spans="1:5" x14ac:dyDescent="0.35">
      <c r="A145">
        <v>1988</v>
      </c>
      <c r="B145" s="1">
        <v>32153</v>
      </c>
      <c r="C145" s="1">
        <v>32457</v>
      </c>
      <c r="D145" s="6">
        <v>0.62</v>
      </c>
      <c r="E145" s="6">
        <f t="shared" si="5"/>
        <v>1.8599999999999999</v>
      </c>
    </row>
    <row r="146" spans="1:5" x14ac:dyDescent="0.35">
      <c r="A146">
        <v>1988</v>
      </c>
      <c r="B146" s="1">
        <v>32150</v>
      </c>
      <c r="C146" s="1">
        <v>32362</v>
      </c>
      <c r="D146" s="6">
        <v>0.62</v>
      </c>
      <c r="E146" s="6">
        <f t="shared" si="5"/>
        <v>1.8599999999999999</v>
      </c>
    </row>
    <row r="147" spans="1:5" x14ac:dyDescent="0.35">
      <c r="A147">
        <v>1988</v>
      </c>
      <c r="B147" s="1">
        <v>32178</v>
      </c>
      <c r="C147" s="1">
        <v>32359</v>
      </c>
      <c r="D147" s="6">
        <v>0.62</v>
      </c>
      <c r="E147" s="6">
        <f t="shared" si="5"/>
        <v>1.8599999999999999</v>
      </c>
    </row>
    <row r="148" spans="1:5" x14ac:dyDescent="0.35">
      <c r="A148">
        <v>1988</v>
      </c>
      <c r="B148" s="1">
        <v>32144</v>
      </c>
      <c r="C148" s="1">
        <v>32356</v>
      </c>
      <c r="D148" s="6">
        <v>0.57999999999999996</v>
      </c>
      <c r="E148" s="6">
        <f t="shared" si="5"/>
        <v>1.7399999999999998</v>
      </c>
    </row>
    <row r="149" spans="1:5" x14ac:dyDescent="0.35">
      <c r="A149">
        <v>1987</v>
      </c>
      <c r="B149" s="1">
        <v>31788</v>
      </c>
      <c r="C149" s="1">
        <v>32030</v>
      </c>
      <c r="D149" s="6">
        <v>0.57999999999999996</v>
      </c>
      <c r="E149" s="6">
        <f t="shared" si="5"/>
        <v>1.7399999999999998</v>
      </c>
    </row>
    <row r="150" spans="1:5" x14ac:dyDescent="0.35">
      <c r="A150">
        <v>1987</v>
      </c>
      <c r="B150" s="1">
        <v>31785</v>
      </c>
      <c r="C150" s="1">
        <v>32057</v>
      </c>
      <c r="D150" s="6">
        <v>0.57999999999999996</v>
      </c>
      <c r="E150" s="6">
        <f>D150*3</f>
        <v>1.7399999999999998</v>
      </c>
    </row>
    <row r="151" spans="1:5" x14ac:dyDescent="0.35">
      <c r="A151">
        <v>1987</v>
      </c>
      <c r="B151" s="1">
        <v>31782</v>
      </c>
      <c r="C151" s="1">
        <v>32054</v>
      </c>
      <c r="D151" s="6">
        <v>1.74</v>
      </c>
      <c r="E151" s="6">
        <f t="shared" ref="E151:E162" si="6">D151</f>
        <v>1.74</v>
      </c>
    </row>
    <row r="152" spans="1:5" x14ac:dyDescent="0.35">
      <c r="A152">
        <v>1987</v>
      </c>
      <c r="B152" s="1">
        <v>31779</v>
      </c>
      <c r="C152" s="1">
        <v>32021</v>
      </c>
      <c r="D152" s="6">
        <v>1.6</v>
      </c>
      <c r="E152" s="6">
        <f t="shared" si="6"/>
        <v>1.6</v>
      </c>
    </row>
    <row r="153" spans="1:5" x14ac:dyDescent="0.35">
      <c r="A153">
        <v>1986</v>
      </c>
      <c r="B153" s="1">
        <v>31423</v>
      </c>
      <c r="C153" s="1">
        <v>31695</v>
      </c>
      <c r="D153" s="6">
        <v>1.6</v>
      </c>
      <c r="E153" s="6">
        <f t="shared" si="6"/>
        <v>1.6</v>
      </c>
    </row>
    <row r="154" spans="1:5" x14ac:dyDescent="0.35">
      <c r="A154">
        <v>1986</v>
      </c>
      <c r="B154" s="1">
        <v>31420</v>
      </c>
      <c r="C154" s="1">
        <v>31692</v>
      </c>
      <c r="D154" s="6">
        <v>1.6</v>
      </c>
      <c r="E154" s="6">
        <f t="shared" si="6"/>
        <v>1.6</v>
      </c>
    </row>
    <row r="155" spans="1:5" x14ac:dyDescent="0.35">
      <c r="A155">
        <v>1986</v>
      </c>
      <c r="B155" s="1">
        <v>31417</v>
      </c>
      <c r="C155" s="1">
        <v>31689</v>
      </c>
      <c r="D155" s="6">
        <v>1.6</v>
      </c>
      <c r="E155" s="6">
        <f t="shared" si="6"/>
        <v>1.6</v>
      </c>
    </row>
    <row r="156" spans="1:5" x14ac:dyDescent="0.35">
      <c r="A156">
        <v>1986</v>
      </c>
      <c r="B156" s="1">
        <v>31414</v>
      </c>
      <c r="C156" s="1">
        <v>31686</v>
      </c>
      <c r="D156" s="6">
        <v>1.5</v>
      </c>
      <c r="E156" s="6">
        <f t="shared" si="6"/>
        <v>1.5</v>
      </c>
    </row>
    <row r="157" spans="1:5" x14ac:dyDescent="0.35">
      <c r="A157">
        <v>1985</v>
      </c>
      <c r="B157" s="1">
        <v>31058</v>
      </c>
      <c r="C157" s="1">
        <v>31330</v>
      </c>
      <c r="D157" s="6">
        <v>1.5</v>
      </c>
      <c r="E157" s="6">
        <f t="shared" si="6"/>
        <v>1.5</v>
      </c>
    </row>
    <row r="158" spans="1:5" x14ac:dyDescent="0.35">
      <c r="A158">
        <v>1985</v>
      </c>
      <c r="B158" s="1">
        <v>31055</v>
      </c>
      <c r="C158" s="1">
        <v>31327</v>
      </c>
      <c r="D158" s="6">
        <v>1.5</v>
      </c>
      <c r="E158" s="6">
        <f t="shared" si="6"/>
        <v>1.5</v>
      </c>
    </row>
    <row r="159" spans="1:5" x14ac:dyDescent="0.35">
      <c r="A159">
        <v>1985</v>
      </c>
      <c r="B159" s="1">
        <v>31052</v>
      </c>
      <c r="C159" s="1">
        <v>31324</v>
      </c>
      <c r="D159" s="6">
        <v>1.5</v>
      </c>
      <c r="E159" s="6">
        <f t="shared" si="6"/>
        <v>1.5</v>
      </c>
    </row>
    <row r="160" spans="1:5" x14ac:dyDescent="0.35">
      <c r="A160">
        <v>1985</v>
      </c>
      <c r="B160" s="1">
        <v>31049</v>
      </c>
      <c r="C160" s="1">
        <v>31321</v>
      </c>
      <c r="D160" s="6">
        <v>1.4</v>
      </c>
      <c r="E160" s="6">
        <f t="shared" si="6"/>
        <v>1.4</v>
      </c>
    </row>
    <row r="161" spans="1:5" x14ac:dyDescent="0.35">
      <c r="A161">
        <v>1984</v>
      </c>
      <c r="B161" s="1">
        <v>30692</v>
      </c>
      <c r="C161" s="1" t="s">
        <v>5</v>
      </c>
      <c r="D161" s="6">
        <v>1.4</v>
      </c>
      <c r="E161" s="6">
        <f t="shared" si="6"/>
        <v>1.4</v>
      </c>
    </row>
    <row r="162" spans="1:5" x14ac:dyDescent="0.35">
      <c r="A162">
        <v>1984</v>
      </c>
      <c r="B162" s="1">
        <v>30689</v>
      </c>
      <c r="C162" s="1" t="s">
        <v>6</v>
      </c>
      <c r="D162" s="6">
        <v>1.4</v>
      </c>
      <c r="E162" s="6">
        <f t="shared" si="6"/>
        <v>1.4</v>
      </c>
    </row>
    <row r="163" spans="1:5" x14ac:dyDescent="0.35">
      <c r="A163">
        <v>1984</v>
      </c>
      <c r="B163" s="1">
        <v>30686</v>
      </c>
      <c r="C163" s="1" t="s">
        <v>7</v>
      </c>
      <c r="D163" s="6">
        <v>1.4</v>
      </c>
      <c r="E163" s="6">
        <f>D163</f>
        <v>1.4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1D35A-C4BE-480B-BA42-158F8EF1E606}">
  <dimension ref="A1:G5"/>
  <sheetViews>
    <sheetView workbookViewId="0">
      <selection activeCell="D7" sqref="D7"/>
    </sheetView>
  </sheetViews>
  <sheetFormatPr defaultRowHeight="14.5" x14ac:dyDescent="0.35"/>
  <cols>
    <col min="1" max="1" width="13.453125" bestFit="1" customWidth="1"/>
    <col min="2" max="2" width="10.81640625" bestFit="1" customWidth="1"/>
    <col min="5" max="5" width="19" bestFit="1" customWidth="1"/>
  </cols>
  <sheetData>
    <row r="1" spans="1:7" x14ac:dyDescent="0.35">
      <c r="A1" t="s">
        <v>12</v>
      </c>
      <c r="B1" s="11">
        <v>3.9E-2</v>
      </c>
    </row>
    <row r="2" spans="1:7" x14ac:dyDescent="0.35">
      <c r="A2" t="s">
        <v>13</v>
      </c>
      <c r="B2" s="10">
        <v>0.1</v>
      </c>
    </row>
    <row r="3" spans="1:7" x14ac:dyDescent="0.35">
      <c r="A3" t="s">
        <v>14</v>
      </c>
      <c r="B3" s="12">
        <f>F4</f>
        <v>0.5665</v>
      </c>
    </row>
    <row r="4" spans="1:7" x14ac:dyDescent="0.35">
      <c r="E4" t="e" vm="1">
        <v>#VALUE!</v>
      </c>
      <c r="F4" s="12" cm="1">
        <f t="array" ref="F4">_FV(E4,"Beta")</f>
        <v>0.5665</v>
      </c>
      <c r="G4" s="12" cm="1">
        <f t="array" ref="G4">_FV(E4,"Price")</f>
        <v>16.175000000000001</v>
      </c>
    </row>
    <row r="5" spans="1:7" ht="15.5" x14ac:dyDescent="0.35">
      <c r="A5" s="13" t="s">
        <v>15</v>
      </c>
      <c r="B5" s="9">
        <f>B1+B3*(B2-B1)</f>
        <v>7.3556499999999997E-2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16870-E193-4194-9281-459048DD73C2}">
  <dimension ref="A1:C7"/>
  <sheetViews>
    <sheetView tabSelected="1" workbookViewId="0">
      <selection activeCell="C6" sqref="C6"/>
    </sheetView>
  </sheetViews>
  <sheetFormatPr defaultRowHeight="14.5" x14ac:dyDescent="0.35"/>
  <cols>
    <col min="1" max="1" width="19.26953125" bestFit="1" customWidth="1"/>
  </cols>
  <sheetData>
    <row r="1" spans="1:3" x14ac:dyDescent="0.35">
      <c r="A1" t="s">
        <v>16</v>
      </c>
      <c r="B1" s="6">
        <f>SUM('Dividends History'!D2:D5)</f>
        <v>1.1100000000000001</v>
      </c>
    </row>
    <row r="2" spans="1:3" x14ac:dyDescent="0.35">
      <c r="A2" t="s">
        <v>17</v>
      </c>
      <c r="B2" s="6">
        <f>B1*(1+'Dividends History'!J3)</f>
        <v>1.1444186046511629</v>
      </c>
      <c r="C2" s="6">
        <v>5</v>
      </c>
    </row>
    <row r="3" spans="1:3" x14ac:dyDescent="0.35">
      <c r="A3" t="s">
        <v>18</v>
      </c>
      <c r="B3" s="8">
        <f>'Dividends History'!J3</f>
        <v>3.1007751937984551E-2</v>
      </c>
      <c r="C3" s="10">
        <v>0.05</v>
      </c>
    </row>
    <row r="4" spans="1:3" x14ac:dyDescent="0.35">
      <c r="A4" t="s">
        <v>15</v>
      </c>
      <c r="B4" s="8">
        <f>'Cost of Equity'!B5</f>
        <v>7.3556499999999997E-2</v>
      </c>
      <c r="C4" s="10">
        <v>0.1</v>
      </c>
    </row>
    <row r="5" spans="1:3" x14ac:dyDescent="0.35">
      <c r="A5" s="2" t="s">
        <v>19</v>
      </c>
      <c r="B5" s="6">
        <f>B2/(B4-B3)</f>
        <v>26.89664577164892</v>
      </c>
      <c r="C5" s="6">
        <f>C2/C3</f>
        <v>100</v>
      </c>
    </row>
    <row r="6" spans="1:3" x14ac:dyDescent="0.35">
      <c r="A6" s="2" t="s">
        <v>20</v>
      </c>
      <c r="B6" s="6">
        <f>'Cost of Equity'!G4</f>
        <v>16.175000000000001</v>
      </c>
    </row>
    <row r="7" spans="1:3" ht="15.5" x14ac:dyDescent="0.35">
      <c r="A7" s="2" t="s">
        <v>21</v>
      </c>
      <c r="B7" s="9">
        <f>B5/B6-1</f>
        <v>0.66285290705712008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0B5644-3D35-482D-BF89-FE91FB237F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Dividends History</vt:lpstr>
      <vt:lpstr>Cost of Equity</vt:lpstr>
      <vt:lpstr>Fair Share 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Soubhik Chanda</dc:creator>
  <cp:lastModifiedBy>Soubhik Chanda</cp:lastModifiedBy>
  <dcterms:created xsi:type="dcterms:W3CDTF">2023-11-24T06:58:39Z</dcterms:created>
  <dcterms:modified xsi:type="dcterms:W3CDTF">2023-11-24T10:41:59Z</dcterms:modified>
</cp:coreProperties>
</file>