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y36\OneDrive\Desktop\"/>
    </mc:Choice>
  </mc:AlternateContent>
  <xr:revisionPtr revIDLastSave="0" documentId="8_{8DD2D018-64DE-4772-B5E1-E5E7E21A3A13}" xr6:coauthVersionLast="47" xr6:coauthVersionMax="47" xr10:uidLastSave="{00000000-0000-0000-0000-000000000000}"/>
  <bookViews>
    <workbookView xWindow="-108" yWindow="-108" windowWidth="23256" windowHeight="12456" xr2:uid="{3C1FC888-2640-4A49-9BDC-BD2A9F8674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C23" i="1"/>
  <c r="C24" i="1"/>
  <c r="C25" i="1"/>
  <c r="C26" i="1"/>
  <c r="C27" i="1"/>
  <c r="C28" i="1"/>
  <c r="C10" i="1"/>
  <c r="F22" i="1"/>
  <c r="F23" i="1"/>
  <c r="F24" i="1"/>
  <c r="F25" i="1"/>
  <c r="F9" i="1"/>
  <c r="E22" i="1"/>
  <c r="E23" i="1"/>
  <c r="E24" i="1"/>
  <c r="E25" i="1"/>
  <c r="E26" i="1"/>
  <c r="E10" i="1"/>
  <c r="D10" i="1"/>
  <c r="D22" i="1"/>
  <c r="D23" i="1"/>
  <c r="B22" i="1"/>
  <c r="B9" i="1"/>
  <c r="A10" i="1"/>
  <c r="F10" i="1" l="1"/>
  <c r="A11" i="1"/>
  <c r="B10" i="1"/>
  <c r="C11" i="1" l="1"/>
  <c r="E11" i="1"/>
  <c r="D11" i="1"/>
  <c r="F11" i="1" s="1"/>
  <c r="B11" i="1"/>
  <c r="A12" i="1"/>
  <c r="E12" i="1" l="1"/>
  <c r="C12" i="1"/>
  <c r="F12" i="1"/>
  <c r="A13" i="1"/>
  <c r="D12" i="1"/>
  <c r="B12" i="1"/>
  <c r="B13" i="1" s="1"/>
  <c r="E13" i="1" l="1"/>
  <c r="C13" i="1"/>
  <c r="A14" i="1"/>
  <c r="D13" i="1"/>
  <c r="F13" i="1" s="1"/>
  <c r="C14" i="1" l="1"/>
  <c r="F14" i="1"/>
  <c r="E14" i="1"/>
  <c r="A15" i="1"/>
  <c r="D14" i="1"/>
  <c r="B14" i="1"/>
  <c r="B15" i="1" s="1"/>
  <c r="C15" i="1" l="1"/>
  <c r="E15" i="1"/>
  <c r="A16" i="1"/>
  <c r="D15" i="1"/>
  <c r="F15" i="1" s="1"/>
  <c r="E16" i="1" l="1"/>
  <c r="C16" i="1"/>
  <c r="A17" i="1"/>
  <c r="D16" i="1"/>
  <c r="F16" i="1" s="1"/>
  <c r="B16" i="1"/>
  <c r="E17" i="1" l="1"/>
  <c r="C17" i="1"/>
  <c r="B17" i="1"/>
  <c r="A18" i="1"/>
  <c r="D17" i="1"/>
  <c r="F17" i="1" s="1"/>
  <c r="C18" i="1" l="1"/>
  <c r="E18" i="1"/>
  <c r="A19" i="1"/>
  <c r="D18" i="1"/>
  <c r="F18" i="1" s="1"/>
  <c r="B18" i="1"/>
  <c r="C19" i="1" l="1"/>
  <c r="E19" i="1"/>
  <c r="B19" i="1"/>
  <c r="A20" i="1"/>
  <c r="D19" i="1"/>
  <c r="F19" i="1" s="1"/>
  <c r="E20" i="1" l="1"/>
  <c r="C20" i="1"/>
  <c r="A21" i="1"/>
  <c r="D20" i="1"/>
  <c r="F20" i="1" s="1"/>
  <c r="B20" i="1"/>
  <c r="E21" i="1" l="1"/>
  <c r="E3" i="1" s="1"/>
  <c r="C21" i="1"/>
  <c r="E4" i="1" s="1"/>
  <c r="B21" i="1"/>
  <c r="D21" i="1"/>
  <c r="F21" i="1" s="1"/>
</calcChain>
</file>

<file path=xl/sharedStrings.xml><?xml version="1.0" encoding="utf-8"?>
<sst xmlns="http://schemas.openxmlformats.org/spreadsheetml/2006/main" count="13" uniqueCount="13">
  <si>
    <t>Loan Amount</t>
  </si>
  <si>
    <t>Rate</t>
  </si>
  <si>
    <t>Months</t>
  </si>
  <si>
    <t>Loan Date</t>
  </si>
  <si>
    <t>Total Interest</t>
  </si>
  <si>
    <t>Total Payment</t>
  </si>
  <si>
    <t>Due Date</t>
  </si>
  <si>
    <t>Installment</t>
  </si>
  <si>
    <t>Interest</t>
  </si>
  <si>
    <t>Closing Balance</t>
  </si>
  <si>
    <t>Installment No.</t>
  </si>
  <si>
    <t>EMI LOAN CALCULATOR</t>
  </si>
  <si>
    <t>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</si>
</sst>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₹&quot;\ #,##0.00;[Red]&quot;₹&quot;\ \-#,##0.00"/>
    <numFmt numFmtId="165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165" fontId="0" fillId="0" borderId="0" xfId="0" applyNumberFormat="1"/>
    <xf numFmtId="8" fontId="0" fillId="0" borderId="0" xfId="0" applyNumberFormat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165" fontId="0" fillId="3" borderId="1" xfId="0" applyNumberFormat="1" applyFont="1" applyFill="1" applyBorder="1"/>
    <xf numFmtId="165" fontId="0" fillId="3" borderId="2" xfId="0" applyNumberFormat="1" applyFont="1" applyFill="1" applyBorder="1"/>
    <xf numFmtId="165" fontId="0" fillId="0" borderId="1" xfId="0" applyNumberFormat="1" applyFont="1" applyBorder="1"/>
    <xf numFmtId="165" fontId="0" fillId="0" borderId="2" xfId="0" applyNumberFormat="1" applyFont="1" applyBorder="1"/>
    <xf numFmtId="165" fontId="0" fillId="3" borderId="3" xfId="0" applyNumberFormat="1" applyFont="1" applyFill="1" applyBorder="1"/>
    <xf numFmtId="0" fontId="0" fillId="0" borderId="0" xfId="0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0" fontId="0" fillId="0" borderId="1" xfId="0" applyNumberFormat="1" applyFont="1" applyBorder="1"/>
    <xf numFmtId="10" fontId="0" fillId="0" borderId="3" xfId="0" applyNumberFormat="1" applyFont="1" applyBorder="1"/>
    <xf numFmtId="14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F063EB-3B83-4C0F-93C9-2B112995CA5E}" name="Table1" displayName="Table1" ref="A8:F386" totalsRowShown="0">
  <autoFilter ref="A8:F386" xr:uid="{8FF063EB-3B83-4C0F-93C9-2B112995CA5E}"/>
  <tableColumns count="6">
    <tableColumn id="1" xr3:uid="{BE77F4A0-02D3-43C6-8C10-AEF327249887}" name="Installment No."/>
    <tableColumn id="2" xr3:uid="{781CE2D7-9824-44E4-A1ED-8752648EE447}" name="Due Date"/>
    <tableColumn id="3" xr3:uid="{643F78B5-2826-4B53-BB1C-87BB280E7C79}" name="Installment"/>
    <tableColumn id="4" xr3:uid="{C9347C79-A45F-4FF7-A467-7DFE47D00DAB}" name="Principal"/>
    <tableColumn id="5" xr3:uid="{6E6131EB-FE84-440D-AED2-96EF06AC642D}" name="Interest"/>
    <tableColumn id="6" xr3:uid="{AB4182EF-3037-4A4E-A9B0-256E84749508}" name="Closing Balance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43BF-C379-4556-84CE-64E12F66A716}">
  <dimension ref="A1:F28"/>
  <sheetViews>
    <sheetView tabSelected="1" workbookViewId="0">
      <selection activeCell="D9" sqref="D9"/>
    </sheetView>
  </sheetViews>
  <sheetFormatPr defaultRowHeight="14.4" x14ac:dyDescent="0.3"/>
  <cols>
    <col min="1" max="1" width="15.77734375" customWidth="1"/>
    <col min="2" max="2" width="10.5546875" customWidth="1"/>
    <col min="3" max="3" width="12.33203125" customWidth="1"/>
    <col min="4" max="4" width="12.44140625" customWidth="1"/>
    <col min="5" max="5" width="9.33203125" customWidth="1"/>
    <col min="6" max="6" width="15.88671875" customWidth="1"/>
    <col min="7" max="7" width="10.44140625" customWidth="1"/>
  </cols>
  <sheetData>
    <row r="1" spans="1:6" x14ac:dyDescent="0.3">
      <c r="A1" s="14" t="s">
        <v>11</v>
      </c>
      <c r="B1" s="15"/>
      <c r="C1" s="15"/>
      <c r="D1" s="15"/>
      <c r="E1" s="15"/>
      <c r="F1" s="15"/>
    </row>
    <row r="2" spans="1:6" x14ac:dyDescent="0.3">
      <c r="A2" s="13"/>
      <c r="B2" s="13"/>
      <c r="C2" s="13"/>
      <c r="D2" s="13"/>
      <c r="E2" s="13"/>
      <c r="F2" s="13"/>
    </row>
    <row r="3" spans="1:6" x14ac:dyDescent="0.3">
      <c r="A3" s="2" t="s">
        <v>0</v>
      </c>
      <c r="B3" s="8">
        <v>500000</v>
      </c>
      <c r="C3" s="12"/>
      <c r="D3" s="2" t="s">
        <v>4</v>
      </c>
      <c r="E3" s="8">
        <f>SUM(E9:E1048576)</f>
        <v>33092.732070050246</v>
      </c>
      <c r="F3" s="9"/>
    </row>
    <row r="4" spans="1:6" x14ac:dyDescent="0.3">
      <c r="A4" s="2" t="s">
        <v>1</v>
      </c>
      <c r="B4" s="16">
        <v>0.12</v>
      </c>
      <c r="C4" s="17"/>
      <c r="D4" s="2" t="s">
        <v>5</v>
      </c>
      <c r="E4" s="10">
        <f>SUM(C9:C24)</f>
        <v>533092.73207005009</v>
      </c>
      <c r="F4" s="11"/>
    </row>
    <row r="5" spans="1:6" x14ac:dyDescent="0.3">
      <c r="A5" s="2" t="s">
        <v>2</v>
      </c>
      <c r="B5" s="5">
        <v>12</v>
      </c>
      <c r="C5" s="6"/>
    </row>
    <row r="6" spans="1:6" x14ac:dyDescent="0.3">
      <c r="A6" s="2" t="s">
        <v>3</v>
      </c>
      <c r="B6" s="18">
        <v>45407</v>
      </c>
      <c r="C6" s="7"/>
    </row>
    <row r="8" spans="1:6" x14ac:dyDescent="0.3">
      <c r="A8" t="s">
        <v>10</v>
      </c>
      <c r="B8" t="s">
        <v>6</v>
      </c>
      <c r="C8" t="s">
        <v>7</v>
      </c>
      <c r="D8" t="s">
        <v>12</v>
      </c>
      <c r="E8" t="s">
        <v>8</v>
      </c>
      <c r="F8" t="s">
        <v>9</v>
      </c>
    </row>
    <row r="9" spans="1:6" x14ac:dyDescent="0.3">
      <c r="A9">
        <v>0</v>
      </c>
      <c r="B9" s="1">
        <f>B6</f>
        <v>45407</v>
      </c>
      <c r="C9" s="3">
        <v>0</v>
      </c>
      <c r="D9">
        <v>0</v>
      </c>
      <c r="E9" s="3">
        <v>0</v>
      </c>
      <c r="F9" s="3">
        <f>B3</f>
        <v>500000</v>
      </c>
    </row>
    <row r="10" spans="1:6" x14ac:dyDescent="0.3">
      <c r="A10">
        <f>IF(A9&gt;=$B$5,"",(A9+1))</f>
        <v>1</v>
      </c>
      <c r="B10" s="1">
        <f>IF(Table1[[#This Row],[Installment No.]]="","",DATE(YEAR(B9),MONTH(B9)+1,DAY(B9)))</f>
        <v>45437</v>
      </c>
      <c r="C10" s="4">
        <f>IF(Table1[[#This Row],[Installment No.]]="","",PMT($B$4/12,$B$5,-$B$3))</f>
        <v>44424.394339170845</v>
      </c>
      <c r="D10" s="4">
        <f>IF(Table1[[#This Row],[Installment No.]]="","",PPMT($B$4/12,Table1[[#This Row],[Installment No.]],$B$5,-$B$3))</f>
        <v>39424.394339170845</v>
      </c>
      <c r="E10" s="3">
        <f>IF(Table1[[#This Row],[Installment No.]]="","",IPMT($B$4/12,Table1[[#This Row],[Installment No.]],$B$5,-$B$3))</f>
        <v>5000.0000000000009</v>
      </c>
      <c r="F10" s="4">
        <f>IF(Table1[[#This Row],[Installment No.]]="","",F9-Table1[[#This Row],[Principal]])</f>
        <v>460575.60566082917</v>
      </c>
    </row>
    <row r="11" spans="1:6" x14ac:dyDescent="0.3">
      <c r="A11">
        <f t="shared" ref="A11:A21" si="0">IF(A10&gt;=$B$5,"",(A10+1))</f>
        <v>2</v>
      </c>
      <c r="B11" s="1">
        <f>IF(Table1[[#This Row],[Installment No.]]="","",DATE(YEAR(B10),MONTH(B10)+1,DAY(B10)))</f>
        <v>45468</v>
      </c>
      <c r="C11" s="4">
        <f>IF(Table1[[#This Row],[Installment No.]]="","",PMT($B$4/12,$B$5,-$B$3))</f>
        <v>44424.394339170845</v>
      </c>
      <c r="D11" s="4">
        <f>IF(Table1[[#This Row],[Installment No.]]="","",PPMT($B$4/12,Table1[[#This Row],[Installment No.]],$B$5,-$B$3))</f>
        <v>39818.638282562562</v>
      </c>
      <c r="E11" s="3">
        <f>IF(Table1[[#This Row],[Installment No.]]="","",IPMT($B$4/12,Table1[[#This Row],[Installment No.]],$B$5,-$B$3))</f>
        <v>4605.7560566082921</v>
      </c>
      <c r="F11" s="4">
        <f>IF(Table1[[#This Row],[Installment No.]]="","",F10-Table1[[#This Row],[Principal]])</f>
        <v>420756.96737826662</v>
      </c>
    </row>
    <row r="12" spans="1:6" x14ac:dyDescent="0.3">
      <c r="A12">
        <f t="shared" si="0"/>
        <v>3</v>
      </c>
      <c r="B12" s="1">
        <f>IF(Table1[[#This Row],[Installment No.]]="","",DATE(YEAR(B11),MONTH(B11)+1,DAY(B11)))</f>
        <v>45498</v>
      </c>
      <c r="C12" s="4">
        <f>IF(Table1[[#This Row],[Installment No.]]="","",PMT($B$4/12,$B$5,-$B$3))</f>
        <v>44424.394339170845</v>
      </c>
      <c r="D12" s="4">
        <f>IF(Table1[[#This Row],[Installment No.]]="","",PPMT($B$4/12,Table1[[#This Row],[Installment No.]],$B$5,-$B$3))</f>
        <v>40216.82466538818</v>
      </c>
      <c r="E12" s="3">
        <f>IF(Table1[[#This Row],[Installment No.]]="","",IPMT($B$4/12,Table1[[#This Row],[Installment No.]],$B$5,-$B$3))</f>
        <v>4207.5696737826656</v>
      </c>
      <c r="F12" s="4">
        <f>IF(Table1[[#This Row],[Installment No.]]="","",F11-Table1[[#This Row],[Principal]])</f>
        <v>380540.14271287841</v>
      </c>
    </row>
    <row r="13" spans="1:6" x14ac:dyDescent="0.3">
      <c r="A13">
        <f t="shared" si="0"/>
        <v>4</v>
      </c>
      <c r="B13" s="1">
        <f>IF(Table1[[#This Row],[Installment No.]]="","",DATE(YEAR(B12),MONTH(B12)+1,DAY(B12)))</f>
        <v>45529</v>
      </c>
      <c r="C13" s="4">
        <f>IF(Table1[[#This Row],[Installment No.]]="","",PMT($B$4/12,$B$5,-$B$3))</f>
        <v>44424.394339170845</v>
      </c>
      <c r="D13" s="4">
        <f>IF(Table1[[#This Row],[Installment No.]]="","",PPMT($B$4/12,Table1[[#This Row],[Installment No.]],$B$5,-$B$3))</f>
        <v>40618.992912042064</v>
      </c>
      <c r="E13" s="3">
        <f>IF(Table1[[#This Row],[Installment No.]]="","",IPMT($B$4/12,Table1[[#This Row],[Installment No.]],$B$5,-$B$3))</f>
        <v>3805.4014271287842</v>
      </c>
      <c r="F13" s="4">
        <f>IF(Table1[[#This Row],[Installment No.]]="","",F12-Table1[[#This Row],[Principal]])</f>
        <v>339921.14980083634</v>
      </c>
    </row>
    <row r="14" spans="1:6" x14ac:dyDescent="0.3">
      <c r="A14">
        <f t="shared" si="0"/>
        <v>5</v>
      </c>
      <c r="B14" s="1">
        <f>IF(Table1[[#This Row],[Installment No.]]="","",DATE(YEAR(B13),MONTH(B13)+1,DAY(B13)))</f>
        <v>45560</v>
      </c>
      <c r="C14" s="4">
        <f>IF(Table1[[#This Row],[Installment No.]]="","",PMT($B$4/12,$B$5,-$B$3))</f>
        <v>44424.394339170845</v>
      </c>
      <c r="D14" s="4">
        <f>IF(Table1[[#This Row],[Installment No.]]="","",PPMT($B$4/12,Table1[[#This Row],[Installment No.]],$B$5,-$B$3))</f>
        <v>41025.182841162481</v>
      </c>
      <c r="E14" s="3">
        <f>IF(Table1[[#This Row],[Installment No.]]="","",IPMT($B$4/12,Table1[[#This Row],[Installment No.]],$B$5,-$B$3))</f>
        <v>3399.2114980083634</v>
      </c>
      <c r="F14" s="4">
        <f>IF(Table1[[#This Row],[Installment No.]]="","",F13-Table1[[#This Row],[Principal]])</f>
        <v>298895.96695967385</v>
      </c>
    </row>
    <row r="15" spans="1:6" x14ac:dyDescent="0.3">
      <c r="A15">
        <f t="shared" si="0"/>
        <v>6</v>
      </c>
      <c r="B15" s="1">
        <f>IF(Table1[[#This Row],[Installment No.]]="","",DATE(YEAR(B14),MONTH(B14)+1,DAY(B14)))</f>
        <v>45590</v>
      </c>
      <c r="C15" s="4">
        <f>IF(Table1[[#This Row],[Installment No.]]="","",PMT($B$4/12,$B$5,-$B$3))</f>
        <v>44424.394339170845</v>
      </c>
      <c r="D15" s="4">
        <f>IF(Table1[[#This Row],[Installment No.]]="","",PPMT($B$4/12,Table1[[#This Row],[Installment No.]],$B$5,-$B$3))</f>
        <v>41435.434669574111</v>
      </c>
      <c r="E15" s="3">
        <f>IF(Table1[[#This Row],[Installment No.]]="","",IPMT($B$4/12,Table1[[#This Row],[Installment No.]],$B$5,-$B$3))</f>
        <v>2988.959669596738</v>
      </c>
      <c r="F15" s="4">
        <f>IF(Table1[[#This Row],[Installment No.]]="","",F14-Table1[[#This Row],[Principal]])</f>
        <v>257460.53229009974</v>
      </c>
    </row>
    <row r="16" spans="1:6" x14ac:dyDescent="0.3">
      <c r="A16">
        <f t="shared" si="0"/>
        <v>7</v>
      </c>
      <c r="B16" s="1">
        <f>IF(Table1[[#This Row],[Installment No.]]="","",DATE(YEAR(B15),MONTH(B15)+1,DAY(B15)))</f>
        <v>45621</v>
      </c>
      <c r="C16" s="4">
        <f>IF(Table1[[#This Row],[Installment No.]]="","",PMT($B$4/12,$B$5,-$B$3))</f>
        <v>44424.394339170845</v>
      </c>
      <c r="D16" s="4">
        <f>IF(Table1[[#This Row],[Installment No.]]="","",PPMT($B$4/12,Table1[[#This Row],[Installment No.]],$B$5,-$B$3))</f>
        <v>41849.789016269853</v>
      </c>
      <c r="E16" s="3">
        <f>IF(Table1[[#This Row],[Installment No.]]="","",IPMT($B$4/12,Table1[[#This Row],[Installment No.]],$B$5,-$B$3))</f>
        <v>2574.6053229009972</v>
      </c>
      <c r="F16" s="4">
        <f>IF(Table1[[#This Row],[Installment No.]]="","",F15-Table1[[#This Row],[Principal]])</f>
        <v>215610.7432738299</v>
      </c>
    </row>
    <row r="17" spans="1:6" x14ac:dyDescent="0.3">
      <c r="A17">
        <f t="shared" si="0"/>
        <v>8</v>
      </c>
      <c r="B17" s="1">
        <f>IF(Table1[[#This Row],[Installment No.]]="","",DATE(YEAR(B16),MONTH(B16)+1,DAY(B16)))</f>
        <v>45651</v>
      </c>
      <c r="C17" s="4">
        <f>IF(Table1[[#This Row],[Installment No.]]="","",PMT($B$4/12,$B$5,-$B$3))</f>
        <v>44424.394339170845</v>
      </c>
      <c r="D17" s="4">
        <f>IF(Table1[[#This Row],[Installment No.]]="","",PPMT($B$4/12,Table1[[#This Row],[Installment No.]],$B$5,-$B$3))</f>
        <v>42268.28690643255</v>
      </c>
      <c r="E17" s="3">
        <f>IF(Table1[[#This Row],[Installment No.]]="","",IPMT($B$4/12,Table1[[#This Row],[Installment No.]],$B$5,-$B$3))</f>
        <v>2156.1074327382985</v>
      </c>
      <c r="F17" s="4">
        <f>IF(Table1[[#This Row],[Installment No.]]="","",F16-Table1[[#This Row],[Principal]])</f>
        <v>173342.45636739733</v>
      </c>
    </row>
    <row r="18" spans="1:6" x14ac:dyDescent="0.3">
      <c r="A18">
        <f t="shared" si="0"/>
        <v>9</v>
      </c>
      <c r="B18" s="1">
        <f>IF(Table1[[#This Row],[Installment No.]]="","",DATE(YEAR(B17),MONTH(B17)+1,DAY(B17)))</f>
        <v>45682</v>
      </c>
      <c r="C18" s="4">
        <f>IF(Table1[[#This Row],[Installment No.]]="","",PMT($B$4/12,$B$5,-$B$3))</f>
        <v>44424.394339170845</v>
      </c>
      <c r="D18" s="4">
        <f>IF(Table1[[#This Row],[Installment No.]]="","",PPMT($B$4/12,Table1[[#This Row],[Installment No.]],$B$5,-$B$3))</f>
        <v>42690.96977549688</v>
      </c>
      <c r="E18" s="3">
        <f>IF(Table1[[#This Row],[Installment No.]]="","",IPMT($B$4/12,Table1[[#This Row],[Installment No.]],$B$5,-$B$3))</f>
        <v>1733.4245636739731</v>
      </c>
      <c r="F18" s="4">
        <f>IF(Table1[[#This Row],[Installment No.]]="","",F17-Table1[[#This Row],[Principal]])</f>
        <v>130651.48659190045</v>
      </c>
    </row>
    <row r="19" spans="1:6" x14ac:dyDescent="0.3">
      <c r="A19">
        <f t="shared" si="0"/>
        <v>10</v>
      </c>
      <c r="B19" s="1">
        <f>IF(Table1[[#This Row],[Installment No.]]="","",DATE(YEAR(B18),MONTH(B18)+1,DAY(B18)))</f>
        <v>45713</v>
      </c>
      <c r="C19" s="4">
        <f>IF(Table1[[#This Row],[Installment No.]]="","",PMT($B$4/12,$B$5,-$B$3))</f>
        <v>44424.394339170845</v>
      </c>
      <c r="D19" s="4">
        <f>IF(Table1[[#This Row],[Installment No.]]="","",PPMT($B$4/12,Table1[[#This Row],[Installment No.]],$B$5,-$B$3))</f>
        <v>43117.879473251844</v>
      </c>
      <c r="E19" s="3">
        <f>IF(Table1[[#This Row],[Installment No.]]="","",IPMT($B$4/12,Table1[[#This Row],[Installment No.]],$B$5,-$B$3))</f>
        <v>1306.5148659190045</v>
      </c>
      <c r="F19" s="4">
        <f>IF(Table1[[#This Row],[Installment No.]]="","",F18-Table1[[#This Row],[Principal]])</f>
        <v>87533.607118648608</v>
      </c>
    </row>
    <row r="20" spans="1:6" x14ac:dyDescent="0.3">
      <c r="A20">
        <f t="shared" si="0"/>
        <v>11</v>
      </c>
      <c r="B20" s="1">
        <f>IF(Table1[[#This Row],[Installment No.]]="","",DATE(YEAR(B19),MONTH(B19)+1,DAY(B19)))</f>
        <v>45741</v>
      </c>
      <c r="C20" s="4">
        <f>IF(Table1[[#This Row],[Installment No.]]="","",PMT($B$4/12,$B$5,-$B$3))</f>
        <v>44424.394339170845</v>
      </c>
      <c r="D20" s="4">
        <f>IF(Table1[[#This Row],[Installment No.]]="","",PPMT($B$4/12,Table1[[#This Row],[Installment No.]],$B$5,-$B$3))</f>
        <v>43549.058267984365</v>
      </c>
      <c r="E20" s="3">
        <f>IF(Table1[[#This Row],[Installment No.]]="","",IPMT($B$4/12,Table1[[#This Row],[Installment No.]],$B$5,-$B$3))</f>
        <v>875.33607118648592</v>
      </c>
      <c r="F20" s="4">
        <f>IF(Table1[[#This Row],[Installment No.]]="","",F19-Table1[[#This Row],[Principal]])</f>
        <v>43984.548850664243</v>
      </c>
    </row>
    <row r="21" spans="1:6" x14ac:dyDescent="0.3">
      <c r="A21">
        <f t="shared" si="0"/>
        <v>12</v>
      </c>
      <c r="B21" s="1">
        <f>IF(Table1[[#This Row],[Installment No.]]="","",DATE(YEAR(B20),MONTH(B20)+1,DAY(B20)))</f>
        <v>45772</v>
      </c>
      <c r="C21" s="4">
        <f>IF(Table1[[#This Row],[Installment No.]]="","",PMT($B$4/12,$B$5,-$B$3))</f>
        <v>44424.394339170845</v>
      </c>
      <c r="D21" s="4">
        <f>IF(Table1[[#This Row],[Installment No.]]="","",PPMT($B$4/12,Table1[[#This Row],[Installment No.]],$B$5,-$B$3))</f>
        <v>43984.548850664207</v>
      </c>
      <c r="E21" s="3">
        <f>IF(Table1[[#This Row],[Installment No.]]="","",IPMT($B$4/12,Table1[[#This Row],[Installment No.]],$B$5,-$B$3))</f>
        <v>439.84548850664214</v>
      </c>
      <c r="F21" s="4">
        <f>IF(Table1[[#This Row],[Installment No.]]="","",F20-Table1[[#This Row],[Principal]])</f>
        <v>3.637978807091713E-11</v>
      </c>
    </row>
    <row r="22" spans="1:6" x14ac:dyDescent="0.3">
      <c r="B22" s="1" t="str">
        <f>IF(Table1[[#This Row],[Installment No.]]="","",DATE(YEAR(B21),MONTH(B21)+1,DAY(B21)))</f>
        <v/>
      </c>
      <c r="C22" s="4" t="str">
        <f>IF(Table1[[#This Row],[Installment No.]]="","",PMT($B$4/12,$B$5,-$B$3))</f>
        <v/>
      </c>
      <c r="D22" s="4" t="str">
        <f>IF(Table1[[#This Row],[Installment No.]]="","",PPMT($B$4/12,Table1[[#This Row],[Installment No.]],$B$5,-$B$3))</f>
        <v/>
      </c>
      <c r="E22" t="str">
        <f>IF(Table1[[#This Row],[Installment No.]]="","",IPMT($B$4/12,Table1[[#This Row],[Installment No.]],$B$5,-$B$3))</f>
        <v/>
      </c>
      <c r="F22" s="4" t="str">
        <f>IF(Table1[[#This Row],[Installment No.]]="","",F21-Table1[[#This Row],[Principal]])</f>
        <v/>
      </c>
    </row>
    <row r="23" spans="1:6" x14ac:dyDescent="0.3">
      <c r="C23" s="4" t="str">
        <f>IF(Table1[[#This Row],[Installment No.]]="","",PMT($B$4/12,$B$5,-$B$3))</f>
        <v/>
      </c>
      <c r="D23" s="4" t="str">
        <f>IF(Table1[[#This Row],[Installment No.]]="","",PPMT($B$4/12,Table1[[#This Row],[Installment No.]],$B$5,-$B$3))</f>
        <v/>
      </c>
      <c r="E23" t="str">
        <f>IF(Table1[[#This Row],[Installment No.]]="","",IPMT($B$4/12,Table1[[#This Row],[Installment No.]],$B$5,-$B$3))</f>
        <v/>
      </c>
      <c r="F23" s="4" t="str">
        <f>IF(Table1[[#This Row],[Installment No.]]="","",F22-Table1[[#This Row],[Principal]])</f>
        <v/>
      </c>
    </row>
    <row r="24" spans="1:6" x14ac:dyDescent="0.3">
      <c r="C24" s="4" t="str">
        <f>IF(Table1[[#This Row],[Installment No.]]="","",PMT($B$4/12,$B$5,-$B$3))</f>
        <v/>
      </c>
      <c r="E24" t="str">
        <f>IF(Table1[[#This Row],[Installment No.]]="","",IPMT($B$4/12,Table1[[#This Row],[Installment No.]],$B$5,-$B$3))</f>
        <v/>
      </c>
      <c r="F24" s="4" t="str">
        <f>IF(Table1[[#This Row],[Installment No.]]="","",F23-Table1[[#This Row],[Principal]])</f>
        <v/>
      </c>
    </row>
    <row r="25" spans="1:6" x14ac:dyDescent="0.3">
      <c r="C25" s="4" t="str">
        <f>IF(Table1[[#This Row],[Installment No.]]="","",PMT($B$4/12,$B$5,-$B$3))</f>
        <v/>
      </c>
      <c r="E25" t="str">
        <f>IF(Table1[[#This Row],[Installment No.]]="","",IPMT($B$4/12,Table1[[#This Row],[Installment No.]],$B$5,-$B$3))</f>
        <v/>
      </c>
      <c r="F25" s="4" t="str">
        <f>IF(Table1[[#This Row],[Installment No.]]="","",F24-Table1[[#This Row],[Principal]])</f>
        <v/>
      </c>
    </row>
    <row r="26" spans="1:6" x14ac:dyDescent="0.3">
      <c r="C26" s="4" t="str">
        <f>IF(Table1[[#This Row],[Installment No.]]="","",PMT($B$4/12,$B$5,-$B$3))</f>
        <v/>
      </c>
      <c r="E26" t="str">
        <f>IF(Table1[[#This Row],[Installment No.]]="","",IPMT($B$4/12,Table1[[#This Row],[Installment No.]],$B$5,-$B$3))</f>
        <v/>
      </c>
    </row>
    <row r="27" spans="1:6" x14ac:dyDescent="0.3">
      <c r="C27" s="4" t="str">
        <f>IF(Table1[[#This Row],[Installment No.]]="","",PMT($B$4/12,$B$5,-$B$3))</f>
        <v/>
      </c>
    </row>
    <row r="28" spans="1:6" x14ac:dyDescent="0.3">
      <c r="C28" s="4" t="str">
        <f>IF(Table1[[#This Row],[Installment No.]]="","",PMT($B$4/12,$B$5,-$B$3))</f>
        <v/>
      </c>
    </row>
  </sheetData>
  <mergeCells count="7">
    <mergeCell ref="B6:C6"/>
    <mergeCell ref="A1:F1"/>
    <mergeCell ref="E3:F3"/>
    <mergeCell ref="E4:F4"/>
    <mergeCell ref="B3:C3"/>
    <mergeCell ref="B4:C4"/>
    <mergeCell ref="B5:C5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Sougata Roy</dc:creator>
  <cp:lastModifiedBy>Sougata Roy</cp:lastModifiedBy>
  <dcterms:created xsi:type="dcterms:W3CDTF">2025-08-15T09:56:11Z</dcterms:created>
  <dcterms:modified xsi:type="dcterms:W3CDTF">2025-08-15T21:19:50Z</dcterms:modified>
</cp:coreProperties>
</file>