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.eljaddi\Downloads\projet 10\Solution projet 10\"/>
    </mc:Choice>
  </mc:AlternateContent>
  <xr:revisionPtr revIDLastSave="0" documentId="13_ncr:1_{0901E953-6D38-4138-AD34-DDD533F3C338}" xr6:coauthVersionLast="36" xr6:coauthVersionMax="36" xr10:uidLastSave="{00000000-0000-0000-0000-000000000000}"/>
  <bookViews>
    <workbookView xWindow="0" yWindow="0" windowWidth="18768" windowHeight="8592" xr2:uid="{00000000-000D-0000-FFFF-FFFF00000000}"/>
  </bookViews>
  <sheets>
    <sheet name="Backlog" sheetId="1" r:id="rId1"/>
    <sheet name="organisation Sprints" sheetId="4" r:id="rId2"/>
  </sheets>
  <definedNames>
    <definedName name="_xlnm._FilterDatabase" localSheetId="0" hidden="1">Backlog!$B$1:$J$18</definedName>
  </definedNames>
  <calcPr calcId="191029"/>
</workbook>
</file>

<file path=xl/calcChain.xml><?xml version="1.0" encoding="utf-8"?>
<calcChain xmlns="http://schemas.openxmlformats.org/spreadsheetml/2006/main">
  <c r="K2" i="1" l="1"/>
  <c r="J29" i="1"/>
  <c r="K25" i="1"/>
  <c r="K26" i="1"/>
  <c r="K27" i="1"/>
  <c r="K28" i="1"/>
  <c r="K24" i="1"/>
  <c r="I28" i="1"/>
  <c r="I27" i="1"/>
  <c r="I26" i="1"/>
  <c r="I25" i="1"/>
  <c r="I24" i="1"/>
  <c r="I29" i="1" s="1"/>
  <c r="K29" i="1" l="1"/>
  <c r="O72" i="4" l="1"/>
  <c r="O73" i="4"/>
  <c r="O74" i="4"/>
  <c r="O75" i="4"/>
  <c r="O76" i="4"/>
  <c r="O19" i="4" l="1"/>
  <c r="M118" i="4" l="1"/>
  <c r="I114" i="4" l="1"/>
  <c r="M119" i="4"/>
  <c r="M120" i="4"/>
  <c r="I85" i="4"/>
  <c r="M87" i="4" l="1"/>
  <c r="M92" i="4"/>
  <c r="M91" i="4"/>
  <c r="M90" i="4"/>
  <c r="M89" i="4"/>
  <c r="M88" i="4"/>
  <c r="M117" i="4"/>
  <c r="C65" i="4" s="1"/>
  <c r="J107" i="4" a="1"/>
  <c r="J107" i="4" s="1"/>
  <c r="J106" i="4" a="1"/>
  <c r="J106" i="4" s="1"/>
  <c r="J105" i="4" a="1"/>
  <c r="J105" i="4" s="1"/>
  <c r="J104" i="4" a="1"/>
  <c r="J104" i="4" s="1"/>
  <c r="J103" i="4" a="1"/>
  <c r="J103" i="4" s="1"/>
  <c r="M102" i="4"/>
  <c r="C64" i="4" s="1"/>
  <c r="M86" i="4"/>
  <c r="O71" i="4"/>
  <c r="O70" i="4"/>
  <c r="O69" i="4"/>
  <c r="O68" i="4"/>
  <c r="O67" i="4"/>
  <c r="O66" i="4"/>
  <c r="O65" i="4"/>
  <c r="E65" i="4"/>
  <c r="B65" i="4"/>
  <c r="O64" i="4"/>
  <c r="B64" i="4"/>
  <c r="O63" i="4"/>
  <c r="B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I50" i="4" l="1"/>
  <c r="I76" i="4"/>
  <c r="I74" i="4"/>
  <c r="I73" i="4"/>
  <c r="I75" i="4"/>
  <c r="I72" i="4"/>
  <c r="M103" i="4"/>
  <c r="E64" i="4" s="1"/>
  <c r="M104" i="4"/>
  <c r="I60" i="4"/>
  <c r="I44" i="4"/>
  <c r="I33" i="4"/>
  <c r="I40" i="4"/>
  <c r="I28" i="4"/>
  <c r="I29" i="4"/>
  <c r="I61" i="4"/>
  <c r="I24" i="4"/>
  <c r="I49" i="4"/>
  <c r="I56" i="4"/>
  <c r="I45" i="4"/>
  <c r="I64" i="4"/>
  <c r="I67" i="4"/>
  <c r="I20" i="4"/>
  <c r="I25" i="4"/>
  <c r="I36" i="4"/>
  <c r="I41" i="4"/>
  <c r="I52" i="4"/>
  <c r="I57" i="4"/>
  <c r="I21" i="4"/>
  <c r="I32" i="4"/>
  <c r="I37" i="4"/>
  <c r="I48" i="4"/>
  <c r="I53" i="4"/>
  <c r="C63" i="4"/>
  <c r="I63" i="4"/>
  <c r="I70" i="4"/>
  <c r="I66" i="4"/>
  <c r="I71" i="4"/>
  <c r="D63" i="4"/>
  <c r="I101" i="4"/>
  <c r="D64" i="4" s="1"/>
  <c r="E63" i="4"/>
  <c r="D65" i="4"/>
  <c r="I22" i="4"/>
  <c r="I26" i="4"/>
  <c r="I30" i="4"/>
  <c r="I34" i="4"/>
  <c r="I38" i="4"/>
  <c r="I42" i="4"/>
  <c r="I46" i="4"/>
  <c r="I54" i="4"/>
  <c r="I58" i="4"/>
  <c r="I62" i="4"/>
  <c r="I68" i="4"/>
  <c r="I19" i="4"/>
  <c r="I23" i="4"/>
  <c r="I27" i="4"/>
  <c r="I31" i="4"/>
  <c r="I35" i="4"/>
  <c r="I39" i="4"/>
  <c r="I43" i="4"/>
  <c r="I47" i="4"/>
  <c r="I51" i="4"/>
  <c r="I55" i="4"/>
  <c r="I59" i="4"/>
  <c r="I65" i="4"/>
  <c r="I69" i="4"/>
  <c r="I18" i="1"/>
  <c r="J18" i="1" s="1"/>
  <c r="K3" i="1" l="1"/>
  <c r="K88" i="4" s="1" a="1"/>
  <c r="K88" i="4" s="1"/>
  <c r="K4" i="1"/>
  <c r="K89" i="4" s="1" a="1"/>
  <c r="K89" i="4" s="1"/>
  <c r="K5" i="1"/>
  <c r="K90" i="4" s="1" a="1"/>
  <c r="K90" i="4" s="1"/>
  <c r="K6" i="1"/>
  <c r="K91" i="4" s="1" a="1"/>
  <c r="K91" i="4" s="1"/>
  <c r="K7" i="1"/>
  <c r="K92" i="4" s="1" a="1"/>
  <c r="K92" i="4" s="1"/>
  <c r="K8" i="1"/>
  <c r="K116" i="4" s="1" a="1"/>
  <c r="K116" i="4" s="1"/>
  <c r="K9" i="1"/>
  <c r="K117" i="4" s="1" a="1"/>
  <c r="K117" i="4" s="1"/>
  <c r="K10" i="1"/>
  <c r="K118" i="4" s="1" a="1"/>
  <c r="K118" i="4" s="1"/>
  <c r="K11" i="1"/>
  <c r="K119" i="4" s="1" a="1"/>
  <c r="K119" i="4" s="1"/>
  <c r="K12" i="1"/>
  <c r="K120" i="4" s="1" a="1"/>
  <c r="K120" i="4" s="1"/>
  <c r="K13" i="1"/>
  <c r="K103" i="4" s="1" a="1"/>
  <c r="K103" i="4" s="1"/>
  <c r="K14" i="1"/>
  <c r="K104" i="4" s="1" a="1"/>
  <c r="K104" i="4" s="1"/>
  <c r="K15" i="1"/>
  <c r="K105" i="4" s="1" a="1"/>
  <c r="K105" i="4" s="1"/>
  <c r="K16" i="1"/>
  <c r="K106" i="4" s="1" a="1"/>
  <c r="K106" i="4" s="1"/>
  <c r="K17" i="1"/>
  <c r="K107" i="4" s="1" a="1"/>
  <c r="K107" i="4" s="1"/>
  <c r="K87" i="4" a="1"/>
  <c r="K87" i="4" s="1"/>
  <c r="K86" i="4" s="1"/>
  <c r="K18" i="1" l="1"/>
</calcChain>
</file>

<file path=xl/sharedStrings.xml><?xml version="1.0" encoding="utf-8"?>
<sst xmlns="http://schemas.openxmlformats.org/spreadsheetml/2006/main" count="280" uniqueCount="118">
  <si>
    <t>Titre</t>
  </si>
  <si>
    <t>En tant que</t>
  </si>
  <si>
    <t>Je veux...</t>
  </si>
  <si>
    <t>Pondération</t>
  </si>
  <si>
    <t>Connexion via une adresse mail</t>
  </si>
  <si>
    <t>Priorisation</t>
  </si>
  <si>
    <t>Must have</t>
  </si>
  <si>
    <t>Should have</t>
  </si>
  <si>
    <t>Won’t have</t>
  </si>
  <si>
    <t>Could have</t>
  </si>
  <si>
    <t>Constitution d'une bibliothèque de photo</t>
  </si>
  <si>
    <t>Données/Autorisations nécessaires</t>
  </si>
  <si>
    <t>- Appareil photo de l'appareil
- Stockage de l'appareil</t>
  </si>
  <si>
    <t xml:space="preserve">- Adresse mail utilisateur
- Mot de passe </t>
  </si>
  <si>
    <t>Application</t>
  </si>
  <si>
    <t>Utilisateur de l'application</t>
  </si>
  <si>
    <t>Recommandation produit</t>
  </si>
  <si>
    <t>Mise en situation du produit recommandé</t>
  </si>
  <si>
    <t>- Stockage de l'appareil
- Photos enregistrées dans l'application
- Catalogue produits
- Accès Internet pour accéder au catalogue</t>
  </si>
  <si>
    <t>Indiquer ses styles préférés</t>
  </si>
  <si>
    <t>- Familles de styles du catalogue</t>
  </si>
  <si>
    <t>Indiquer ses marques préférées</t>
  </si>
  <si>
    <t>- Marques référencées dans le catalogue</t>
  </si>
  <si>
    <t>Référencer ses sources d'inspiration</t>
  </si>
  <si>
    <t>Recommander en fonction des préférences de styles et de marques</t>
  </si>
  <si>
    <t>Noter les recommandations de l'application</t>
  </si>
  <si>
    <t>- Historique des notes de l'utilisateur</t>
  </si>
  <si>
    <t>- Références des produits à mettre au panier</t>
  </si>
  <si>
    <t>Gérer la désinscription au service de recommandation</t>
  </si>
  <si>
    <t>Accéder à la modifications et suppression des données personnelles du compte/commandes</t>
  </si>
  <si>
    <t>Gérer la durée de conservation de ses données personnelles</t>
  </si>
  <si>
    <t>- Me faire livrer à une adresse différente
- Changer mes informations de contact
- Ne plus faire apparaître des commandes à caractère sensible
- Supprimer toutes données me concernant</t>
  </si>
  <si>
    <t>- Données de préférences de durée de conservation
- Photos prises par l'utilisateur
- Données de styles et de marques définies par l'utilisateur
- Historique des recommandations</t>
  </si>
  <si>
    <t>- Voir les informations me concernant (infos personnelles, photos prises, articles recommandés, etc
- Pouvoir passer commande</t>
  </si>
  <si>
    <t>Purge automatique des données
en cas d'inactivité de l’utilisateur</t>
  </si>
  <si>
    <t>- Toutes les informations liées au compte et à l'utilisation de l'application</t>
  </si>
  <si>
    <t>Interface utilisateur</t>
  </si>
  <si>
    <t>Profil</t>
  </si>
  <si>
    <t>UX Designer</t>
  </si>
  <si>
    <t>Développeur</t>
  </si>
  <si>
    <t>Data Scientist</t>
  </si>
  <si>
    <t>Presta IA</t>
  </si>
  <si>
    <t>Design graphique</t>
  </si>
  <si>
    <t>Graphiste</t>
  </si>
  <si>
    <t>Coûts journaliers</t>
  </si>
  <si>
    <t>Catégorie</t>
  </si>
  <si>
    <t>Me prendre en photo, qui sera enregistrée dans une bibliothèque dédiée.</t>
  </si>
  <si>
    <t>L’algorithme doit pouvoir, à partir des photos stockées de l’utilisateur, trouver des produits similaires dans la base produits.</t>
  </si>
  <si>
    <t>Recommander des vêtements qui pourraient correspondre aux goûts de l'utilisateur.</t>
  </si>
  <si>
    <t>- Accès Internet pour interagir avec le modèle IA en production
- Catalogue produits
- Stockage de l'appareil
- Photos enregistrées dans l'application</t>
  </si>
  <si>
    <t>Aider l'utilisateur à choisir parmi les vêtements recommandés comme s'il les essayait en boutique.</t>
  </si>
  <si>
    <t>Permettre à l'utilisateur d'interagir avec les différents outils.</t>
  </si>
  <si>
    <t>- Stockage de l'appareil</t>
  </si>
  <si>
    <t>Rendre l'application plus conviviale et plus identifiable par l'utilisateur.</t>
  </si>
  <si>
    <t>Obtenir des recommandations en adéquation avec mes préférences de style.</t>
  </si>
  <si>
    <t>Rester fidèle à mes marques préférées.</t>
  </si>
  <si>
    <t>Accéder rapidement à mes sources d'inspirations autres que l'application.</t>
  </si>
  <si>
    <t>- Données de préférences personnelles</t>
  </si>
  <si>
    <t>Recommander des produits correspondants aux attentes indiquées par l'utilisateur.</t>
  </si>
  <si>
    <t>Affiner la pertinence des futures recommandation.</t>
  </si>
  <si>
    <t>Ajouter successivement plusieurs produits au panier avant de finaliser mon éventuel achat.</t>
  </si>
  <si>
    <t>- Données de styles et de marques définies par l'utilisateur</t>
  </si>
  <si>
    <t>Choisir si la recommandation doit être ponctuelle et faire suite à une action de ma part.</t>
  </si>
  <si>
    <t>- Données de préférences à syncroniser avec les données du compte utilisateur sur le serveur (pour les préférences mail)</t>
  </si>
  <si>
    <t>Afin de...</t>
  </si>
  <si>
    <t>- Accès au compte sur le site
- Coordonnées de l'utilisateur
- Historique de commandes
- Toutes les informations liées au compte</t>
  </si>
  <si>
    <t>Afin que ces données potentiellement sensibles soient supprimées automatiquement en cas d'oubli de suppression manuelle.</t>
  </si>
  <si>
    <t>Afin que des données personnelles de l'utilisateur ne soient pas conservées à son insu suite à l'oubli/arrêt de l'utilisation de l'application.</t>
  </si>
  <si>
    <t>SPRINT 1</t>
  </si>
  <si>
    <t>SPRINT 2</t>
  </si>
  <si>
    <t>Durée Développeur :</t>
  </si>
  <si>
    <t>Durée Data Scientist :</t>
  </si>
  <si>
    <t>Durée Presta IA :</t>
  </si>
  <si>
    <t>Durée UX Designer :</t>
  </si>
  <si>
    <t>Durée Graphiste :</t>
  </si>
  <si>
    <t>User stories :</t>
  </si>
  <si>
    <t>SPRINT 3</t>
  </si>
  <si>
    <t>Durée sprint :</t>
  </si>
  <si>
    <t>Point plannification SPRINT 1</t>
  </si>
  <si>
    <t>Point plannification SPRINT 2</t>
  </si>
  <si>
    <t>Point plannification SPRINT 3</t>
  </si>
  <si>
    <t>SPRINT 3 : points revue + point rétrospective</t>
  </si>
  <si>
    <t>ÉQUIPE PROJET</t>
  </si>
  <si>
    <t>SPRINT 1 : points revue + point rétrospective + Go pour sprint suivant</t>
  </si>
  <si>
    <t>SPRINT 2 : points revue + point rétrospective + Go pour sprint suivant</t>
  </si>
  <si>
    <t>Product Owner : Alicia</t>
  </si>
  <si>
    <t xml:space="preserve">- Charge : </t>
  </si>
  <si>
    <t>L’utilisateur doit pouvoir créer un compte et se connecter avec une adresse mail
et mot de passe.
et mot de passe. adresse mail.</t>
  </si>
  <si>
    <t>L’utilisateur doit pouvoir accéder un outil de recommandation de vêtements
basée sur les vêtements qu’il possède déjà dans sa garde-robe :</t>
  </si>
  <si>
    <t>L’application doit pouvoir afficher sur une photo de l’utilisateur le
vêtement proposé, afin qu’il puisse juger et décider.</t>
  </si>
  <si>
    <t>L’utilisateur doit pouvoir changer la couleur et éventuellement le style du
vêtement recommandé (ex : T-shirt manches courtes ou longues)</t>
  </si>
  <si>
    <t>L’utilisateur doit pouvoir accéder à un outil de recommandation basé sur ses
préférences de style ou les tendances du moment :</t>
  </si>
  <si>
    <t>L’utilisateur doit pouvoir définir ses styles préférés parmi ceux proposé
par le site</t>
  </si>
  <si>
    <t>L’utilisateur doit pouvoir référencer ses marques préférées parmi celles
vendues par le groupe Fashion-Insta</t>
  </si>
  <si>
    <t>L’utilisateur doit pouvoir référencer les blogs, sites, de conseil,
d’influenceur(seuses), de tendances</t>
  </si>
  <si>
    <t>L’algorithme doit pouvoir à partir des préférences de l’utilisateur (styles,
marques, blogs, …) proposer des vêtements.</t>
  </si>
  <si>
    <t>L’utilisateur doit aussi pouvoir laisser un avis sur la pertinence des propositions
de vêtements qui lui sont faites.</t>
  </si>
  <si>
    <t>L’utilisateur doit pouvoir mettre les produits dans un panier, valider une
commande, choisir un type de livraison, et terminer par une transaction
bancaire.</t>
  </si>
  <si>
    <t>Accéder à la modifications et suppression des données personnelles</t>
  </si>
  <si>
    <t>L’application doit pouvoir réaliser une purge automatique des données
personnelles au bout d’un délai maximum fixé sans activité de l’utilisateur</t>
  </si>
  <si>
    <t>Mettre le produit recommandé dans le panier, valider et finaliser la commande</t>
  </si>
  <si>
    <t>Total</t>
  </si>
  <si>
    <t>pourcentage</t>
  </si>
  <si>
    <t>Coût</t>
  </si>
  <si>
    <t>IA Product Manager : Soukaina</t>
  </si>
  <si>
    <t>Charges (Jours)</t>
  </si>
  <si>
    <t>Charge ( jours)</t>
  </si>
  <si>
    <t>Charges (jours)</t>
  </si>
  <si>
    <t xml:space="preserve">coût </t>
  </si>
  <si>
    <t>Charge (jour)</t>
  </si>
  <si>
    <t>US</t>
  </si>
  <si>
    <t xml:space="preserve">Data Scientist </t>
  </si>
  <si>
    <t xml:space="preserve">Presta IA </t>
  </si>
  <si>
    <t xml:space="preserve">Développeur </t>
  </si>
  <si>
    <t xml:space="preserve">UX Designer : </t>
  </si>
  <si>
    <t xml:space="preserve">Graphiste </t>
  </si>
  <si>
    <t>Equipe</t>
  </si>
  <si>
    <t>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</si>
</sst>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\ &quot;€&quot;"/>
    <numFmt numFmtId="166" formatCode="#,##0\ &quot;€&quot;"/>
  </numFmts>
  <fonts count="22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FFFFFF"/>
      <name val="Arial"/>
      <family val="2"/>
    </font>
    <font>
      <b/>
      <sz val="16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  <font>
      <b/>
      <sz val="16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20"/>
      <color rgb="FF000000"/>
      <name val="Arial"/>
      <family val="2"/>
      <scheme val="minor"/>
    </font>
    <font>
      <b/>
      <sz val="26"/>
      <color theme="0"/>
      <name val="Arial"/>
      <family val="2"/>
      <scheme val="minor"/>
    </font>
    <font>
      <b/>
      <sz val="26"/>
      <name val="Arial"/>
      <family val="2"/>
      <scheme val="minor"/>
    </font>
    <font>
      <b/>
      <sz val="26"/>
      <color rgb="FF000000"/>
      <name val="Arial"/>
      <family val="2"/>
      <scheme val="minor"/>
    </font>
    <font>
      <b/>
      <sz val="26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79979857783745845"/>
        <bgColor theme="0"/>
      </patternFill>
    </fill>
    <fill>
      <patternFill patternType="solid">
        <fgColor theme="3" tint="0.34998626667073579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>
        <fgColor theme="1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7">
    <xf numFmtId="0" fontId="0" fillId="0" borderId="0" xfId="0"/>
    <xf numFmtId="165" fontId="7" fillId="0" borderId="1" xfId="0" applyNumberFormat="1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" fontId="10" fillId="10" borderId="1" xfId="0" applyNumberFormat="1" applyFont="1" applyFill="1" applyBorder="1" applyAlignment="1">
      <alignment horizontal="center" vertical="center"/>
    </xf>
    <xf numFmtId="49" fontId="9" fillId="10" borderId="1" xfId="0" applyNumberFormat="1" applyFont="1" applyFill="1" applyBorder="1" applyAlignment="1">
      <alignment horizontal="center" vertical="center" wrapText="1"/>
    </xf>
    <xf numFmtId="0" fontId="21" fillId="10" borderId="1" xfId="0" applyFont="1" applyFill="1" applyBorder="1"/>
    <xf numFmtId="0" fontId="21" fillId="10" borderId="1" xfId="0" applyFont="1" applyFill="1" applyBorder="1" applyAlignment="1">
      <alignment horizontal="right"/>
    </xf>
    <xf numFmtId="0" fontId="21" fillId="10" borderId="1" xfId="0" applyFont="1" applyFill="1" applyBorder="1" applyAlignment="1">
      <alignment horizontal="left"/>
    </xf>
    <xf numFmtId="0" fontId="0" fillId="10" borderId="1" xfId="0" applyFill="1" applyBorder="1"/>
    <xf numFmtId="0" fontId="2" fillId="10" borderId="1" xfId="0" applyFont="1" applyFill="1" applyBorder="1"/>
    <xf numFmtId="0" fontId="21" fillId="10" borderId="1" xfId="0" applyFont="1" applyFill="1" applyBorder="1" applyAlignment="1">
      <alignment horizontal="center"/>
    </xf>
    <xf numFmtId="0" fontId="21" fillId="19" borderId="1" xfId="0" applyFont="1" applyFill="1" applyBorder="1"/>
    <xf numFmtId="0" fontId="21" fillId="19" borderId="1" xfId="0" applyFont="1" applyFill="1" applyBorder="1" applyAlignment="1">
      <alignment horizontal="center"/>
    </xf>
    <xf numFmtId="0" fontId="21" fillId="16" borderId="1" xfId="0" applyFont="1" applyFill="1" applyBorder="1"/>
    <xf numFmtId="0" fontId="21" fillId="16" borderId="1" xfId="0" applyFont="1" applyFill="1" applyBorder="1" applyAlignment="1">
      <alignment horizontal="center"/>
    </xf>
    <xf numFmtId="0" fontId="21" fillId="20" borderId="1" xfId="0" applyFont="1" applyFill="1" applyBorder="1"/>
    <xf numFmtId="0" fontId="21" fillId="20" borderId="1" xfId="0" applyFont="1" applyFill="1" applyBorder="1" applyAlignment="1">
      <alignment horizontal="center"/>
    </xf>
    <xf numFmtId="0" fontId="21" fillId="20" borderId="1" xfId="0" applyFont="1" applyFill="1" applyBorder="1" applyAlignment="1">
      <alignment horizontal="right"/>
    </xf>
    <xf numFmtId="1" fontId="0" fillId="10" borderId="1" xfId="0" applyNumberFormat="1" applyFill="1" applyBorder="1"/>
    <xf numFmtId="166" fontId="0" fillId="10" borderId="1" xfId="0" applyNumberFormat="1" applyFill="1" applyBorder="1" applyAlignment="1">
      <alignment horizontal="center" vertical="center"/>
    </xf>
    <xf numFmtId="0" fontId="0" fillId="0" borderId="1" xfId="0" applyBorder="1"/>
    <xf numFmtId="0" fontId="18" fillId="7" borderId="1" xfId="0" applyFont="1" applyFill="1" applyBorder="1" applyAlignment="1">
      <alignment horizontal="centerContinuous" vertical="center"/>
    </xf>
    <xf numFmtId="0" fontId="0" fillId="7" borderId="1" xfId="0" applyFill="1" applyBorder="1" applyAlignment="1">
      <alignment horizontal="centerContinuous"/>
    </xf>
    <xf numFmtId="0" fontId="18" fillId="15" borderId="1" xfId="0" applyFont="1" applyFill="1" applyBorder="1" applyAlignment="1">
      <alignment horizontal="centerContinuous"/>
    </xf>
    <xf numFmtId="0" fontId="0" fillId="15" borderId="1" xfId="0" applyFill="1" applyBorder="1" applyAlignment="1">
      <alignment horizontal="centerContinuous"/>
    </xf>
    <xf numFmtId="0" fontId="0" fillId="15" borderId="1" xfId="0" applyFill="1" applyBorder="1"/>
    <xf numFmtId="0" fontId="14" fillId="1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16" borderId="1" xfId="0" applyFill="1" applyBorder="1"/>
    <xf numFmtId="0" fontId="0" fillId="0" borderId="1" xfId="0" applyFill="1" applyBorder="1" applyAlignment="1">
      <alignment horizontal="right"/>
    </xf>
    <xf numFmtId="0" fontId="20" fillId="10" borderId="1" xfId="0" applyFont="1" applyFill="1" applyBorder="1"/>
    <xf numFmtId="0" fontId="18" fillId="14" borderId="1" xfId="0" applyFont="1" applyFill="1" applyBorder="1" applyAlignment="1">
      <alignment horizontal="centerContinuous" vertical="center"/>
    </xf>
    <xf numFmtId="0" fontId="0" fillId="14" borderId="1" xfId="0" applyFill="1" applyBorder="1" applyAlignment="1">
      <alignment horizontal="centerContinuous"/>
    </xf>
    <xf numFmtId="0" fontId="17" fillId="14" borderId="1" xfId="0" applyFont="1" applyFill="1" applyBorder="1" applyAlignment="1">
      <alignment horizontal="centerContinuous"/>
    </xf>
    <xf numFmtId="0" fontId="16" fillId="14" borderId="1" xfId="0" applyFont="1" applyFill="1" applyBorder="1" applyAlignment="1">
      <alignment horizontal="centerContinuous"/>
    </xf>
    <xf numFmtId="0" fontId="19" fillId="14" borderId="1" xfId="0" applyFont="1" applyFill="1" applyBorder="1" applyAlignment="1">
      <alignment horizontal="right"/>
    </xf>
    <xf numFmtId="49" fontId="19" fillId="14" borderId="1" xfId="0" applyNumberFormat="1" applyFont="1" applyFill="1" applyBorder="1" applyAlignment="1">
      <alignment horizontal="right"/>
    </xf>
    <xf numFmtId="1" fontId="19" fillId="14" borderId="1" xfId="0" applyNumberFormat="1" applyFont="1" applyFill="1" applyBorder="1" applyAlignment="1">
      <alignment horizontal="left"/>
    </xf>
    <xf numFmtId="0" fontId="5" fillId="13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164" fontId="5" fillId="13" borderId="1" xfId="0" applyNumberFormat="1" applyFont="1" applyFill="1" applyBorder="1" applyAlignment="1">
      <alignment horizontal="center" vertical="center" wrapText="1"/>
    </xf>
    <xf numFmtId="166" fontId="5" fillId="13" borderId="1" xfId="0" applyNumberFormat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right" vertical="center"/>
    </xf>
    <xf numFmtId="0" fontId="8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1" fontId="9" fillId="10" borderId="1" xfId="0" applyNumberFormat="1" applyFont="1" applyFill="1" applyBorder="1" applyAlignment="1">
      <alignment horizontal="center" vertical="center"/>
    </xf>
    <xf numFmtId="166" fontId="9" fillId="10" borderId="1" xfId="0" applyNumberFormat="1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right" vertical="center"/>
    </xf>
    <xf numFmtId="1" fontId="15" fillId="7" borderId="1" xfId="0" applyNumberFormat="1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1" fontId="11" fillId="1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left" vertical="center"/>
    </xf>
    <xf numFmtId="0" fontId="13" fillId="12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0" fillId="18" borderId="1" xfId="0" applyFill="1" applyBorder="1"/>
    <xf numFmtId="0" fontId="18" fillId="16" borderId="1" xfId="0" applyFont="1" applyFill="1" applyBorder="1" applyAlignment="1">
      <alignment horizontal="centerContinuous" vertical="center"/>
    </xf>
    <xf numFmtId="0" fontId="0" fillId="16" borderId="1" xfId="0" applyFill="1" applyBorder="1" applyAlignment="1">
      <alignment horizontal="centerContinuous"/>
    </xf>
    <xf numFmtId="0" fontId="17" fillId="16" borderId="1" xfId="0" applyFont="1" applyFill="1" applyBorder="1" applyAlignment="1">
      <alignment horizontal="centerContinuous"/>
    </xf>
    <xf numFmtId="0" fontId="16" fillId="16" borderId="1" xfId="0" applyFont="1" applyFill="1" applyBorder="1" applyAlignment="1">
      <alignment horizontal="centerContinuous"/>
    </xf>
    <xf numFmtId="0" fontId="19" fillId="16" borderId="1" xfId="0" applyFont="1" applyFill="1" applyBorder="1" applyAlignment="1">
      <alignment horizontal="right"/>
    </xf>
    <xf numFmtId="49" fontId="19" fillId="16" borderId="1" xfId="0" applyNumberFormat="1" applyFont="1" applyFill="1" applyBorder="1" applyAlignment="1">
      <alignment horizontal="right"/>
    </xf>
    <xf numFmtId="0" fontId="19" fillId="16" borderId="1" xfId="0" applyFont="1" applyFill="1" applyBorder="1" applyAlignment="1">
      <alignment horizontal="left"/>
    </xf>
    <xf numFmtId="0" fontId="15" fillId="7" borderId="1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 vertical="center" wrapText="1"/>
    </xf>
    <xf numFmtId="0" fontId="18" fillId="17" borderId="1" xfId="0" applyFont="1" applyFill="1" applyBorder="1" applyAlignment="1">
      <alignment horizontal="centerContinuous" vertical="center"/>
    </xf>
    <xf numFmtId="0" fontId="0" fillId="17" borderId="1" xfId="0" applyFill="1" applyBorder="1" applyAlignment="1">
      <alignment horizontal="centerContinuous"/>
    </xf>
    <xf numFmtId="0" fontId="17" fillId="17" borderId="1" xfId="0" applyFont="1" applyFill="1" applyBorder="1" applyAlignment="1">
      <alignment horizontal="centerContinuous"/>
    </xf>
    <xf numFmtId="0" fontId="16" fillId="17" borderId="1" xfId="0" applyFont="1" applyFill="1" applyBorder="1" applyAlignment="1">
      <alignment horizontal="centerContinuous"/>
    </xf>
    <xf numFmtId="0" fontId="19" fillId="17" borderId="1" xfId="0" applyFont="1" applyFill="1" applyBorder="1" applyAlignment="1">
      <alignment horizontal="right"/>
    </xf>
    <xf numFmtId="49" fontId="19" fillId="17" borderId="1" xfId="0" applyNumberFormat="1" applyFont="1" applyFill="1" applyBorder="1" applyAlignment="1">
      <alignment horizontal="right"/>
    </xf>
    <xf numFmtId="1" fontId="19" fillId="17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164" fontId="9" fillId="10" borderId="1" xfId="0" applyNumberFormat="1" applyFont="1" applyFill="1" applyBorder="1" applyAlignment="1">
      <alignment horizontal="center" vertical="center"/>
    </xf>
    <xf numFmtId="10" fontId="9" fillId="1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horizontal="left" vertical="center" wrapText="1"/>
    </xf>
    <xf numFmtId="166" fontId="0" fillId="10" borderId="1" xfId="0" applyNumberFormat="1" applyFill="1" applyBorder="1"/>
    <xf numFmtId="49" fontId="0" fillId="8" borderId="1" xfId="0" applyNumberFormat="1" applyFill="1" applyBorder="1" applyAlignment="1">
      <alignment vertical="center" wrapText="1"/>
    </xf>
    <xf numFmtId="49" fontId="4" fillId="9" borderId="1" xfId="0" applyNumberFormat="1" applyFont="1" applyFill="1" applyBorder="1" applyAlignment="1">
      <alignment horizontal="left" vertical="center" wrapText="1"/>
    </xf>
    <xf numFmtId="0" fontId="1" fillId="10" borderId="1" xfId="0" applyFont="1" applyFill="1" applyBorder="1"/>
    <xf numFmtId="49" fontId="4" fillId="8" borderId="1" xfId="0" applyNumberFormat="1" applyFont="1" applyFill="1" applyBorder="1" applyAlignment="1">
      <alignment vertical="center" wrapText="1"/>
    </xf>
    <xf numFmtId="49" fontId="0" fillId="9" borderId="1" xfId="0" applyNumberFormat="1" applyFill="1" applyBorder="1" applyAlignment="1">
      <alignment horizontal="left" vertical="center" wrapText="1"/>
    </xf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164" fontId="0" fillId="10" borderId="1" xfId="0" applyNumberFormat="1" applyFill="1" applyBorder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0" fillId="0" borderId="1" xfId="0" applyNumberFormat="1" applyBorder="1"/>
    <xf numFmtId="166" fontId="0" fillId="0" borderId="1" xfId="0" applyNumberFormat="1" applyBorder="1"/>
    <xf numFmtId="0" fontId="10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E02E703D-C318-4CFF-8F26-91EAADBBE873}"/>
  </cellStyles>
  <dxfs count="155"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 patternType="gray0625">
          <bgColor theme="0" tint="-4.9989318521683403E-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lightUp">
          <fgColor theme="0" tint="-0.499984740745262"/>
        </patternFill>
      </fill>
    </dxf>
  </dxfs>
  <tableStyles count="0" defaultTableStyle="TableStyleMedium2" defaultPivotStyle="PivotStyleLight16"/>
  <colors>
    <mruColors>
      <color rgb="FFF7B4AE"/>
      <color rgb="FFA6E3B7"/>
      <color rgb="FF8CB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User stories par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FE8-46A9-8E01-AFA97AF573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FE8-46A9-8E01-AFA97AF573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FE8-46A9-8E01-AFA97AF573A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'organisation Sprints'!$B$63:$B$65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'organisation Sprints'!$C$63:$C$65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E8-46A9-8E01-AFA97AF573A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Charge par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754-48C7-A247-99D14145A4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754-48C7-A247-99D14145A45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754-48C7-A247-99D14145A45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'organisation Sprints'!$B$63:$B$65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'organisation Sprints'!$D$63:$D$65</c:f>
              <c:numCache>
                <c:formatCode>General</c:formatCode>
                <c:ptCount val="3"/>
                <c:pt idx="0">
                  <c:v>63</c:v>
                </c:pt>
                <c:pt idx="1">
                  <c:v>20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54-48C7-A247-99D14145A45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Durées des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7A1-4464-B9C4-237734F4FD9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7A1-4464-B9C4-237734F4FD9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7A1-4464-B9C4-237734F4FD9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'organisation Sprints'!$B$63:$B$65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'organisation Sprints'!$E$63:$E$65</c:f>
              <c:numCache>
                <c:formatCode>General</c:formatCode>
                <c:ptCount val="3"/>
                <c:pt idx="0">
                  <c:v>25</c:v>
                </c:pt>
                <c:pt idx="1">
                  <c:v>20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A1-4464-B9C4-237734F4FD9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 b="1">
                <a:solidFill>
                  <a:schemeClr val="tx1"/>
                </a:solidFill>
              </a:rPr>
              <a:t>Burndown chart</a:t>
            </a:r>
          </a:p>
        </c:rich>
      </c:tx>
      <c:layout>
        <c:manualLayout>
          <c:xMode val="edge"/>
          <c:yMode val="edge"/>
          <c:x val="0.40329462409248606"/>
          <c:y val="1.22403542956093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2.9780797916327654E-2"/>
          <c:y val="9.6769861833884474E-2"/>
          <c:w val="0.96266413818499486"/>
          <c:h val="0.82286531248440709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'organisation Sprints'!$G$19:$H$76</c:f>
              <c:multiLvlStrCache>
                <c:ptCount val="5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</c:lvl>
                <c:lvl>
                  <c:pt idx="0">
                    <c:v>SPRINT 1</c:v>
                  </c:pt>
                  <c:pt idx="25">
                    <c:v>SPRINT 2</c:v>
                  </c:pt>
                  <c:pt idx="45">
                    <c:v>SPRINT 3</c:v>
                  </c:pt>
                </c:lvl>
              </c:multiLvlStrCache>
            </c:multiLvlStrRef>
          </c:cat>
          <c:val>
            <c:numRef>
              <c:f>'organisation Sprints'!$I$19:$I$76</c:f>
              <c:numCache>
                <c:formatCode>General</c:formatCode>
                <c:ptCount val="58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9</c:v>
                </c:pt>
                <c:pt idx="38">
                  <c:v>8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E-4AD8-B276-238119FE4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07680"/>
        <c:axId val="1445140816"/>
      </c:areaChart>
      <c:lineChart>
        <c:grouping val="stacked"/>
        <c:varyColors val="0"/>
        <c:ser>
          <c:idx val="3"/>
          <c:order val="1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'organisation Sprints'!$I$19:$I$76</c:f>
              <c:numCache>
                <c:formatCode>General</c:formatCode>
                <c:ptCount val="58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9</c:v>
                </c:pt>
                <c:pt idx="38">
                  <c:v>8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E-4AD8-B276-238119FE4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607680"/>
        <c:axId val="1445140816"/>
      </c:lineChart>
      <c:scatterChart>
        <c:scatterStyle val="lineMarker"/>
        <c:varyColors val="0"/>
        <c:ser>
          <c:idx val="1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7E4E-4AD8-B276-238119FE4A52}"/>
              </c:ext>
            </c:extLst>
          </c:dPt>
          <c:errBars>
            <c:errDir val="y"/>
            <c:errBarType val="plus"/>
            <c:errValType val="fixedVal"/>
            <c:noEndCap val="1"/>
            <c:val val="20"/>
            <c:spPr>
              <a:noFill/>
              <a:ln w="190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Lit>
              <c:formatCode>General</c:formatCode>
              <c:ptCount val="1"/>
              <c:pt idx="0">
                <c:v>25.5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vert1</c:v>
                </c15:tx>
              </c15:filteredSeriesTitle>
            </c:ext>
            <c:ext xmlns:c16="http://schemas.microsoft.com/office/drawing/2014/chart" uri="{C3380CC4-5D6E-409C-BE32-E72D297353CC}">
              <c16:uniqueId val="{00000003-7E4E-4AD8-B276-238119FE4A52}"/>
            </c:ext>
          </c:extLst>
        </c:ser>
        <c:ser>
          <c:idx val="2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plus"/>
            <c:errValType val="fixedVal"/>
            <c:noEndCap val="1"/>
            <c:val val="20"/>
            <c:spPr>
              <a:noFill/>
              <a:ln w="190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Lit>
              <c:formatCode>General</c:formatCode>
              <c:ptCount val="1"/>
              <c:pt idx="0">
                <c:v>45.5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vert2</c:v>
                </c15:tx>
              </c15:filteredSeriesTitle>
            </c:ext>
            <c:ext xmlns:c16="http://schemas.microsoft.com/office/drawing/2014/chart" uri="{C3380CC4-5D6E-409C-BE32-E72D297353CC}">
              <c16:uniqueId val="{00000004-7E4E-4AD8-B276-238119FE4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07680"/>
        <c:axId val="1445140816"/>
      </c:scatterChart>
      <c:catAx>
        <c:axId val="13160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  <a:tailEnd type="none"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140816"/>
        <c:crosses val="autoZero"/>
        <c:auto val="1"/>
        <c:lblAlgn val="ctr"/>
        <c:lblOffset val="100"/>
        <c:noMultiLvlLbl val="0"/>
      </c:catAx>
      <c:valAx>
        <c:axId val="1445140816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Stories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607680"/>
        <c:crosses val="autoZero"/>
        <c:crossBetween val="between"/>
      </c:valAx>
      <c:spPr>
        <a:noFill/>
        <a:ln w="19050"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paperSize="9" orientation="landscape" horizontalDpi="-3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475816</xdr:colOff>
      <xdr:row>10</xdr:row>
      <xdr:rowOff>108240</xdr:rowOff>
    </xdr:from>
    <xdr:to>
      <xdr:col>4</xdr:col>
      <xdr:colOff>2152216</xdr:colOff>
      <xdr:row>28</xdr:row>
      <xdr:rowOff>123320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C536ACF-02DD-4D6A-8673-2048F3819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463073</xdr:colOff>
      <xdr:row>30</xdr:row>
      <xdr:rowOff>17744</xdr:rowOff>
    </xdr:from>
    <xdr:to>
      <xdr:col>4</xdr:col>
      <xdr:colOff>2098903</xdr:colOff>
      <xdr:row>52</xdr:row>
      <xdr:rowOff>79268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B31C00D-D290-42D9-B8C5-CF7065E861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532529</xdr:colOff>
      <xdr:row>55</xdr:row>
      <xdr:rowOff>79827</xdr:rowOff>
    </xdr:from>
    <xdr:to>
      <xdr:col>4</xdr:col>
      <xdr:colOff>2159917</xdr:colOff>
      <xdr:row>77</xdr:row>
      <xdr:rowOff>15850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D628C44-E574-4824-B61D-29418902E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2025324</xdr:colOff>
      <xdr:row>12</xdr:row>
      <xdr:rowOff>135095</xdr:rowOff>
    </xdr:from>
    <xdr:to>
      <xdr:col>19</xdr:col>
      <xdr:colOff>503489</xdr:colOff>
      <xdr:row>78</xdr:row>
      <xdr:rowOff>96117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3EC26B7B-99F5-4728-9A54-6CB72282B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outlinePr summaryBelow="0" summaryRight="0"/>
  </sheetPr>
  <dimension ref="A1:V996"/>
  <sheetViews>
    <sheetView tabSelected="1" zoomScale="55" zoomScaleNormal="55" workbookViewId="0">
      <pane ySplit="1" topLeftCell="A2" activePane="bottomLeft" state="frozen"/>
      <selection pane="bottomLeft" sqref="A1:K18"/>
    </sheetView>
  </sheetViews>
  <sheetFormatPr baseColWidth="10" defaultColWidth="12.5546875" defaultRowHeight="15" customHeight="1" x14ac:dyDescent="0.25"/>
  <cols>
    <col min="1" max="1" width="6.5546875" style="20" customWidth="1"/>
    <col min="2" max="2" width="34.6640625" style="99" customWidth="1"/>
    <col min="3" max="3" width="26.109375" style="99" customWidth="1"/>
    <col min="4" max="4" width="43.44140625" style="100" customWidth="1"/>
    <col min="5" max="5" width="43.44140625" style="101" customWidth="1"/>
    <col min="6" max="6" width="19.88671875" style="102" customWidth="1"/>
    <col min="7" max="8" width="43.44140625" style="101" customWidth="1"/>
    <col min="9" max="9" width="17.88671875" style="20" customWidth="1"/>
    <col min="10" max="10" width="18.109375" style="103" customWidth="1"/>
    <col min="11" max="11" width="16.88671875" style="104" customWidth="1"/>
    <col min="12" max="12" width="19.88671875" style="20" customWidth="1"/>
    <col min="13" max="24" width="14.44140625" style="20" customWidth="1"/>
    <col min="25" max="16384" width="12.5546875" style="20"/>
  </cols>
  <sheetData>
    <row r="1" spans="1:22" ht="60" customHeight="1" x14ac:dyDescent="0.25">
      <c r="A1" s="38" t="s">
        <v>110</v>
      </c>
      <c r="B1" s="38" t="s">
        <v>0</v>
      </c>
      <c r="C1" s="83" t="s">
        <v>1</v>
      </c>
      <c r="D1" s="39" t="s">
        <v>2</v>
      </c>
      <c r="E1" s="40" t="s">
        <v>64</v>
      </c>
      <c r="F1" s="38" t="s">
        <v>3</v>
      </c>
      <c r="G1" s="84" t="s">
        <v>11</v>
      </c>
      <c r="H1" s="41" t="s">
        <v>37</v>
      </c>
      <c r="I1" s="38" t="s">
        <v>105</v>
      </c>
      <c r="J1" s="41" t="s">
        <v>102</v>
      </c>
      <c r="K1" s="42" t="s">
        <v>103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61.5" customHeight="1" x14ac:dyDescent="0.25">
      <c r="A2" s="45">
        <v>1</v>
      </c>
      <c r="B2" s="46" t="s">
        <v>4</v>
      </c>
      <c r="C2" s="47" t="s">
        <v>15</v>
      </c>
      <c r="D2" s="48" t="s">
        <v>87</v>
      </c>
      <c r="E2" s="85" t="s">
        <v>33</v>
      </c>
      <c r="F2" s="49" t="s">
        <v>6</v>
      </c>
      <c r="G2" s="86" t="s">
        <v>13</v>
      </c>
      <c r="H2" s="50" t="s">
        <v>39</v>
      </c>
      <c r="I2" s="51">
        <v>3</v>
      </c>
      <c r="J2" s="79">
        <f>I2/100</f>
        <v>0.03</v>
      </c>
      <c r="K2" s="52">
        <f>IF(
H2="Développeur",I2*Backlog!$J$24,
IF(
H2="Data Scientist",I2*Backlog!$J$25,
IF(
H2="Presta IA",I2*Backlog!$J$26,
IF(
H2="UX Designer",I2*Backlog!$J$27,
IF(
H2="Graphiste",I2*Backlog!$J$28,
"Inconnu")))))</f>
        <v>1050</v>
      </c>
      <c r="L2" s="87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30.75" customHeight="1" x14ac:dyDescent="0.25">
      <c r="A3" s="45">
        <v>2</v>
      </c>
      <c r="B3" s="55" t="s">
        <v>10</v>
      </c>
      <c r="C3" s="47" t="s">
        <v>15</v>
      </c>
      <c r="D3" s="56" t="s">
        <v>88</v>
      </c>
      <c r="E3" s="88" t="s">
        <v>46</v>
      </c>
      <c r="F3" s="49" t="s">
        <v>6</v>
      </c>
      <c r="G3" s="89" t="s">
        <v>12</v>
      </c>
      <c r="H3" s="50" t="s">
        <v>39</v>
      </c>
      <c r="I3" s="57">
        <v>5</v>
      </c>
      <c r="J3" s="79">
        <f t="shared" ref="J3:J18" si="0">I3/100</f>
        <v>0.05</v>
      </c>
      <c r="K3" s="52">
        <f>IF(
H3="Développeur",I3*Backlog!$J$24,
IF(
H3="Data Scientist",I3*Backlog!$J$25,
IF(
H3="Presta IA",I3*Backlog!$J$26,
IF(
H3="UX Designer",I3*Backlog!$J$27,
IF(
H3="Graphiste",I3*Backlog!$J$28,
"Inconnu")))))</f>
        <v>1750</v>
      </c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</row>
    <row r="4" spans="1:22" ht="66" x14ac:dyDescent="0.25">
      <c r="A4" s="45">
        <v>3</v>
      </c>
      <c r="B4" s="55" t="s">
        <v>16</v>
      </c>
      <c r="C4" s="59" t="s">
        <v>14</v>
      </c>
      <c r="D4" s="56" t="s">
        <v>47</v>
      </c>
      <c r="E4" s="91" t="s">
        <v>48</v>
      </c>
      <c r="F4" s="49" t="s">
        <v>6</v>
      </c>
      <c r="G4" s="89" t="s">
        <v>49</v>
      </c>
      <c r="H4" s="50" t="s">
        <v>40</v>
      </c>
      <c r="I4" s="51">
        <v>15</v>
      </c>
      <c r="J4" s="79">
        <f t="shared" si="0"/>
        <v>0.15</v>
      </c>
      <c r="K4" s="52">
        <f>IF(
H4="Développeur",I4*Backlog!$J$24,
IF(
H4="Data Scientist",I4*Backlog!$J$25,
IF(
H4="Presta IA",I4*Backlog!$J$26,
IF(
H4="UX Designer",I4*Backlog!$J$27,
IF(
H4="Graphiste",I4*Backlog!$J$28,
"Inconnu")))))</f>
        <v>6000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61.5" customHeight="1" x14ac:dyDescent="0.25">
      <c r="A5" s="45">
        <v>4</v>
      </c>
      <c r="B5" s="55" t="s">
        <v>17</v>
      </c>
      <c r="C5" s="59" t="s">
        <v>14</v>
      </c>
      <c r="D5" s="56" t="s">
        <v>89</v>
      </c>
      <c r="E5" s="88" t="s">
        <v>50</v>
      </c>
      <c r="F5" s="49" t="s">
        <v>6</v>
      </c>
      <c r="G5" s="92" t="s">
        <v>18</v>
      </c>
      <c r="H5" s="50" t="s">
        <v>41</v>
      </c>
      <c r="I5" s="51">
        <v>25</v>
      </c>
      <c r="J5" s="79">
        <f t="shared" si="0"/>
        <v>0.25</v>
      </c>
      <c r="K5" s="52">
        <f>IF(
H5="Développeur",I5*Backlog!$J$24,
IF(
H5="Data Scientist",I5*Backlog!$J$25,
IF(
H5="Presta IA",I5*Backlog!$J$26,
IF(
H5="UX Designer",I5*Backlog!$J$27,
IF(
H5="Graphiste",I5*Backlog!$J$28,
"Inconnu")))))</f>
        <v>15000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61.5" customHeight="1" x14ac:dyDescent="0.25">
      <c r="A6" s="45">
        <v>5</v>
      </c>
      <c r="B6" s="55" t="s">
        <v>36</v>
      </c>
      <c r="C6" s="59" t="s">
        <v>14</v>
      </c>
      <c r="D6" s="56" t="s">
        <v>90</v>
      </c>
      <c r="E6" s="88" t="s">
        <v>51</v>
      </c>
      <c r="F6" s="49" t="s">
        <v>6</v>
      </c>
      <c r="G6" s="92" t="s">
        <v>52</v>
      </c>
      <c r="H6" s="50" t="s">
        <v>38</v>
      </c>
      <c r="I6" s="51">
        <v>10</v>
      </c>
      <c r="J6" s="79">
        <f t="shared" si="0"/>
        <v>0.1</v>
      </c>
      <c r="K6" s="52">
        <f>IF(
H6="Développeur",I6*Backlog!$J$24,
IF(
H6="Data Scientist",I6*Backlog!$J$25,
IF(
H6="Presta IA",I6*Backlog!$J$26,
IF(
H6="UX Designer",I6*Backlog!$J$27,
IF(
H6="Graphiste",I6*Backlog!$J$28,
"Inconnu")))))</f>
        <v>3000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61.5" customHeight="1" x14ac:dyDescent="0.25">
      <c r="A7" s="45">
        <v>6</v>
      </c>
      <c r="B7" s="55" t="s">
        <v>42</v>
      </c>
      <c r="C7" s="59" t="s">
        <v>14</v>
      </c>
      <c r="D7" s="56" t="s">
        <v>91</v>
      </c>
      <c r="E7" s="88" t="s">
        <v>53</v>
      </c>
      <c r="F7" s="49" t="s">
        <v>6</v>
      </c>
      <c r="G7" s="92" t="s">
        <v>52</v>
      </c>
      <c r="H7" s="50" t="s">
        <v>43</v>
      </c>
      <c r="I7" s="51">
        <v>5</v>
      </c>
      <c r="J7" s="79">
        <f t="shared" si="0"/>
        <v>0.05</v>
      </c>
      <c r="K7" s="52">
        <f>IF(
H7="Développeur",I7*Backlog!$J$24,
IF(
H7="Data Scientist",I7*Backlog!$J$25,
IF(
H7="Presta IA",I7*Backlog!$J$26,
IF(
H7="UX Designer",I7*Backlog!$J$27,
IF(
H7="Graphiste",I7*Backlog!$J$28,
"Inconnu")))))</f>
        <v>1250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39.6" x14ac:dyDescent="0.25">
      <c r="A8" s="45">
        <v>7</v>
      </c>
      <c r="B8" s="55" t="s">
        <v>19</v>
      </c>
      <c r="C8" s="70" t="s">
        <v>15</v>
      </c>
      <c r="D8" s="56" t="s">
        <v>92</v>
      </c>
      <c r="E8" s="91" t="s">
        <v>54</v>
      </c>
      <c r="F8" s="49" t="s">
        <v>9</v>
      </c>
      <c r="G8" s="92" t="s">
        <v>20</v>
      </c>
      <c r="H8" s="50" t="s">
        <v>39</v>
      </c>
      <c r="I8" s="51">
        <v>1</v>
      </c>
      <c r="J8" s="79">
        <f t="shared" si="0"/>
        <v>0.01</v>
      </c>
      <c r="K8" s="52">
        <f>IF(
H8="Développeur",I8*Backlog!$J$24,
IF(
H8="Data Scientist",I8*Backlog!$J$25,
IF(
H8="Presta IA",I8*Backlog!$J$26,
IF(
H8="UX Designer",I8*Backlog!$J$27,
IF(
H8="Graphiste",I8*Backlog!$J$28,
"Inconnu")))))</f>
        <v>350</v>
      </c>
      <c r="L8" s="93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46.5" customHeight="1" x14ac:dyDescent="0.25">
      <c r="A9" s="45">
        <v>8</v>
      </c>
      <c r="B9" s="55" t="s">
        <v>21</v>
      </c>
      <c r="C9" s="70" t="s">
        <v>15</v>
      </c>
      <c r="D9" s="56" t="s">
        <v>93</v>
      </c>
      <c r="E9" s="91" t="s">
        <v>55</v>
      </c>
      <c r="F9" s="49" t="s">
        <v>9</v>
      </c>
      <c r="G9" s="92" t="s">
        <v>22</v>
      </c>
      <c r="H9" s="50" t="s">
        <v>39</v>
      </c>
      <c r="I9" s="51">
        <v>1</v>
      </c>
      <c r="J9" s="79">
        <f t="shared" si="0"/>
        <v>0.01</v>
      </c>
      <c r="K9" s="52">
        <f>IF(
H9="Développeur",I9*Backlog!$J$24,
IF(
H9="Data Scientist",I9*Backlog!$J$25,
IF(
H9="Presta IA",I9*Backlog!$J$26,
IF(
H9="UX Designer",I9*Backlog!$J$27,
IF(
H9="Graphiste",I9*Backlog!$J$28,
"Inconnu")))))</f>
        <v>350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50.25" customHeight="1" x14ac:dyDescent="0.25">
      <c r="A10" s="45">
        <v>9</v>
      </c>
      <c r="B10" s="55" t="s">
        <v>23</v>
      </c>
      <c r="C10" s="70" t="s">
        <v>15</v>
      </c>
      <c r="D10" s="56" t="s">
        <v>94</v>
      </c>
      <c r="E10" s="91" t="s">
        <v>56</v>
      </c>
      <c r="F10" s="49" t="s">
        <v>8</v>
      </c>
      <c r="G10" s="89" t="s">
        <v>57</v>
      </c>
      <c r="H10" s="50" t="s">
        <v>39</v>
      </c>
      <c r="I10" s="51">
        <v>5</v>
      </c>
      <c r="J10" s="79">
        <f t="shared" si="0"/>
        <v>0.05</v>
      </c>
      <c r="K10" s="52">
        <f>IF(
H10="Développeur",I10*Backlog!$J$24,
IF(
H10="Data Scientist",I10*Backlog!$J$25,
IF(
H10="Presta IA",I10*Backlog!$J$26,
IF(
H10="UX Designer",I10*Backlog!$J$27,
IF(
H10="Graphiste",I10*Backlog!$J$28,
"Inconnu")))))</f>
        <v>1750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57.75" customHeight="1" x14ac:dyDescent="0.25">
      <c r="A11" s="45">
        <v>10</v>
      </c>
      <c r="B11" s="55" t="s">
        <v>24</v>
      </c>
      <c r="C11" s="59" t="s">
        <v>14</v>
      </c>
      <c r="D11" s="56" t="s">
        <v>95</v>
      </c>
      <c r="E11" s="91" t="s">
        <v>58</v>
      </c>
      <c r="F11" s="49" t="s">
        <v>9</v>
      </c>
      <c r="G11" s="89" t="s">
        <v>61</v>
      </c>
      <c r="H11" s="50" t="s">
        <v>40</v>
      </c>
      <c r="I11" s="51">
        <v>5</v>
      </c>
      <c r="J11" s="79">
        <f t="shared" si="0"/>
        <v>0.05</v>
      </c>
      <c r="K11" s="52">
        <f>IF(
H11="Développeur",I11*Backlog!$J$24,
IF(
H11="Data Scientist",I11*Backlog!$J$25,
IF(
H11="Presta IA",I11*Backlog!$J$26,
IF(
H11="UX Designer",I11*Backlog!$J$27,
IF(
H11="Graphiste",I11*Backlog!$J$28,
"Inconnu")))))</f>
        <v>2000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64.5" customHeight="1" x14ac:dyDescent="0.25">
      <c r="A12" s="45">
        <v>11</v>
      </c>
      <c r="B12" s="55" t="s">
        <v>25</v>
      </c>
      <c r="C12" s="70" t="s">
        <v>15</v>
      </c>
      <c r="D12" s="56" t="s">
        <v>96</v>
      </c>
      <c r="E12" s="91" t="s">
        <v>59</v>
      </c>
      <c r="F12" s="49" t="s">
        <v>7</v>
      </c>
      <c r="G12" s="92" t="s">
        <v>26</v>
      </c>
      <c r="H12" s="50" t="s">
        <v>39</v>
      </c>
      <c r="I12" s="51">
        <v>5</v>
      </c>
      <c r="J12" s="79">
        <f t="shared" si="0"/>
        <v>0.05</v>
      </c>
      <c r="K12" s="52">
        <f>IF(
H12="Développeur",I12*Backlog!$J$24,
IF(
H12="Data Scientist",I12*Backlog!$J$25,
IF(
H12="Presta IA",I12*Backlog!$J$26,
IF(
H12="UX Designer",I12*Backlog!$J$27,
IF(
H12="Graphiste",I12*Backlog!$J$28,
"Inconnu")))))</f>
        <v>1750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33.75" customHeight="1" x14ac:dyDescent="0.25">
      <c r="A13" s="45">
        <v>12</v>
      </c>
      <c r="B13" s="55" t="s">
        <v>100</v>
      </c>
      <c r="C13" s="59" t="s">
        <v>15</v>
      </c>
      <c r="D13" s="56" t="s">
        <v>97</v>
      </c>
      <c r="E13" s="91" t="s">
        <v>60</v>
      </c>
      <c r="F13" s="49" t="s">
        <v>6</v>
      </c>
      <c r="G13" s="92" t="s">
        <v>27</v>
      </c>
      <c r="H13" s="50" t="s">
        <v>39</v>
      </c>
      <c r="I13" s="51">
        <v>12</v>
      </c>
      <c r="J13" s="79">
        <f t="shared" si="0"/>
        <v>0.12</v>
      </c>
      <c r="K13" s="52">
        <f>IF(
H13="Développeur",I13*Backlog!$J$24,
IF(
H13="Data Scientist",I13*Backlog!$J$25,
IF(
H13="Presta IA",I13*Backlog!$J$26,
IF(
H13="UX Designer",I13*Backlog!$J$27,
IF(
H13="Graphiste",I13*Backlog!$J$28,
"Inconnu")))))</f>
        <v>4200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45" customHeight="1" x14ac:dyDescent="0.25">
      <c r="A14" s="45">
        <v>13</v>
      </c>
      <c r="B14" s="55" t="s">
        <v>28</v>
      </c>
      <c r="C14" s="70" t="s">
        <v>15</v>
      </c>
      <c r="D14" s="56" t="s">
        <v>28</v>
      </c>
      <c r="E14" s="91" t="s">
        <v>62</v>
      </c>
      <c r="F14" s="49" t="s">
        <v>7</v>
      </c>
      <c r="G14" s="89" t="s">
        <v>63</v>
      </c>
      <c r="H14" s="50" t="s">
        <v>39</v>
      </c>
      <c r="I14" s="51">
        <v>1</v>
      </c>
      <c r="J14" s="79">
        <f t="shared" si="0"/>
        <v>0.01</v>
      </c>
      <c r="K14" s="52">
        <f>IF(
H14="Développeur",I14*Backlog!$J$24,
IF(
H14="Data Scientist",I14*Backlog!$J$25,
IF(
H14="Presta IA",I14*Backlog!$J$26,
IF(
H14="UX Designer",I14*Backlog!$J$27,
IF(
H14="Graphiste",I14*Backlog!$J$28,
"Inconnu")))))</f>
        <v>350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69.75" customHeight="1" x14ac:dyDescent="0.25">
      <c r="A15" s="45">
        <v>14</v>
      </c>
      <c r="B15" s="55" t="s">
        <v>29</v>
      </c>
      <c r="C15" s="70" t="s">
        <v>15</v>
      </c>
      <c r="D15" s="56" t="s">
        <v>98</v>
      </c>
      <c r="E15" s="91" t="s">
        <v>31</v>
      </c>
      <c r="F15" s="49" t="s">
        <v>6</v>
      </c>
      <c r="G15" s="89" t="s">
        <v>65</v>
      </c>
      <c r="H15" s="50" t="s">
        <v>39</v>
      </c>
      <c r="I15" s="51">
        <v>1</v>
      </c>
      <c r="J15" s="79">
        <f t="shared" si="0"/>
        <v>0.01</v>
      </c>
      <c r="K15" s="52">
        <f>IF(
H15="Développeur",I15*Backlog!$J$24,
IF(
H15="Data Scientist",I15*Backlog!$J$25,
IF(
H15="Presta IA",I15*Backlog!$J$26,
IF(
H15="UX Designer",I15*Backlog!$J$27,
IF(
H15="Graphiste",I15*Backlog!$J$28,
"Inconnu")))))</f>
        <v>350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76.5" customHeight="1" x14ac:dyDescent="0.25">
      <c r="A16" s="45">
        <v>15</v>
      </c>
      <c r="B16" s="55" t="s">
        <v>30</v>
      </c>
      <c r="C16" s="70" t="s">
        <v>15</v>
      </c>
      <c r="D16" s="56" t="s">
        <v>30</v>
      </c>
      <c r="E16" s="91" t="s">
        <v>66</v>
      </c>
      <c r="F16" s="49" t="s">
        <v>6</v>
      </c>
      <c r="G16" s="89" t="s">
        <v>32</v>
      </c>
      <c r="H16" s="50" t="s">
        <v>39</v>
      </c>
      <c r="I16" s="51">
        <v>1</v>
      </c>
      <c r="J16" s="79">
        <f t="shared" si="0"/>
        <v>0.01</v>
      </c>
      <c r="K16" s="52">
        <f>IF(
H16="Développeur",I16*Backlog!$J$24,
IF(
H16="Data Scientist",I16*Backlog!$J$25,
IF(
H16="Presta IA",I16*Backlog!$J$26,
IF(
H16="UX Designer",I16*Backlog!$J$27,
IF(
H16="Graphiste",I16*Backlog!$J$28,
"Inconnu")))))</f>
        <v>350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71.25" customHeight="1" x14ac:dyDescent="0.25">
      <c r="A17" s="45">
        <v>16</v>
      </c>
      <c r="B17" s="55" t="s">
        <v>34</v>
      </c>
      <c r="C17" s="59" t="s">
        <v>14</v>
      </c>
      <c r="D17" s="56" t="s">
        <v>99</v>
      </c>
      <c r="E17" s="91" t="s">
        <v>67</v>
      </c>
      <c r="F17" s="49" t="s">
        <v>6</v>
      </c>
      <c r="G17" s="89" t="s">
        <v>35</v>
      </c>
      <c r="H17" s="50" t="s">
        <v>39</v>
      </c>
      <c r="I17" s="51">
        <v>5</v>
      </c>
      <c r="J17" s="79">
        <f t="shared" si="0"/>
        <v>0.05</v>
      </c>
      <c r="K17" s="52">
        <f>IF(
H17="Développeur",I17*Backlog!$J$24,
IF(
H17="Data Scientist",I17*Backlog!$J$25,
IF(
H17="Presta IA",I17*Backlog!$J$26,
IF(
H17="UX Designer",I17*Backlog!$J$27,
IF(
H17="Graphiste",I17*Backlog!$J$28,
"Inconnu")))))</f>
        <v>1750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27" customHeight="1" x14ac:dyDescent="0.25">
      <c r="A18" s="8"/>
      <c r="B18" s="94"/>
      <c r="C18" s="94"/>
      <c r="D18" s="95"/>
      <c r="E18" s="96"/>
      <c r="F18" s="97"/>
      <c r="G18" s="95"/>
      <c r="H18" s="4" t="s">
        <v>101</v>
      </c>
      <c r="I18" s="3">
        <f>SUM(I2:I17)</f>
        <v>100</v>
      </c>
      <c r="J18" s="79">
        <f t="shared" si="0"/>
        <v>1</v>
      </c>
      <c r="K18" s="3">
        <f>SUM(K2:K17)</f>
        <v>41250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5.75" customHeight="1" x14ac:dyDescent="0.25">
      <c r="A19" s="8"/>
      <c r="B19" s="94"/>
      <c r="C19" s="94"/>
      <c r="D19" s="95"/>
      <c r="E19" s="96"/>
      <c r="F19" s="97"/>
      <c r="G19" s="95"/>
      <c r="H19" s="95"/>
      <c r="I19" s="8"/>
      <c r="J19" s="98"/>
      <c r="K19" s="8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5.75" customHeight="1" x14ac:dyDescent="0.25">
      <c r="A20" s="8"/>
      <c r="B20" s="94"/>
      <c r="C20" s="94"/>
      <c r="D20" s="97"/>
      <c r="E20" s="97"/>
      <c r="F20" s="97"/>
      <c r="G20" s="97"/>
      <c r="H20" s="95"/>
      <c r="I20" s="8"/>
      <c r="J20" s="98"/>
      <c r="K20" s="8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5.75" customHeight="1" x14ac:dyDescent="0.25">
      <c r="A21" s="8"/>
      <c r="B21" s="94"/>
      <c r="C21" s="94"/>
      <c r="D21" s="97"/>
      <c r="E21" s="97"/>
      <c r="F21" s="97"/>
      <c r="G21" s="97"/>
      <c r="H21" s="95"/>
      <c r="I21" s="18"/>
      <c r="J21" s="98"/>
      <c r="K21" s="8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5.75" customHeight="1" x14ac:dyDescent="0.25">
      <c r="A22" s="8"/>
      <c r="B22" s="94"/>
      <c r="C22" s="94"/>
      <c r="D22" s="97"/>
      <c r="E22" s="97"/>
      <c r="F22" s="97"/>
      <c r="G22" s="97"/>
      <c r="H22" s="95"/>
      <c r="I22" s="8"/>
      <c r="J22" s="98"/>
      <c r="K22" s="8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5.75" customHeight="1" x14ac:dyDescent="0.25">
      <c r="A23" s="8"/>
      <c r="B23" s="94"/>
      <c r="C23" s="94"/>
      <c r="D23" s="97"/>
      <c r="E23" s="97"/>
      <c r="F23" s="97"/>
      <c r="G23" s="97"/>
      <c r="H23" s="2" t="s">
        <v>45</v>
      </c>
      <c r="I23" s="2" t="s">
        <v>105</v>
      </c>
      <c r="J23" s="2" t="s">
        <v>44</v>
      </c>
      <c r="K23" s="2" t="s">
        <v>103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5.75" customHeight="1" x14ac:dyDescent="0.25">
      <c r="A24" s="8"/>
      <c r="B24" s="94"/>
      <c r="C24" s="94"/>
      <c r="D24" s="97"/>
      <c r="E24" s="97"/>
      <c r="F24" s="97"/>
      <c r="G24" s="97"/>
      <c r="H24" s="50" t="s">
        <v>39</v>
      </c>
      <c r="I24" s="18">
        <f>I2+I3+I8+I9+I10+I12+I14+I15+I16+I17+I13</f>
        <v>40</v>
      </c>
      <c r="J24" s="1">
        <v>350</v>
      </c>
      <c r="K24" s="19">
        <f>I24*J24</f>
        <v>14000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5.75" customHeight="1" x14ac:dyDescent="0.25">
      <c r="A25" s="8"/>
      <c r="B25" s="94"/>
      <c r="C25" s="94"/>
      <c r="D25" s="97"/>
      <c r="E25" s="97"/>
      <c r="F25" s="97"/>
      <c r="G25" s="97"/>
      <c r="H25" s="50" t="s">
        <v>40</v>
      </c>
      <c r="I25" s="18">
        <f>I4+I11</f>
        <v>20</v>
      </c>
      <c r="J25" s="1">
        <v>400</v>
      </c>
      <c r="K25" s="19">
        <f t="shared" ref="K25:K28" si="1">I25*J25</f>
        <v>8000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5.75" customHeight="1" x14ac:dyDescent="0.25">
      <c r="A26" s="8"/>
      <c r="B26" s="94"/>
      <c r="C26" s="94"/>
      <c r="D26" s="97"/>
      <c r="E26" s="97"/>
      <c r="F26" s="97"/>
      <c r="G26" s="97"/>
      <c r="H26" s="50" t="s">
        <v>41</v>
      </c>
      <c r="I26" s="18">
        <f>I5</f>
        <v>25</v>
      </c>
      <c r="J26" s="1">
        <v>600</v>
      </c>
      <c r="K26" s="19">
        <f t="shared" si="1"/>
        <v>15000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15.75" customHeight="1" x14ac:dyDescent="0.25">
      <c r="A27" s="8"/>
      <c r="B27" s="94"/>
      <c r="C27" s="94"/>
      <c r="D27" s="97"/>
      <c r="E27" s="97"/>
      <c r="F27" s="97"/>
      <c r="G27" s="97"/>
      <c r="H27" s="50" t="s">
        <v>38</v>
      </c>
      <c r="I27" s="18">
        <f>I6</f>
        <v>10</v>
      </c>
      <c r="J27" s="1">
        <v>300</v>
      </c>
      <c r="K27" s="19">
        <f t="shared" si="1"/>
        <v>3000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5.75" customHeight="1" x14ac:dyDescent="0.25">
      <c r="A28" s="8"/>
      <c r="B28" s="94"/>
      <c r="C28" s="94"/>
      <c r="D28" s="97"/>
      <c r="E28" s="97"/>
      <c r="F28" s="97"/>
      <c r="G28" s="97"/>
      <c r="H28" s="50" t="s">
        <v>43</v>
      </c>
      <c r="I28" s="18">
        <f>I7</f>
        <v>5</v>
      </c>
      <c r="J28" s="1">
        <v>250</v>
      </c>
      <c r="K28" s="19">
        <f t="shared" si="1"/>
        <v>1250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5.75" customHeight="1" x14ac:dyDescent="0.25">
      <c r="A29" s="8"/>
      <c r="B29" s="94"/>
      <c r="C29" s="94"/>
      <c r="D29" s="97"/>
      <c r="E29" s="97"/>
      <c r="F29" s="97"/>
      <c r="G29" s="97"/>
      <c r="H29" s="95"/>
      <c r="I29" s="18">
        <f>SUM(I24:I28)</f>
        <v>100</v>
      </c>
      <c r="J29" s="18">
        <f>SUM(J24:J28)</f>
        <v>1900</v>
      </c>
      <c r="K29" s="18">
        <f t="shared" ref="K29" si="2">SUM(K24:K28)</f>
        <v>41250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5.75" customHeight="1" x14ac:dyDescent="0.25">
      <c r="A30" s="8"/>
      <c r="B30" s="94"/>
      <c r="C30" s="94"/>
      <c r="D30" s="97"/>
      <c r="E30" s="97"/>
      <c r="F30" s="97"/>
      <c r="G30" s="97"/>
      <c r="H30" s="95"/>
      <c r="I30" s="8"/>
      <c r="J30" s="98"/>
      <c r="K30" s="8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5.75" customHeight="1" x14ac:dyDescent="0.25">
      <c r="A31" s="8"/>
      <c r="B31" s="94"/>
      <c r="C31" s="94"/>
      <c r="D31" s="97"/>
      <c r="E31" s="97"/>
      <c r="F31" s="97"/>
      <c r="G31" s="97"/>
      <c r="H31" s="95"/>
      <c r="I31" s="8"/>
      <c r="J31" s="98"/>
      <c r="K31" s="8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5.75" customHeight="1" x14ac:dyDescent="0.25">
      <c r="A32" s="8"/>
      <c r="B32" s="94"/>
      <c r="C32" s="94"/>
      <c r="D32" s="97"/>
      <c r="E32" s="97"/>
      <c r="F32" s="97"/>
      <c r="G32" s="97"/>
      <c r="H32" s="95"/>
      <c r="I32" s="8"/>
      <c r="J32" s="98"/>
      <c r="K32" s="8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5.75" customHeight="1" x14ac:dyDescent="0.25">
      <c r="A33" s="8"/>
      <c r="B33" s="94"/>
      <c r="C33" s="94"/>
      <c r="D33" s="97"/>
      <c r="E33" s="97"/>
      <c r="F33" s="97"/>
      <c r="G33" s="97"/>
      <c r="H33" s="95"/>
      <c r="I33" s="8"/>
      <c r="J33" s="98"/>
      <c r="K33" s="8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5.75" customHeight="1" x14ac:dyDescent="0.25">
      <c r="A34" s="8"/>
      <c r="B34" s="94"/>
      <c r="C34" s="94"/>
      <c r="D34" s="97"/>
      <c r="E34" s="97"/>
      <c r="F34" s="97"/>
      <c r="G34" s="97"/>
      <c r="H34" s="95"/>
      <c r="I34" s="8"/>
      <c r="J34" s="98"/>
      <c r="K34" s="8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15.75" customHeight="1" x14ac:dyDescent="0.25">
      <c r="A35" s="8"/>
      <c r="B35" s="94"/>
      <c r="C35" s="94"/>
      <c r="D35" s="95"/>
      <c r="E35" s="96"/>
      <c r="F35" s="97"/>
      <c r="G35" s="95"/>
      <c r="H35" s="95"/>
      <c r="I35" s="8"/>
      <c r="J35" s="98"/>
      <c r="K35" s="8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5.75" customHeight="1" x14ac:dyDescent="0.25">
      <c r="A36" s="8"/>
      <c r="B36" s="94"/>
      <c r="C36" s="94"/>
      <c r="D36" s="95"/>
      <c r="E36" s="96"/>
      <c r="F36" s="97"/>
      <c r="G36" s="95"/>
      <c r="H36" s="95"/>
      <c r="I36" s="8"/>
      <c r="J36" s="98"/>
      <c r="K36" s="8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5.75" customHeight="1" x14ac:dyDescent="0.25">
      <c r="A37" s="8"/>
      <c r="B37" s="94"/>
      <c r="C37" s="94"/>
      <c r="D37" s="95"/>
      <c r="E37" s="96"/>
      <c r="F37" s="97"/>
      <c r="G37" s="95"/>
      <c r="H37" s="95"/>
      <c r="I37" s="8"/>
      <c r="J37" s="98"/>
      <c r="K37" s="8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5.75" customHeight="1" x14ac:dyDescent="0.25">
      <c r="A38" s="8"/>
      <c r="B38" s="94"/>
      <c r="C38" s="94"/>
      <c r="D38" s="95"/>
      <c r="E38" s="96"/>
      <c r="F38" s="97"/>
      <c r="G38" s="95"/>
      <c r="H38" s="95"/>
      <c r="I38" s="8"/>
      <c r="J38" s="98"/>
      <c r="K38" s="8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5.75" customHeight="1" x14ac:dyDescent="0.25">
      <c r="A39" s="8"/>
      <c r="B39" s="94"/>
      <c r="C39" s="94"/>
      <c r="D39" s="95"/>
      <c r="E39" s="96"/>
      <c r="F39" s="97"/>
      <c r="G39" s="95"/>
      <c r="H39" s="95"/>
      <c r="I39" s="8"/>
      <c r="J39" s="98"/>
      <c r="K39" s="8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5.75" customHeight="1" x14ac:dyDescent="0.25">
      <c r="A40" s="8"/>
      <c r="B40" s="94"/>
      <c r="C40" s="94"/>
      <c r="D40" s="95"/>
      <c r="E40" s="96"/>
      <c r="F40" s="97"/>
      <c r="G40" s="95"/>
      <c r="H40" s="95"/>
      <c r="I40" s="8"/>
      <c r="J40" s="98"/>
      <c r="K40" s="8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5.75" customHeight="1" x14ac:dyDescent="0.25">
      <c r="A41" s="8"/>
      <c r="B41" s="94"/>
      <c r="C41" s="94"/>
      <c r="D41" s="95"/>
      <c r="E41" s="96"/>
      <c r="F41" s="97"/>
      <c r="G41" s="95"/>
      <c r="H41" s="95"/>
      <c r="I41" s="8"/>
      <c r="J41" s="98"/>
      <c r="K41" s="8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5.75" customHeight="1" x14ac:dyDescent="0.25">
      <c r="A42" s="8"/>
      <c r="B42" s="94"/>
      <c r="C42" s="94"/>
      <c r="D42" s="95"/>
      <c r="E42" s="96"/>
      <c r="F42" s="97"/>
      <c r="G42" s="95"/>
      <c r="H42" s="95"/>
      <c r="I42" s="8"/>
      <c r="J42" s="98"/>
      <c r="K42" s="8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5.75" customHeight="1" x14ac:dyDescent="0.25">
      <c r="A43" s="8"/>
      <c r="B43" s="94"/>
      <c r="C43" s="94"/>
      <c r="D43" s="95"/>
      <c r="E43" s="96"/>
      <c r="F43" s="97"/>
      <c r="G43" s="95"/>
      <c r="H43" s="95"/>
      <c r="I43" s="8"/>
      <c r="J43" s="98"/>
      <c r="K43" s="8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5.75" customHeight="1" x14ac:dyDescent="0.25">
      <c r="A44" s="8"/>
      <c r="B44" s="94"/>
      <c r="C44" s="94"/>
      <c r="D44" s="95"/>
      <c r="E44" s="96"/>
      <c r="F44" s="97"/>
      <c r="G44" s="95"/>
      <c r="H44" s="95"/>
      <c r="I44" s="8"/>
      <c r="J44" s="98"/>
      <c r="K44" s="8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5.75" customHeight="1" x14ac:dyDescent="0.25">
      <c r="A45" s="8"/>
      <c r="B45" s="94"/>
      <c r="C45" s="94"/>
      <c r="D45" s="95"/>
      <c r="E45" s="96"/>
      <c r="F45" s="97"/>
      <c r="G45" s="95"/>
      <c r="H45" s="95"/>
      <c r="I45" s="8"/>
      <c r="J45" s="98"/>
      <c r="K45" s="8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5.75" customHeight="1" x14ac:dyDescent="0.25">
      <c r="A46" s="8"/>
      <c r="B46" s="94"/>
      <c r="C46" s="94"/>
      <c r="D46" s="95"/>
      <c r="E46" s="96"/>
      <c r="F46" s="97"/>
      <c r="G46" s="95"/>
      <c r="H46" s="95"/>
      <c r="I46" s="8"/>
      <c r="J46" s="98"/>
      <c r="K46" s="87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5.75" customHeight="1" x14ac:dyDescent="0.25">
      <c r="A47" s="8"/>
      <c r="B47" s="94"/>
      <c r="C47" s="94"/>
      <c r="D47" s="95"/>
      <c r="E47" s="96"/>
      <c r="F47" s="97"/>
      <c r="G47" s="95"/>
      <c r="H47" s="95"/>
      <c r="I47" s="8"/>
      <c r="J47" s="98"/>
      <c r="K47" s="87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5.75" customHeight="1" x14ac:dyDescent="0.25">
      <c r="A48" s="8"/>
      <c r="B48" s="94"/>
      <c r="C48" s="94"/>
      <c r="D48" s="95"/>
      <c r="E48" s="96"/>
      <c r="F48" s="97"/>
      <c r="G48" s="95"/>
      <c r="H48" s="95"/>
      <c r="I48" s="8"/>
      <c r="J48" s="98"/>
      <c r="K48" s="8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5.75" customHeight="1" x14ac:dyDescent="0.25">
      <c r="A49" s="8"/>
      <c r="B49" s="94"/>
      <c r="C49" s="94"/>
      <c r="D49" s="95"/>
      <c r="E49" s="96"/>
      <c r="F49" s="97"/>
      <c r="G49" s="95"/>
      <c r="H49" s="95"/>
      <c r="I49" s="8"/>
      <c r="J49" s="98"/>
      <c r="K49" s="8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5.75" customHeight="1" x14ac:dyDescent="0.25">
      <c r="A50" s="8"/>
      <c r="B50" s="94"/>
      <c r="C50" s="94"/>
      <c r="D50" s="95"/>
      <c r="E50" s="96"/>
      <c r="F50" s="97"/>
      <c r="G50" s="95"/>
      <c r="H50" s="95"/>
      <c r="I50" s="8"/>
      <c r="J50" s="98"/>
      <c r="K50" s="8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5.75" customHeight="1" x14ac:dyDescent="0.25">
      <c r="A51" s="8"/>
      <c r="B51" s="94"/>
      <c r="C51" s="94"/>
      <c r="D51" s="95"/>
      <c r="E51" s="96"/>
      <c r="F51" s="97"/>
      <c r="G51" s="95"/>
      <c r="H51" s="95"/>
      <c r="I51" s="8"/>
      <c r="J51" s="98"/>
      <c r="K51" s="8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5.75" customHeight="1" x14ac:dyDescent="0.25">
      <c r="A52" s="8"/>
      <c r="B52" s="94"/>
      <c r="C52" s="94"/>
      <c r="D52" s="95"/>
      <c r="E52" s="96"/>
      <c r="F52" s="97"/>
      <c r="G52" s="95"/>
      <c r="H52" s="95"/>
      <c r="I52" s="8"/>
      <c r="J52" s="98"/>
      <c r="K52" s="8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5.75" customHeight="1" x14ac:dyDescent="0.25">
      <c r="A53" s="8"/>
      <c r="B53" s="94"/>
      <c r="C53" s="94"/>
      <c r="D53" s="95"/>
      <c r="E53" s="96"/>
      <c r="F53" s="97"/>
      <c r="G53" s="95"/>
      <c r="H53" s="95"/>
      <c r="I53" s="8"/>
      <c r="J53" s="98"/>
      <c r="K53" s="8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5.75" customHeight="1" x14ac:dyDescent="0.25">
      <c r="A54" s="8"/>
      <c r="B54" s="94"/>
      <c r="C54" s="94"/>
      <c r="D54" s="95"/>
      <c r="E54" s="96"/>
      <c r="F54" s="97"/>
      <c r="G54" s="95"/>
      <c r="H54" s="95"/>
      <c r="I54" s="8"/>
      <c r="J54" s="98"/>
      <c r="K54" s="8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5.75" customHeight="1" x14ac:dyDescent="0.25">
      <c r="A55" s="8"/>
      <c r="B55" s="94"/>
      <c r="C55" s="94"/>
      <c r="D55" s="95"/>
      <c r="E55" s="96"/>
      <c r="F55" s="97"/>
      <c r="G55" s="95"/>
      <c r="H55" s="95"/>
      <c r="I55" s="8"/>
      <c r="J55" s="98"/>
      <c r="K55" s="87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5.75" customHeight="1" x14ac:dyDescent="0.25">
      <c r="A56" s="8"/>
      <c r="B56" s="94"/>
      <c r="C56" s="94"/>
      <c r="D56" s="95"/>
      <c r="E56" s="96"/>
      <c r="F56" s="97"/>
      <c r="G56" s="95"/>
      <c r="H56" s="95"/>
      <c r="I56" s="8"/>
      <c r="J56" s="98"/>
      <c r="K56" s="87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5.75" customHeight="1" x14ac:dyDescent="0.25">
      <c r="A57" s="8"/>
      <c r="B57" s="94"/>
      <c r="C57" s="94"/>
      <c r="D57" s="95"/>
      <c r="E57" s="96"/>
      <c r="F57" s="97"/>
      <c r="G57" s="95"/>
      <c r="H57" s="95"/>
      <c r="I57" s="8"/>
      <c r="J57" s="98"/>
      <c r="K57" s="87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5.75" customHeight="1" x14ac:dyDescent="0.25">
      <c r="A58" s="8"/>
      <c r="B58" s="94"/>
      <c r="C58" s="94"/>
      <c r="D58" s="95"/>
      <c r="E58" s="96"/>
      <c r="F58" s="97"/>
      <c r="G58" s="95"/>
      <c r="H58" s="95"/>
      <c r="I58" s="8"/>
      <c r="J58" s="98"/>
      <c r="K58" s="87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5.75" customHeight="1" x14ac:dyDescent="0.25">
      <c r="A59" s="8"/>
      <c r="B59" s="94"/>
      <c r="C59" s="94"/>
      <c r="D59" s="95"/>
      <c r="E59" s="96"/>
      <c r="F59" s="97"/>
      <c r="G59" s="95"/>
      <c r="H59" s="95"/>
      <c r="I59" s="8"/>
      <c r="J59" s="98"/>
      <c r="K59" s="87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5.75" customHeight="1" x14ac:dyDescent="0.25">
      <c r="A60" s="8"/>
      <c r="B60" s="94"/>
      <c r="C60" s="94"/>
      <c r="D60" s="95"/>
      <c r="E60" s="96"/>
      <c r="F60" s="97"/>
      <c r="G60" s="95"/>
      <c r="H60" s="95"/>
      <c r="I60" s="8"/>
      <c r="J60" s="98"/>
      <c r="K60" s="87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5.75" customHeight="1" x14ac:dyDescent="0.25">
      <c r="A61" s="8"/>
      <c r="B61" s="94"/>
      <c r="C61" s="94"/>
      <c r="D61" s="95"/>
      <c r="E61" s="96"/>
      <c r="F61" s="97"/>
      <c r="G61" s="95"/>
      <c r="H61" s="95"/>
      <c r="I61" s="8"/>
      <c r="J61" s="98"/>
      <c r="K61" s="87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5.75" customHeight="1" x14ac:dyDescent="0.25">
      <c r="A62" s="8"/>
      <c r="B62" s="94"/>
      <c r="C62" s="94"/>
      <c r="D62" s="95"/>
      <c r="E62" s="96"/>
      <c r="F62" s="97"/>
      <c r="G62" s="95"/>
      <c r="H62" s="95"/>
      <c r="I62" s="8"/>
      <c r="J62" s="98"/>
      <c r="K62" s="87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5.75" customHeight="1" x14ac:dyDescent="0.25">
      <c r="A63" s="8"/>
      <c r="B63" s="94"/>
      <c r="C63" s="94"/>
      <c r="D63" s="95"/>
      <c r="E63" s="96"/>
      <c r="F63" s="97"/>
      <c r="G63" s="95"/>
      <c r="H63" s="95"/>
      <c r="I63" s="8"/>
      <c r="J63" s="98"/>
      <c r="K63" s="87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5.75" customHeight="1" x14ac:dyDescent="0.25">
      <c r="A64" s="8"/>
      <c r="B64" s="94"/>
      <c r="C64" s="94"/>
      <c r="D64" s="95"/>
      <c r="E64" s="96"/>
      <c r="F64" s="97"/>
      <c r="G64" s="95"/>
      <c r="H64" s="95"/>
      <c r="I64" s="8"/>
      <c r="J64" s="98"/>
      <c r="K64" s="87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5.75" customHeight="1" x14ac:dyDescent="0.25">
      <c r="A65" s="8"/>
      <c r="B65" s="94"/>
      <c r="C65" s="94"/>
      <c r="D65" s="95"/>
      <c r="E65" s="96"/>
      <c r="F65" s="97"/>
      <c r="G65" s="95"/>
      <c r="H65" s="95"/>
      <c r="I65" s="8"/>
      <c r="J65" s="98"/>
      <c r="K65" s="87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5.75" customHeight="1" x14ac:dyDescent="0.25">
      <c r="A66" s="8"/>
      <c r="B66" s="94"/>
      <c r="C66" s="94"/>
      <c r="D66" s="95"/>
      <c r="E66" s="96"/>
      <c r="F66" s="97"/>
      <c r="G66" s="95"/>
      <c r="H66" s="95"/>
      <c r="I66" s="8"/>
      <c r="J66" s="98"/>
      <c r="K66" s="87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5.75" customHeight="1" x14ac:dyDescent="0.25">
      <c r="A67" s="8"/>
      <c r="B67" s="94"/>
      <c r="C67" s="94"/>
      <c r="D67" s="95"/>
      <c r="E67" s="96"/>
      <c r="F67" s="97"/>
      <c r="G67" s="95"/>
      <c r="H67" s="95"/>
      <c r="I67" s="8"/>
      <c r="J67" s="98"/>
      <c r="K67" s="87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5.75" customHeight="1" x14ac:dyDescent="0.25">
      <c r="A68" s="8"/>
      <c r="B68" s="94"/>
      <c r="C68" s="94"/>
      <c r="D68" s="95"/>
      <c r="E68" s="96"/>
      <c r="F68" s="97"/>
      <c r="G68" s="95"/>
      <c r="H68" s="95"/>
      <c r="I68" s="8"/>
      <c r="J68" s="98"/>
      <c r="K68" s="87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5.75" customHeight="1" x14ac:dyDescent="0.25">
      <c r="A69" s="8"/>
      <c r="B69" s="94"/>
      <c r="C69" s="94"/>
      <c r="D69" s="95"/>
      <c r="E69" s="96"/>
      <c r="F69" s="97"/>
      <c r="G69" s="95"/>
      <c r="H69" s="95"/>
      <c r="I69" s="8"/>
      <c r="J69" s="98"/>
      <c r="K69" s="87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5.75" customHeight="1" x14ac:dyDescent="0.25">
      <c r="A70" s="8"/>
      <c r="B70" s="94"/>
      <c r="C70" s="94"/>
      <c r="D70" s="95"/>
      <c r="E70" s="96"/>
      <c r="F70" s="97"/>
      <c r="G70" s="95"/>
      <c r="H70" s="95"/>
      <c r="I70" s="8"/>
      <c r="J70" s="98"/>
      <c r="K70" s="87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5.75" customHeight="1" x14ac:dyDescent="0.25">
      <c r="A71" s="8"/>
      <c r="B71" s="94"/>
      <c r="C71" s="94"/>
      <c r="D71" s="95"/>
      <c r="E71" s="96"/>
      <c r="F71" s="97"/>
      <c r="G71" s="95"/>
      <c r="H71" s="95"/>
      <c r="I71" s="8"/>
      <c r="J71" s="98"/>
      <c r="K71" s="87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5.75" customHeight="1" x14ac:dyDescent="0.25">
      <c r="A72" s="8"/>
      <c r="B72" s="94"/>
      <c r="C72" s="94"/>
      <c r="D72" s="95"/>
      <c r="E72" s="96"/>
      <c r="F72" s="97"/>
      <c r="G72" s="95"/>
      <c r="H72" s="95"/>
      <c r="I72" s="8"/>
      <c r="J72" s="98"/>
      <c r="K72" s="87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5.75" customHeight="1" x14ac:dyDescent="0.25">
      <c r="A73" s="8"/>
      <c r="G73" s="100"/>
      <c r="H73" s="100"/>
    </row>
    <row r="74" spans="1:22" ht="15.75" customHeight="1" x14ac:dyDescent="0.25">
      <c r="G74" s="100"/>
      <c r="H74" s="100"/>
    </row>
    <row r="75" spans="1:22" ht="15.75" customHeight="1" x14ac:dyDescent="0.25">
      <c r="G75" s="100"/>
      <c r="H75" s="100"/>
    </row>
    <row r="76" spans="1:22" ht="15.75" customHeight="1" x14ac:dyDescent="0.25">
      <c r="G76" s="100"/>
      <c r="H76" s="100"/>
    </row>
    <row r="77" spans="1:22" ht="15.75" customHeight="1" x14ac:dyDescent="0.25">
      <c r="G77" s="100"/>
      <c r="H77" s="100"/>
    </row>
    <row r="78" spans="1:22" ht="15.75" customHeight="1" x14ac:dyDescent="0.25">
      <c r="G78" s="100"/>
      <c r="H78" s="100"/>
    </row>
    <row r="79" spans="1:22" ht="15.75" customHeight="1" x14ac:dyDescent="0.25">
      <c r="G79" s="100"/>
      <c r="H79" s="100"/>
    </row>
    <row r="80" spans="1:22" ht="15.75" customHeight="1" x14ac:dyDescent="0.25">
      <c r="G80" s="100"/>
      <c r="H80" s="100"/>
    </row>
    <row r="81" spans="7:8" ht="15.75" customHeight="1" x14ac:dyDescent="0.25">
      <c r="G81" s="100"/>
      <c r="H81" s="100"/>
    </row>
    <row r="82" spans="7:8" ht="15.75" customHeight="1" x14ac:dyDescent="0.25">
      <c r="G82" s="100"/>
      <c r="H82" s="100"/>
    </row>
    <row r="83" spans="7:8" ht="15.75" customHeight="1" x14ac:dyDescent="0.25">
      <c r="G83" s="100"/>
      <c r="H83" s="100"/>
    </row>
    <row r="84" spans="7:8" ht="15.75" customHeight="1" x14ac:dyDescent="0.25">
      <c r="G84" s="100"/>
      <c r="H84" s="100"/>
    </row>
    <row r="85" spans="7:8" ht="15.75" customHeight="1" x14ac:dyDescent="0.25">
      <c r="G85" s="100"/>
      <c r="H85" s="100"/>
    </row>
    <row r="86" spans="7:8" ht="15.75" customHeight="1" x14ac:dyDescent="0.25">
      <c r="G86" s="100"/>
      <c r="H86" s="100"/>
    </row>
    <row r="87" spans="7:8" ht="15.75" customHeight="1" x14ac:dyDescent="0.25">
      <c r="G87" s="100"/>
      <c r="H87" s="100"/>
    </row>
    <row r="88" spans="7:8" ht="15.75" customHeight="1" x14ac:dyDescent="0.25">
      <c r="G88" s="100"/>
      <c r="H88" s="100"/>
    </row>
    <row r="89" spans="7:8" ht="15.75" customHeight="1" x14ac:dyDescent="0.25">
      <c r="G89" s="100"/>
      <c r="H89" s="100"/>
    </row>
    <row r="90" spans="7:8" ht="15.75" customHeight="1" x14ac:dyDescent="0.25">
      <c r="G90" s="100"/>
      <c r="H90" s="100"/>
    </row>
    <row r="91" spans="7:8" ht="15.75" customHeight="1" x14ac:dyDescent="0.25">
      <c r="G91" s="100"/>
      <c r="H91" s="100"/>
    </row>
    <row r="92" spans="7:8" ht="15.75" customHeight="1" x14ac:dyDescent="0.25">
      <c r="G92" s="100"/>
      <c r="H92" s="100"/>
    </row>
    <row r="93" spans="7:8" ht="15.75" customHeight="1" x14ac:dyDescent="0.25">
      <c r="G93" s="100"/>
      <c r="H93" s="100"/>
    </row>
    <row r="94" spans="7:8" ht="15.75" customHeight="1" x14ac:dyDescent="0.25">
      <c r="G94" s="100"/>
      <c r="H94" s="100"/>
    </row>
    <row r="95" spans="7:8" ht="15.75" customHeight="1" x14ac:dyDescent="0.25">
      <c r="G95" s="100"/>
      <c r="H95" s="100"/>
    </row>
    <row r="96" spans="7:8" ht="15.75" customHeight="1" x14ac:dyDescent="0.25">
      <c r="G96" s="100"/>
      <c r="H96" s="100"/>
    </row>
    <row r="97" spans="7:8" ht="15.75" customHeight="1" x14ac:dyDescent="0.25">
      <c r="G97" s="100"/>
      <c r="H97" s="100"/>
    </row>
    <row r="98" spans="7:8" ht="15.75" customHeight="1" x14ac:dyDescent="0.25">
      <c r="G98" s="100"/>
      <c r="H98" s="100"/>
    </row>
    <row r="99" spans="7:8" ht="15.75" customHeight="1" x14ac:dyDescent="0.25">
      <c r="G99" s="100"/>
      <c r="H99" s="100"/>
    </row>
    <row r="100" spans="7:8" ht="15.75" customHeight="1" x14ac:dyDescent="0.25">
      <c r="G100" s="100"/>
      <c r="H100" s="100"/>
    </row>
    <row r="101" spans="7:8" ht="15.75" customHeight="1" x14ac:dyDescent="0.25">
      <c r="G101" s="100"/>
      <c r="H101" s="100"/>
    </row>
    <row r="102" spans="7:8" ht="15.75" customHeight="1" x14ac:dyDescent="0.25">
      <c r="G102" s="100"/>
      <c r="H102" s="100"/>
    </row>
    <row r="103" spans="7:8" ht="15.75" customHeight="1" x14ac:dyDescent="0.25">
      <c r="G103" s="100"/>
      <c r="H103" s="100"/>
    </row>
    <row r="104" spans="7:8" ht="15.75" customHeight="1" x14ac:dyDescent="0.25">
      <c r="G104" s="100"/>
      <c r="H104" s="100"/>
    </row>
    <row r="105" spans="7:8" ht="15.75" customHeight="1" x14ac:dyDescent="0.25">
      <c r="G105" s="100"/>
      <c r="H105" s="100"/>
    </row>
    <row r="106" spans="7:8" ht="15.75" customHeight="1" x14ac:dyDescent="0.25">
      <c r="G106" s="100"/>
      <c r="H106" s="100"/>
    </row>
    <row r="107" spans="7:8" ht="15.75" customHeight="1" x14ac:dyDescent="0.25">
      <c r="G107" s="100"/>
      <c r="H107" s="100"/>
    </row>
    <row r="108" spans="7:8" ht="15.75" customHeight="1" x14ac:dyDescent="0.25">
      <c r="G108" s="100"/>
      <c r="H108" s="100"/>
    </row>
    <row r="109" spans="7:8" ht="15.75" customHeight="1" x14ac:dyDescent="0.25">
      <c r="G109" s="100"/>
      <c r="H109" s="100"/>
    </row>
    <row r="110" spans="7:8" ht="15.75" customHeight="1" x14ac:dyDescent="0.25">
      <c r="G110" s="100"/>
      <c r="H110" s="100"/>
    </row>
    <row r="111" spans="7:8" ht="15.75" customHeight="1" x14ac:dyDescent="0.25">
      <c r="G111" s="100"/>
      <c r="H111" s="100"/>
    </row>
    <row r="112" spans="7:8" ht="15.75" customHeight="1" x14ac:dyDescent="0.25">
      <c r="G112" s="100"/>
      <c r="H112" s="100"/>
    </row>
    <row r="113" spans="7:8" ht="15.75" customHeight="1" x14ac:dyDescent="0.25">
      <c r="G113" s="100"/>
      <c r="H113" s="100"/>
    </row>
    <row r="114" spans="7:8" ht="15.75" customHeight="1" x14ac:dyDescent="0.25">
      <c r="G114" s="100"/>
      <c r="H114" s="100"/>
    </row>
    <row r="115" spans="7:8" ht="15.75" customHeight="1" x14ac:dyDescent="0.25">
      <c r="G115" s="100"/>
      <c r="H115" s="100"/>
    </row>
    <row r="116" spans="7:8" ht="15.75" customHeight="1" x14ac:dyDescent="0.25">
      <c r="G116" s="100"/>
      <c r="H116" s="100"/>
    </row>
    <row r="117" spans="7:8" ht="15.75" customHeight="1" x14ac:dyDescent="0.25">
      <c r="G117" s="100"/>
      <c r="H117" s="100"/>
    </row>
    <row r="118" spans="7:8" ht="15.75" customHeight="1" x14ac:dyDescent="0.25">
      <c r="G118" s="100"/>
      <c r="H118" s="100"/>
    </row>
    <row r="119" spans="7:8" ht="15.75" customHeight="1" x14ac:dyDescent="0.25">
      <c r="G119" s="100"/>
      <c r="H119" s="100"/>
    </row>
    <row r="120" spans="7:8" ht="15.75" customHeight="1" x14ac:dyDescent="0.25">
      <c r="G120" s="100"/>
      <c r="H120" s="100"/>
    </row>
    <row r="121" spans="7:8" ht="15.75" customHeight="1" x14ac:dyDescent="0.25">
      <c r="G121" s="100"/>
      <c r="H121" s="100"/>
    </row>
    <row r="122" spans="7:8" ht="15.75" customHeight="1" x14ac:dyDescent="0.25">
      <c r="G122" s="100"/>
      <c r="H122" s="100"/>
    </row>
    <row r="123" spans="7:8" ht="15.75" customHeight="1" x14ac:dyDescent="0.25">
      <c r="G123" s="100"/>
      <c r="H123" s="100"/>
    </row>
    <row r="124" spans="7:8" ht="15.75" customHeight="1" x14ac:dyDescent="0.25">
      <c r="G124" s="100"/>
      <c r="H124" s="100"/>
    </row>
    <row r="125" spans="7:8" ht="15.75" customHeight="1" x14ac:dyDescent="0.25">
      <c r="G125" s="100"/>
      <c r="H125" s="100"/>
    </row>
    <row r="126" spans="7:8" ht="15.75" customHeight="1" x14ac:dyDescent="0.25">
      <c r="G126" s="100"/>
      <c r="H126" s="100"/>
    </row>
    <row r="127" spans="7:8" ht="15.75" customHeight="1" x14ac:dyDescent="0.25">
      <c r="G127" s="100"/>
      <c r="H127" s="100"/>
    </row>
    <row r="128" spans="7:8" ht="15.75" customHeight="1" x14ac:dyDescent="0.25">
      <c r="G128" s="100"/>
      <c r="H128" s="100"/>
    </row>
    <row r="129" spans="7:8" ht="15.75" customHeight="1" x14ac:dyDescent="0.25">
      <c r="G129" s="100"/>
      <c r="H129" s="100"/>
    </row>
    <row r="130" spans="7:8" ht="15.75" customHeight="1" x14ac:dyDescent="0.25">
      <c r="G130" s="100"/>
      <c r="H130" s="100"/>
    </row>
    <row r="131" spans="7:8" ht="15.75" customHeight="1" x14ac:dyDescent="0.25">
      <c r="G131" s="100"/>
      <c r="H131" s="100"/>
    </row>
    <row r="132" spans="7:8" ht="15.75" customHeight="1" x14ac:dyDescent="0.25">
      <c r="G132" s="100"/>
      <c r="H132" s="100"/>
    </row>
    <row r="133" spans="7:8" ht="15.75" customHeight="1" x14ac:dyDescent="0.25">
      <c r="G133" s="100"/>
      <c r="H133" s="100"/>
    </row>
    <row r="134" spans="7:8" ht="15.75" customHeight="1" x14ac:dyDescent="0.25">
      <c r="G134" s="100"/>
      <c r="H134" s="100"/>
    </row>
    <row r="135" spans="7:8" ht="15.75" customHeight="1" x14ac:dyDescent="0.25">
      <c r="G135" s="100"/>
      <c r="H135" s="100"/>
    </row>
    <row r="136" spans="7:8" ht="15.75" customHeight="1" x14ac:dyDescent="0.25">
      <c r="G136" s="100"/>
      <c r="H136" s="100"/>
    </row>
    <row r="137" spans="7:8" ht="15.75" customHeight="1" x14ac:dyDescent="0.25">
      <c r="G137" s="100"/>
      <c r="H137" s="100"/>
    </row>
    <row r="138" spans="7:8" ht="15.75" customHeight="1" x14ac:dyDescent="0.25">
      <c r="G138" s="100"/>
      <c r="H138" s="100"/>
    </row>
    <row r="139" spans="7:8" ht="15.75" customHeight="1" x14ac:dyDescent="0.25">
      <c r="G139" s="100"/>
      <c r="H139" s="100"/>
    </row>
    <row r="140" spans="7:8" ht="15.75" customHeight="1" x14ac:dyDescent="0.25">
      <c r="G140" s="100"/>
      <c r="H140" s="100"/>
    </row>
    <row r="141" spans="7:8" ht="15.75" customHeight="1" x14ac:dyDescent="0.25">
      <c r="G141" s="100"/>
      <c r="H141" s="100"/>
    </row>
    <row r="142" spans="7:8" ht="15.75" customHeight="1" x14ac:dyDescent="0.25">
      <c r="G142" s="100"/>
      <c r="H142" s="100"/>
    </row>
    <row r="143" spans="7:8" ht="15.75" customHeight="1" x14ac:dyDescent="0.25">
      <c r="G143" s="100"/>
      <c r="H143" s="100"/>
    </row>
    <row r="144" spans="7:8" ht="15.75" customHeight="1" x14ac:dyDescent="0.25">
      <c r="G144" s="100"/>
      <c r="H144" s="100"/>
    </row>
    <row r="145" spans="7:8" ht="15.75" customHeight="1" x14ac:dyDescent="0.25">
      <c r="G145" s="100"/>
      <c r="H145" s="100"/>
    </row>
    <row r="146" spans="7:8" ht="15.75" customHeight="1" x14ac:dyDescent="0.25">
      <c r="G146" s="100"/>
      <c r="H146" s="100"/>
    </row>
    <row r="147" spans="7:8" ht="15.75" customHeight="1" x14ac:dyDescent="0.25">
      <c r="G147" s="100"/>
      <c r="H147" s="100"/>
    </row>
    <row r="148" spans="7:8" ht="15.75" customHeight="1" x14ac:dyDescent="0.25">
      <c r="G148" s="100"/>
      <c r="H148" s="100"/>
    </row>
    <row r="149" spans="7:8" ht="15.75" customHeight="1" x14ac:dyDescent="0.25">
      <c r="G149" s="100"/>
      <c r="H149" s="100"/>
    </row>
    <row r="150" spans="7:8" ht="15.75" customHeight="1" x14ac:dyDescent="0.25">
      <c r="G150" s="100"/>
      <c r="H150" s="100"/>
    </row>
    <row r="151" spans="7:8" ht="15.75" customHeight="1" x14ac:dyDescent="0.25">
      <c r="G151" s="100"/>
      <c r="H151" s="100"/>
    </row>
    <row r="152" spans="7:8" ht="15.75" customHeight="1" x14ac:dyDescent="0.25">
      <c r="G152" s="100"/>
      <c r="H152" s="100"/>
    </row>
    <row r="153" spans="7:8" ht="15.75" customHeight="1" x14ac:dyDescent="0.25">
      <c r="G153" s="100"/>
      <c r="H153" s="100"/>
    </row>
    <row r="154" spans="7:8" ht="15.75" customHeight="1" x14ac:dyDescent="0.25">
      <c r="G154" s="100"/>
      <c r="H154" s="100"/>
    </row>
    <row r="155" spans="7:8" ht="15.75" customHeight="1" x14ac:dyDescent="0.25">
      <c r="G155" s="100"/>
      <c r="H155" s="100"/>
    </row>
    <row r="156" spans="7:8" ht="15.75" customHeight="1" x14ac:dyDescent="0.25">
      <c r="G156" s="100"/>
      <c r="H156" s="100"/>
    </row>
    <row r="157" spans="7:8" ht="15.75" customHeight="1" x14ac:dyDescent="0.25">
      <c r="G157" s="100"/>
      <c r="H157" s="100"/>
    </row>
    <row r="158" spans="7:8" ht="15.75" customHeight="1" x14ac:dyDescent="0.25">
      <c r="G158" s="100"/>
      <c r="H158" s="100"/>
    </row>
    <row r="159" spans="7:8" ht="15.75" customHeight="1" x14ac:dyDescent="0.25">
      <c r="G159" s="100"/>
      <c r="H159" s="100"/>
    </row>
    <row r="160" spans="7:8" ht="15.75" customHeight="1" x14ac:dyDescent="0.25">
      <c r="G160" s="100"/>
      <c r="H160" s="100"/>
    </row>
    <row r="161" spans="7:8" ht="15.75" customHeight="1" x14ac:dyDescent="0.25">
      <c r="G161" s="100"/>
      <c r="H161" s="100"/>
    </row>
    <row r="162" spans="7:8" ht="15.75" customHeight="1" x14ac:dyDescent="0.25">
      <c r="G162" s="100"/>
      <c r="H162" s="100"/>
    </row>
    <row r="163" spans="7:8" ht="15.75" customHeight="1" x14ac:dyDescent="0.25">
      <c r="G163" s="100"/>
      <c r="H163" s="100"/>
    </row>
    <row r="164" spans="7:8" ht="15.75" customHeight="1" x14ac:dyDescent="0.25">
      <c r="G164" s="100"/>
      <c r="H164" s="100"/>
    </row>
    <row r="165" spans="7:8" ht="15.75" customHeight="1" x14ac:dyDescent="0.25">
      <c r="G165" s="100"/>
      <c r="H165" s="100"/>
    </row>
    <row r="166" spans="7:8" ht="15.75" customHeight="1" x14ac:dyDescent="0.25">
      <c r="G166" s="100"/>
      <c r="H166" s="100"/>
    </row>
    <row r="167" spans="7:8" ht="15.75" customHeight="1" x14ac:dyDescent="0.25">
      <c r="G167" s="100"/>
      <c r="H167" s="100"/>
    </row>
    <row r="168" spans="7:8" ht="15.75" customHeight="1" x14ac:dyDescent="0.25">
      <c r="G168" s="100"/>
      <c r="H168" s="100"/>
    </row>
    <row r="169" spans="7:8" ht="15.75" customHeight="1" x14ac:dyDescent="0.25">
      <c r="G169" s="100"/>
      <c r="H169" s="100"/>
    </row>
    <row r="170" spans="7:8" ht="15.75" customHeight="1" x14ac:dyDescent="0.25">
      <c r="G170" s="100"/>
      <c r="H170" s="100"/>
    </row>
    <row r="171" spans="7:8" ht="15.75" customHeight="1" x14ac:dyDescent="0.25">
      <c r="G171" s="100"/>
      <c r="H171" s="100"/>
    </row>
    <row r="172" spans="7:8" ht="15.75" customHeight="1" x14ac:dyDescent="0.25">
      <c r="G172" s="100"/>
      <c r="H172" s="100"/>
    </row>
    <row r="173" spans="7:8" ht="15.75" customHeight="1" x14ac:dyDescent="0.25">
      <c r="G173" s="100"/>
      <c r="H173" s="100"/>
    </row>
    <row r="174" spans="7:8" ht="15.75" customHeight="1" x14ac:dyDescent="0.25">
      <c r="G174" s="100"/>
      <c r="H174" s="100"/>
    </row>
    <row r="175" spans="7:8" ht="15.75" customHeight="1" x14ac:dyDescent="0.25">
      <c r="G175" s="100"/>
      <c r="H175" s="100"/>
    </row>
    <row r="176" spans="7:8" ht="15.75" customHeight="1" x14ac:dyDescent="0.25">
      <c r="G176" s="100"/>
      <c r="H176" s="100"/>
    </row>
    <row r="177" spans="7:8" ht="15.75" customHeight="1" x14ac:dyDescent="0.25">
      <c r="G177" s="100"/>
      <c r="H177" s="100"/>
    </row>
    <row r="178" spans="7:8" ht="15.75" customHeight="1" x14ac:dyDescent="0.25">
      <c r="G178" s="100"/>
      <c r="H178" s="100"/>
    </row>
    <row r="179" spans="7:8" ht="15.75" customHeight="1" x14ac:dyDescent="0.25">
      <c r="G179" s="100"/>
      <c r="H179" s="100"/>
    </row>
    <row r="180" spans="7:8" ht="15.75" customHeight="1" x14ac:dyDescent="0.25">
      <c r="G180" s="100"/>
      <c r="H180" s="100"/>
    </row>
    <row r="181" spans="7:8" ht="15.75" customHeight="1" x14ac:dyDescent="0.25">
      <c r="G181" s="100"/>
      <c r="H181" s="100"/>
    </row>
    <row r="182" spans="7:8" ht="15.75" customHeight="1" x14ac:dyDescent="0.25">
      <c r="G182" s="100"/>
      <c r="H182" s="100"/>
    </row>
    <row r="183" spans="7:8" ht="15.75" customHeight="1" x14ac:dyDescent="0.25">
      <c r="G183" s="100"/>
      <c r="H183" s="100"/>
    </row>
    <row r="184" spans="7:8" ht="15.75" customHeight="1" x14ac:dyDescent="0.25">
      <c r="G184" s="100"/>
      <c r="H184" s="100"/>
    </row>
    <row r="185" spans="7:8" ht="15.75" customHeight="1" x14ac:dyDescent="0.25">
      <c r="G185" s="100"/>
      <c r="H185" s="100"/>
    </row>
    <row r="186" spans="7:8" ht="15.75" customHeight="1" x14ac:dyDescent="0.25">
      <c r="G186" s="100"/>
      <c r="H186" s="100"/>
    </row>
    <row r="187" spans="7:8" ht="15.75" customHeight="1" x14ac:dyDescent="0.25">
      <c r="G187" s="100"/>
      <c r="H187" s="100"/>
    </row>
    <row r="188" spans="7:8" ht="15.75" customHeight="1" x14ac:dyDescent="0.25">
      <c r="G188" s="100"/>
      <c r="H188" s="100"/>
    </row>
    <row r="189" spans="7:8" ht="15.75" customHeight="1" x14ac:dyDescent="0.25">
      <c r="G189" s="100"/>
      <c r="H189" s="100"/>
    </row>
    <row r="190" spans="7:8" ht="15.75" customHeight="1" x14ac:dyDescent="0.25">
      <c r="G190" s="100"/>
      <c r="H190" s="100"/>
    </row>
    <row r="191" spans="7:8" ht="15.75" customHeight="1" x14ac:dyDescent="0.25">
      <c r="G191" s="100"/>
      <c r="H191" s="100"/>
    </row>
    <row r="192" spans="7:8" ht="15.75" customHeight="1" x14ac:dyDescent="0.25">
      <c r="G192" s="100"/>
      <c r="H192" s="100"/>
    </row>
    <row r="193" spans="7:8" ht="15.75" customHeight="1" x14ac:dyDescent="0.25">
      <c r="G193" s="100"/>
      <c r="H193" s="100"/>
    </row>
    <row r="194" spans="7:8" ht="15.75" customHeight="1" x14ac:dyDescent="0.25">
      <c r="G194" s="100"/>
      <c r="H194" s="100"/>
    </row>
    <row r="195" spans="7:8" ht="15.75" customHeight="1" x14ac:dyDescent="0.25">
      <c r="G195" s="100"/>
      <c r="H195" s="100"/>
    </row>
    <row r="196" spans="7:8" ht="15.75" customHeight="1" x14ac:dyDescent="0.25">
      <c r="G196" s="100"/>
      <c r="H196" s="100"/>
    </row>
    <row r="197" spans="7:8" ht="15.75" customHeight="1" x14ac:dyDescent="0.25">
      <c r="G197" s="100"/>
      <c r="H197" s="100"/>
    </row>
    <row r="198" spans="7:8" ht="15.75" customHeight="1" x14ac:dyDescent="0.25">
      <c r="G198" s="100"/>
      <c r="H198" s="100"/>
    </row>
    <row r="199" spans="7:8" ht="15.75" customHeight="1" x14ac:dyDescent="0.25">
      <c r="G199" s="100"/>
      <c r="H199" s="100"/>
    </row>
    <row r="200" spans="7:8" ht="15.75" customHeight="1" x14ac:dyDescent="0.25">
      <c r="G200" s="100"/>
      <c r="H200" s="100"/>
    </row>
    <row r="201" spans="7:8" ht="15.75" customHeight="1" x14ac:dyDescent="0.25">
      <c r="G201" s="100"/>
      <c r="H201" s="100"/>
    </row>
    <row r="202" spans="7:8" ht="15.75" customHeight="1" x14ac:dyDescent="0.25">
      <c r="G202" s="100"/>
      <c r="H202" s="100"/>
    </row>
    <row r="203" spans="7:8" ht="15.75" customHeight="1" x14ac:dyDescent="0.25">
      <c r="G203" s="100"/>
      <c r="H203" s="100"/>
    </row>
    <row r="204" spans="7:8" ht="15.75" customHeight="1" x14ac:dyDescent="0.25">
      <c r="G204" s="100"/>
      <c r="H204" s="100"/>
    </row>
    <row r="205" spans="7:8" ht="15.75" customHeight="1" x14ac:dyDescent="0.25">
      <c r="G205" s="100"/>
      <c r="H205" s="100"/>
    </row>
    <row r="206" spans="7:8" ht="15.75" customHeight="1" x14ac:dyDescent="0.25">
      <c r="G206" s="100"/>
      <c r="H206" s="100"/>
    </row>
    <row r="207" spans="7:8" ht="15.75" customHeight="1" x14ac:dyDescent="0.25">
      <c r="G207" s="100"/>
      <c r="H207" s="100"/>
    </row>
    <row r="208" spans="7:8" ht="15.75" customHeight="1" x14ac:dyDescent="0.25">
      <c r="G208" s="100"/>
      <c r="H208" s="100"/>
    </row>
    <row r="209" spans="7:8" ht="15.75" customHeight="1" x14ac:dyDescent="0.25">
      <c r="G209" s="100"/>
      <c r="H209" s="100"/>
    </row>
    <row r="210" spans="7:8" ht="15.75" customHeight="1" x14ac:dyDescent="0.25"/>
    <row r="211" spans="7:8" ht="15.75" customHeight="1" x14ac:dyDescent="0.25"/>
    <row r="212" spans="7:8" ht="15.75" customHeight="1" x14ac:dyDescent="0.25"/>
    <row r="213" spans="7:8" ht="15.75" customHeight="1" x14ac:dyDescent="0.25"/>
    <row r="214" spans="7:8" ht="15.75" customHeight="1" x14ac:dyDescent="0.25"/>
    <row r="215" spans="7:8" ht="15.75" customHeight="1" x14ac:dyDescent="0.25"/>
    <row r="216" spans="7:8" ht="15.75" customHeight="1" x14ac:dyDescent="0.25"/>
    <row r="217" spans="7:8" ht="15.75" customHeight="1" x14ac:dyDescent="0.25"/>
    <row r="218" spans="7:8" ht="15.75" customHeight="1" x14ac:dyDescent="0.25"/>
    <row r="219" spans="7:8" ht="15.75" customHeight="1" x14ac:dyDescent="0.25"/>
    <row r="220" spans="7:8" ht="15.75" customHeight="1" x14ac:dyDescent="0.25"/>
    <row r="221" spans="7:8" ht="15.75" customHeight="1" x14ac:dyDescent="0.25"/>
    <row r="222" spans="7:8" ht="15.75" customHeight="1" x14ac:dyDescent="0.25"/>
    <row r="223" spans="7:8" ht="15.75" customHeight="1" x14ac:dyDescent="0.25"/>
    <row r="224" spans="7: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autoFilter ref="B1:J18" xr:uid="{00000000-0001-0000-0000-000000000000}"/>
  <conditionalFormatting sqref="B2:K2 J3:J18">
    <cfRule type="expression" dxfId="154" priority="68">
      <formula>#REF!="Won’t have"</formula>
    </cfRule>
  </conditionalFormatting>
  <conditionalFormatting sqref="F18:F23 F1 F30:F1048576 D20:G34">
    <cfRule type="colorScale" priority="95">
      <colorScale>
        <cfvo type="min"/>
        <cfvo type="percentile" val="20"/>
        <cfvo type="max"/>
        <color rgb="FF63BE7B"/>
        <color rgb="FFFFEB84"/>
        <color rgb="FFF8696B"/>
      </colorScale>
    </cfRule>
  </conditionalFormatting>
  <conditionalFormatting sqref="I1:I17 I30:I1048576 I19:I22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K1">
    <cfRule type="cellIs" dxfId="153" priority="91" operator="equal">
      <formula>"Could have"</formula>
    </cfRule>
    <cfRule type="cellIs" dxfId="152" priority="92" operator="equal">
      <formula>"Should have"</formula>
    </cfRule>
    <cfRule type="cellIs" dxfId="151" priority="93" operator="equal">
      <formula>"Must have"</formula>
    </cfRule>
    <cfRule type="cellIs" dxfId="150" priority="94" operator="equal">
      <formula>"Won’t have"</formula>
    </cfRule>
  </conditionalFormatting>
  <conditionalFormatting sqref="H1:H17">
    <cfRule type="cellIs" dxfId="149" priority="78" operator="equal">
      <formula>"Graphiste"</formula>
    </cfRule>
    <cfRule type="cellIs" dxfId="148" priority="84" operator="equal">
      <formula>"Presta IA"</formula>
    </cfRule>
    <cfRule type="cellIs" dxfId="147" priority="85" operator="equal">
      <formula>"Data Scientist"</formula>
    </cfRule>
    <cfRule type="cellIs" dxfId="146" priority="86" operator="equal">
      <formula>"UX Designer"</formula>
    </cfRule>
    <cfRule type="cellIs" dxfId="145" priority="87" operator="equal">
      <formula>"Développeur"</formula>
    </cfRule>
  </conditionalFormatting>
  <conditionalFormatting sqref="K1:K17 K19:K22 K30:K1048576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">
    <cfRule type="cellIs" dxfId="144" priority="73" operator="equal">
      <formula>"Graphiste"</formula>
    </cfRule>
    <cfRule type="cellIs" dxfId="143" priority="74" operator="equal">
      <formula>"Presta IA"</formula>
    </cfRule>
    <cfRule type="cellIs" dxfId="142" priority="75" operator="equal">
      <formula>"Data Scientist"</formula>
    </cfRule>
    <cfRule type="cellIs" dxfId="141" priority="76" operator="equal">
      <formula>"UX Designer"</formula>
    </cfRule>
    <cfRule type="cellIs" dxfId="140" priority="77" operator="equal">
      <formula>"Développeur"</formula>
    </cfRule>
  </conditionalFormatting>
  <conditionalFormatting sqref="F2:F17">
    <cfRule type="cellIs" dxfId="139" priority="41" operator="equal">
      <formula>"Could have"</formula>
    </cfRule>
    <cfRule type="cellIs" dxfId="138" priority="42" operator="equal">
      <formula>"Should have"</formula>
    </cfRule>
    <cfRule type="cellIs" dxfId="137" priority="43" operator="equal">
      <formula>"Must have"</formula>
    </cfRule>
  </conditionalFormatting>
  <conditionalFormatting sqref="B3:K3 J6 J9 J12 J15 J18">
    <cfRule type="expression" dxfId="136" priority="203">
      <formula>#REF!="Won’t have"</formula>
    </cfRule>
  </conditionalFormatting>
  <conditionalFormatting sqref="B4:K4 J2:J18">
    <cfRule type="expression" dxfId="135" priority="206">
      <formula>#REF!="Won’t have"</formula>
    </cfRule>
  </conditionalFormatting>
  <conditionalFormatting sqref="B5:K5 J2:J18">
    <cfRule type="expression" dxfId="134" priority="209">
      <formula>#REF!="Won’t have"</formula>
    </cfRule>
  </conditionalFormatting>
  <conditionalFormatting sqref="B6:I6 K6">
    <cfRule type="expression" dxfId="133" priority="212">
      <formula>#REF!="Won’t have"</formula>
    </cfRule>
  </conditionalFormatting>
  <conditionalFormatting sqref="B7:I7 K7">
    <cfRule type="expression" dxfId="132" priority="215">
      <formula>#REF!="Won’t have"</formula>
    </cfRule>
  </conditionalFormatting>
  <conditionalFormatting sqref="B8:I8 K8">
    <cfRule type="expression" dxfId="131" priority="221">
      <formula>#REF!="Won’t have"</formula>
    </cfRule>
  </conditionalFormatting>
  <conditionalFormatting sqref="B9:I9 K9">
    <cfRule type="expression" dxfId="130" priority="224">
      <formula>#REF!="Won’t have"</formula>
    </cfRule>
  </conditionalFormatting>
  <conditionalFormatting sqref="B10:I10 K10">
    <cfRule type="expression" dxfId="129" priority="227">
      <formula>#REF!="Won’t have"</formula>
    </cfRule>
  </conditionalFormatting>
  <conditionalFormatting sqref="B11:I11 K11">
    <cfRule type="expression" dxfId="128" priority="230">
      <formula>#REF!="Won’t have"</formula>
    </cfRule>
  </conditionalFormatting>
  <conditionalFormatting sqref="B12:I12 K12">
    <cfRule type="expression" dxfId="127" priority="236">
      <formula>#REF!="Won’t have"</formula>
    </cfRule>
  </conditionalFormatting>
  <conditionalFormatting sqref="B13:I13 K13">
    <cfRule type="expression" dxfId="126" priority="242">
      <formula>#REF!="Won’t have"</formula>
    </cfRule>
  </conditionalFormatting>
  <conditionalFormatting sqref="B14:I14 K14">
    <cfRule type="expression" dxfId="125" priority="251">
      <formula>#REF!</formula>
    </cfRule>
  </conditionalFormatting>
  <conditionalFormatting sqref="B15:I15 K15">
    <cfRule type="expression" dxfId="124" priority="257">
      <formula>#REF!="Won’t have"</formula>
    </cfRule>
  </conditionalFormatting>
  <conditionalFormatting sqref="B16:I16 K16">
    <cfRule type="expression" dxfId="123" priority="260">
      <formula>#REF!="Won’t have"</formula>
    </cfRule>
  </conditionalFormatting>
  <conditionalFormatting sqref="B17:I17 K17">
    <cfRule type="expression" dxfId="122" priority="263">
      <formula>#REF!="Won’t have"</formula>
    </cfRule>
  </conditionalFormatting>
  <conditionalFormatting sqref="K1 H1"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4:I29 J29:K2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4:K2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4:H28">
    <cfRule type="cellIs" dxfId="121" priority="6" operator="equal">
      <formula>"Graphiste"</formula>
    </cfRule>
    <cfRule type="cellIs" dxfId="120" priority="7" operator="equal">
      <formula>"Presta IA"</formula>
    </cfRule>
    <cfRule type="cellIs" dxfId="119" priority="8" operator="equal">
      <formula>"Data Scientist"</formula>
    </cfRule>
    <cfRule type="cellIs" dxfId="118" priority="9" operator="equal">
      <formula>"UX Designer"</formula>
    </cfRule>
    <cfRule type="cellIs" dxfId="117" priority="10" operator="equal">
      <formula>"Développeur"</formula>
    </cfRule>
  </conditionalFormatting>
  <conditionalFormatting sqref="H24">
    <cfRule type="expression" dxfId="116" priority="11">
      <formula>#REF!="Won’t have"</formula>
    </cfRule>
  </conditionalFormatting>
  <conditionalFormatting sqref="H25">
    <cfRule type="expression" dxfId="115" priority="12">
      <formula>#REF!="Won’t have"</formula>
    </cfRule>
  </conditionalFormatting>
  <conditionalFormatting sqref="H26">
    <cfRule type="expression" dxfId="114" priority="13">
      <formula>#REF!="Won’t have"</formula>
    </cfRule>
  </conditionalFormatting>
  <conditionalFormatting sqref="H27">
    <cfRule type="expression" dxfId="113" priority="14">
      <formula>#REF!="Won’t have"</formula>
    </cfRule>
  </conditionalFormatting>
  <conditionalFormatting sqref="H28">
    <cfRule type="expression" dxfId="112" priority="15">
      <formula>#REF!="Won’t have"</formula>
    </cfRule>
  </conditionalFormatting>
  <conditionalFormatting sqref="E25:E29">
    <cfRule type="cellIs" dxfId="111" priority="1" operator="equal">
      <formula>"Graphiste"</formula>
    </cfRule>
    <cfRule type="cellIs" dxfId="110" priority="2" operator="equal">
      <formula>"Presta IA"</formula>
    </cfRule>
    <cfRule type="cellIs" dxfId="109" priority="3" operator="equal">
      <formula>"Data Scientist"</formula>
    </cfRule>
    <cfRule type="cellIs" dxfId="108" priority="4" operator="equal">
      <formula>"UX Designer"</formula>
    </cfRule>
    <cfRule type="cellIs" dxfId="107" priority="5" operator="equal">
      <formula>"Développeur"</formula>
    </cfRule>
  </conditionalFormatting>
  <conditionalFormatting sqref="J1:J22 J30:J1048576">
    <cfRule type="colorScale" priority="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H17" xr:uid="{5B998897-7360-4140-8253-3E46D56DFF89}">
      <formula1>"Développeur,UX Designer,Data Scientist,Presta IA"</formula1>
    </dataValidation>
    <dataValidation type="list" errorStyle="information" allowBlank="1" showInputMessage="1" showErrorMessage="1" errorTitle="Nouvelle valeur" error="Il est préférable de choisir parmi les choix proposés." promptTitle="Priorisation" prompt="Priorisation de la tâcher à réaliser." sqref="F2:F17" xr:uid="{1E671849-F2E0-4921-9F2B-BDFCA5E4FA14}">
      <formula1>"Must have, Should have, Could have, Won’t have"</formula1>
    </dataValidation>
    <dataValidation type="list" allowBlank="1" showInputMessage="1" showErrorMessage="1" sqref="H2:H16 H24:H28" xr:uid="{07805323-D4AA-4DA2-93F7-D7BA9D1DED17}">
      <formula1>"Développeur,UX Designer,Graphiste,Data Scientist,Presta IA"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C14D-A953-4852-9492-484792D3C492}">
  <sheetPr>
    <tabColor theme="7" tint="0.59999389629810485"/>
  </sheetPr>
  <dimension ref="A1:BH190"/>
  <sheetViews>
    <sheetView zoomScale="40" zoomScaleNormal="40" workbookViewId="0">
      <selection activeCell="L118" sqref="L118:M120"/>
    </sheetView>
  </sheetViews>
  <sheetFormatPr baseColWidth="10" defaultRowHeight="13.2" x14ac:dyDescent="0.25"/>
  <cols>
    <col min="1" max="1" width="6.44140625" style="20" customWidth="1"/>
    <col min="2" max="2" width="15.44140625" style="20" customWidth="1"/>
    <col min="3" max="3" width="3.5546875" style="20" customWidth="1"/>
    <col min="4" max="4" width="6.33203125" style="20" customWidth="1"/>
    <col min="5" max="5" width="38.44140625" style="20" customWidth="1"/>
    <col min="6" max="6" width="42.88671875" style="20" customWidth="1"/>
    <col min="7" max="7" width="46" style="20" customWidth="1"/>
    <col min="8" max="8" width="27.109375" style="20" customWidth="1"/>
    <col min="9" max="9" width="18.6640625" style="20" customWidth="1"/>
    <col min="10" max="10" width="15.33203125" style="20" customWidth="1"/>
    <col min="11" max="11" width="16.88671875" style="20" customWidth="1"/>
    <col min="12" max="12" width="44.44140625" style="20" customWidth="1"/>
    <col min="13" max="13" width="16.109375" style="20" customWidth="1"/>
    <col min="14" max="14" width="14" style="20" customWidth="1"/>
    <col min="15" max="15" width="30.5546875" style="20" customWidth="1"/>
    <col min="16" max="16" width="8.109375" style="20" customWidth="1"/>
    <col min="17" max="16384" width="11.5546875" style="20"/>
  </cols>
  <sheetData>
    <row r="1" spans="1:60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60" ht="46.5" customHeight="1" x14ac:dyDescent="0.25">
      <c r="A2" s="8"/>
      <c r="B2" s="21" t="s">
        <v>82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60" ht="15" customHeight="1" x14ac:dyDescent="0.6">
      <c r="A3" s="8"/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60" ht="18" customHeight="1" x14ac:dyDescent="0.3">
      <c r="A4" s="8"/>
      <c r="B4" s="25"/>
      <c r="C4" s="25"/>
      <c r="D4" s="25"/>
      <c r="E4" s="105" t="s">
        <v>117</v>
      </c>
      <c r="F4" s="105" t="s">
        <v>116</v>
      </c>
      <c r="H4" s="8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  <row r="5" spans="1:60" ht="18.75" customHeight="1" x14ac:dyDescent="0.3">
      <c r="A5" s="8"/>
      <c r="B5" s="25"/>
      <c r="C5" s="25"/>
      <c r="D5" s="25"/>
      <c r="E5" s="105"/>
      <c r="F5" s="106"/>
      <c r="H5" s="8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60" ht="17.399999999999999" x14ac:dyDescent="0.3">
      <c r="A6" s="8"/>
      <c r="B6" s="8"/>
      <c r="C6" s="8"/>
      <c r="D6" s="8"/>
      <c r="E6" s="81" t="s">
        <v>85</v>
      </c>
      <c r="F6" s="82" t="s">
        <v>111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60" ht="13.2" customHeight="1" x14ac:dyDescent="0.3">
      <c r="A7" s="8"/>
      <c r="B7" s="25"/>
      <c r="C7" s="25"/>
      <c r="D7" s="25"/>
      <c r="E7" s="81" t="s">
        <v>104</v>
      </c>
      <c r="F7" s="82" t="s">
        <v>112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60" ht="21" customHeight="1" x14ac:dyDescent="0.3">
      <c r="A8" s="8"/>
      <c r="B8" s="25"/>
      <c r="C8" s="25"/>
      <c r="D8" s="25"/>
      <c r="E8" s="26"/>
      <c r="F8" s="82" t="s">
        <v>113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60" ht="24" customHeight="1" x14ac:dyDescent="0.3">
      <c r="A9" s="8"/>
      <c r="B9" s="25"/>
      <c r="C9" s="25"/>
      <c r="D9" s="25"/>
      <c r="E9" s="26"/>
      <c r="F9" s="82" t="s">
        <v>114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60" ht="17.399999999999999" x14ac:dyDescent="0.3">
      <c r="A10" s="8"/>
      <c r="B10" s="25"/>
      <c r="C10" s="25"/>
      <c r="D10" s="25"/>
      <c r="E10" s="25"/>
      <c r="F10" s="82" t="s">
        <v>115</v>
      </c>
      <c r="G10" s="25"/>
      <c r="H10" s="25"/>
      <c r="I10" s="25"/>
      <c r="J10" s="25"/>
      <c r="K10" s="25"/>
      <c r="L10" s="25"/>
      <c r="M10" s="25"/>
      <c r="N10" s="25"/>
      <c r="O10" s="25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6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</row>
    <row r="12" spans="1:60" x14ac:dyDescent="0.25">
      <c r="A12" s="5"/>
      <c r="B12" s="5"/>
      <c r="C12" s="5"/>
      <c r="D12" s="5"/>
      <c r="E12" s="5"/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</row>
    <row r="13" spans="1:60" x14ac:dyDescent="0.25">
      <c r="A13" s="5"/>
      <c r="B13" s="5"/>
      <c r="C13" s="5"/>
      <c r="D13" s="5"/>
      <c r="E13" s="5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</row>
    <row r="14" spans="1:60" x14ac:dyDescent="0.25">
      <c r="A14" s="5"/>
      <c r="B14" s="5"/>
      <c r="C14" s="5"/>
      <c r="D14" s="5"/>
      <c r="E14" s="5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</row>
    <row r="15" spans="1:60" x14ac:dyDescent="0.25">
      <c r="A15" s="5"/>
      <c r="B15" s="5"/>
      <c r="C15" s="5"/>
      <c r="D15" s="5"/>
      <c r="E15" s="5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</row>
    <row r="16" spans="1:60" x14ac:dyDescent="0.25">
      <c r="A16" s="5"/>
      <c r="B16" s="5"/>
      <c r="C16" s="5"/>
      <c r="D16" s="5"/>
      <c r="E16" s="5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</row>
    <row r="17" spans="1:6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</row>
    <row r="18" spans="1:60" x14ac:dyDescent="0.25">
      <c r="A18" s="5"/>
      <c r="B18" s="5"/>
      <c r="C18" s="5"/>
      <c r="D18" s="5"/>
      <c r="E18" s="5"/>
      <c r="F18" s="5"/>
      <c r="G18" s="5"/>
      <c r="H18" s="5"/>
      <c r="I18" s="5"/>
      <c r="J18" s="5" t="s">
        <v>39</v>
      </c>
      <c r="K18" s="5" t="s">
        <v>40</v>
      </c>
      <c r="L18" s="5" t="s">
        <v>41</v>
      </c>
      <c r="M18" s="5" t="s">
        <v>38</v>
      </c>
      <c r="N18" s="5" t="s">
        <v>43</v>
      </c>
      <c r="O18" s="5"/>
      <c r="P18" s="5"/>
      <c r="Q18" s="5"/>
      <c r="R18" s="5"/>
      <c r="S18" s="5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</row>
    <row r="19" spans="1:60" x14ac:dyDescent="0.25">
      <c r="A19" s="5"/>
      <c r="B19" s="5"/>
      <c r="C19" s="5"/>
      <c r="D19" s="5"/>
      <c r="E19" s="5"/>
      <c r="F19" s="5">
        <v>1</v>
      </c>
      <c r="G19" s="11" t="s">
        <v>68</v>
      </c>
      <c r="H19" s="11">
        <v>1</v>
      </c>
      <c r="I19" s="11">
        <f t="shared" ref="I19:I50" si="0">($M$86+$M$102+$M$117)-O19</f>
        <v>16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2">
        <f>SUM(J19:N19)</f>
        <v>0</v>
      </c>
      <c r="P19" s="5"/>
      <c r="Q19" s="5"/>
      <c r="R19" s="5"/>
      <c r="S19" s="5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</row>
    <row r="20" spans="1:60" x14ac:dyDescent="0.25">
      <c r="A20" s="5"/>
      <c r="B20" s="5"/>
      <c r="C20" s="5"/>
      <c r="D20" s="5"/>
      <c r="E20" s="5"/>
      <c r="F20" s="5">
        <v>2</v>
      </c>
      <c r="G20" s="11"/>
      <c r="H20" s="11">
        <v>2</v>
      </c>
      <c r="I20" s="11">
        <f t="shared" si="0"/>
        <v>16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f t="shared" ref="O20:O76" si="1">SUM(J20:N20)</f>
        <v>0</v>
      </c>
      <c r="P20" s="5"/>
      <c r="Q20" s="5"/>
      <c r="R20" s="5"/>
      <c r="S20" s="5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</row>
    <row r="21" spans="1:60" x14ac:dyDescent="0.25">
      <c r="A21" s="5"/>
      <c r="B21" s="5"/>
      <c r="C21" s="5"/>
      <c r="D21" s="5"/>
      <c r="E21" s="5"/>
      <c r="F21" s="5">
        <v>3</v>
      </c>
      <c r="G21" s="11"/>
      <c r="H21" s="11">
        <v>3</v>
      </c>
      <c r="I21" s="11">
        <f t="shared" si="0"/>
        <v>15</v>
      </c>
      <c r="J21" s="11">
        <v>1</v>
      </c>
      <c r="K21" s="11">
        <v>0</v>
      </c>
      <c r="L21" s="11">
        <v>0</v>
      </c>
      <c r="M21" s="11">
        <v>0</v>
      </c>
      <c r="N21" s="11">
        <v>0</v>
      </c>
      <c r="O21" s="12">
        <f t="shared" si="1"/>
        <v>1</v>
      </c>
      <c r="P21" s="5"/>
      <c r="Q21" s="5"/>
      <c r="R21" s="5"/>
      <c r="S21" s="5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</row>
    <row r="22" spans="1:60" x14ac:dyDescent="0.25">
      <c r="A22" s="5"/>
      <c r="B22" s="5"/>
      <c r="C22" s="5"/>
      <c r="D22" s="5"/>
      <c r="E22" s="5"/>
      <c r="F22" s="5">
        <v>4</v>
      </c>
      <c r="G22" s="11"/>
      <c r="H22" s="11">
        <v>4</v>
      </c>
      <c r="I22" s="11">
        <f t="shared" si="0"/>
        <v>15</v>
      </c>
      <c r="J22" s="11">
        <v>1</v>
      </c>
      <c r="K22" s="11">
        <v>0</v>
      </c>
      <c r="L22" s="11">
        <v>0</v>
      </c>
      <c r="M22" s="11">
        <v>0</v>
      </c>
      <c r="N22" s="11">
        <v>0</v>
      </c>
      <c r="O22" s="12">
        <f t="shared" si="1"/>
        <v>1</v>
      </c>
      <c r="P22" s="5"/>
      <c r="Q22" s="5"/>
      <c r="R22" s="5"/>
      <c r="S22" s="5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</row>
    <row r="23" spans="1:60" x14ac:dyDescent="0.25">
      <c r="A23" s="5"/>
      <c r="B23" s="5"/>
      <c r="C23" s="5"/>
      <c r="D23" s="5"/>
      <c r="E23" s="5"/>
      <c r="F23" s="5">
        <v>5</v>
      </c>
      <c r="G23" s="11"/>
      <c r="H23" s="11">
        <v>5</v>
      </c>
      <c r="I23" s="11">
        <f t="shared" si="0"/>
        <v>14</v>
      </c>
      <c r="J23" s="11">
        <v>1</v>
      </c>
      <c r="K23" s="11">
        <v>0</v>
      </c>
      <c r="L23" s="11">
        <v>0</v>
      </c>
      <c r="M23" s="11">
        <v>0</v>
      </c>
      <c r="N23" s="11">
        <v>1</v>
      </c>
      <c r="O23" s="12">
        <f t="shared" si="1"/>
        <v>2</v>
      </c>
      <c r="P23" s="5"/>
      <c r="Q23" s="5"/>
      <c r="R23" s="5"/>
      <c r="S23" s="5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</row>
    <row r="24" spans="1:60" x14ac:dyDescent="0.25">
      <c r="A24" s="5"/>
      <c r="B24" s="5"/>
      <c r="C24" s="5"/>
      <c r="D24" s="5"/>
      <c r="E24" s="5"/>
      <c r="F24" s="5">
        <v>6</v>
      </c>
      <c r="G24" s="11"/>
      <c r="H24" s="11">
        <v>6</v>
      </c>
      <c r="I24" s="11">
        <f t="shared" si="0"/>
        <v>14</v>
      </c>
      <c r="J24" s="11">
        <v>1</v>
      </c>
      <c r="K24" s="11">
        <v>0</v>
      </c>
      <c r="L24" s="11">
        <v>0</v>
      </c>
      <c r="M24" s="11">
        <v>0</v>
      </c>
      <c r="N24" s="11">
        <v>1</v>
      </c>
      <c r="O24" s="12">
        <f t="shared" si="1"/>
        <v>2</v>
      </c>
      <c r="P24" s="5"/>
      <c r="Q24" s="5"/>
      <c r="R24" s="5"/>
      <c r="S24" s="5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</row>
    <row r="25" spans="1:60" x14ac:dyDescent="0.25">
      <c r="A25" s="5"/>
      <c r="B25" s="5"/>
      <c r="C25" s="5"/>
      <c r="D25" s="5"/>
      <c r="E25" s="5"/>
      <c r="F25" s="5">
        <v>7</v>
      </c>
      <c r="G25" s="11"/>
      <c r="H25" s="11">
        <v>7</v>
      </c>
      <c r="I25" s="11">
        <f t="shared" si="0"/>
        <v>14</v>
      </c>
      <c r="J25" s="11">
        <v>1</v>
      </c>
      <c r="K25" s="11">
        <v>0</v>
      </c>
      <c r="L25" s="11">
        <v>0</v>
      </c>
      <c r="M25" s="11">
        <v>0</v>
      </c>
      <c r="N25" s="11">
        <v>1</v>
      </c>
      <c r="O25" s="12">
        <f t="shared" si="1"/>
        <v>2</v>
      </c>
      <c r="P25" s="5"/>
      <c r="Q25" s="5"/>
      <c r="R25" s="5"/>
      <c r="S25" s="5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</row>
    <row r="26" spans="1:60" x14ac:dyDescent="0.25">
      <c r="A26" s="5"/>
      <c r="B26" s="5"/>
      <c r="C26" s="5"/>
      <c r="D26" s="5"/>
      <c r="E26" s="5"/>
      <c r="F26" s="5">
        <v>8</v>
      </c>
      <c r="G26" s="11"/>
      <c r="H26" s="11">
        <v>8</v>
      </c>
      <c r="I26" s="11">
        <f t="shared" si="0"/>
        <v>13</v>
      </c>
      <c r="J26" s="11">
        <v>2</v>
      </c>
      <c r="K26" s="11">
        <v>0</v>
      </c>
      <c r="L26" s="11">
        <v>0</v>
      </c>
      <c r="M26" s="11">
        <v>0</v>
      </c>
      <c r="N26" s="11">
        <v>1</v>
      </c>
      <c r="O26" s="12">
        <f t="shared" si="1"/>
        <v>3</v>
      </c>
      <c r="P26" s="5"/>
      <c r="Q26" s="5"/>
      <c r="R26" s="5"/>
      <c r="S26" s="5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</row>
    <row r="27" spans="1:60" x14ac:dyDescent="0.25">
      <c r="A27" s="5"/>
      <c r="B27" s="5"/>
      <c r="C27" s="5"/>
      <c r="D27" s="5"/>
      <c r="E27" s="5"/>
      <c r="F27" s="5">
        <v>9</v>
      </c>
      <c r="G27" s="11"/>
      <c r="H27" s="11">
        <v>9</v>
      </c>
      <c r="I27" s="11">
        <f t="shared" si="0"/>
        <v>13</v>
      </c>
      <c r="J27" s="11">
        <v>2</v>
      </c>
      <c r="K27" s="11">
        <v>0</v>
      </c>
      <c r="L27" s="11">
        <v>0</v>
      </c>
      <c r="M27" s="11">
        <v>0</v>
      </c>
      <c r="N27" s="11">
        <v>1</v>
      </c>
      <c r="O27" s="12">
        <f t="shared" si="1"/>
        <v>3</v>
      </c>
      <c r="P27" s="5"/>
      <c r="Q27" s="5"/>
      <c r="R27" s="5"/>
      <c r="S27" s="5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</row>
    <row r="28" spans="1:60" x14ac:dyDescent="0.25">
      <c r="A28" s="5"/>
      <c r="B28" s="5"/>
      <c r="C28" s="5"/>
      <c r="D28" s="5"/>
      <c r="E28" s="5"/>
      <c r="F28" s="5">
        <v>10</v>
      </c>
      <c r="G28" s="11"/>
      <c r="H28" s="11">
        <v>10</v>
      </c>
      <c r="I28" s="11">
        <f t="shared" si="0"/>
        <v>12</v>
      </c>
      <c r="J28" s="11">
        <v>2</v>
      </c>
      <c r="K28" s="11">
        <v>0</v>
      </c>
      <c r="L28" s="11">
        <v>0</v>
      </c>
      <c r="M28" s="11">
        <v>1</v>
      </c>
      <c r="N28" s="11">
        <v>1</v>
      </c>
      <c r="O28" s="12">
        <f t="shared" si="1"/>
        <v>4</v>
      </c>
      <c r="P28" s="5"/>
      <c r="Q28" s="5"/>
      <c r="R28" s="5"/>
      <c r="S28" s="5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</row>
    <row r="29" spans="1:60" x14ac:dyDescent="0.25">
      <c r="A29" s="5"/>
      <c r="B29" s="5"/>
      <c r="C29" s="5"/>
      <c r="D29" s="5"/>
      <c r="E29" s="5"/>
      <c r="F29" s="5">
        <v>11</v>
      </c>
      <c r="G29" s="11"/>
      <c r="H29" s="11">
        <v>11</v>
      </c>
      <c r="I29" s="11">
        <f t="shared" si="0"/>
        <v>12</v>
      </c>
      <c r="J29" s="11">
        <v>2</v>
      </c>
      <c r="K29" s="11">
        <v>0</v>
      </c>
      <c r="L29" s="11">
        <v>0</v>
      </c>
      <c r="M29" s="11">
        <v>1</v>
      </c>
      <c r="N29" s="11">
        <v>1</v>
      </c>
      <c r="O29" s="12">
        <f t="shared" si="1"/>
        <v>4</v>
      </c>
      <c r="P29" s="5"/>
      <c r="Q29" s="5"/>
      <c r="R29" s="5"/>
      <c r="S29" s="5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</row>
    <row r="30" spans="1:60" x14ac:dyDescent="0.25">
      <c r="A30" s="5"/>
      <c r="B30" s="5"/>
      <c r="C30" s="5"/>
      <c r="D30" s="5"/>
      <c r="E30" s="5"/>
      <c r="F30" s="5">
        <v>12</v>
      </c>
      <c r="G30" s="11"/>
      <c r="H30" s="11">
        <v>12</v>
      </c>
      <c r="I30" s="11">
        <f t="shared" si="0"/>
        <v>12</v>
      </c>
      <c r="J30" s="11">
        <v>2</v>
      </c>
      <c r="K30" s="11">
        <v>0</v>
      </c>
      <c r="L30" s="11">
        <v>0</v>
      </c>
      <c r="M30" s="11">
        <v>1</v>
      </c>
      <c r="N30" s="11">
        <v>1</v>
      </c>
      <c r="O30" s="12">
        <f t="shared" si="1"/>
        <v>4</v>
      </c>
      <c r="P30" s="5"/>
      <c r="Q30" s="5"/>
      <c r="R30" s="5"/>
      <c r="S30" s="5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</row>
    <row r="31" spans="1:60" x14ac:dyDescent="0.25">
      <c r="A31" s="5"/>
      <c r="B31" s="5"/>
      <c r="C31" s="5"/>
      <c r="D31" s="5"/>
      <c r="E31" s="5"/>
      <c r="F31" s="5">
        <v>13</v>
      </c>
      <c r="G31" s="11"/>
      <c r="H31" s="11">
        <v>13</v>
      </c>
      <c r="I31" s="11">
        <f t="shared" si="0"/>
        <v>12</v>
      </c>
      <c r="J31" s="11">
        <v>2</v>
      </c>
      <c r="K31" s="11">
        <v>0</v>
      </c>
      <c r="L31" s="11">
        <v>0</v>
      </c>
      <c r="M31" s="11">
        <v>1</v>
      </c>
      <c r="N31" s="11">
        <v>1</v>
      </c>
      <c r="O31" s="12">
        <f t="shared" si="1"/>
        <v>4</v>
      </c>
      <c r="P31" s="5"/>
      <c r="Q31" s="5"/>
      <c r="R31" s="5"/>
      <c r="S31" s="5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</row>
    <row r="32" spans="1:60" ht="11.25" customHeight="1" x14ac:dyDescent="0.25">
      <c r="A32" s="5"/>
      <c r="B32" s="5"/>
      <c r="C32" s="5"/>
      <c r="D32" s="5"/>
      <c r="E32" s="5"/>
      <c r="F32" s="5">
        <v>14</v>
      </c>
      <c r="G32" s="11"/>
      <c r="H32" s="11">
        <v>14</v>
      </c>
      <c r="I32" s="11">
        <f t="shared" si="0"/>
        <v>12</v>
      </c>
      <c r="J32" s="11">
        <v>2</v>
      </c>
      <c r="K32" s="11">
        <v>0</v>
      </c>
      <c r="L32" s="11">
        <v>0</v>
      </c>
      <c r="M32" s="11">
        <v>1</v>
      </c>
      <c r="N32" s="11">
        <v>1</v>
      </c>
      <c r="O32" s="12">
        <f t="shared" si="1"/>
        <v>4</v>
      </c>
      <c r="P32" s="5"/>
      <c r="Q32" s="5"/>
      <c r="R32" s="5"/>
      <c r="S32" s="5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</row>
    <row r="33" spans="1:60" ht="9.75" customHeight="1" x14ac:dyDescent="0.25">
      <c r="A33" s="5"/>
      <c r="B33" s="5"/>
      <c r="C33" s="5"/>
      <c r="D33" s="5"/>
      <c r="E33" s="5"/>
      <c r="F33" s="5">
        <v>15</v>
      </c>
      <c r="G33" s="11"/>
      <c r="H33" s="11">
        <v>15</v>
      </c>
      <c r="I33" s="11">
        <f t="shared" si="0"/>
        <v>11</v>
      </c>
      <c r="J33" s="11">
        <v>2</v>
      </c>
      <c r="K33" s="11">
        <v>1</v>
      </c>
      <c r="L33" s="11">
        <v>0</v>
      </c>
      <c r="M33" s="11">
        <v>1</v>
      </c>
      <c r="N33" s="11">
        <v>1</v>
      </c>
      <c r="O33" s="12">
        <f t="shared" si="1"/>
        <v>5</v>
      </c>
      <c r="P33" s="5"/>
      <c r="Q33" s="5"/>
      <c r="R33" s="5"/>
      <c r="S33" s="5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</row>
    <row r="34" spans="1:60" ht="9.75" customHeight="1" x14ac:dyDescent="0.25">
      <c r="A34" s="5"/>
      <c r="B34" s="5"/>
      <c r="C34" s="5"/>
      <c r="D34" s="5"/>
      <c r="E34" s="5"/>
      <c r="F34" s="5">
        <v>16</v>
      </c>
      <c r="G34" s="11"/>
      <c r="H34" s="11">
        <v>16</v>
      </c>
      <c r="I34" s="11">
        <f t="shared" si="0"/>
        <v>11</v>
      </c>
      <c r="J34" s="11">
        <v>2</v>
      </c>
      <c r="K34" s="11">
        <v>1</v>
      </c>
      <c r="L34" s="11">
        <v>0</v>
      </c>
      <c r="M34" s="11">
        <v>1</v>
      </c>
      <c r="N34" s="11">
        <v>1</v>
      </c>
      <c r="O34" s="12">
        <f t="shared" si="1"/>
        <v>5</v>
      </c>
      <c r="P34" s="5"/>
      <c r="Q34" s="5"/>
      <c r="R34" s="5"/>
      <c r="S34" s="5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</row>
    <row r="35" spans="1:60" ht="9.75" customHeight="1" x14ac:dyDescent="0.25">
      <c r="A35" s="5"/>
      <c r="B35" s="5"/>
      <c r="C35" s="5"/>
      <c r="D35" s="5"/>
      <c r="E35" s="5"/>
      <c r="F35" s="5">
        <v>17</v>
      </c>
      <c r="G35" s="11"/>
      <c r="H35" s="11">
        <v>17</v>
      </c>
      <c r="I35" s="11">
        <f t="shared" si="0"/>
        <v>11</v>
      </c>
      <c r="J35" s="11">
        <v>2</v>
      </c>
      <c r="K35" s="11">
        <v>1</v>
      </c>
      <c r="L35" s="11">
        <v>0</v>
      </c>
      <c r="M35" s="11">
        <v>1</v>
      </c>
      <c r="N35" s="11">
        <v>1</v>
      </c>
      <c r="O35" s="12">
        <f t="shared" si="1"/>
        <v>5</v>
      </c>
      <c r="P35" s="5"/>
      <c r="Q35" s="5"/>
      <c r="R35" s="5"/>
      <c r="S35" s="5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</row>
    <row r="36" spans="1:60" ht="9.75" customHeight="1" x14ac:dyDescent="0.25">
      <c r="A36" s="5"/>
      <c r="B36" s="5"/>
      <c r="C36" s="5"/>
      <c r="D36" s="5"/>
      <c r="E36" s="5"/>
      <c r="F36" s="5">
        <v>18</v>
      </c>
      <c r="G36" s="11"/>
      <c r="H36" s="11">
        <v>18</v>
      </c>
      <c r="I36" s="11">
        <f t="shared" si="0"/>
        <v>11</v>
      </c>
      <c r="J36" s="11">
        <v>2</v>
      </c>
      <c r="K36" s="11">
        <v>1</v>
      </c>
      <c r="L36" s="11">
        <v>0</v>
      </c>
      <c r="M36" s="11">
        <v>1</v>
      </c>
      <c r="N36" s="11">
        <v>1</v>
      </c>
      <c r="O36" s="12">
        <f t="shared" si="1"/>
        <v>5</v>
      </c>
      <c r="P36" s="5"/>
      <c r="Q36" s="5"/>
      <c r="R36" s="5"/>
      <c r="S36" s="5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</row>
    <row r="37" spans="1:60" ht="9.75" customHeight="1" x14ac:dyDescent="0.25">
      <c r="A37" s="5"/>
      <c r="B37" s="5"/>
      <c r="C37" s="5"/>
      <c r="D37" s="5"/>
      <c r="E37" s="5"/>
      <c r="F37" s="5">
        <v>19</v>
      </c>
      <c r="G37" s="11"/>
      <c r="H37" s="11">
        <v>19</v>
      </c>
      <c r="I37" s="11">
        <f t="shared" si="0"/>
        <v>11</v>
      </c>
      <c r="J37" s="11">
        <v>2</v>
      </c>
      <c r="K37" s="11">
        <v>1</v>
      </c>
      <c r="L37" s="11">
        <v>0</v>
      </c>
      <c r="M37" s="11">
        <v>1</v>
      </c>
      <c r="N37" s="11">
        <v>1</v>
      </c>
      <c r="O37" s="12">
        <f t="shared" si="1"/>
        <v>5</v>
      </c>
      <c r="P37" s="5"/>
      <c r="Q37" s="5"/>
      <c r="R37" s="5"/>
      <c r="S37" s="5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</row>
    <row r="38" spans="1:60" ht="9.75" customHeight="1" x14ac:dyDescent="0.25">
      <c r="A38" s="5"/>
      <c r="B38" s="5"/>
      <c r="C38" s="5"/>
      <c r="D38" s="5"/>
      <c r="E38" s="5"/>
      <c r="F38" s="5">
        <v>20</v>
      </c>
      <c r="G38" s="11"/>
      <c r="H38" s="11">
        <v>20</v>
      </c>
      <c r="I38" s="11">
        <f t="shared" si="0"/>
        <v>11</v>
      </c>
      <c r="J38" s="11">
        <v>2</v>
      </c>
      <c r="K38" s="11">
        <v>1</v>
      </c>
      <c r="L38" s="11">
        <v>0</v>
      </c>
      <c r="M38" s="11">
        <v>1</v>
      </c>
      <c r="N38" s="11">
        <v>1</v>
      </c>
      <c r="O38" s="12">
        <f t="shared" si="1"/>
        <v>5</v>
      </c>
      <c r="P38" s="5"/>
      <c r="Q38" s="5"/>
      <c r="R38" s="5"/>
      <c r="S38" s="5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</row>
    <row r="39" spans="1:60" ht="9.75" customHeight="1" x14ac:dyDescent="0.25">
      <c r="A39" s="5"/>
      <c r="B39" s="5"/>
      <c r="C39" s="5"/>
      <c r="D39" s="5"/>
      <c r="E39" s="5"/>
      <c r="F39" s="5">
        <v>21</v>
      </c>
      <c r="G39" s="11"/>
      <c r="H39" s="11">
        <v>21</v>
      </c>
      <c r="I39" s="11">
        <f t="shared" si="0"/>
        <v>11</v>
      </c>
      <c r="J39" s="11">
        <v>2</v>
      </c>
      <c r="K39" s="11">
        <v>1</v>
      </c>
      <c r="L39" s="11">
        <v>0</v>
      </c>
      <c r="M39" s="11">
        <v>1</v>
      </c>
      <c r="N39" s="11">
        <v>1</v>
      </c>
      <c r="O39" s="12">
        <f t="shared" si="1"/>
        <v>5</v>
      </c>
      <c r="P39" s="5"/>
      <c r="Q39" s="5"/>
      <c r="R39" s="5"/>
      <c r="S39" s="5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</row>
    <row r="40" spans="1:60" ht="9.75" customHeight="1" x14ac:dyDescent="0.25">
      <c r="A40" s="5"/>
      <c r="B40" s="5"/>
      <c r="C40" s="5"/>
      <c r="D40" s="5"/>
      <c r="E40" s="5"/>
      <c r="F40" s="5">
        <v>22</v>
      </c>
      <c r="G40" s="11"/>
      <c r="H40" s="11">
        <v>22</v>
      </c>
      <c r="I40" s="11">
        <f t="shared" si="0"/>
        <v>11</v>
      </c>
      <c r="J40" s="11">
        <v>2</v>
      </c>
      <c r="K40" s="11">
        <v>1</v>
      </c>
      <c r="L40" s="11">
        <v>0</v>
      </c>
      <c r="M40" s="11">
        <v>1</v>
      </c>
      <c r="N40" s="11">
        <v>1</v>
      </c>
      <c r="O40" s="12">
        <f t="shared" si="1"/>
        <v>5</v>
      </c>
      <c r="P40" s="5"/>
      <c r="Q40" s="5"/>
      <c r="R40" s="5"/>
      <c r="S40" s="5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</row>
    <row r="41" spans="1:60" ht="9.75" customHeight="1" x14ac:dyDescent="0.25">
      <c r="A41" s="5"/>
      <c r="B41" s="5"/>
      <c r="C41" s="5"/>
      <c r="D41" s="5"/>
      <c r="E41" s="5"/>
      <c r="F41" s="5">
        <v>23</v>
      </c>
      <c r="G41" s="11"/>
      <c r="H41" s="11">
        <v>23</v>
      </c>
      <c r="I41" s="11">
        <f t="shared" si="0"/>
        <v>11</v>
      </c>
      <c r="J41" s="11">
        <v>2</v>
      </c>
      <c r="K41" s="11">
        <v>1</v>
      </c>
      <c r="L41" s="11">
        <v>0</v>
      </c>
      <c r="M41" s="11">
        <v>1</v>
      </c>
      <c r="N41" s="11">
        <v>1</v>
      </c>
      <c r="O41" s="12">
        <f t="shared" si="1"/>
        <v>5</v>
      </c>
      <c r="P41" s="5"/>
      <c r="Q41" s="5"/>
      <c r="R41" s="5"/>
      <c r="S41" s="5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</row>
    <row r="42" spans="1:60" ht="9.75" customHeight="1" x14ac:dyDescent="0.25">
      <c r="A42" s="5"/>
      <c r="B42" s="5"/>
      <c r="C42" s="5"/>
      <c r="D42" s="5"/>
      <c r="E42" s="5"/>
      <c r="F42" s="5">
        <v>24</v>
      </c>
      <c r="G42" s="11"/>
      <c r="H42" s="11">
        <v>24</v>
      </c>
      <c r="I42" s="11">
        <f t="shared" si="0"/>
        <v>11</v>
      </c>
      <c r="J42" s="11">
        <v>2</v>
      </c>
      <c r="K42" s="11">
        <v>1</v>
      </c>
      <c r="L42" s="11">
        <v>0</v>
      </c>
      <c r="M42" s="11">
        <v>1</v>
      </c>
      <c r="N42" s="11">
        <v>1</v>
      </c>
      <c r="O42" s="12">
        <f t="shared" si="1"/>
        <v>5</v>
      </c>
      <c r="P42" s="5"/>
      <c r="Q42" s="5"/>
      <c r="R42" s="5"/>
      <c r="S42" s="5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</row>
    <row r="43" spans="1:60" ht="9.75" customHeight="1" x14ac:dyDescent="0.25">
      <c r="A43" s="5"/>
      <c r="B43" s="5"/>
      <c r="C43" s="5"/>
      <c r="D43" s="5"/>
      <c r="E43" s="5"/>
      <c r="F43" s="5">
        <v>25</v>
      </c>
      <c r="G43" s="11"/>
      <c r="H43" s="11">
        <v>25</v>
      </c>
      <c r="I43" s="11">
        <f t="shared" si="0"/>
        <v>10</v>
      </c>
      <c r="J43" s="11">
        <v>2</v>
      </c>
      <c r="K43" s="11">
        <v>1</v>
      </c>
      <c r="L43" s="11">
        <v>1</v>
      </c>
      <c r="M43" s="11">
        <v>1</v>
      </c>
      <c r="N43" s="11">
        <v>1</v>
      </c>
      <c r="O43" s="12">
        <f t="shared" si="1"/>
        <v>6</v>
      </c>
      <c r="P43" s="5"/>
      <c r="Q43" s="5"/>
      <c r="R43" s="5"/>
      <c r="S43" s="5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</row>
    <row r="44" spans="1:60" ht="9.75" customHeight="1" x14ac:dyDescent="0.25">
      <c r="A44" s="5"/>
      <c r="B44" s="5"/>
      <c r="C44" s="5"/>
      <c r="D44" s="5"/>
      <c r="E44" s="5"/>
      <c r="F44" s="5">
        <v>1</v>
      </c>
      <c r="G44" s="13" t="s">
        <v>69</v>
      </c>
      <c r="H44" s="13">
        <v>26</v>
      </c>
      <c r="I44" s="13">
        <f t="shared" si="0"/>
        <v>10</v>
      </c>
      <c r="J44" s="13">
        <v>2</v>
      </c>
      <c r="K44" s="13">
        <v>1</v>
      </c>
      <c r="L44" s="13">
        <v>1</v>
      </c>
      <c r="M44" s="13">
        <v>1</v>
      </c>
      <c r="N44" s="13">
        <v>1</v>
      </c>
      <c r="O44" s="14">
        <f t="shared" si="1"/>
        <v>6</v>
      </c>
      <c r="P44" s="5"/>
      <c r="Q44" s="5"/>
      <c r="R44" s="5"/>
      <c r="S44" s="5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</row>
    <row r="45" spans="1:60" ht="9.75" customHeight="1" x14ac:dyDescent="0.25">
      <c r="A45" s="5"/>
      <c r="B45" s="5"/>
      <c r="C45" s="5"/>
      <c r="D45" s="5"/>
      <c r="E45" s="5"/>
      <c r="F45" s="5">
        <v>2</v>
      </c>
      <c r="G45" s="13"/>
      <c r="H45" s="13">
        <v>27</v>
      </c>
      <c r="I45" s="13">
        <f t="shared" si="0"/>
        <v>10</v>
      </c>
      <c r="J45" s="13">
        <v>2</v>
      </c>
      <c r="K45" s="13">
        <v>1</v>
      </c>
      <c r="L45" s="13">
        <v>1</v>
      </c>
      <c r="M45" s="13">
        <v>1</v>
      </c>
      <c r="N45" s="13">
        <v>1</v>
      </c>
      <c r="O45" s="14">
        <f t="shared" si="1"/>
        <v>6</v>
      </c>
      <c r="P45" s="5"/>
      <c r="Q45" s="5"/>
      <c r="R45" s="5"/>
      <c r="S45" s="5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</row>
    <row r="46" spans="1:60" ht="9.75" customHeight="1" x14ac:dyDescent="0.25">
      <c r="A46" s="5"/>
      <c r="B46" s="5"/>
      <c r="C46" s="5"/>
      <c r="D46" s="5"/>
      <c r="E46" s="5"/>
      <c r="F46" s="5">
        <v>3</v>
      </c>
      <c r="G46" s="13"/>
      <c r="H46" s="13">
        <v>28</v>
      </c>
      <c r="I46" s="13">
        <f t="shared" si="0"/>
        <v>10</v>
      </c>
      <c r="J46" s="13">
        <v>2</v>
      </c>
      <c r="K46" s="13">
        <v>1</v>
      </c>
      <c r="L46" s="13">
        <v>1</v>
      </c>
      <c r="M46" s="13">
        <v>1</v>
      </c>
      <c r="N46" s="13">
        <v>1</v>
      </c>
      <c r="O46" s="14">
        <f t="shared" si="1"/>
        <v>6</v>
      </c>
      <c r="P46" s="5"/>
      <c r="Q46" s="5"/>
      <c r="R46" s="5"/>
      <c r="S46" s="5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</row>
    <row r="47" spans="1:60" ht="9.75" customHeight="1" x14ac:dyDescent="0.25">
      <c r="A47" s="5"/>
      <c r="B47" s="5"/>
      <c r="C47" s="5"/>
      <c r="D47" s="5"/>
      <c r="E47" s="5"/>
      <c r="F47" s="5">
        <v>4</v>
      </c>
      <c r="G47" s="13"/>
      <c r="H47" s="13">
        <v>29</v>
      </c>
      <c r="I47" s="13">
        <f t="shared" si="0"/>
        <v>10</v>
      </c>
      <c r="J47" s="13">
        <v>2</v>
      </c>
      <c r="K47" s="13">
        <v>1</v>
      </c>
      <c r="L47" s="13">
        <v>1</v>
      </c>
      <c r="M47" s="13">
        <v>1</v>
      </c>
      <c r="N47" s="13">
        <v>1</v>
      </c>
      <c r="O47" s="14">
        <f t="shared" si="1"/>
        <v>6</v>
      </c>
      <c r="P47" s="5"/>
      <c r="Q47" s="5"/>
      <c r="R47" s="5"/>
      <c r="S47" s="5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</row>
    <row r="48" spans="1:60" ht="9.75" customHeight="1" x14ac:dyDescent="0.25">
      <c r="A48" s="5"/>
      <c r="B48" s="5"/>
      <c r="C48" s="5"/>
      <c r="D48" s="5"/>
      <c r="E48" s="5"/>
      <c r="F48" s="5">
        <v>5</v>
      </c>
      <c r="G48" s="13"/>
      <c r="H48" s="13">
        <v>30</v>
      </c>
      <c r="I48" s="13">
        <f t="shared" si="0"/>
        <v>10</v>
      </c>
      <c r="J48" s="13">
        <v>2</v>
      </c>
      <c r="K48" s="13">
        <v>1</v>
      </c>
      <c r="L48" s="13">
        <v>1</v>
      </c>
      <c r="M48" s="13">
        <v>1</v>
      </c>
      <c r="N48" s="13">
        <v>1</v>
      </c>
      <c r="O48" s="14">
        <f t="shared" si="1"/>
        <v>6</v>
      </c>
      <c r="P48" s="5"/>
      <c r="Q48" s="5"/>
      <c r="R48" s="5"/>
      <c r="S48" s="5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</row>
    <row r="49" spans="1:60" ht="9.75" customHeight="1" x14ac:dyDescent="0.25">
      <c r="A49" s="5"/>
      <c r="B49" s="5"/>
      <c r="C49" s="5"/>
      <c r="D49" s="5"/>
      <c r="E49" s="5"/>
      <c r="F49" s="5">
        <v>6</v>
      </c>
      <c r="G49" s="13"/>
      <c r="H49" s="13">
        <v>31</v>
      </c>
      <c r="I49" s="13">
        <f t="shared" si="0"/>
        <v>10</v>
      </c>
      <c r="J49" s="13">
        <v>2</v>
      </c>
      <c r="K49" s="13">
        <v>1</v>
      </c>
      <c r="L49" s="13">
        <v>1</v>
      </c>
      <c r="M49" s="13">
        <v>1</v>
      </c>
      <c r="N49" s="13">
        <v>1</v>
      </c>
      <c r="O49" s="14">
        <f t="shared" si="1"/>
        <v>6</v>
      </c>
      <c r="P49" s="5"/>
      <c r="Q49" s="5"/>
      <c r="R49" s="5"/>
      <c r="S49" s="5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</row>
    <row r="50" spans="1:60" ht="9.75" customHeight="1" x14ac:dyDescent="0.25">
      <c r="A50" s="5"/>
      <c r="B50" s="5"/>
      <c r="C50" s="5"/>
      <c r="D50" s="5"/>
      <c r="E50" s="5"/>
      <c r="F50" s="5">
        <v>7</v>
      </c>
      <c r="G50" s="13"/>
      <c r="H50" s="13">
        <v>32</v>
      </c>
      <c r="I50" s="13">
        <f t="shared" si="0"/>
        <v>10</v>
      </c>
      <c r="J50" s="13">
        <v>2</v>
      </c>
      <c r="K50" s="13">
        <v>1</v>
      </c>
      <c r="L50" s="13">
        <v>1</v>
      </c>
      <c r="M50" s="13">
        <v>1</v>
      </c>
      <c r="N50" s="13">
        <v>1</v>
      </c>
      <c r="O50" s="14">
        <f t="shared" si="1"/>
        <v>6</v>
      </c>
      <c r="P50" s="5"/>
      <c r="Q50" s="5"/>
      <c r="R50" s="5"/>
      <c r="S50" s="5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</row>
    <row r="51" spans="1:60" ht="9.75" customHeight="1" x14ac:dyDescent="0.25">
      <c r="A51" s="5"/>
      <c r="B51" s="5"/>
      <c r="C51" s="5"/>
      <c r="D51" s="5"/>
      <c r="E51" s="5"/>
      <c r="F51" s="5">
        <v>8</v>
      </c>
      <c r="G51" s="13"/>
      <c r="H51" s="13">
        <v>33</v>
      </c>
      <c r="I51" s="13">
        <f t="shared" ref="I51:I76" si="2">($M$86+$M$102+$M$117)-O51</f>
        <v>10</v>
      </c>
      <c r="J51" s="13">
        <v>2</v>
      </c>
      <c r="K51" s="13">
        <v>1</v>
      </c>
      <c r="L51" s="13">
        <v>1</v>
      </c>
      <c r="M51" s="13">
        <v>1</v>
      </c>
      <c r="N51" s="13">
        <v>1</v>
      </c>
      <c r="O51" s="14">
        <f t="shared" si="1"/>
        <v>6</v>
      </c>
      <c r="P51" s="5"/>
      <c r="Q51" s="5"/>
      <c r="R51" s="5"/>
      <c r="S51" s="5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</row>
    <row r="52" spans="1:60" ht="9.75" customHeight="1" x14ac:dyDescent="0.25">
      <c r="A52" s="5"/>
      <c r="B52" s="5"/>
      <c r="C52" s="5"/>
      <c r="D52" s="5"/>
      <c r="E52" s="5"/>
      <c r="F52" s="5">
        <v>9</v>
      </c>
      <c r="G52" s="13"/>
      <c r="H52" s="13">
        <v>34</v>
      </c>
      <c r="I52" s="13">
        <f t="shared" si="2"/>
        <v>10</v>
      </c>
      <c r="J52" s="13">
        <v>2</v>
      </c>
      <c r="K52" s="13">
        <v>1</v>
      </c>
      <c r="L52" s="13">
        <v>1</v>
      </c>
      <c r="M52" s="13">
        <v>1</v>
      </c>
      <c r="N52" s="13">
        <v>1</v>
      </c>
      <c r="O52" s="14">
        <f t="shared" si="1"/>
        <v>6</v>
      </c>
      <c r="P52" s="5"/>
      <c r="Q52" s="5"/>
      <c r="R52" s="5"/>
      <c r="S52" s="5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</row>
    <row r="53" spans="1:60" ht="9.75" customHeight="1" x14ac:dyDescent="0.25">
      <c r="A53" s="5"/>
      <c r="B53" s="5"/>
      <c r="C53" s="5"/>
      <c r="D53" s="5"/>
      <c r="E53" s="5"/>
      <c r="F53" s="5">
        <v>10</v>
      </c>
      <c r="G53" s="13"/>
      <c r="H53" s="13">
        <v>35</v>
      </c>
      <c r="I53" s="13">
        <f t="shared" si="2"/>
        <v>10</v>
      </c>
      <c r="J53" s="13">
        <v>2</v>
      </c>
      <c r="K53" s="13">
        <v>1</v>
      </c>
      <c r="L53" s="13">
        <v>1</v>
      </c>
      <c r="M53" s="13">
        <v>1</v>
      </c>
      <c r="N53" s="13">
        <v>1</v>
      </c>
      <c r="O53" s="14">
        <f t="shared" si="1"/>
        <v>6</v>
      </c>
      <c r="P53" s="5"/>
      <c r="Q53" s="5"/>
      <c r="R53" s="5"/>
      <c r="S53" s="5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</row>
    <row r="54" spans="1:60" ht="9.75" customHeight="1" x14ac:dyDescent="0.25">
      <c r="A54" s="5"/>
      <c r="B54" s="5"/>
      <c r="C54" s="5"/>
      <c r="D54" s="5"/>
      <c r="E54" s="5"/>
      <c r="F54" s="5">
        <v>11</v>
      </c>
      <c r="G54" s="13"/>
      <c r="H54" s="13">
        <v>36</v>
      </c>
      <c r="I54" s="13">
        <f t="shared" si="2"/>
        <v>10</v>
      </c>
      <c r="J54" s="13">
        <v>2</v>
      </c>
      <c r="K54" s="13">
        <v>1</v>
      </c>
      <c r="L54" s="13">
        <v>1</v>
      </c>
      <c r="M54" s="13">
        <v>1</v>
      </c>
      <c r="N54" s="13">
        <v>1</v>
      </c>
      <c r="O54" s="14">
        <f t="shared" si="1"/>
        <v>6</v>
      </c>
      <c r="P54" s="5"/>
      <c r="Q54" s="5"/>
      <c r="R54" s="5"/>
      <c r="S54" s="5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</row>
    <row r="55" spans="1:60" ht="9.75" customHeight="1" x14ac:dyDescent="0.25">
      <c r="A55" s="5"/>
      <c r="B55" s="5"/>
      <c r="C55" s="5"/>
      <c r="D55" s="5"/>
      <c r="E55" s="5"/>
      <c r="F55" s="5">
        <v>12</v>
      </c>
      <c r="G55" s="13"/>
      <c r="H55" s="13">
        <v>37</v>
      </c>
      <c r="I55" s="13">
        <f t="shared" si="2"/>
        <v>10</v>
      </c>
      <c r="J55" s="13">
        <v>2</v>
      </c>
      <c r="K55" s="13">
        <v>1</v>
      </c>
      <c r="L55" s="13">
        <v>1</v>
      </c>
      <c r="M55" s="13">
        <v>1</v>
      </c>
      <c r="N55" s="13">
        <v>1</v>
      </c>
      <c r="O55" s="14">
        <f t="shared" si="1"/>
        <v>6</v>
      </c>
      <c r="P55" s="5"/>
      <c r="Q55" s="5"/>
      <c r="R55" s="5"/>
      <c r="S55" s="5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</row>
    <row r="56" spans="1:60" ht="9.75" customHeight="1" x14ac:dyDescent="0.25">
      <c r="A56" s="5"/>
      <c r="B56" s="5"/>
      <c r="C56" s="5"/>
      <c r="D56" s="5"/>
      <c r="E56" s="5"/>
      <c r="F56" s="5">
        <v>13</v>
      </c>
      <c r="G56" s="13"/>
      <c r="H56" s="13">
        <v>38</v>
      </c>
      <c r="I56" s="13">
        <f t="shared" si="2"/>
        <v>9</v>
      </c>
      <c r="J56" s="13">
        <v>3</v>
      </c>
      <c r="K56" s="13">
        <v>1</v>
      </c>
      <c r="L56" s="13">
        <v>1</v>
      </c>
      <c r="M56" s="13">
        <v>1</v>
      </c>
      <c r="N56" s="13">
        <v>1</v>
      </c>
      <c r="O56" s="14">
        <f t="shared" si="1"/>
        <v>7</v>
      </c>
      <c r="P56" s="5"/>
      <c r="Q56" s="5"/>
      <c r="R56" s="5"/>
      <c r="S56" s="5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</row>
    <row r="57" spans="1:60" ht="9.75" customHeight="1" x14ac:dyDescent="0.25">
      <c r="A57" s="5"/>
      <c r="B57" s="5"/>
      <c r="C57" s="5"/>
      <c r="D57" s="5"/>
      <c r="E57" s="5"/>
      <c r="F57" s="5">
        <v>14</v>
      </c>
      <c r="G57" s="13"/>
      <c r="H57" s="13">
        <v>39</v>
      </c>
      <c r="I57" s="13">
        <f t="shared" si="2"/>
        <v>8</v>
      </c>
      <c r="J57" s="13">
        <v>4</v>
      </c>
      <c r="K57" s="13">
        <v>1</v>
      </c>
      <c r="L57" s="13">
        <v>1</v>
      </c>
      <c r="M57" s="13">
        <v>1</v>
      </c>
      <c r="N57" s="13">
        <v>1</v>
      </c>
      <c r="O57" s="14">
        <f t="shared" si="1"/>
        <v>8</v>
      </c>
      <c r="P57" s="5"/>
      <c r="Q57" s="5"/>
      <c r="R57" s="5"/>
      <c r="S57" s="5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</row>
    <row r="58" spans="1:60" ht="9.75" customHeight="1" x14ac:dyDescent="0.25">
      <c r="A58" s="5"/>
      <c r="B58" s="5"/>
      <c r="C58" s="5"/>
      <c r="D58" s="5"/>
      <c r="E58" s="5"/>
      <c r="F58" s="5">
        <v>15</v>
      </c>
      <c r="G58" s="13"/>
      <c r="H58" s="13">
        <v>40</v>
      </c>
      <c r="I58" s="13">
        <f t="shared" si="2"/>
        <v>7</v>
      </c>
      <c r="J58" s="13">
        <v>5</v>
      </c>
      <c r="K58" s="13">
        <v>1</v>
      </c>
      <c r="L58" s="13">
        <v>1</v>
      </c>
      <c r="M58" s="13">
        <v>1</v>
      </c>
      <c r="N58" s="13">
        <v>1</v>
      </c>
      <c r="O58" s="14">
        <f t="shared" si="1"/>
        <v>9</v>
      </c>
      <c r="P58" s="5"/>
      <c r="Q58" s="5"/>
      <c r="R58" s="5"/>
      <c r="S58" s="5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</row>
    <row r="59" spans="1:60" ht="9.75" customHeight="1" x14ac:dyDescent="0.25">
      <c r="A59" s="5"/>
      <c r="B59" s="5"/>
      <c r="C59" s="5"/>
      <c r="D59" s="5"/>
      <c r="E59" s="5"/>
      <c r="F59" s="5">
        <v>16</v>
      </c>
      <c r="G59" s="13"/>
      <c r="H59" s="13">
        <v>41</v>
      </c>
      <c r="I59" s="13">
        <f t="shared" si="2"/>
        <v>7</v>
      </c>
      <c r="J59" s="13">
        <v>5</v>
      </c>
      <c r="K59" s="13">
        <v>1</v>
      </c>
      <c r="L59" s="13">
        <v>1</v>
      </c>
      <c r="M59" s="13">
        <v>1</v>
      </c>
      <c r="N59" s="13">
        <v>1</v>
      </c>
      <c r="O59" s="14">
        <f t="shared" si="1"/>
        <v>9</v>
      </c>
      <c r="P59" s="5"/>
      <c r="Q59" s="5"/>
      <c r="R59" s="5"/>
      <c r="S59" s="5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</row>
    <row r="60" spans="1:60" ht="9.75" customHeight="1" x14ac:dyDescent="0.25">
      <c r="A60" s="5"/>
      <c r="B60" s="5"/>
      <c r="C60" s="5"/>
      <c r="D60" s="5"/>
      <c r="E60" s="5"/>
      <c r="F60" s="5">
        <v>17</v>
      </c>
      <c r="G60" s="13"/>
      <c r="H60" s="13">
        <v>42</v>
      </c>
      <c r="I60" s="13">
        <f t="shared" si="2"/>
        <v>7</v>
      </c>
      <c r="J60" s="13">
        <v>5</v>
      </c>
      <c r="K60" s="13">
        <v>1</v>
      </c>
      <c r="L60" s="13">
        <v>1</v>
      </c>
      <c r="M60" s="13">
        <v>1</v>
      </c>
      <c r="N60" s="13">
        <v>1</v>
      </c>
      <c r="O60" s="14">
        <f t="shared" si="1"/>
        <v>9</v>
      </c>
      <c r="P60" s="5"/>
      <c r="Q60" s="5"/>
      <c r="R60" s="5"/>
      <c r="S60" s="5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</row>
    <row r="61" spans="1:60" ht="9.75" customHeight="1" x14ac:dyDescent="0.25">
      <c r="A61" s="5"/>
      <c r="B61" s="5"/>
      <c r="C61" s="5"/>
      <c r="D61" s="5"/>
      <c r="E61" s="5"/>
      <c r="F61" s="5">
        <v>18</v>
      </c>
      <c r="G61" s="13"/>
      <c r="H61" s="13">
        <v>43</v>
      </c>
      <c r="I61" s="13">
        <f t="shared" si="2"/>
        <v>7</v>
      </c>
      <c r="J61" s="13">
        <v>5</v>
      </c>
      <c r="K61" s="13">
        <v>1</v>
      </c>
      <c r="L61" s="13">
        <v>1</v>
      </c>
      <c r="M61" s="13">
        <v>1</v>
      </c>
      <c r="N61" s="13">
        <v>1</v>
      </c>
      <c r="O61" s="14">
        <f t="shared" si="1"/>
        <v>9</v>
      </c>
      <c r="P61" s="5"/>
      <c r="Q61" s="5"/>
      <c r="R61" s="5"/>
      <c r="S61" s="5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</row>
    <row r="62" spans="1:60" ht="9.75" customHeight="1" x14ac:dyDescent="0.25">
      <c r="A62" s="5"/>
      <c r="B62" s="5"/>
      <c r="C62" s="5"/>
      <c r="D62" s="5"/>
      <c r="E62" s="5"/>
      <c r="F62" s="5">
        <v>19</v>
      </c>
      <c r="G62" s="13"/>
      <c r="H62" s="13">
        <v>44</v>
      </c>
      <c r="I62" s="13">
        <f t="shared" si="2"/>
        <v>7</v>
      </c>
      <c r="J62" s="13">
        <v>5</v>
      </c>
      <c r="K62" s="13">
        <v>1</v>
      </c>
      <c r="L62" s="13">
        <v>1</v>
      </c>
      <c r="M62" s="13">
        <v>1</v>
      </c>
      <c r="N62" s="13">
        <v>1</v>
      </c>
      <c r="O62" s="14">
        <f t="shared" si="1"/>
        <v>9</v>
      </c>
      <c r="P62" s="5"/>
      <c r="Q62" s="5"/>
      <c r="R62" s="5"/>
      <c r="S62" s="5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</row>
    <row r="63" spans="1:60" ht="9.75" customHeight="1" x14ac:dyDescent="0.25">
      <c r="A63" s="5"/>
      <c r="B63" s="6" t="str">
        <f>G85</f>
        <v>SPRINT 1</v>
      </c>
      <c r="C63" s="7">
        <f>M86</f>
        <v>6</v>
      </c>
      <c r="D63" s="5">
        <f>I85</f>
        <v>63</v>
      </c>
      <c r="E63" s="5">
        <f>M87</f>
        <v>25</v>
      </c>
      <c r="F63" s="5">
        <v>20</v>
      </c>
      <c r="G63" s="28"/>
      <c r="H63" s="13">
        <v>45</v>
      </c>
      <c r="I63" s="13">
        <f t="shared" si="2"/>
        <v>6</v>
      </c>
      <c r="J63" s="13">
        <v>6</v>
      </c>
      <c r="K63" s="13">
        <v>1</v>
      </c>
      <c r="L63" s="13">
        <v>1</v>
      </c>
      <c r="M63" s="13">
        <v>1</v>
      </c>
      <c r="N63" s="13">
        <v>1</v>
      </c>
      <c r="O63" s="14">
        <f t="shared" si="1"/>
        <v>10</v>
      </c>
      <c r="P63" s="5"/>
      <c r="Q63" s="5"/>
      <c r="R63" s="5"/>
      <c r="S63" s="5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</row>
    <row r="64" spans="1:60" ht="9.75" customHeight="1" x14ac:dyDescent="0.25">
      <c r="A64" s="5"/>
      <c r="B64" s="6" t="str">
        <f>G101</f>
        <v>SPRINT 2</v>
      </c>
      <c r="C64" s="7">
        <f>M102</f>
        <v>5</v>
      </c>
      <c r="D64" s="5">
        <f>I101</f>
        <v>20</v>
      </c>
      <c r="E64" s="5">
        <f>M103</f>
        <v>20</v>
      </c>
      <c r="F64" s="5">
        <v>1</v>
      </c>
      <c r="G64" s="15" t="s">
        <v>76</v>
      </c>
      <c r="H64" s="15">
        <v>46</v>
      </c>
      <c r="I64" s="15">
        <f t="shared" si="2"/>
        <v>6</v>
      </c>
      <c r="J64" s="15">
        <v>6</v>
      </c>
      <c r="K64" s="15">
        <v>1</v>
      </c>
      <c r="L64" s="15">
        <v>1</v>
      </c>
      <c r="M64" s="15">
        <v>1</v>
      </c>
      <c r="N64" s="15">
        <v>1</v>
      </c>
      <c r="O64" s="16">
        <f t="shared" si="1"/>
        <v>10</v>
      </c>
      <c r="P64" s="5"/>
      <c r="Q64" s="5"/>
      <c r="R64" s="5"/>
      <c r="S64" s="5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</row>
    <row r="65" spans="1:60" ht="9.75" customHeight="1" x14ac:dyDescent="0.25">
      <c r="A65" s="5"/>
      <c r="B65" s="6" t="str">
        <f>G114</f>
        <v>SPRINT 3</v>
      </c>
      <c r="C65" s="7">
        <f>M117</f>
        <v>5</v>
      </c>
      <c r="D65" s="5">
        <f>I114</f>
        <v>17</v>
      </c>
      <c r="E65" s="5">
        <f>M118</f>
        <v>12</v>
      </c>
      <c r="F65" s="5">
        <v>2</v>
      </c>
      <c r="G65" s="15"/>
      <c r="H65" s="15">
        <v>47</v>
      </c>
      <c r="I65" s="15">
        <f t="shared" si="2"/>
        <v>5</v>
      </c>
      <c r="J65" s="15">
        <v>7</v>
      </c>
      <c r="K65" s="15">
        <v>1</v>
      </c>
      <c r="L65" s="15">
        <v>1</v>
      </c>
      <c r="M65" s="15">
        <v>1</v>
      </c>
      <c r="N65" s="15">
        <v>1</v>
      </c>
      <c r="O65" s="16">
        <f t="shared" si="1"/>
        <v>11</v>
      </c>
      <c r="P65" s="5"/>
      <c r="Q65" s="5"/>
      <c r="R65" s="5"/>
      <c r="S65" s="5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</row>
    <row r="66" spans="1:60" ht="9.75" customHeight="1" x14ac:dyDescent="0.25">
      <c r="A66" s="5"/>
      <c r="B66" s="5"/>
      <c r="C66" s="5"/>
      <c r="D66" s="5"/>
      <c r="E66" s="5"/>
      <c r="F66" s="5">
        <v>3</v>
      </c>
      <c r="G66" s="15"/>
      <c r="H66" s="15">
        <v>48</v>
      </c>
      <c r="I66" s="15">
        <f t="shared" si="2"/>
        <v>4</v>
      </c>
      <c r="J66" s="15">
        <v>8</v>
      </c>
      <c r="K66" s="15">
        <v>1</v>
      </c>
      <c r="L66" s="15">
        <v>1</v>
      </c>
      <c r="M66" s="15">
        <v>1</v>
      </c>
      <c r="N66" s="15">
        <v>1</v>
      </c>
      <c r="O66" s="16">
        <f t="shared" si="1"/>
        <v>12</v>
      </c>
      <c r="P66" s="5"/>
      <c r="Q66" s="5"/>
      <c r="R66" s="5"/>
      <c r="S66" s="5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</row>
    <row r="67" spans="1:60" ht="9.75" customHeight="1" x14ac:dyDescent="0.25">
      <c r="A67" s="5"/>
      <c r="B67" s="5"/>
      <c r="C67" s="5"/>
      <c r="D67" s="5"/>
      <c r="E67" s="5"/>
      <c r="F67" s="5">
        <v>4</v>
      </c>
      <c r="G67" s="15"/>
      <c r="H67" s="15">
        <v>49</v>
      </c>
      <c r="I67" s="15">
        <f t="shared" si="2"/>
        <v>4</v>
      </c>
      <c r="J67" s="15">
        <v>8</v>
      </c>
      <c r="K67" s="15">
        <v>1</v>
      </c>
      <c r="L67" s="15">
        <v>1</v>
      </c>
      <c r="M67" s="15">
        <v>1</v>
      </c>
      <c r="N67" s="15">
        <v>1</v>
      </c>
      <c r="O67" s="16">
        <f t="shared" si="1"/>
        <v>12</v>
      </c>
      <c r="P67" s="5"/>
      <c r="Q67" s="5"/>
      <c r="R67" s="5"/>
      <c r="S67" s="5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</row>
    <row r="68" spans="1:60" ht="9.75" customHeight="1" x14ac:dyDescent="0.25">
      <c r="A68" s="5"/>
      <c r="B68" s="5"/>
      <c r="C68" s="5"/>
      <c r="D68" s="5"/>
      <c r="E68" s="5"/>
      <c r="F68" s="5">
        <v>5</v>
      </c>
      <c r="G68" s="15"/>
      <c r="H68" s="15">
        <v>50</v>
      </c>
      <c r="I68" s="15">
        <f t="shared" si="2"/>
        <v>4</v>
      </c>
      <c r="J68" s="15">
        <v>8</v>
      </c>
      <c r="K68" s="15">
        <v>1</v>
      </c>
      <c r="L68" s="15">
        <v>1</v>
      </c>
      <c r="M68" s="15">
        <v>1</v>
      </c>
      <c r="N68" s="15">
        <v>1</v>
      </c>
      <c r="O68" s="16">
        <f t="shared" si="1"/>
        <v>12</v>
      </c>
      <c r="P68" s="5"/>
      <c r="Q68" s="5"/>
      <c r="R68" s="5"/>
      <c r="S68" s="5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</row>
    <row r="69" spans="1:60" ht="9.75" customHeight="1" x14ac:dyDescent="0.25">
      <c r="A69" s="5"/>
      <c r="B69" s="5"/>
      <c r="C69" s="5"/>
      <c r="D69" s="5"/>
      <c r="E69" s="5"/>
      <c r="F69" s="5">
        <v>6</v>
      </c>
      <c r="G69" s="15"/>
      <c r="H69" s="15">
        <v>51</v>
      </c>
      <c r="I69" s="15">
        <f t="shared" si="2"/>
        <v>3</v>
      </c>
      <c r="J69" s="15">
        <v>8</v>
      </c>
      <c r="K69" s="15">
        <v>2</v>
      </c>
      <c r="L69" s="15">
        <v>1</v>
      </c>
      <c r="M69" s="15">
        <v>1</v>
      </c>
      <c r="N69" s="15">
        <v>1</v>
      </c>
      <c r="O69" s="16">
        <f t="shared" si="1"/>
        <v>13</v>
      </c>
      <c r="P69" s="5"/>
      <c r="Q69" s="5"/>
      <c r="R69" s="5"/>
      <c r="S69" s="5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X69" s="27"/>
      <c r="AY69" s="27"/>
      <c r="AZ69" s="27"/>
      <c r="BA69" s="27"/>
      <c r="BB69" s="27"/>
      <c r="BC69" s="29"/>
      <c r="BD69" s="27"/>
      <c r="BE69" s="27"/>
      <c r="BF69" s="27"/>
      <c r="BG69" s="27"/>
      <c r="BH69" s="27"/>
    </row>
    <row r="70" spans="1:60" ht="9.75" customHeight="1" x14ac:dyDescent="0.25">
      <c r="A70" s="5"/>
      <c r="B70" s="5"/>
      <c r="C70" s="5"/>
      <c r="D70" s="5"/>
      <c r="E70" s="5"/>
      <c r="F70" s="5">
        <v>7</v>
      </c>
      <c r="G70" s="15"/>
      <c r="H70" s="15">
        <v>52</v>
      </c>
      <c r="I70" s="15">
        <f t="shared" si="2"/>
        <v>2</v>
      </c>
      <c r="J70" s="15">
        <v>9</v>
      </c>
      <c r="K70" s="15">
        <v>2</v>
      </c>
      <c r="L70" s="15">
        <v>1</v>
      </c>
      <c r="M70" s="15">
        <v>1</v>
      </c>
      <c r="N70" s="15">
        <v>1</v>
      </c>
      <c r="O70" s="16">
        <f t="shared" si="1"/>
        <v>14</v>
      </c>
      <c r="P70" s="5"/>
      <c r="Q70" s="5"/>
      <c r="R70" s="5"/>
      <c r="S70" s="5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X70" s="27"/>
      <c r="AY70" s="27"/>
      <c r="AZ70" s="27"/>
      <c r="BA70" s="27"/>
      <c r="BB70" s="27"/>
      <c r="BC70" s="29"/>
      <c r="BD70" s="27"/>
      <c r="BE70" s="27"/>
      <c r="BF70" s="27"/>
      <c r="BG70" s="27"/>
      <c r="BH70" s="27"/>
    </row>
    <row r="71" spans="1:60" ht="9.75" customHeight="1" x14ac:dyDescent="0.25">
      <c r="A71" s="5"/>
      <c r="B71" s="5"/>
      <c r="C71" s="5"/>
      <c r="D71" s="5"/>
      <c r="E71" s="5"/>
      <c r="F71" s="5">
        <v>8</v>
      </c>
      <c r="G71" s="15"/>
      <c r="H71" s="15">
        <v>53</v>
      </c>
      <c r="I71" s="15">
        <f t="shared" si="2"/>
        <v>1</v>
      </c>
      <c r="J71" s="15">
        <v>10</v>
      </c>
      <c r="K71" s="15">
        <v>2</v>
      </c>
      <c r="L71" s="15">
        <v>1</v>
      </c>
      <c r="M71" s="15">
        <v>1</v>
      </c>
      <c r="N71" s="15">
        <v>1</v>
      </c>
      <c r="O71" s="16">
        <f t="shared" si="1"/>
        <v>15</v>
      </c>
      <c r="P71" s="5"/>
      <c r="Q71" s="5"/>
      <c r="R71" s="5"/>
      <c r="S71" s="5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X71" s="27"/>
      <c r="AY71" s="27"/>
      <c r="AZ71" s="27"/>
      <c r="BA71" s="27"/>
      <c r="BB71" s="27"/>
      <c r="BC71" s="29"/>
      <c r="BD71" s="27"/>
      <c r="BE71" s="27"/>
      <c r="BF71" s="27"/>
      <c r="BG71" s="27"/>
      <c r="BH71" s="27"/>
    </row>
    <row r="72" spans="1:60" ht="9.75" customHeight="1" x14ac:dyDescent="0.25">
      <c r="A72" s="5"/>
      <c r="B72" s="5"/>
      <c r="C72" s="5"/>
      <c r="D72" s="5"/>
      <c r="E72" s="5"/>
      <c r="F72" s="5">
        <v>9</v>
      </c>
      <c r="G72" s="15"/>
      <c r="H72" s="15">
        <v>54</v>
      </c>
      <c r="I72" s="15">
        <f t="shared" si="2"/>
        <v>1</v>
      </c>
      <c r="J72" s="15">
        <v>10</v>
      </c>
      <c r="K72" s="15">
        <v>2</v>
      </c>
      <c r="L72" s="15">
        <v>1</v>
      </c>
      <c r="M72" s="15">
        <v>1</v>
      </c>
      <c r="N72" s="15">
        <v>1</v>
      </c>
      <c r="O72" s="16">
        <f t="shared" si="1"/>
        <v>15</v>
      </c>
      <c r="P72" s="5"/>
      <c r="Q72" s="5"/>
      <c r="R72" s="5"/>
      <c r="S72" s="5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</row>
    <row r="73" spans="1:60" ht="11.25" customHeight="1" x14ac:dyDescent="0.25">
      <c r="A73" s="5"/>
      <c r="B73" s="5"/>
      <c r="C73" s="5"/>
      <c r="D73" s="5"/>
      <c r="E73" s="5"/>
      <c r="F73" s="5">
        <v>10</v>
      </c>
      <c r="G73" s="15"/>
      <c r="H73" s="15">
        <v>55</v>
      </c>
      <c r="I73" s="15">
        <f t="shared" si="2"/>
        <v>1</v>
      </c>
      <c r="J73" s="15">
        <v>10</v>
      </c>
      <c r="K73" s="15">
        <v>2</v>
      </c>
      <c r="L73" s="15">
        <v>1</v>
      </c>
      <c r="M73" s="15">
        <v>1</v>
      </c>
      <c r="N73" s="15">
        <v>1</v>
      </c>
      <c r="O73" s="16">
        <f t="shared" si="1"/>
        <v>15</v>
      </c>
      <c r="P73" s="5"/>
      <c r="Q73" s="5"/>
      <c r="R73" s="5"/>
      <c r="S73" s="5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</row>
    <row r="74" spans="1:60" ht="11.25" customHeight="1" x14ac:dyDescent="0.25">
      <c r="A74" s="5"/>
      <c r="B74" s="5"/>
      <c r="C74" s="5"/>
      <c r="D74" s="5"/>
      <c r="E74" s="5"/>
      <c r="F74" s="5">
        <v>11</v>
      </c>
      <c r="G74" s="15"/>
      <c r="H74" s="15">
        <v>56</v>
      </c>
      <c r="I74" s="15">
        <f t="shared" si="2"/>
        <v>1</v>
      </c>
      <c r="J74" s="17">
        <v>10</v>
      </c>
      <c r="K74" s="15">
        <v>2</v>
      </c>
      <c r="L74" s="15">
        <v>1</v>
      </c>
      <c r="M74" s="15">
        <v>1</v>
      </c>
      <c r="N74" s="15">
        <v>1</v>
      </c>
      <c r="O74" s="16">
        <f t="shared" si="1"/>
        <v>15</v>
      </c>
      <c r="P74" s="5"/>
      <c r="Q74" s="5"/>
      <c r="R74" s="5"/>
      <c r="S74" s="5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</row>
    <row r="75" spans="1:60" ht="11.25" customHeight="1" x14ac:dyDescent="0.25">
      <c r="A75" s="5"/>
      <c r="B75" s="5"/>
      <c r="C75" s="5"/>
      <c r="D75" s="5"/>
      <c r="E75" s="5"/>
      <c r="F75" s="5">
        <v>12</v>
      </c>
      <c r="G75" s="17"/>
      <c r="H75" s="15">
        <v>57</v>
      </c>
      <c r="I75" s="15">
        <f t="shared" si="2"/>
        <v>1</v>
      </c>
      <c r="J75" s="17">
        <v>10</v>
      </c>
      <c r="K75" s="15">
        <v>2</v>
      </c>
      <c r="L75" s="15">
        <v>1</v>
      </c>
      <c r="M75" s="15">
        <v>1</v>
      </c>
      <c r="N75" s="15">
        <v>1</v>
      </c>
      <c r="O75" s="16">
        <f t="shared" si="1"/>
        <v>15</v>
      </c>
      <c r="P75" s="5"/>
      <c r="Q75" s="5"/>
      <c r="R75" s="5"/>
      <c r="S75" s="5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</row>
    <row r="76" spans="1:60" ht="11.25" customHeight="1" x14ac:dyDescent="0.25">
      <c r="A76" s="5"/>
      <c r="B76" s="5"/>
      <c r="C76" s="5"/>
      <c r="D76" s="5"/>
      <c r="E76" s="5"/>
      <c r="F76" s="5"/>
      <c r="G76" s="15"/>
      <c r="H76" s="15">
        <v>58</v>
      </c>
      <c r="I76" s="15">
        <f t="shared" si="2"/>
        <v>0</v>
      </c>
      <c r="J76" s="17">
        <v>11</v>
      </c>
      <c r="K76" s="15">
        <v>2</v>
      </c>
      <c r="L76" s="15">
        <v>1</v>
      </c>
      <c r="M76" s="15">
        <v>1</v>
      </c>
      <c r="N76" s="15">
        <v>1</v>
      </c>
      <c r="O76" s="16">
        <f t="shared" si="1"/>
        <v>16</v>
      </c>
      <c r="P76" s="5"/>
      <c r="Q76" s="5"/>
      <c r="R76" s="5"/>
      <c r="S76" s="5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</row>
    <row r="77" spans="1:60" ht="11.25" customHeight="1" x14ac:dyDescent="0.25">
      <c r="A77" s="5"/>
      <c r="B77" s="5"/>
      <c r="C77" s="5"/>
      <c r="D77" s="5"/>
      <c r="E77" s="5"/>
      <c r="F77" s="5"/>
      <c r="G77" s="5"/>
      <c r="H77" s="7"/>
      <c r="I77" s="5"/>
      <c r="J77" s="5"/>
      <c r="K77" s="5"/>
      <c r="L77" s="5"/>
      <c r="M77" s="5"/>
      <c r="N77" s="5"/>
      <c r="O77" s="10"/>
      <c r="P77" s="5"/>
      <c r="Q77" s="5"/>
      <c r="R77" s="5"/>
      <c r="S77" s="5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</row>
    <row r="78" spans="1:60" ht="11.25" customHeight="1" x14ac:dyDescent="0.25">
      <c r="A78" s="5"/>
      <c r="B78" s="5"/>
      <c r="C78" s="5"/>
      <c r="D78" s="5"/>
      <c r="E78" s="5"/>
      <c r="F78" s="5"/>
      <c r="G78" s="30"/>
      <c r="H78" s="5"/>
      <c r="I78" s="5"/>
      <c r="J78" s="5"/>
      <c r="K78" s="5"/>
      <c r="L78" s="30"/>
      <c r="M78" s="30"/>
      <c r="N78" s="30"/>
      <c r="O78" s="30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</row>
    <row r="79" spans="1:60" x14ac:dyDescent="0.25">
      <c r="A79" s="5"/>
      <c r="B79" s="5"/>
      <c r="C79" s="5"/>
      <c r="D79" s="5"/>
      <c r="E79" s="5"/>
      <c r="F79" s="5"/>
      <c r="G79" s="30"/>
      <c r="H79" s="5"/>
      <c r="I79" s="5"/>
      <c r="J79" s="5"/>
      <c r="K79" s="5"/>
      <c r="L79" s="30"/>
      <c r="M79" s="30"/>
      <c r="N79" s="30"/>
      <c r="O79" s="30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</row>
    <row r="80" spans="1:60" x14ac:dyDescent="0.25">
      <c r="A80" s="5"/>
      <c r="B80" s="5"/>
      <c r="C80" s="5"/>
      <c r="D80" s="5"/>
      <c r="E80" s="5"/>
      <c r="F80" s="5"/>
      <c r="G80" s="30"/>
      <c r="H80" s="30"/>
      <c r="I80" s="30"/>
      <c r="J80" s="30"/>
      <c r="K80" s="30"/>
      <c r="L80" s="30"/>
      <c r="M80" s="30"/>
      <c r="N80" s="30"/>
      <c r="O80" s="30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</row>
    <row r="81" spans="1:48" x14ac:dyDescent="0.25">
      <c r="A81" s="5"/>
      <c r="B81" s="5"/>
      <c r="C81" s="5"/>
      <c r="D81" s="5"/>
      <c r="E81" s="5"/>
      <c r="F81" s="5"/>
      <c r="G81" s="9"/>
      <c r="H81" s="9"/>
      <c r="I81" s="9"/>
      <c r="J81" s="9"/>
      <c r="K81" s="9"/>
      <c r="L81" s="9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</row>
    <row r="82" spans="1:48" x14ac:dyDescent="0.25">
      <c r="A82" s="8"/>
      <c r="B82" s="5"/>
      <c r="C82" s="8"/>
      <c r="D82" s="8"/>
      <c r="E82" s="8"/>
      <c r="F82" s="9"/>
      <c r="G82" s="9"/>
      <c r="H82" s="9"/>
      <c r="I82" s="9"/>
      <c r="J82" s="9"/>
      <c r="K82" s="9"/>
      <c r="L82" s="9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</row>
    <row r="83" spans="1:48" ht="37.5" customHeight="1" x14ac:dyDescent="0.25">
      <c r="A83" s="8"/>
      <c r="B83" s="5"/>
      <c r="C83" s="8"/>
      <c r="D83" s="31" t="s">
        <v>78</v>
      </c>
      <c r="E83" s="32"/>
      <c r="F83" s="32"/>
      <c r="G83" s="32"/>
      <c r="H83" s="32"/>
      <c r="I83" s="32"/>
      <c r="J83" s="32"/>
      <c r="K83" s="32"/>
      <c r="L83" s="32"/>
      <c r="M83" s="32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</row>
    <row r="84" spans="1:48" ht="17.25" customHeight="1" x14ac:dyDescent="0.25">
      <c r="A84" s="8"/>
      <c r="B84" s="5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</row>
    <row r="85" spans="1:48" ht="33" x14ac:dyDescent="0.6">
      <c r="A85" s="8"/>
      <c r="B85" s="5"/>
      <c r="C85" s="8"/>
      <c r="D85" s="33"/>
      <c r="E85" s="34"/>
      <c r="F85" s="34"/>
      <c r="G85" s="35" t="s">
        <v>68</v>
      </c>
      <c r="H85" s="36" t="s">
        <v>86</v>
      </c>
      <c r="I85" s="37">
        <f>SUM(J87:J92)</f>
        <v>63</v>
      </c>
      <c r="J85" s="34"/>
      <c r="K85" s="34"/>
      <c r="L85" s="34"/>
      <c r="M85" s="34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</row>
    <row r="86" spans="1:48" ht="59.25" customHeight="1" x14ac:dyDescent="0.25">
      <c r="A86" s="8"/>
      <c r="B86" s="5"/>
      <c r="C86" s="8"/>
      <c r="D86" s="38" t="s">
        <v>110</v>
      </c>
      <c r="E86" s="38" t="s">
        <v>0</v>
      </c>
      <c r="F86" s="39" t="s">
        <v>2</v>
      </c>
      <c r="G86" s="40" t="s">
        <v>64</v>
      </c>
      <c r="H86" s="38" t="s">
        <v>3</v>
      </c>
      <c r="I86" s="41" t="s">
        <v>37</v>
      </c>
      <c r="J86" s="41" t="s">
        <v>106</v>
      </c>
      <c r="K86" s="42" t="str">
        <f>CONCATENATE("Coût : ", CHAR(10), SUM(K87:K92), " €")</f>
        <v>Coût : 
28050 €</v>
      </c>
      <c r="L86" s="43" t="s">
        <v>75</v>
      </c>
      <c r="M86" s="44">
        <f>COUNT(D87:D92)</f>
        <v>6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</row>
    <row r="87" spans="1:48" ht="52.8" x14ac:dyDescent="0.25">
      <c r="A87" s="8"/>
      <c r="B87" s="5"/>
      <c r="C87" s="8"/>
      <c r="D87" s="45">
        <v>1</v>
      </c>
      <c r="E87" s="46" t="s">
        <v>4</v>
      </c>
      <c r="F87" s="47" t="s">
        <v>15</v>
      </c>
      <c r="G87" s="48" t="s">
        <v>87</v>
      </c>
      <c r="H87" s="49" t="s">
        <v>6</v>
      </c>
      <c r="I87" s="50" t="s">
        <v>39</v>
      </c>
      <c r="J87" s="51">
        <v>3</v>
      </c>
      <c r="K87" s="52">
        <f t="array" ref="K87">INDEX(Backlog!K:K, MATCH(TRUE, Backlog!A:A=D87, 0))</f>
        <v>1050</v>
      </c>
      <c r="L87" s="53" t="s">
        <v>77</v>
      </c>
      <c r="M87" s="54">
        <f>J90</f>
        <v>25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</row>
    <row r="88" spans="1:48" ht="52.8" x14ac:dyDescent="0.25">
      <c r="A88" s="8"/>
      <c r="B88" s="5"/>
      <c r="C88" s="8"/>
      <c r="D88" s="45">
        <v>2</v>
      </c>
      <c r="E88" s="55" t="s">
        <v>10</v>
      </c>
      <c r="F88" s="47" t="s">
        <v>15</v>
      </c>
      <c r="G88" s="56" t="s">
        <v>88</v>
      </c>
      <c r="H88" s="49" t="s">
        <v>6</v>
      </c>
      <c r="I88" s="50" t="s">
        <v>39</v>
      </c>
      <c r="J88" s="57">
        <v>5</v>
      </c>
      <c r="K88" s="52">
        <f t="array" ref="K88">INDEX(Backlog!K:K, MATCH(TRUE, Backlog!A:A=D88, 0))</f>
        <v>1750</v>
      </c>
      <c r="L88" s="43" t="s">
        <v>70</v>
      </c>
      <c r="M88" s="58">
        <f>J87+J88</f>
        <v>8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</row>
    <row r="89" spans="1:48" ht="39.6" x14ac:dyDescent="0.25">
      <c r="A89" s="8"/>
      <c r="B89" s="5"/>
      <c r="C89" s="8"/>
      <c r="D89" s="45">
        <v>3</v>
      </c>
      <c r="E89" s="55" t="s">
        <v>16</v>
      </c>
      <c r="F89" s="59" t="s">
        <v>14</v>
      </c>
      <c r="G89" s="56" t="s">
        <v>47</v>
      </c>
      <c r="H89" s="49" t="s">
        <v>6</v>
      </c>
      <c r="I89" s="50" t="s">
        <v>40</v>
      </c>
      <c r="J89" s="51">
        <v>15</v>
      </c>
      <c r="K89" s="52">
        <f t="array" ref="K89">INDEX(Backlog!K:K, MATCH(TRUE, Backlog!A:A=D89, 0))</f>
        <v>6000</v>
      </c>
      <c r="L89" s="43" t="s">
        <v>71</v>
      </c>
      <c r="M89" s="58">
        <f>J89</f>
        <v>15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</row>
    <row r="90" spans="1:48" ht="39.6" x14ac:dyDescent="0.25">
      <c r="A90" s="8"/>
      <c r="B90" s="5"/>
      <c r="C90" s="8"/>
      <c r="D90" s="45">
        <v>4</v>
      </c>
      <c r="E90" s="55" t="s">
        <v>17</v>
      </c>
      <c r="F90" s="59" t="s">
        <v>14</v>
      </c>
      <c r="G90" s="56" t="s">
        <v>89</v>
      </c>
      <c r="H90" s="49" t="s">
        <v>6</v>
      </c>
      <c r="I90" s="50" t="s">
        <v>41</v>
      </c>
      <c r="J90" s="51">
        <v>25</v>
      </c>
      <c r="K90" s="52">
        <f t="array" ref="K90">INDEX(Backlog!K:K, MATCH(TRUE, Backlog!A:A=D90, 0))</f>
        <v>15000</v>
      </c>
      <c r="L90" s="43" t="s">
        <v>72</v>
      </c>
      <c r="M90" s="58">
        <f>J90</f>
        <v>25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</row>
    <row r="91" spans="1:48" ht="52.8" x14ac:dyDescent="0.25">
      <c r="A91" s="8"/>
      <c r="B91" s="5"/>
      <c r="C91" s="8"/>
      <c r="D91" s="45">
        <v>5</v>
      </c>
      <c r="E91" s="55" t="s">
        <v>36</v>
      </c>
      <c r="F91" s="59" t="s">
        <v>14</v>
      </c>
      <c r="G91" s="56" t="s">
        <v>90</v>
      </c>
      <c r="H91" s="49" t="s">
        <v>6</v>
      </c>
      <c r="I91" s="50" t="s">
        <v>38</v>
      </c>
      <c r="J91" s="51">
        <v>10</v>
      </c>
      <c r="K91" s="52">
        <f t="array" ref="K91">INDEX(Backlog!K:K, MATCH(TRUE, Backlog!A:A=D91, 0))</f>
        <v>3000</v>
      </c>
      <c r="L91" s="43" t="s">
        <v>73</v>
      </c>
      <c r="M91" s="58">
        <f>J91</f>
        <v>10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</row>
    <row r="92" spans="1:48" ht="39.6" x14ac:dyDescent="0.25">
      <c r="A92" s="8"/>
      <c r="B92" s="5"/>
      <c r="C92" s="8"/>
      <c r="D92" s="45">
        <v>6</v>
      </c>
      <c r="E92" s="55" t="s">
        <v>42</v>
      </c>
      <c r="F92" s="59" t="s">
        <v>14</v>
      </c>
      <c r="G92" s="56" t="s">
        <v>91</v>
      </c>
      <c r="H92" s="49" t="s">
        <v>6</v>
      </c>
      <c r="I92" s="50" t="s">
        <v>43</v>
      </c>
      <c r="J92" s="51">
        <v>5</v>
      </c>
      <c r="K92" s="52">
        <f t="array" ref="K92">INDEX(Backlog!K:K, MATCH(TRUE, Backlog!A:A=D92, 0))</f>
        <v>1250</v>
      </c>
      <c r="L92" s="43" t="s">
        <v>74</v>
      </c>
      <c r="M92" s="58">
        <f>J92</f>
        <v>5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</row>
    <row r="93" spans="1:48" x14ac:dyDescent="0.25">
      <c r="A93" s="8"/>
      <c r="B93" s="5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</row>
    <row r="94" spans="1:48" x14ac:dyDescent="0.25">
      <c r="A94" s="8"/>
      <c r="B94" s="5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</row>
    <row r="95" spans="1:48" ht="37.5" customHeight="1" x14ac:dyDescent="0.25">
      <c r="A95" s="8"/>
      <c r="B95" s="5"/>
      <c r="C95" s="8"/>
      <c r="D95" s="31" t="s">
        <v>83</v>
      </c>
      <c r="E95" s="32"/>
      <c r="F95" s="32"/>
      <c r="G95" s="32"/>
      <c r="H95" s="32"/>
      <c r="I95" s="32"/>
      <c r="J95" s="32"/>
      <c r="K95" s="32"/>
      <c r="L95" s="32"/>
      <c r="M95" s="32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</row>
    <row r="96" spans="1:48" x14ac:dyDescent="0.25">
      <c r="A96" s="8"/>
      <c r="B96" s="5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</row>
    <row r="97" spans="1:48" ht="13.5" customHeight="1" x14ac:dyDescent="0.25">
      <c r="A97" s="8"/>
      <c r="B97" s="5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</row>
    <row r="98" spans="1:48" x14ac:dyDescent="0.25">
      <c r="A98" s="8"/>
      <c r="B98" s="5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</row>
    <row r="99" spans="1:48" ht="37.5" customHeight="1" x14ac:dyDescent="0.25">
      <c r="A99" s="8"/>
      <c r="B99" s="5"/>
      <c r="C99" s="8"/>
      <c r="D99" s="62" t="s">
        <v>79</v>
      </c>
      <c r="E99" s="63"/>
      <c r="F99" s="63"/>
      <c r="G99" s="63"/>
      <c r="H99" s="63"/>
      <c r="I99" s="63"/>
      <c r="J99" s="63"/>
      <c r="K99" s="63"/>
      <c r="L99" s="63"/>
      <c r="M99" s="63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</row>
    <row r="100" spans="1:48" ht="19.5" customHeight="1" x14ac:dyDescent="0.25">
      <c r="A100" s="8"/>
      <c r="B100" s="5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</row>
    <row r="101" spans="1:48" ht="33" x14ac:dyDescent="0.6">
      <c r="A101" s="8"/>
      <c r="B101" s="5"/>
      <c r="C101" s="8"/>
      <c r="D101" s="64"/>
      <c r="E101" s="65"/>
      <c r="F101" s="65"/>
      <c r="G101" s="66" t="s">
        <v>69</v>
      </c>
      <c r="H101" s="67" t="s">
        <v>86</v>
      </c>
      <c r="I101" s="68">
        <f>SUM(J103:J107)</f>
        <v>20</v>
      </c>
      <c r="J101" s="65"/>
      <c r="K101" s="65"/>
      <c r="L101" s="65"/>
      <c r="M101" s="65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</row>
    <row r="102" spans="1:48" ht="34.799999999999997" x14ac:dyDescent="0.25">
      <c r="A102" s="8"/>
      <c r="B102" s="5"/>
      <c r="C102" s="8"/>
      <c r="D102" s="38" t="s">
        <v>110</v>
      </c>
      <c r="E102" s="38" t="s">
        <v>0</v>
      </c>
      <c r="F102" s="39" t="s">
        <v>2</v>
      </c>
      <c r="G102" s="40" t="s">
        <v>64</v>
      </c>
      <c r="H102" s="38" t="s">
        <v>5</v>
      </c>
      <c r="I102" s="41" t="s">
        <v>37</v>
      </c>
      <c r="J102" s="38" t="s">
        <v>109</v>
      </c>
      <c r="K102" s="42" t="s">
        <v>103</v>
      </c>
      <c r="L102" s="43" t="s">
        <v>75</v>
      </c>
      <c r="M102" s="44">
        <f>COUNT(D103:D107)</f>
        <v>5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</row>
    <row r="103" spans="1:48" ht="66" x14ac:dyDescent="0.25">
      <c r="A103" s="8"/>
      <c r="B103" s="5"/>
      <c r="C103" s="8"/>
      <c r="D103" s="45">
        <v>12</v>
      </c>
      <c r="E103" s="55" t="s">
        <v>100</v>
      </c>
      <c r="F103" s="59" t="s">
        <v>15</v>
      </c>
      <c r="G103" s="56" t="s">
        <v>97</v>
      </c>
      <c r="H103" s="49" t="s">
        <v>6</v>
      </c>
      <c r="I103" s="50" t="s">
        <v>39</v>
      </c>
      <c r="J103" s="60">
        <f t="array" ref="J103">INDEX(Backlog!I:I, MATCH(TRUE, Backlog!A:A=D103, 0))</f>
        <v>12</v>
      </c>
      <c r="K103" s="52">
        <f t="array" ref="K103">INDEX(Backlog!K:K, MATCH(TRUE, Backlog!A:A=D103, 0))</f>
        <v>4200</v>
      </c>
      <c r="L103" s="53" t="s">
        <v>77</v>
      </c>
      <c r="M103" s="69">
        <f>SUM(J103:J107)</f>
        <v>20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</row>
    <row r="104" spans="1:48" ht="26.4" x14ac:dyDescent="0.25">
      <c r="A104" s="8"/>
      <c r="B104" s="5"/>
      <c r="C104" s="8"/>
      <c r="D104" s="45">
        <v>13</v>
      </c>
      <c r="E104" s="55" t="s">
        <v>28</v>
      </c>
      <c r="F104" s="70" t="s">
        <v>15</v>
      </c>
      <c r="G104" s="56" t="s">
        <v>28</v>
      </c>
      <c r="H104" s="49" t="s">
        <v>7</v>
      </c>
      <c r="I104" s="50" t="s">
        <v>39</v>
      </c>
      <c r="J104" s="60">
        <f t="array" ref="J104">INDEX(Backlog!I:I, MATCH(TRUE, Backlog!A:A=D104, 0))</f>
        <v>1</v>
      </c>
      <c r="K104" s="52">
        <f t="array" ref="K104">INDEX(Backlog!K:K, MATCH(TRUE, Backlog!A:A=D104, 0))</f>
        <v>350</v>
      </c>
      <c r="L104" s="43" t="s">
        <v>70</v>
      </c>
      <c r="M104" s="44">
        <f>SUM(J103:J107)</f>
        <v>20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</row>
    <row r="105" spans="1:48" ht="39.6" x14ac:dyDescent="0.25">
      <c r="A105" s="8"/>
      <c r="B105" s="5"/>
      <c r="C105" s="8"/>
      <c r="D105" s="45">
        <v>14</v>
      </c>
      <c r="E105" s="55" t="s">
        <v>29</v>
      </c>
      <c r="F105" s="70" t="s">
        <v>15</v>
      </c>
      <c r="G105" s="56" t="s">
        <v>98</v>
      </c>
      <c r="H105" s="49" t="s">
        <v>6</v>
      </c>
      <c r="I105" s="50" t="s">
        <v>39</v>
      </c>
      <c r="J105" s="60">
        <f t="array" ref="J105">INDEX(Backlog!I:I, MATCH(TRUE, Backlog!A:A=D105, 0))</f>
        <v>1</v>
      </c>
      <c r="K105" s="52">
        <f t="array" ref="K105">INDEX(Backlog!K:K, MATCH(TRUE, Backlog!A:A=D105, 0))</f>
        <v>350</v>
      </c>
      <c r="L105" s="43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</row>
    <row r="106" spans="1:48" ht="26.4" x14ac:dyDescent="0.25">
      <c r="A106" s="8"/>
      <c r="B106" s="5"/>
      <c r="C106" s="8"/>
      <c r="D106" s="45">
        <v>15</v>
      </c>
      <c r="E106" s="55" t="s">
        <v>30</v>
      </c>
      <c r="F106" s="70" t="s">
        <v>15</v>
      </c>
      <c r="G106" s="56" t="s">
        <v>30</v>
      </c>
      <c r="H106" s="49" t="s">
        <v>6</v>
      </c>
      <c r="I106" s="50" t="s">
        <v>39</v>
      </c>
      <c r="J106" s="60">
        <f t="array" ref="J106">INDEX(Backlog!I:I, MATCH(TRUE, Backlog!A:A=D106, 0))</f>
        <v>1</v>
      </c>
      <c r="K106" s="52">
        <f t="array" ref="K106">INDEX(Backlog!K:K, MATCH(TRUE, Backlog!A:A=D106, 0))</f>
        <v>350</v>
      </c>
      <c r="L106" s="43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</row>
    <row r="107" spans="1:48" ht="52.8" x14ac:dyDescent="0.25">
      <c r="A107" s="8"/>
      <c r="B107" s="5"/>
      <c r="C107" s="8"/>
      <c r="D107" s="45">
        <v>16</v>
      </c>
      <c r="E107" s="55" t="s">
        <v>34</v>
      </c>
      <c r="F107" s="59" t="s">
        <v>14</v>
      </c>
      <c r="G107" s="56" t="s">
        <v>99</v>
      </c>
      <c r="H107" s="49" t="s">
        <v>6</v>
      </c>
      <c r="I107" s="50" t="s">
        <v>39</v>
      </c>
      <c r="J107" s="60">
        <f t="array" ref="J107">INDEX(Backlog!I:I, MATCH(TRUE, Backlog!A:A=D107, 0))</f>
        <v>5</v>
      </c>
      <c r="K107" s="52">
        <f t="array" ref="K107">INDEX(Backlog!K:K, MATCH(TRUE, Backlog!A:A=D107, 0))</f>
        <v>1750</v>
      </c>
      <c r="L107" s="43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</row>
    <row r="108" spans="1:48" ht="32.25" customHeight="1" x14ac:dyDescent="0.25">
      <c r="A108" s="8"/>
      <c r="B108" s="5"/>
      <c r="C108" s="8"/>
      <c r="D108" s="62" t="s">
        <v>84</v>
      </c>
      <c r="E108" s="63"/>
      <c r="F108" s="63"/>
      <c r="G108" s="63"/>
      <c r="H108" s="63"/>
      <c r="I108" s="63"/>
      <c r="J108" s="63"/>
      <c r="K108" s="63"/>
      <c r="L108" s="63"/>
      <c r="M108" s="63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</row>
    <row r="109" spans="1:48" x14ac:dyDescent="0.25">
      <c r="A109" s="8"/>
      <c r="B109" s="5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</row>
    <row r="110" spans="1:48" ht="37.5" customHeight="1" x14ac:dyDescent="0.25">
      <c r="A110" s="8"/>
      <c r="B110" s="5"/>
      <c r="C110" s="8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</row>
    <row r="111" spans="1:48" x14ac:dyDescent="0.25">
      <c r="A111" s="8"/>
      <c r="B111" s="5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</row>
    <row r="112" spans="1:48" ht="49.2" customHeight="1" x14ac:dyDescent="0.25">
      <c r="A112" s="8"/>
      <c r="B112" s="5"/>
      <c r="C112" s="61"/>
      <c r="D112" s="71" t="s">
        <v>80</v>
      </c>
      <c r="E112" s="72"/>
      <c r="F112" s="72"/>
      <c r="G112" s="72"/>
      <c r="H112" s="72"/>
      <c r="I112" s="72"/>
      <c r="J112" s="72"/>
      <c r="K112" s="72"/>
      <c r="L112" s="72"/>
      <c r="M112" s="72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</row>
    <row r="113" spans="1:48" x14ac:dyDescent="0.25">
      <c r="A113" s="8"/>
      <c r="B113" s="5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</row>
    <row r="114" spans="1:48" ht="37.5" customHeight="1" x14ac:dyDescent="0.6">
      <c r="A114" s="8"/>
      <c r="B114" s="5"/>
      <c r="C114" s="8"/>
      <c r="D114" s="73"/>
      <c r="E114" s="74"/>
      <c r="F114" s="74"/>
      <c r="G114" s="75" t="s">
        <v>76</v>
      </c>
      <c r="H114" s="76" t="s">
        <v>86</v>
      </c>
      <c r="I114" s="77">
        <f>SUM(J116:J120)</f>
        <v>17</v>
      </c>
      <c r="J114" s="74"/>
      <c r="K114" s="74"/>
      <c r="L114" s="74"/>
      <c r="M114" s="74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</row>
    <row r="115" spans="1:48" ht="21" customHeight="1" x14ac:dyDescent="0.25">
      <c r="A115" s="8"/>
      <c r="B115" s="5"/>
      <c r="C115" s="8"/>
      <c r="D115" s="38" t="s">
        <v>110</v>
      </c>
      <c r="E115" s="38" t="s">
        <v>0</v>
      </c>
      <c r="F115" s="39" t="s">
        <v>2</v>
      </c>
      <c r="G115" s="40" t="s">
        <v>64</v>
      </c>
      <c r="H115" s="38" t="s">
        <v>3</v>
      </c>
      <c r="I115" s="41" t="s">
        <v>37</v>
      </c>
      <c r="J115" s="38" t="s">
        <v>107</v>
      </c>
      <c r="K115" s="42" t="s">
        <v>108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spans="1:48" ht="39.6" x14ac:dyDescent="0.6">
      <c r="A116" s="8"/>
      <c r="B116" s="5"/>
      <c r="C116" s="8"/>
      <c r="D116" s="45">
        <v>7</v>
      </c>
      <c r="E116" s="55" t="s">
        <v>19</v>
      </c>
      <c r="F116" s="70" t="s">
        <v>15</v>
      </c>
      <c r="G116" s="56" t="s">
        <v>92</v>
      </c>
      <c r="H116" s="49" t="s">
        <v>9</v>
      </c>
      <c r="I116" s="50" t="s">
        <v>39</v>
      </c>
      <c r="J116" s="51">
        <v>1</v>
      </c>
      <c r="K116" s="52">
        <f t="array" ref="K116">INDEX(Backlog!K:K, MATCH(TRUE, Backlog!A:A=D116, 0))</f>
        <v>350</v>
      </c>
      <c r="L116" s="74"/>
      <c r="M116" s="72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spans="1:48" ht="39.6" x14ac:dyDescent="0.25">
      <c r="A117" s="8"/>
      <c r="B117" s="5"/>
      <c r="C117" s="8"/>
      <c r="D117" s="45">
        <v>8</v>
      </c>
      <c r="E117" s="55" t="s">
        <v>21</v>
      </c>
      <c r="F117" s="70" t="s">
        <v>15</v>
      </c>
      <c r="G117" s="56" t="s">
        <v>93</v>
      </c>
      <c r="H117" s="49" t="s">
        <v>9</v>
      </c>
      <c r="I117" s="50" t="s">
        <v>39</v>
      </c>
      <c r="J117" s="51">
        <v>1</v>
      </c>
      <c r="K117" s="52">
        <f t="array" ref="K117">INDEX(Backlog!K:K, MATCH(TRUE, Backlog!A:A=D117, 0))</f>
        <v>350</v>
      </c>
      <c r="L117" s="43" t="s">
        <v>75</v>
      </c>
      <c r="M117" s="44">
        <f>COUNT(D116:D121)</f>
        <v>5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</row>
    <row r="118" spans="1:48" ht="39.6" x14ac:dyDescent="0.25">
      <c r="A118" s="8"/>
      <c r="B118" s="5"/>
      <c r="C118" s="8"/>
      <c r="D118" s="45">
        <v>9</v>
      </c>
      <c r="E118" s="55" t="s">
        <v>23</v>
      </c>
      <c r="F118" s="70" t="s">
        <v>15</v>
      </c>
      <c r="G118" s="56" t="s">
        <v>94</v>
      </c>
      <c r="H118" s="49" t="s">
        <v>8</v>
      </c>
      <c r="I118" s="50" t="s">
        <v>39</v>
      </c>
      <c r="J118" s="51">
        <v>5</v>
      </c>
      <c r="K118" s="52">
        <f t="array" ref="K118">INDEX(Backlog!K:K, MATCH(TRUE, Backlog!A:A=D118, 0))</f>
        <v>1750</v>
      </c>
      <c r="L118" s="53" t="s">
        <v>77</v>
      </c>
      <c r="M118" s="54">
        <f>SUM(J118+J116+J117+J120)</f>
        <v>12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</row>
    <row r="119" spans="1:48" ht="39.6" x14ac:dyDescent="0.25">
      <c r="A119" s="8"/>
      <c r="B119" s="5"/>
      <c r="C119" s="8"/>
      <c r="D119" s="45">
        <v>10</v>
      </c>
      <c r="E119" s="55" t="s">
        <v>24</v>
      </c>
      <c r="F119" s="59" t="s">
        <v>14</v>
      </c>
      <c r="G119" s="56" t="s">
        <v>95</v>
      </c>
      <c r="H119" s="49" t="s">
        <v>9</v>
      </c>
      <c r="I119" s="50" t="s">
        <v>40</v>
      </c>
      <c r="J119" s="51">
        <v>5</v>
      </c>
      <c r="K119" s="52">
        <f t="array" ref="K119">INDEX(Backlog!K:K, MATCH(TRUE, Backlog!A:A=D119, 0))</f>
        <v>2000</v>
      </c>
      <c r="L119" s="43" t="s">
        <v>70</v>
      </c>
      <c r="M119" s="58">
        <f>J116+J117+J118+J120</f>
        <v>12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</row>
    <row r="120" spans="1:48" ht="39.6" x14ac:dyDescent="0.25">
      <c r="A120" s="8"/>
      <c r="B120" s="5"/>
      <c r="C120" s="8"/>
      <c r="D120" s="45">
        <v>11</v>
      </c>
      <c r="E120" s="55" t="s">
        <v>25</v>
      </c>
      <c r="F120" s="70" t="s">
        <v>15</v>
      </c>
      <c r="G120" s="56" t="s">
        <v>96</v>
      </c>
      <c r="H120" s="49" t="s">
        <v>7</v>
      </c>
      <c r="I120" s="50" t="s">
        <v>39</v>
      </c>
      <c r="J120" s="51">
        <v>5</v>
      </c>
      <c r="K120" s="52">
        <f t="array" ref="K120">INDEX(Backlog!K:K, MATCH(TRUE, Backlog!A:A=D120, 0))</f>
        <v>1750</v>
      </c>
      <c r="L120" s="43" t="s">
        <v>71</v>
      </c>
      <c r="M120" s="58">
        <f>J119</f>
        <v>5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</row>
    <row r="121" spans="1:48" ht="21" x14ac:dyDescent="0.25">
      <c r="A121" s="8"/>
      <c r="B121" s="5"/>
      <c r="C121" s="8"/>
      <c r="D121" s="8"/>
      <c r="E121" s="8"/>
      <c r="F121" s="8"/>
      <c r="G121" s="8"/>
      <c r="H121" s="78"/>
      <c r="I121" s="60"/>
      <c r="J121" s="79"/>
      <c r="K121" s="80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</row>
    <row r="122" spans="1:48" ht="32.25" customHeight="1" x14ac:dyDescent="0.25">
      <c r="A122" s="8"/>
      <c r="B122" s="5"/>
      <c r="C122" s="8"/>
      <c r="D122" s="71" t="s">
        <v>81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</row>
    <row r="123" spans="1:48" x14ac:dyDescent="0.25">
      <c r="A123" s="8"/>
      <c r="B123" s="5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</row>
    <row r="124" spans="1:48" x14ac:dyDescent="0.25">
      <c r="A124" s="8"/>
      <c r="B124" s="5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</row>
    <row r="125" spans="1:48" x14ac:dyDescent="0.25">
      <c r="A125" s="8"/>
      <c r="B125" s="5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</row>
    <row r="126" spans="1:48" x14ac:dyDescent="0.25">
      <c r="A126" s="8"/>
      <c r="B126" s="5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</row>
    <row r="127" spans="1:48" x14ac:dyDescent="0.25">
      <c r="A127" s="8"/>
      <c r="B127" s="5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</row>
    <row r="128" spans="1:48" x14ac:dyDescent="0.25">
      <c r="A128" s="8"/>
      <c r="B128" s="5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</row>
    <row r="129" spans="1:48" x14ac:dyDescent="0.25">
      <c r="A129" s="8"/>
      <c r="B129" s="5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</row>
    <row r="130" spans="1:48" x14ac:dyDescent="0.25">
      <c r="A130" s="8"/>
      <c r="B130" s="5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</row>
    <row r="131" spans="1:48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</row>
    <row r="132" spans="1:48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</row>
    <row r="133" spans="1:48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</row>
    <row r="134" spans="1:48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</row>
    <row r="135" spans="1:48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</row>
    <row r="136" spans="1:48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</row>
    <row r="137" spans="1:48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</row>
    <row r="138" spans="1:48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</row>
    <row r="139" spans="1:48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</row>
    <row r="140" spans="1:48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</row>
    <row r="141" spans="1:48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</row>
    <row r="142" spans="1:48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</row>
    <row r="143" spans="1:48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</row>
    <row r="144" spans="1:48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</row>
    <row r="145" spans="1:48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</row>
    <row r="146" spans="1:48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</row>
    <row r="147" spans="1:48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</row>
    <row r="148" spans="1:48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</row>
    <row r="149" spans="1:48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</row>
    <row r="150" spans="1:48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</row>
    <row r="151" spans="1:48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</row>
    <row r="152" spans="1:48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</row>
    <row r="153" spans="1:48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</row>
    <row r="154" spans="1:48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</row>
    <row r="155" spans="1:48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</row>
    <row r="156" spans="1:48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</row>
    <row r="157" spans="1:48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</row>
    <row r="158" spans="1:48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</row>
    <row r="159" spans="1:48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</row>
    <row r="160" spans="1:48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</row>
    <row r="161" spans="1:48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</row>
    <row r="162" spans="1:48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</row>
    <row r="163" spans="1:48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</row>
    <row r="164" spans="1:48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</row>
    <row r="165" spans="1:48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</row>
    <row r="166" spans="1:48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</row>
    <row r="167" spans="1:48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</row>
    <row r="168" spans="1:48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</row>
    <row r="169" spans="1:48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</row>
    <row r="170" spans="1:48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</row>
    <row r="171" spans="1:48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</row>
    <row r="172" spans="1:48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</row>
    <row r="173" spans="1:48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</row>
    <row r="174" spans="1:48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</row>
    <row r="175" spans="1:48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</row>
    <row r="176" spans="1:48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</row>
    <row r="177" spans="1:48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</row>
    <row r="178" spans="1:48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</row>
    <row r="179" spans="1:48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</row>
    <row r="180" spans="1:48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</row>
    <row r="181" spans="1:48" x14ac:dyDescent="0.25">
      <c r="A181" s="8"/>
      <c r="B181" s="8"/>
      <c r="C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</row>
    <row r="182" spans="1:48" x14ac:dyDescent="0.25">
      <c r="C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</row>
    <row r="183" spans="1:48" x14ac:dyDescent="0.25">
      <c r="O183" s="8"/>
      <c r="P183" s="8"/>
      <c r="Q183" s="8"/>
      <c r="R183" s="8"/>
      <c r="S183" s="8"/>
    </row>
    <row r="184" spans="1:48" x14ac:dyDescent="0.25">
      <c r="O184" s="8"/>
      <c r="P184" s="8"/>
      <c r="Q184" s="8"/>
      <c r="R184" s="8"/>
      <c r="S184" s="8"/>
    </row>
    <row r="185" spans="1:48" x14ac:dyDescent="0.25">
      <c r="O185" s="8"/>
      <c r="P185" s="8"/>
      <c r="Q185" s="8"/>
      <c r="R185" s="8"/>
      <c r="S185" s="8"/>
    </row>
    <row r="186" spans="1:48" x14ac:dyDescent="0.25">
      <c r="O186" s="8"/>
      <c r="P186" s="8"/>
      <c r="Q186" s="8"/>
      <c r="R186" s="8"/>
      <c r="S186" s="8"/>
    </row>
    <row r="187" spans="1:48" x14ac:dyDescent="0.25">
      <c r="O187" s="8"/>
      <c r="P187" s="8"/>
      <c r="Q187" s="8"/>
      <c r="R187" s="8"/>
      <c r="S187" s="8"/>
    </row>
    <row r="188" spans="1:48" x14ac:dyDescent="0.25">
      <c r="O188" s="8"/>
      <c r="P188" s="8"/>
      <c r="Q188" s="8"/>
      <c r="R188" s="8"/>
      <c r="S188" s="8"/>
    </row>
    <row r="189" spans="1:48" x14ac:dyDescent="0.25">
      <c r="O189" s="8"/>
      <c r="P189" s="8"/>
      <c r="Q189" s="8"/>
      <c r="R189" s="8"/>
      <c r="S189" s="8"/>
    </row>
    <row r="190" spans="1:48" x14ac:dyDescent="0.25">
      <c r="O190" s="8"/>
      <c r="P190" s="8"/>
      <c r="Q190" s="8"/>
      <c r="R190" s="8"/>
      <c r="S190" s="8"/>
    </row>
  </sheetData>
  <mergeCells count="2">
    <mergeCell ref="E4:E5"/>
    <mergeCell ref="F4:F5"/>
  </mergeCells>
  <conditionalFormatting sqref="K87:K92 J103:K107 K116:K120 H121:K121">
    <cfRule type="expression" dxfId="106" priority="181">
      <formula>$J$85="Won’t have"</formula>
    </cfRule>
  </conditionalFormatting>
  <conditionalFormatting sqref="H115">
    <cfRule type="colorScale" priority="139">
      <colorScale>
        <cfvo type="min"/>
        <cfvo type="percentile" val="20"/>
        <cfvo type="max"/>
        <color rgb="FF63BE7B"/>
        <color rgb="FFFFEB84"/>
        <color rgb="FFF8696B"/>
      </colorScale>
    </cfRule>
  </conditionalFormatting>
  <conditionalFormatting sqref="H86 J115 H102 J102">
    <cfRule type="cellIs" dxfId="105" priority="191" operator="equal">
      <formula>"Could have"</formula>
    </cfRule>
    <cfRule type="cellIs" dxfId="104" priority="192" operator="equal">
      <formula>"Should have"</formula>
    </cfRule>
    <cfRule type="cellIs" dxfId="103" priority="193" operator="equal">
      <formula>"Must have"</formula>
    </cfRule>
  </conditionalFormatting>
  <conditionalFormatting sqref="H86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02" priority="219" operator="equal">
      <formula>"Won’t have"</formula>
    </cfRule>
  </conditionalFormatting>
  <conditionalFormatting sqref="J102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01" priority="180" operator="equal">
      <formula>"Won’t have"</formula>
    </cfRule>
  </conditionalFormatting>
  <conditionalFormatting sqref="J115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00" priority="138" operator="equal">
      <formula>"Won’t have"</formula>
    </cfRule>
  </conditionalFormatting>
  <conditionalFormatting sqref="J86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99" priority="214" operator="equal">
      <formula>"Could have"</formula>
    </cfRule>
    <cfRule type="cellIs" dxfId="98" priority="215" operator="equal">
      <formula>"Should have"</formula>
    </cfRule>
    <cfRule type="cellIs" dxfId="97" priority="216" operator="equal">
      <formula>"Must have"</formula>
    </cfRule>
    <cfRule type="cellIs" dxfId="96" priority="217" operator="equal">
      <formula>"Won’t have"</formula>
    </cfRule>
  </conditionalFormatting>
  <conditionalFormatting sqref="I86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95" priority="209" operator="equal">
      <formula>"Could have"</formula>
    </cfRule>
    <cfRule type="cellIs" dxfId="94" priority="210" operator="equal">
      <formula>"Should have"</formula>
    </cfRule>
    <cfRule type="cellIs" dxfId="93" priority="211" operator="equal">
      <formula>"Must have"</formula>
    </cfRule>
    <cfRule type="cellIs" dxfId="92" priority="212" operator="equal">
      <formula>"Won’t have"</formula>
    </cfRule>
  </conditionalFormatting>
  <conditionalFormatting sqref="I102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91" priority="167" operator="equal">
      <formula>"Could have"</formula>
    </cfRule>
    <cfRule type="cellIs" dxfId="90" priority="168" operator="equal">
      <formula>"Should have"</formula>
    </cfRule>
    <cfRule type="cellIs" dxfId="89" priority="169" operator="equal">
      <formula>"Must have"</formula>
    </cfRule>
    <cfRule type="cellIs" dxfId="88" priority="170" operator="equal">
      <formula>"Won’t have"</formula>
    </cfRule>
  </conditionalFormatting>
  <conditionalFormatting sqref="K86 I86 K102 I102 K115">
    <cfRule type="cellIs" dxfId="87" priority="143" operator="equal">
      <formula>"Graphiste"</formula>
    </cfRule>
    <cfRule type="cellIs" dxfId="86" priority="144" operator="equal">
      <formula>"Presta IA"</formula>
    </cfRule>
    <cfRule type="cellIs" dxfId="85" priority="145" operator="equal">
      <formula>"Data Scientist"</formula>
    </cfRule>
    <cfRule type="cellIs" dxfId="84" priority="146" operator="equal">
      <formula>"UX Designer"</formula>
    </cfRule>
    <cfRule type="cellIs" dxfId="83" priority="147" operator="equal">
      <formula>"Développeur"</formula>
    </cfRule>
  </conditionalFormatting>
  <conditionalFormatting sqref="K86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7:K92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02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15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8:M92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7:I87 E103:G103">
    <cfRule type="expression" dxfId="82" priority="98">
      <formula>#REF!="Won’t have"</formula>
    </cfRule>
  </conditionalFormatting>
  <conditionalFormatting sqref="H87:H92">
    <cfRule type="cellIs" dxfId="81" priority="95" operator="equal">
      <formula>"Could have"</formula>
    </cfRule>
    <cfRule type="cellIs" dxfId="80" priority="96" operator="equal">
      <formula>"Should have"</formula>
    </cfRule>
    <cfRule type="cellIs" dxfId="79" priority="97" operator="equal">
      <formula>"Must have"</formula>
    </cfRule>
  </conditionalFormatting>
  <conditionalFormatting sqref="E88:I88">
    <cfRule type="expression" dxfId="78" priority="99">
      <formula>#REF!="Won’t have"</formula>
    </cfRule>
  </conditionalFormatting>
  <conditionalFormatting sqref="E89:I89">
    <cfRule type="expression" dxfId="77" priority="100">
      <formula>#REF!="Won’t have"</formula>
    </cfRule>
  </conditionalFormatting>
  <conditionalFormatting sqref="E90:I90">
    <cfRule type="expression" dxfId="76" priority="101">
      <formula>#REF!="Won’t have"</formula>
    </cfRule>
  </conditionalFormatting>
  <conditionalFormatting sqref="E91:H92 E116:H120 E106:G107">
    <cfRule type="expression" dxfId="75" priority="102">
      <formula>#REF!="Won’t have"</formula>
    </cfRule>
  </conditionalFormatting>
  <conditionalFormatting sqref="I87">
    <cfRule type="expression" dxfId="74" priority="84">
      <formula>#REF!="Won’t have"</formula>
    </cfRule>
  </conditionalFormatting>
  <conditionalFormatting sqref="I87:I92">
    <cfRule type="cellIs" dxfId="73" priority="85" operator="equal">
      <formula>"Graphiste"</formula>
    </cfRule>
    <cfRule type="cellIs" dxfId="72" priority="86" operator="equal">
      <formula>"Presta IA"</formula>
    </cfRule>
    <cfRule type="cellIs" dxfId="71" priority="87" operator="equal">
      <formula>"Data Scientist"</formula>
    </cfRule>
    <cfRule type="cellIs" dxfId="70" priority="88" operator="equal">
      <formula>"UX Designer"</formula>
    </cfRule>
    <cfRule type="cellIs" dxfId="69" priority="89" operator="equal">
      <formula>"Développeur"</formula>
    </cfRule>
  </conditionalFormatting>
  <conditionalFormatting sqref="I88">
    <cfRule type="expression" dxfId="68" priority="90">
      <formula>#REF!="Won’t have"</formula>
    </cfRule>
  </conditionalFormatting>
  <conditionalFormatting sqref="I89">
    <cfRule type="expression" dxfId="67" priority="91">
      <formula>#REF!="Won’t have"</formula>
    </cfRule>
  </conditionalFormatting>
  <conditionalFormatting sqref="I90">
    <cfRule type="expression" dxfId="66" priority="92">
      <formula>#REF!="Won’t have"</formula>
    </cfRule>
  </conditionalFormatting>
  <conditionalFormatting sqref="I91">
    <cfRule type="expression" dxfId="65" priority="93">
      <formula>#REF!="Won’t have"</formula>
    </cfRule>
  </conditionalFormatting>
  <conditionalFormatting sqref="I92">
    <cfRule type="expression" dxfId="64" priority="94">
      <formula>#REF!="Won’t have"</formula>
    </cfRule>
  </conditionalFormatting>
  <conditionalFormatting sqref="J87">
    <cfRule type="expression" dxfId="63" priority="77">
      <formula>#REF!="Won’t have"</formula>
    </cfRule>
  </conditionalFormatting>
  <conditionalFormatting sqref="J87:J92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8">
    <cfRule type="expression" dxfId="62" priority="79">
      <formula>#REF!="Won’t have"</formula>
    </cfRule>
  </conditionalFormatting>
  <conditionalFormatting sqref="J89">
    <cfRule type="expression" dxfId="61" priority="80">
      <formula>#REF!="Won’t have"</formula>
    </cfRule>
  </conditionalFormatting>
  <conditionalFormatting sqref="J90 E105:G105">
    <cfRule type="expression" dxfId="60" priority="81">
      <formula>#REF!="Won’t have"</formula>
    </cfRule>
  </conditionalFormatting>
  <conditionalFormatting sqref="J91">
    <cfRule type="expression" dxfId="59" priority="82">
      <formula>#REF!="Won’t have"</formula>
    </cfRule>
  </conditionalFormatting>
  <conditionalFormatting sqref="J92">
    <cfRule type="expression" dxfId="58" priority="83">
      <formula>#REF!="Won’t have"</formula>
    </cfRule>
  </conditionalFormatting>
  <conditionalFormatting sqref="K86"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57" priority="356" operator="equal">
      <formula>"Could have"</formula>
    </cfRule>
    <cfRule type="cellIs" dxfId="56" priority="357" operator="equal">
      <formula>"Should have"</formula>
    </cfRule>
    <cfRule type="cellIs" dxfId="55" priority="358" operator="equal">
      <formula>"Must have"</formula>
    </cfRule>
    <cfRule type="cellIs" dxfId="54" priority="359" operator="equal">
      <formula>"Won’t have"</formula>
    </cfRule>
  </conditionalFormatting>
  <conditionalFormatting sqref="E104:G104">
    <cfRule type="expression" dxfId="53" priority="65">
      <formula>#REF!</formula>
    </cfRule>
  </conditionalFormatting>
  <conditionalFormatting sqref="H103:H107">
    <cfRule type="cellIs" dxfId="52" priority="56" operator="equal">
      <formula>"Could have"</formula>
    </cfRule>
    <cfRule type="cellIs" dxfId="51" priority="57" operator="equal">
      <formula>"Should have"</formula>
    </cfRule>
    <cfRule type="cellIs" dxfId="50" priority="58" operator="equal">
      <formula>"Must have"</formula>
    </cfRule>
  </conditionalFormatting>
  <conditionalFormatting sqref="H103">
    <cfRule type="expression" dxfId="49" priority="59">
      <formula>#REF!="Won’t have"</formula>
    </cfRule>
  </conditionalFormatting>
  <conditionalFormatting sqref="H104">
    <cfRule type="expression" dxfId="48" priority="60">
      <formula>#REF!</formula>
    </cfRule>
  </conditionalFormatting>
  <conditionalFormatting sqref="H105">
    <cfRule type="expression" dxfId="47" priority="61">
      <formula>#REF!="Won’t have"</formula>
    </cfRule>
  </conditionalFormatting>
  <conditionalFormatting sqref="H106">
    <cfRule type="expression" dxfId="46" priority="62">
      <formula>#REF!="Won’t have"</formula>
    </cfRule>
  </conditionalFormatting>
  <conditionalFormatting sqref="H107">
    <cfRule type="expression" dxfId="45" priority="63">
      <formula>#REF!="Won’t have"</formula>
    </cfRule>
  </conditionalFormatting>
  <conditionalFormatting sqref="I103:I107">
    <cfRule type="cellIs" dxfId="44" priority="46" operator="equal">
      <formula>"Graphiste"</formula>
    </cfRule>
    <cfRule type="cellIs" dxfId="43" priority="47" operator="equal">
      <formula>"Presta IA"</formula>
    </cfRule>
    <cfRule type="cellIs" dxfId="42" priority="48" operator="equal">
      <formula>"Data Scientist"</formula>
    </cfRule>
    <cfRule type="cellIs" dxfId="41" priority="49" operator="equal">
      <formula>"UX Designer"</formula>
    </cfRule>
    <cfRule type="cellIs" dxfId="40" priority="50" operator="equal">
      <formula>"Développeur"</formula>
    </cfRule>
  </conditionalFormatting>
  <conditionalFormatting sqref="I103">
    <cfRule type="expression" dxfId="39" priority="51">
      <formula>#REF!="Won’t have"</formula>
    </cfRule>
  </conditionalFormatting>
  <conditionalFormatting sqref="I104">
    <cfRule type="expression" dxfId="38" priority="52">
      <formula>#REF!</formula>
    </cfRule>
  </conditionalFormatting>
  <conditionalFormatting sqref="I105">
    <cfRule type="expression" dxfId="37" priority="53">
      <formula>#REF!="Won’t have"</formula>
    </cfRule>
  </conditionalFormatting>
  <conditionalFormatting sqref="I106">
    <cfRule type="expression" dxfId="36" priority="54">
      <formula>#REF!="Won’t have"</formula>
    </cfRule>
  </conditionalFormatting>
  <conditionalFormatting sqref="I107">
    <cfRule type="expression" dxfId="35" priority="55">
      <formula>#REF!="Won’t have"</formula>
    </cfRule>
  </conditionalFormatting>
  <conditionalFormatting sqref="J103:J107"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03:K107">
    <cfRule type="colorScale" priority="3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02">
    <cfRule type="colorScale" priority="364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34" priority="365" operator="equal">
      <formula>"Could have"</formula>
    </cfRule>
    <cfRule type="cellIs" dxfId="33" priority="366" operator="equal">
      <formula>"Should have"</formula>
    </cfRule>
    <cfRule type="cellIs" dxfId="32" priority="367" operator="equal">
      <formula>"Must have"</formula>
    </cfRule>
    <cfRule type="cellIs" dxfId="31" priority="368" operator="equal">
      <formula>"Won’t have"</formula>
    </cfRule>
  </conditionalFormatting>
  <conditionalFormatting sqref="H116:H120">
    <cfRule type="cellIs" dxfId="30" priority="38" operator="equal">
      <formula>"Could have"</formula>
    </cfRule>
    <cfRule type="cellIs" dxfId="29" priority="39" operator="equal">
      <formula>"Should have"</formula>
    </cfRule>
    <cfRule type="cellIs" dxfId="28" priority="40" operator="equal">
      <formula>"Must have"</formula>
    </cfRule>
  </conditionalFormatting>
  <conditionalFormatting sqref="J116:J120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6">
    <cfRule type="expression" dxfId="27" priority="33">
      <formula>#REF!="Won’t have"</formula>
    </cfRule>
  </conditionalFormatting>
  <conditionalFormatting sqref="J117">
    <cfRule type="expression" dxfId="26" priority="34">
      <formula>#REF!="Won’t have"</formula>
    </cfRule>
  </conditionalFormatting>
  <conditionalFormatting sqref="J118">
    <cfRule type="expression" dxfId="25" priority="35">
      <formula>#REF!="Won’t have"</formula>
    </cfRule>
  </conditionalFormatting>
  <conditionalFormatting sqref="J119">
    <cfRule type="expression" dxfId="24" priority="36">
      <formula>#REF!="Won’t have"</formula>
    </cfRule>
  </conditionalFormatting>
  <conditionalFormatting sqref="J120">
    <cfRule type="expression" dxfId="23" priority="37">
      <formula>#REF!="Won’t have"</formula>
    </cfRule>
  </conditionalFormatting>
  <conditionalFormatting sqref="I11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22" priority="18" operator="equal">
      <formula>"Could have"</formula>
    </cfRule>
    <cfRule type="cellIs" dxfId="21" priority="19" operator="equal">
      <formula>"Should have"</formula>
    </cfRule>
    <cfRule type="cellIs" dxfId="20" priority="20" operator="equal">
      <formula>"Must have"</formula>
    </cfRule>
    <cfRule type="cellIs" dxfId="19" priority="21" operator="equal">
      <formula>"Won’t have"</formula>
    </cfRule>
  </conditionalFormatting>
  <conditionalFormatting sqref="I115">
    <cfRule type="cellIs" dxfId="18" priority="12" operator="equal">
      <formula>"Graphiste"</formula>
    </cfRule>
    <cfRule type="cellIs" dxfId="17" priority="13" operator="equal">
      <formula>"Presta IA"</formula>
    </cfRule>
    <cfRule type="cellIs" dxfId="16" priority="14" operator="equal">
      <formula>"Data Scientist"</formula>
    </cfRule>
    <cfRule type="cellIs" dxfId="15" priority="15" operator="equal">
      <formula>"UX Designer"</formula>
    </cfRule>
    <cfRule type="cellIs" dxfId="14" priority="16" operator="equal">
      <formula>"Développeur"</formula>
    </cfRule>
  </conditionalFormatting>
  <conditionalFormatting sqref="I116:I120">
    <cfRule type="cellIs" dxfId="13" priority="2" operator="equal">
      <formula>"Graphiste"</formula>
    </cfRule>
    <cfRule type="cellIs" dxfId="12" priority="3" operator="equal">
      <formula>"Presta IA"</formula>
    </cfRule>
    <cfRule type="cellIs" dxfId="11" priority="4" operator="equal">
      <formula>"Data Scientist"</formula>
    </cfRule>
    <cfRule type="cellIs" dxfId="10" priority="5" operator="equal">
      <formula>"UX Designer"</formula>
    </cfRule>
    <cfRule type="cellIs" dxfId="9" priority="6" operator="equal">
      <formula>"Développeur"</formula>
    </cfRule>
  </conditionalFormatting>
  <conditionalFormatting sqref="I116">
    <cfRule type="expression" dxfId="8" priority="7">
      <formula>#REF!="Won’t have"</formula>
    </cfRule>
  </conditionalFormatting>
  <conditionalFormatting sqref="I117">
    <cfRule type="expression" dxfId="7" priority="8">
      <formula>#REF!="Won’t have"</formula>
    </cfRule>
  </conditionalFormatting>
  <conditionalFormatting sqref="I118">
    <cfRule type="expression" dxfId="6" priority="9">
      <formula>#REF!="Won’t have"</formula>
    </cfRule>
  </conditionalFormatting>
  <conditionalFormatting sqref="I119">
    <cfRule type="expression" dxfId="5" priority="10">
      <formula>#REF!="Won’t have"</formula>
    </cfRule>
  </conditionalFormatting>
  <conditionalFormatting sqref="I120">
    <cfRule type="expression" dxfId="4" priority="11">
      <formula>#REF!="Won’t have"</formula>
    </cfRule>
  </conditionalFormatting>
  <conditionalFormatting sqref="K115">
    <cfRule type="colorScale" priority="373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3" priority="374" operator="equal">
      <formula>"Could have"</formula>
    </cfRule>
    <cfRule type="cellIs" dxfId="2" priority="375" operator="equal">
      <formula>"Should have"</formula>
    </cfRule>
    <cfRule type="cellIs" dxfId="1" priority="376" operator="equal">
      <formula>"Must have"</formula>
    </cfRule>
    <cfRule type="cellIs" dxfId="0" priority="377" operator="equal">
      <formula>"Won’t have"</formula>
    </cfRule>
  </conditionalFormatting>
  <conditionalFormatting sqref="K116:K120">
    <cfRule type="colorScale" priority="3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1">
    <cfRule type="colorScale" priority="392">
      <colorScale>
        <cfvo type="min"/>
        <cfvo type="percentile" val="20"/>
        <cfvo type="max"/>
        <color rgb="FF63BE7B"/>
        <color rgb="FFFFEB84"/>
        <color rgb="FFF8696B"/>
      </colorScale>
    </cfRule>
  </conditionalFormatting>
  <conditionalFormatting sqref="I121">
    <cfRule type="colorScale" priority="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1">
    <cfRule type="colorScale" priority="3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1"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9:M1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errorStyle="information" allowBlank="1" showInputMessage="1" showErrorMessage="1" errorTitle="Nouvelle valeur" error="Il est préférable de choisir parmi les choix proposés." promptTitle="Priorisation" prompt="Priorisation de la tâcher à réaliser." sqref="H87:I92 H103:I107 H116:H120" xr:uid="{FA864256-4AA4-48D4-8F43-DF6071E64954}">
      <formula1>"Must have, Should have, Could have, Won’t have"</formula1>
    </dataValidation>
    <dataValidation type="list" allowBlank="1" showInputMessage="1" showErrorMessage="1" sqref="I87:I92 I103:I106 I116:I120" xr:uid="{70ADB2D2-C739-4AC1-BFCC-7906A81CBE3A}">
      <formula1>"Développeur,UX Designer,Graphiste,Data Scientist,Presta IA"</formula1>
    </dataValidation>
    <dataValidation type="list" allowBlank="1" showInputMessage="1" showErrorMessage="1" sqref="I107" xr:uid="{17D0075B-C2AF-4FAF-AACA-2F3294759BB8}">
      <formula1>"Développeur,UX Designer,Data Scientist,Presta IA"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E48EAA-6588-4793-B7B5-E2E426BB644E}">
          <x14:formula1>
            <xm:f>Backlog!$A$2:$A$17</xm:f>
          </x14:formula1>
          <xm:sqref>D121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organisation Sprints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ELJADDI</dc:creator>
  <cp:lastModifiedBy>Tarik ELJADDI</cp:lastModifiedBy>
  <dcterms:created xsi:type="dcterms:W3CDTF">2024-11-25T14:21:18Z</dcterms:created>
  <dcterms:modified xsi:type="dcterms:W3CDTF">2024-11-26T15:09:36Z</dcterms:modified>
</cp:coreProperties>
</file>