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t.eljaddi\Downloads\projet 10\Solution projet 10\"/>
    </mc:Choice>
  </mc:AlternateContent>
  <xr:revisionPtr revIDLastSave="0" documentId="13_ncr:1_{85DD5CD5-BB87-423E-B378-DBAF55F20935}" xr6:coauthVersionLast="36" xr6:coauthVersionMax="47" xr10:uidLastSave="{00000000-0000-0000-0000-000000000000}"/>
  <bookViews>
    <workbookView xWindow="0" yWindow="0" windowWidth="23040" windowHeight="9684" xr2:uid="{00000000-000D-0000-FFFF-FFFF00000000}"/>
  </bookViews>
  <sheets>
    <sheet name="Dimensionnement " sheetId="1" r:id="rId1"/>
    <sheet name="Registre des traitements CNIL" sheetId="2" r:id="rId2"/>
    <sheet name="Risques" sheetId="4"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8" i="2" l="1"/>
  <c r="F69" i="1" l="1"/>
  <c r="H9" i="4" l="1"/>
  <c r="H7" i="4"/>
  <c r="H8" i="4"/>
  <c r="H10" i="4"/>
  <c r="H11" i="4"/>
  <c r="H6" i="4"/>
  <c r="D124" i="1" l="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F44" i="1"/>
  <c r="F43" i="1"/>
  <c r="F42" i="1"/>
  <c r="F41" i="1"/>
  <c r="F40" i="1"/>
  <c r="B105" i="2" l="1"/>
  <c r="B53" i="2" l="1"/>
  <c r="B1" i="2"/>
  <c r="F8" i="1" l="1"/>
  <c r="G8" i="1" s="1"/>
  <c r="F31" i="1"/>
  <c r="F25" i="1" l="1"/>
  <c r="F23" i="1"/>
  <c r="F30" i="1"/>
  <c r="F22" i="1"/>
  <c r="F14" i="1"/>
  <c r="F26" i="1"/>
  <c r="F10" i="1"/>
  <c r="F17" i="1"/>
  <c r="F16" i="1"/>
  <c r="F15" i="1"/>
  <c r="F29" i="1"/>
  <c r="F21" i="1"/>
  <c r="F13" i="1"/>
  <c r="F18" i="1"/>
  <c r="F9" i="1"/>
  <c r="F24" i="1"/>
  <c r="F28" i="1"/>
  <c r="F20" i="1"/>
  <c r="F12" i="1"/>
  <c r="F27" i="1"/>
  <c r="F19" i="1"/>
  <c r="F11" i="1"/>
  <c r="F70" i="1"/>
  <c r="D97" i="1" s="1"/>
  <c r="G11" i="1" l="1"/>
  <c r="G19" i="1"/>
  <c r="G27" i="1"/>
  <c r="G12" i="1"/>
  <c r="G20" i="1"/>
  <c r="G28" i="1"/>
  <c r="G17" i="1"/>
  <c r="G10" i="1"/>
  <c r="G26" i="1"/>
  <c r="G13" i="1"/>
  <c r="G21" i="1"/>
  <c r="G29" i="1"/>
  <c r="G15" i="1"/>
  <c r="G23" i="1"/>
  <c r="G24" i="1"/>
  <c r="G9" i="1"/>
  <c r="G25" i="1"/>
  <c r="G18" i="1"/>
  <c r="G14" i="1"/>
  <c r="G22" i="1"/>
  <c r="G30" i="1"/>
  <c r="G31" i="1"/>
  <c r="G16" i="1"/>
  <c r="E42" i="1" l="1"/>
  <c r="E41" i="1"/>
  <c r="E43" i="1"/>
  <c r="E44" i="1"/>
  <c r="E40" i="1"/>
  <c r="D45" i="1"/>
  <c r="F45" i="1" l="1"/>
  <c r="D96" i="1" l="1"/>
  <c r="D98" i="1" s="1"/>
  <c r="D102" i="1" s="1"/>
  <c r="D25" i="1" s="1"/>
  <c r="D8" i="1" l="1"/>
  <c r="E8" i="1" s="1"/>
  <c r="H8" i="1" s="1"/>
  <c r="D19" i="1"/>
  <c r="D17" i="1"/>
  <c r="D29" i="1"/>
  <c r="D22" i="1"/>
  <c r="D20" i="1"/>
  <c r="D23" i="1"/>
  <c r="D27" i="1"/>
  <c r="D9" i="1"/>
  <c r="D18" i="1"/>
  <c r="D14" i="1"/>
  <c r="D31" i="1"/>
  <c r="D28" i="1"/>
  <c r="D12" i="1"/>
  <c r="D10" i="1"/>
  <c r="D24" i="1"/>
  <c r="D13" i="1"/>
  <c r="D15" i="1"/>
  <c r="D16" i="1"/>
  <c r="D21" i="1"/>
  <c r="D30" i="1"/>
  <c r="D26" i="1"/>
  <c r="D11" i="1"/>
  <c r="E12" i="1" l="1"/>
  <c r="H12" i="1" s="1"/>
  <c r="E27" i="1"/>
  <c r="H27" i="1" s="1"/>
  <c r="E18" i="1"/>
  <c r="H18" i="1" s="1"/>
  <c r="E22" i="1"/>
  <c r="H22" i="1" s="1"/>
  <c r="E16" i="1"/>
  <c r="H16" i="1" s="1"/>
  <c r="E28" i="1"/>
  <c r="H28" i="1" s="1"/>
  <c r="E20" i="1"/>
  <c r="H20" i="1" s="1"/>
  <c r="E26" i="1"/>
  <c r="H26" i="1" s="1"/>
  <c r="E10" i="1"/>
  <c r="H10" i="1" s="1"/>
  <c r="E23" i="1"/>
  <c r="H23" i="1" s="1"/>
  <c r="E9" i="1"/>
  <c r="H9" i="1" s="1"/>
  <c r="F33" i="1" s="1"/>
  <c r="E11" i="1"/>
  <c r="H11" i="1" s="1"/>
  <c r="E19" i="1"/>
  <c r="H19" i="1" s="1"/>
  <c r="E21" i="1"/>
  <c r="H21" i="1" s="1"/>
  <c r="E17" i="1"/>
  <c r="H17" i="1" s="1"/>
  <c r="E13" i="1"/>
  <c r="H13" i="1" s="1"/>
  <c r="E25" i="1"/>
  <c r="H25" i="1" s="1"/>
  <c r="E24" i="1"/>
  <c r="H24" i="1" s="1"/>
  <c r="E31" i="1"/>
  <c r="H31" i="1" s="1"/>
  <c r="H33" i="1" s="1"/>
  <c r="E29" i="1"/>
  <c r="H29" i="1" s="1"/>
  <c r="E30" i="1"/>
  <c r="H30" i="1" s="1"/>
  <c r="E14" i="1"/>
  <c r="H14" i="1" s="1"/>
  <c r="E15" i="1"/>
  <c r="H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1F7214C8-80EB-4C6D-BDA7-92E55297E79F}">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4249193F-39A3-4ABC-A236-DF62645C6074}">
      <text>
        <r>
          <rPr>
            <sz val="11"/>
            <color rgb="FF000000"/>
            <rFont val="Calibri"/>
            <family val="2"/>
          </rPr>
          <t>Si le responsable du traitement est situé hors UE, il doit indiquer en plus le nom de son représentant sur le territoire de l'UE</t>
        </r>
      </text>
    </comment>
    <comment ref="A10" authorId="0" shapeId="0" xr:uid="{08D111E2-FC67-4729-AF79-C99D7E258E6C}">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4C1CCDD7-86B2-44FC-BADC-7B8E9B5FA3B8}">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9" authorId="0" shapeId="0" xr:uid="{B368C00E-3483-45B9-8446-3A74F0A76211}">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5" authorId="0" shapeId="0" xr:uid="{DE2D91E3-4A2D-47E8-A67C-BDED81BCE68A}">
      <text>
        <r>
          <rPr>
            <sz val="11"/>
            <color rgb="FF000000"/>
            <rFont val="Calibri"/>
            <family val="2"/>
          </rPr>
          <t>Cf. article 87 du règlement qui prévoit des règles nationales spécifiques pour cette donnée.  
Numéro INSEE ou numéro de Sécurité Sociale.</t>
        </r>
      </text>
    </comment>
    <comment ref="A27" authorId="0" shapeId="0" xr:uid="{6D9BE381-64FF-43F8-8F6F-A4674B175626}">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27" authorId="0" shapeId="0" xr:uid="{6CB29DF5-B4B7-43EE-A4F3-11E02EC2A9CB}">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8" authorId="0" shapeId="0" xr:uid="{95C9D073-D661-4D90-9C95-B7448F4843AC}">
      <text>
        <r>
          <rPr>
            <sz val="11"/>
            <color rgb="FF000000"/>
            <rFont val="Calibri"/>
            <family val="2"/>
          </rPr>
          <t>Lister tous les types de personnes faisant l'objet du traitement de données.
Exemple : salariés, clients, patients, prospects …</t>
        </r>
      </text>
    </comment>
    <comment ref="A42" authorId="0" shapeId="0" xr:uid="{34970C89-4C12-4110-B791-BA2A2D1B668C}">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46" authorId="0" shapeId="0" xr:uid="{605C9467-1B77-4AE1-9FFB-8F6D25DC1A08}">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5" authorId="0" shapeId="0" xr:uid="{F86A031C-4A27-42F7-9514-F73C886BE2D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61" authorId="0" shapeId="0" xr:uid="{6C1F0805-1DE2-480F-83D5-CB54EE672BEB}">
      <text>
        <r>
          <rPr>
            <sz val="11"/>
            <color rgb="FF000000"/>
            <rFont val="Calibri"/>
            <family val="2"/>
          </rPr>
          <t>Si le responsable du traitement est situé hors UE, il doit indiquer en plus le nom de son représentant sur le territoire de l'UE</t>
        </r>
      </text>
    </comment>
    <comment ref="A62" authorId="0" shapeId="0" xr:uid="{68250FA5-A4E3-46C8-BBFC-D38F3EFD539F}">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66" authorId="0" shapeId="0" xr:uid="{CC1F5953-42C4-49C1-994E-8243B8FAC741}">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71" authorId="0" shapeId="0" xr:uid="{8DB040DA-3743-4736-8354-A67D17A6B048}">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77" authorId="0" shapeId="0" xr:uid="{881347ED-2E47-43A4-8212-921C8C76A4AA}">
      <text>
        <r>
          <rPr>
            <sz val="11"/>
            <color rgb="FF000000"/>
            <rFont val="Calibri"/>
            <family val="2"/>
          </rPr>
          <t>Cf. article 87 du règlement qui prévoit des règles nationales spécifiques pour cette donnée.  
Numéro INSEE ou numéro de Sécurité Sociale.</t>
        </r>
      </text>
    </comment>
    <comment ref="A79" authorId="0" shapeId="0" xr:uid="{2FE6B355-C9B5-4A95-A7EB-34A908925ADB}">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79" authorId="0" shapeId="0" xr:uid="{F259CB6B-5A78-4E4D-8064-2F7484252B6C}">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90" authorId="0" shapeId="0" xr:uid="{09879F39-83E3-4622-830D-348AE5AF3C63}">
      <text>
        <r>
          <rPr>
            <sz val="11"/>
            <color rgb="FF000000"/>
            <rFont val="Calibri"/>
            <family val="2"/>
          </rPr>
          <t>Lister tous les types de personnes faisant l'objet du traitement de données.
Exemple : salariés, clients, patients, prospects …</t>
        </r>
      </text>
    </comment>
    <comment ref="A94" authorId="0" shapeId="0" xr:uid="{9B24A7E5-5960-416A-AB75-93BC5E892789}">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98" authorId="0" shapeId="0" xr:uid="{822ED1AF-BAC7-42EF-A9AD-6607FCD26E58}">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107" authorId="0" shapeId="0" xr:uid="{843CF302-1C42-4B8E-8681-11ECE80B8E0A}">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13" authorId="0" shapeId="0" xr:uid="{A7DC309D-5F94-4829-8F73-EC41DA811C4E}">
      <text>
        <r>
          <rPr>
            <sz val="11"/>
            <color rgb="FF000000"/>
            <rFont val="Calibri"/>
            <family val="2"/>
          </rPr>
          <t>Si le responsable du traitement est situé hors UE, il doit indiquer en plus le nom de son représentant sur le territoire de l'UE</t>
        </r>
      </text>
    </comment>
    <comment ref="A114" authorId="0" shapeId="0" xr:uid="{B7FD1E5E-8F76-448A-8F18-C9D568B7212E}">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18" authorId="0" shapeId="0" xr:uid="{903E0288-9A9B-4772-B908-B07EC29FE65F}">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23" authorId="0" shapeId="0" xr:uid="{5A834CE0-49E5-41CC-BF1F-73411BD3544C}">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29" authorId="0" shapeId="0" xr:uid="{84A14325-CABA-406C-8C48-F9CAD4E1CE5E}">
      <text>
        <r>
          <rPr>
            <sz val="11"/>
            <color rgb="FF000000"/>
            <rFont val="Calibri"/>
            <family val="2"/>
          </rPr>
          <t>Cf. article 87 du règlement qui prévoit des règles nationales spécifiques pour cette donnée.  
Numéro INSEE ou numéro de Sécurité Sociale.</t>
        </r>
      </text>
    </comment>
    <comment ref="A131" authorId="0" shapeId="0" xr:uid="{AE37A659-62DB-4461-ACFF-6DB85F12C723}">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131" authorId="0" shapeId="0" xr:uid="{70DA9212-EF5C-4C9A-88AF-EDF0D65BE7E6}">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42" authorId="0" shapeId="0" xr:uid="{48DF0DD3-F357-4B64-AB49-76FD2AF8D3F6}">
      <text>
        <r>
          <rPr>
            <sz val="11"/>
            <color rgb="FF000000"/>
            <rFont val="Calibri"/>
            <family val="2"/>
          </rPr>
          <t>Lister tous les types de personnes faisant l'objet du traitement de données.
Exemple : salariés, clients, patients, prospects …</t>
        </r>
      </text>
    </comment>
    <comment ref="A146" authorId="0" shapeId="0" xr:uid="{DD2FAB4B-797B-4EA3-8625-89F74C5AA6F6}">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150" authorId="0" shapeId="0" xr:uid="{1495750F-A34E-4043-A7C7-7863D7D99887}">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159" authorId="0" shapeId="0" xr:uid="{1E500117-4206-48B4-98C3-22D50BC02888}">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65" authorId="0" shapeId="0" xr:uid="{7FA04CD9-7155-448E-8773-D33E404C9CFB}">
      <text>
        <r>
          <rPr>
            <sz val="11"/>
            <color rgb="FF000000"/>
            <rFont val="Calibri"/>
            <family val="2"/>
          </rPr>
          <t>Si le responsable du traitement est situé hors UE, il doit indiquer en plus le nom de son représentant sur le territoire de l'UE</t>
        </r>
      </text>
    </comment>
    <comment ref="A166" authorId="0" shapeId="0" xr:uid="{93A06B87-3E8B-4E50-B52C-641405607D4C}">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70" authorId="0" shapeId="0" xr:uid="{4E0B5765-1937-4847-9A8D-616791E99A3F}">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75" authorId="0" shapeId="0" xr:uid="{A726BF4C-78D5-40D2-A819-6E9C0C54D292}">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81" authorId="0" shapeId="0" xr:uid="{5CE3FF76-CAD3-4227-AF37-6DAFCED65895}">
      <text>
        <r>
          <rPr>
            <sz val="11"/>
            <color rgb="FF000000"/>
            <rFont val="Calibri"/>
            <family val="2"/>
          </rPr>
          <t>Cf. article 87 du règlement qui prévoit des règles nationales spécifiques pour cette donnée.  
Numéro INSEE ou numéro de Sécurité Sociale.</t>
        </r>
      </text>
    </comment>
    <comment ref="A183" authorId="0" shapeId="0" xr:uid="{D6450C1C-4425-4EAF-89E6-38F8566B3CF4}">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183" authorId="0" shapeId="0" xr:uid="{6E7B326F-EB7E-4E79-AC74-0BCCEA013019}">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94" authorId="0" shapeId="0" xr:uid="{07448E4E-9944-4002-91B3-9E715F02C51E}">
      <text>
        <r>
          <rPr>
            <sz val="11"/>
            <color rgb="FF000000"/>
            <rFont val="Calibri"/>
            <family val="2"/>
          </rPr>
          <t>Lister tous les types de personnes faisant l'objet du traitement de données.
Exemple : salariés, clients, patients, prospects …</t>
        </r>
      </text>
    </comment>
    <comment ref="A198" authorId="0" shapeId="0" xr:uid="{BFC60313-E5C3-4AF5-AB49-49DD6A0145BC}">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02" authorId="0" shapeId="0" xr:uid="{FB78DB55-0250-43CF-AC81-A2A609EAC3F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<sst xmlns="http://schemas.openxmlformats.org/spreadsheetml/2006/main" count="474" uniqueCount="229">
  <si>
    <t>Développeur</t>
  </si>
  <si>
    <t>Data Scientist</t>
  </si>
  <si>
    <t>Presta IA</t>
  </si>
  <si>
    <t>UX Designer</t>
  </si>
  <si>
    <t>Graphiste</t>
  </si>
  <si>
    <t>Coût (€)</t>
  </si>
  <si>
    <t>Charge (jours)</t>
  </si>
  <si>
    <t>Charge (%)</t>
  </si>
  <si>
    <t>DIMENSIONNEMENT</t>
  </si>
  <si>
    <t>Azure AI Custom vision</t>
  </si>
  <si>
    <t xml:space="preserve">Total mensuel ($) : </t>
  </si>
  <si>
    <t xml:space="preserve">Total mensuel (€) : </t>
  </si>
  <si>
    <t>Taux de change $/€ :</t>
  </si>
  <si>
    <t>Coût de développement initial</t>
  </si>
  <si>
    <t>User stories</t>
  </si>
  <si>
    <t>Infrastructure Azure</t>
  </si>
  <si>
    <t>% du coût initial :</t>
  </si>
  <si>
    <t>Mois 1</t>
  </si>
  <si>
    <t>Mois 2</t>
  </si>
  <si>
    <t>Mois 3</t>
  </si>
  <si>
    <t>Mois 4</t>
  </si>
  <si>
    <t>Mois 5</t>
  </si>
  <si>
    <t>Mois 6</t>
  </si>
  <si>
    <t>Mois 7</t>
  </si>
  <si>
    <t>Mois 8</t>
  </si>
  <si>
    <t>Mois 9</t>
  </si>
  <si>
    <t>Mois 10</t>
  </si>
  <si>
    <t>Mois 11</t>
  </si>
  <si>
    <t>Mois 12</t>
  </si>
  <si>
    <t xml:space="preserve">Croissance mensuelle première année : </t>
  </si>
  <si>
    <t>Mois 13</t>
  </si>
  <si>
    <t>Mois 14</t>
  </si>
  <si>
    <t>Mois 15</t>
  </si>
  <si>
    <t>Mois 16</t>
  </si>
  <si>
    <t>Mois 17</t>
  </si>
  <si>
    <t>Mois 18</t>
  </si>
  <si>
    <t>Mois 19</t>
  </si>
  <si>
    <t>Mois 20</t>
  </si>
  <si>
    <t>Mois 21</t>
  </si>
  <si>
    <t>Mois 22</t>
  </si>
  <si>
    <t>Mois 23</t>
  </si>
  <si>
    <t>Mois 24</t>
  </si>
  <si>
    <t>Coûts</t>
  </si>
  <si>
    <t>Gains ventes</t>
  </si>
  <si>
    <t>Coûts cumulés</t>
  </si>
  <si>
    <t>Gains cumulés</t>
  </si>
  <si>
    <t>Gains net</t>
  </si>
  <si>
    <t>Mois</t>
  </si>
  <si>
    <t>RENTABILITÉ</t>
  </si>
  <si>
    <t>USER STORIES</t>
  </si>
  <si>
    <t>INFRASTRUCTURE AZURE</t>
  </si>
  <si>
    <t>COÛTS ANNUELS DE MAINTENANCE</t>
  </si>
  <si>
    <t>COÛTS MARKETING</t>
  </si>
  <si>
    <t>ESTIMATION DES GAINS GÉNÉRÉS PAR L’AUGMENTATION DES VENTES</t>
  </si>
  <si>
    <t>Gain sur 2 ans :</t>
  </si>
  <si>
    <t xml:space="preserve">Description  du traitement  </t>
  </si>
  <si>
    <t>Nom du traitement</t>
  </si>
  <si>
    <t>N° / RÉF</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</si>
  <si>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</si>
  <si>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</si>
  <si>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</si>
  <si>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</si>
  <si>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</si>
  <si>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</si>
  <si>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</si>
  <si>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</si>
  <si>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</si>
  <si>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</si>
  <si>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</si>
  <si>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</si>
  <si>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</si>
  <si>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Finalité(s) du traitement effectué</t>
  </si>
  <si>
    <t>Finalité principale</t>
  </si>
  <si>
    <t>Sous-finalité 1</t>
  </si>
  <si>
    <t>Sous-finalité 2</t>
  </si>
  <si>
    <t>Catégories de données personnelles concernées</t>
  </si>
  <si>
    <t>Description</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</si>
  <si>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</si>
  <si>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</si>
  <si>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</si>
  <si>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</si>
  <si>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</si>
  <si>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</si>
  <si>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</si>
  <si>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</si>
  <si>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</si>
  <si>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</si>
  <si>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</si>
  <si>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</si>
  <si>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</si>
  <si>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</si>
  <si>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</si>
  <si>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</si>
  <si>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</si>
  <si>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</si>
  <si>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</si>
  <si>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</si>
  <si>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Catégorie de personnes 2</t>
  </si>
  <si>
    <t>Destinataires</t>
  </si>
  <si>
    <t>Type de destinataire</t>
  </si>
  <si>
    <t>Destinataire 1</t>
  </si>
  <si>
    <t>Destinataire 2</t>
  </si>
  <si>
    <t>Mesures de sécurité</t>
  </si>
  <si>
    <t>Type de mesure de sécurité</t>
  </si>
  <si>
    <t>Mesure de sécurité 1</t>
  </si>
  <si>
    <t>Mesure de sécurité 2</t>
  </si>
  <si>
    <t>Mesure de sécurité 3</t>
  </si>
  <si>
    <t>Traitement :</t>
  </si>
  <si>
    <t>France</t>
  </si>
  <si>
    <t>N/A</t>
  </si>
  <si>
    <t>Identification des vêtements porté par l'utilisateur sur la photo.</t>
  </si>
  <si>
    <t>Photo de l'utilisateur, pouvant faire apparaître son visage et son lieu de vie.</t>
  </si>
  <si>
    <t>1 jour</t>
  </si>
  <si>
    <t>Clients</t>
  </si>
  <si>
    <t>Prospects</t>
  </si>
  <si>
    <t>Les prospects ne disposeront pas d'ID utilisateur.</t>
  </si>
  <si>
    <t>Service interne qui traite les données</t>
  </si>
  <si>
    <t>Modèle informatique de prédiction automatique en production dans un service cloud Microsoft Azure localisé en Europe.</t>
  </si>
  <si>
    <t>Contrôle d'accès des utilisateurs</t>
  </si>
  <si>
    <t>Seuls les techniciens habilités à gérer le modèle en production peuvent accéder aux photos.</t>
  </si>
  <si>
    <t>Mesures de traçabilité</t>
  </si>
  <si>
    <t>Autres mesures (à préciser)</t>
  </si>
  <si>
    <t>Effacement automatique des photos et toutes données associées au bout d'un jour maximum (purge quotienne).</t>
  </si>
  <si>
    <t>Techniciens habilités</t>
  </si>
  <si>
    <t>Les techniciens habilités à gérer le modèle en production peuvent accéder aux photos, mais ceci n'est pas nécessaire au traitement prévu.</t>
  </si>
  <si>
    <t>Identification des différentes parties du corps de l'utilisateur sur la photo.</t>
  </si>
  <si>
    <t>Afficher le produit recommandé (vêtement) sur l'utilisateur présent sur la photo.</t>
  </si>
  <si>
    <t>Essayage virtuel du produit (vêtement)</t>
  </si>
  <si>
    <t>Proposer une recommandation produit (vêtement) en fonction des vêtements identifiés.</t>
  </si>
  <si>
    <t>Analyse de photo d'utilisateur afin d'identifier les différentes parties de son corps dans le but de représenter en situation le produit recommandé (essayage virtuel du vêtement).</t>
  </si>
  <si>
    <t>L'adresse IP de la personne envoyant la photo est identifiée, ainsi que son ID client si existant.</t>
  </si>
  <si>
    <t>Analyse photo utilisateur et recommandation produit (vêtement)</t>
  </si>
  <si>
    <t>Analyse de photo d'utilisateur afin d'identifier le type de vêtements portés et de proposer une recommandation produit similaire (vêtement).</t>
  </si>
  <si>
    <t>Adresse IP et ID utilisateur (si existant) afin de limiter les risques d'abus ou de détournement.</t>
  </si>
  <si>
    <t>Certaines interprétations peuvent être possible à l'observation de la photo.
Ces données ne sont pas utilisées dans le cadre du traitement, leur présence est liée au support photographique.</t>
  </si>
  <si>
    <t>Visage pouvant apparaître sur la photo.
Ces données ne sont pas utilisées dans le cadre du traitement, leur présence est liée au support photographique.</t>
  </si>
  <si>
    <t>Certaines pathologies/handicaps peuvent être visibles sur la photo.
Ces données ne sont pas utilisées dans le cadre du traitement, leur présence est liée au support photographique.</t>
  </si>
  <si>
    <t xml:space="preserve">Établissement pénitentiaire visible en arrière plan, dispositif de type bracelet électronique, ou autre élément qui pourraient permettre une interprétation sur ce sujet.
Utilisateur en train de commettre un délit/crime.
Ces données ne sont pas utilisées dans le cadre du traitement, leur présence est liée au support photographique.
</t>
  </si>
  <si>
    <t>Production de recommandation produits (vêtements) en fonction des préférences indiquées par l'utilisateur</t>
  </si>
  <si>
    <t>Un algorithme produits des recommandations de produits (vêtements) basées sur des préférences volontairement et activement indiquées par l'utilisateur.</t>
  </si>
  <si>
    <t>Agrégation des différentes préférences indiquées par l'utilisateur. Ces préférences constituent une description des vêtements souhaités (marques, couleurs, type de vêtement, type de coupe, composition, etc.).</t>
  </si>
  <si>
    <t>Proposer une recommandation produit (vêtement) en fonction des préférences indiquées par l'utilisateur.</t>
  </si>
  <si>
    <t>Habitudes vestimentaires.</t>
  </si>
  <si>
    <t>Habitudes vestimentaires, genre ou expression de genre, religion.</t>
  </si>
  <si>
    <t>1 an en cas d'inactivité de l'utilisateur, sinon pendant toute la durée d'utilisation.</t>
  </si>
  <si>
    <t>Certaines déductions sont possibles à partir des préférences indiquées, mais ces déductions ne font pas partie des traitements réalisés.</t>
  </si>
  <si>
    <t>L'indication de ces préférences n'est possible que pour les utilisateurs disposant d'un compte client.</t>
  </si>
  <si>
    <t>Ces préférences sont liées au compte client de l'utilisateur.</t>
  </si>
  <si>
    <t>Ces données sont automatiquement effacées en cas d'inactivité du client pendant 1 an.</t>
  </si>
  <si>
    <t>Types et marques des vêtements portés, niveau de vie.</t>
  </si>
  <si>
    <t>Types et marques des vêtements portés, niveau de vie, lieu de vie.</t>
  </si>
  <si>
    <t>Les données de préférences sont stockées de manière chiffrées, les employés de l'entreprise n'y ont pas accès.</t>
  </si>
  <si>
    <t>Facteurs de risque</t>
  </si>
  <si>
    <t>Risque
(événement redouté)</t>
  </si>
  <si>
    <t>Probabilité
(0 à 3)</t>
  </si>
  <si>
    <t>Si …</t>
  </si>
  <si>
    <t>Alors …</t>
  </si>
  <si>
    <t>Étant donné que …</t>
  </si>
  <si>
    <t>Impact
(0 à 3)</t>
  </si>
  <si>
    <r>
      <t xml:space="preserve">Criticité
</t>
    </r>
    <r>
      <rPr>
        <b/>
        <sz val="12"/>
        <color theme="0"/>
        <rFont val="Calibri"/>
        <family val="2"/>
        <scheme val="minor"/>
      </rPr>
      <t>(impact × prob)</t>
    </r>
  </si>
  <si>
    <t>- Nous perdons l'effet de nouveauté et notre image d'entreprise innovante.
- Augmentation des dépenses marketing.
- Perte de prospects.</t>
  </si>
  <si>
    <t>L’application fait des propositions en fonction des vêtements actuellement possédés par l’utilisateur ou selon ses préférences renseignées.</t>
  </si>
  <si>
    <t>Pas d’effet de nouveauté, pas de découverte, l’utilisateur se lasse, ne comprend pas l'intérêt de l'application et l’achat est plus difficilement déclenché.</t>
  </si>
  <si>
    <t>- Perte d'utilisateurs.
- Chiffre d'affaire inférieures aux prédictions.
- Allongement de la durée nécessaire pour atteindre la rentabilité.</t>
  </si>
  <si>
    <t>Inclure une part de nouveauté dans les propositions de produits.</t>
  </si>
  <si>
    <t>Les délais sont très courts car un concurrent planifie le même type d’application, il faut être les premiers à proposer ces services.</t>
  </si>
  <si>
    <t>- S'assurer en amont de la pleine disponibilité des intervenants sur le projet.
- Consulter les intervenants du projets afin d'identifier de nouveaux risques qui n'auraient pas encore été envisagés.</t>
  </si>
  <si>
    <t>Titre</t>
  </si>
  <si>
    <t xml:space="preserve"> Data Scientist junior</t>
  </si>
  <si>
    <t>Délais courts</t>
  </si>
  <si>
    <t>Biais du modèle</t>
  </si>
  <si>
    <t>Manquements RGPD</t>
  </si>
  <si>
    <r>
      <t xml:space="preserve">Conséquences
</t>
    </r>
    <r>
      <rPr>
        <b/>
        <sz val="12"/>
        <color theme="0"/>
        <rFont val="Calibri"/>
        <family val="2"/>
        <scheme val="minor"/>
      </rPr>
      <t>(en coût, délai, qualité, satisfaction client)</t>
    </r>
  </si>
  <si>
    <t>- Effectuer les ajustements sur le modèle.
- Communication auprès du public pour l'informer de la mise à jour.</t>
  </si>
  <si>
    <t>Data Scientist junior, dépendance au sous-traitant</t>
  </si>
  <si>
    <t>Modèles mal réalisés, manque de fiabilité</t>
  </si>
  <si>
    <t>Mauvaise performance des modèles, retard dans la mise en œuvre</t>
  </si>
  <si>
    <t>Si le modèle échoue, augmenter les ressources internes ou refaire l'appel d'offres.</t>
  </si>
  <si>
    <t>Délais serrés (concurrence)</t>
  </si>
  <si>
    <t>Retard dans la livraison du projet</t>
  </si>
  <si>
    <t>Retard dans la mise sur le marché, perte de compétitivité</t>
  </si>
  <si>
    <t>Revoir la planification et les priorités, optimiser les processus de développement</t>
  </si>
  <si>
    <t>Réévaluer les priorités, allouer plus de ressources pour respecter les délais.</t>
  </si>
  <si>
    <t>Développeurs mobiles sur un autre projet urgent</t>
  </si>
  <si>
    <t>Manque de disponibilité des développeurs</t>
  </si>
  <si>
    <t>Planifier les tâches des développeurs de manière réaliste, suivre la charge de travail</t>
  </si>
  <si>
    <t>Replanifier les priorités ou embaucher des renforts pour pallier à la pénurie de ressources.</t>
  </si>
  <si>
    <t>Mauvaise gestion des données personnelles</t>
  </si>
  <si>
    <t>Non-conformité avec le RGPD</t>
  </si>
  <si>
    <t>Effectuer un audit RGPD, former l’équipe, mise en place d'un registre de traitement</t>
  </si>
  <si>
    <t>Mettre en œuvre les mesures correctives RGPD, réévaluer les processus de traitement des données.</t>
  </si>
  <si>
    <t>Application non populaire</t>
  </si>
  <si>
    <t>Resources humaines</t>
  </si>
  <si>
    <t>Analyses des risques</t>
  </si>
  <si>
    <t>Calcul</t>
  </si>
  <si>
    <t>Virtual Machines</t>
  </si>
  <si>
    <t>Stockage</t>
  </si>
  <si>
    <t>Storage Accounts</t>
  </si>
  <si>
    <t>Analyse</t>
  </si>
  <si>
    <t>Azure Machine Learning</t>
  </si>
  <si>
    <t>App Service</t>
  </si>
  <si>
    <t>Bases de données</t>
  </si>
  <si>
    <t>Azure SQL Database</t>
  </si>
  <si>
    <t>Azure Functions</t>
  </si>
  <si>
    <t>IA + Machine Learning</t>
  </si>
  <si>
    <t>Azure AI services</t>
  </si>
  <si>
    <t>Estimated monthly cost</t>
  </si>
  <si>
    <t>Service category</t>
  </si>
  <si>
    <t>Service type</t>
  </si>
  <si>
    <t>Prévention</t>
  </si>
  <si>
    <t>Réparation</t>
  </si>
  <si>
    <t xml:space="preserve">
-Sanctions financières et amandes
-perte de la confiance des utilisateurs</t>
  </si>
  <si>
    <t>- Allongement de la durée nécessaire pour atteindre la rentabilité.
- Impact sur le chiffre d'affaire.</t>
  </si>
  <si>
    <t>Ralentissement du développement de l'application mobile
non respect du planing</t>
  </si>
  <si>
    <t xml:space="preserve"> superviser de près le data scientist , renforcer la communication avec le sous-traitant</t>
  </si>
  <si>
    <t>- Augmentater du budget marketing pour rendre notre application plus visible dans ce contexte concurrenciel.
- Développer de nouvelles fonctionnalités afin de se démarquer de la concurrence.</t>
  </si>
  <si>
    <t>app-fashion-001</t>
  </si>
  <si>
    <t>prénom Nom</t>
  </si>
  <si>
    <t>47000</t>
  </si>
  <si>
    <t>agen</t>
  </si>
  <si>
    <t>numéro</t>
  </si>
  <si>
    <t>@fashion-insta.fr</t>
  </si>
  <si>
    <t>47001</t>
  </si>
  <si>
    <t>app-fashion-002</t>
  </si>
  <si>
    <t>app-fashion-003</t>
  </si>
  <si>
    <t>Estimation des gains générés par l’augmentation des ventes</t>
  </si>
  <si>
    <t>Coût de Maintenance</t>
  </si>
  <si>
    <t xml:space="preserve">Frais de  lancement produit : </t>
  </si>
  <si>
    <t xml:space="preserve">Frais mensuelle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</si>
</sst>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quot;€&quot;"/>
    <numFmt numFmtId="165" formatCode="0.0%"/>
    <numFmt numFmtId="166" formatCode="#,##0\ &quot;€&quot;"/>
    <numFmt numFmtId="167" formatCode="[$$-409]#,##0.00"/>
    <numFmt numFmtId="168" formatCode="[$$-409]#,##0.0000"/>
    <numFmt numFmtId="169" formatCode="[$$]#,##0"/>
  </numFmts>
  <fonts count="34">
    <font>
      <sz val="11"/>
      <color theme="1"/>
      <name val="Calibri"/>
      <family val="2"/>
      <scheme val="minor"/>
    </font>
    <font>
      <b/>
      <sz val="14"/>
      <color rgb="FF000000"/>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22"/>
      <color theme="1"/>
      <name val="Calibri"/>
      <family val="2"/>
      <scheme val="minor"/>
    </font>
    <font>
      <b/>
      <sz val="24"/>
      <color theme="1"/>
      <name val="Calibri"/>
      <family val="2"/>
      <scheme val="minor"/>
    </font>
    <font>
      <b/>
      <sz val="48"/>
      <color theme="1"/>
      <name val="Calibri"/>
      <family val="2"/>
      <scheme val="minor"/>
    </font>
    <font>
      <sz val="14"/>
      <color theme="1"/>
      <name val="Calibri"/>
      <family val="2"/>
      <scheme val="minor"/>
    </font>
    <font>
      <sz val="8"/>
      <name val="Calibri"/>
      <family val="2"/>
      <scheme val="minor"/>
    </font>
    <font>
      <b/>
      <sz val="1"/>
      <color theme="0"/>
      <name val="Calibri"/>
      <family val="2"/>
      <scheme val="minor"/>
    </font>
    <font>
      <sz val="14"/>
      <color theme="0" tint="-4.9989318521683403E-2"/>
      <name val="Calibri"/>
      <family val="2"/>
      <scheme val="minor"/>
    </font>
    <font>
      <sz val="11"/>
      <color rgb="FF000000"/>
      <name val="Calibri"/>
      <family val="2"/>
    </font>
    <font>
      <sz val="11"/>
      <color rgb="FFFFFFFF"/>
      <name val="Calibri"/>
      <family val="2"/>
      <scheme val="minor"/>
    </font>
    <font>
      <b/>
      <sz val="11"/>
      <color rgb="FF1F4E78"/>
      <name val="Calibri"/>
      <family val="2"/>
      <scheme val="minor"/>
    </font>
    <font>
      <b/>
      <sz val="11"/>
      <color rgb="FFFFFFFF"/>
      <name val="Calibri"/>
      <family val="2"/>
      <scheme val="minor"/>
    </font>
    <font>
      <sz val="11"/>
      <color rgb="FF000000"/>
      <name val="Calibri"/>
      <family val="2"/>
      <scheme val="minor"/>
    </font>
    <font>
      <sz val="11"/>
      <color rgb="FF1F4E78"/>
      <name val="Calibri"/>
      <family val="2"/>
      <scheme val="minor"/>
    </font>
    <font>
      <u/>
      <sz val="11"/>
      <color theme="10"/>
      <name val="Calibri"/>
      <family val="2"/>
      <scheme val="minor"/>
    </font>
    <font>
      <b/>
      <sz val="11"/>
      <name val="Calibri"/>
      <family val="2"/>
      <scheme val="minor"/>
    </font>
    <font>
      <b/>
      <u/>
      <sz val="11"/>
      <name val="Calibri"/>
      <family val="2"/>
      <scheme val="minor"/>
    </font>
    <font>
      <b/>
      <sz val="24"/>
      <color rgb="FFFFFFFF"/>
      <name val="Calibri"/>
      <family val="2"/>
      <scheme val="minor"/>
    </font>
    <font>
      <sz val="24"/>
      <color rgb="FFFFFFFF"/>
      <name val="Calibri"/>
      <family val="2"/>
      <scheme val="minor"/>
    </font>
    <font>
      <b/>
      <sz val="11"/>
      <color theme="0"/>
      <name val="Calibri"/>
      <family val="2"/>
      <scheme val="minor"/>
    </font>
    <font>
      <b/>
      <sz val="24"/>
      <color theme="0"/>
      <name val="Calibri"/>
      <family val="2"/>
      <scheme val="minor"/>
    </font>
    <font>
      <b/>
      <sz val="12"/>
      <color theme="0"/>
      <name val="Calibri"/>
      <family val="2"/>
      <scheme val="minor"/>
    </font>
    <font>
      <b/>
      <sz val="14"/>
      <color theme="0"/>
      <name val="Calibri"/>
      <family val="2"/>
      <scheme val="minor"/>
    </font>
    <font>
      <b/>
      <sz val="18"/>
      <color theme="1"/>
      <name val="Calibri"/>
      <family val="2"/>
      <scheme val="minor"/>
    </font>
    <font>
      <sz val="11"/>
      <name val="Calibri"/>
    </font>
    <font>
      <b/>
      <sz val="14"/>
      <color theme="1"/>
      <name val="Arial"/>
      <family val="2"/>
    </font>
    <font>
      <sz val="11"/>
      <name val="Arial"/>
      <family val="2"/>
    </font>
    <font>
      <b/>
      <sz val="24"/>
      <color theme="1"/>
      <name val="Arial"/>
      <family val="2"/>
    </font>
    <font>
      <b/>
      <sz val="14"/>
      <color rgb="FF000000"/>
      <name val="Arial"/>
      <family val="2"/>
    </font>
    <font>
      <sz val="11"/>
      <color theme="1"/>
      <name val="Arial"/>
      <family val="2"/>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E7E7"/>
        <bgColor indexed="64"/>
      </patternFill>
    </fill>
    <fill>
      <patternFill patternType="solid">
        <fgColor rgb="FF3B96EC"/>
        <bgColor rgb="FF3B96EC"/>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
      <patternFill patternType="lightUp">
        <fgColor theme="1"/>
      </patternFill>
    </fill>
    <fill>
      <patternFill patternType="solid">
        <fgColor theme="4"/>
        <bgColor indexed="64"/>
      </patternFill>
    </fill>
    <fill>
      <patternFill patternType="solid">
        <fgColor theme="0" tint="-0.499984740745262"/>
        <bgColor indexed="64"/>
      </patternFill>
    </fill>
    <fill>
      <patternFill patternType="solid">
        <fgColor rgb="FF00B0F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8" fillId="0" borderId="0" applyNumberFormat="0" applyFill="0" applyBorder="0" applyAlignment="0" applyProtection="0"/>
    <xf numFmtId="0" fontId="28" fillId="0" borderId="0"/>
  </cellStyleXfs>
  <cellXfs count="124">
    <xf numFmtId="0" fontId="0" fillId="0" borderId="0" xfId="0"/>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166" fontId="3"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15" fillId="12" borderId="1" xfId="0" applyFont="1" applyFill="1" applyBorder="1" applyAlignment="1">
      <alignment horizontal="right" vertical="center" wrapText="1"/>
    </xf>
    <xf numFmtId="0" fontId="15" fillId="13" borderId="1" xfId="0" applyFont="1" applyFill="1" applyBorder="1" applyAlignment="1">
      <alignment horizontal="right" vertical="center" wrapText="1"/>
    </xf>
    <xf numFmtId="14" fontId="19" fillId="14" borderId="1" xfId="0" applyNumberFormat="1" applyFont="1" applyFill="1" applyBorder="1" applyAlignment="1">
      <alignment horizontal="left" vertical="center"/>
    </xf>
    <xf numFmtId="49" fontId="19" fillId="14" borderId="1" xfId="0" applyNumberFormat="1" applyFont="1" applyFill="1" applyBorder="1" applyAlignment="1">
      <alignment vertical="center"/>
    </xf>
    <xf numFmtId="49" fontId="20" fillId="14" borderId="1" xfId="1" applyNumberFormat="1" applyFont="1" applyFill="1" applyBorder="1" applyAlignment="1">
      <alignment vertical="center"/>
    </xf>
    <xf numFmtId="14" fontId="19" fillId="14" borderId="1" xfId="0" applyNumberFormat="1" applyFont="1" applyFill="1" applyBorder="1" applyAlignment="1">
      <alignment horizontal="left" vertical="center" shrinkToFit="1"/>
    </xf>
    <xf numFmtId="0" fontId="0" fillId="4" borderId="1" xfId="0" applyFill="1" applyBorder="1" applyAlignment="1">
      <alignment horizontal="left" vertical="center"/>
    </xf>
    <xf numFmtId="0" fontId="0" fillId="4" borderId="1" xfId="0" applyFill="1" applyBorder="1" applyAlignment="1">
      <alignment vertical="center"/>
    </xf>
    <xf numFmtId="0" fontId="0" fillId="4" borderId="1" xfId="0" applyFill="1" applyBorder="1" applyAlignment="1">
      <alignment vertical="center" wrapText="1"/>
    </xf>
    <xf numFmtId="0" fontId="26" fillId="18" borderId="1" xfId="0" applyFont="1" applyFill="1" applyBorder="1" applyAlignment="1">
      <alignment horizontal="center" vertical="center" wrapText="1"/>
    </xf>
    <xf numFmtId="0" fontId="23" fillId="18" borderId="1" xfId="0" applyFont="1" applyFill="1" applyBorder="1" applyAlignment="1">
      <alignment horizontal="center" vertical="top" wrapText="1"/>
    </xf>
    <xf numFmtId="0" fontId="23" fillId="18" borderId="1" xfId="0" applyFont="1" applyFill="1" applyBorder="1" applyAlignment="1">
      <alignment horizontal="center" vertical="center" wrapText="1"/>
    </xf>
    <xf numFmtId="0" fontId="27" fillId="0" borderId="1" xfId="0" applyFont="1" applyFill="1" applyBorder="1" applyAlignment="1">
      <alignment vertical="center" wrapText="1"/>
    </xf>
    <xf numFmtId="49" fontId="0" fillId="0" borderId="1" xfId="0" applyNumberFormat="1" applyFill="1" applyBorder="1" applyAlignment="1">
      <alignment horizontal="left" vertical="center" wrapText="1"/>
    </xf>
    <xf numFmtId="0" fontId="0" fillId="2" borderId="1" xfId="0" applyFill="1" applyBorder="1"/>
    <xf numFmtId="0" fontId="0" fillId="0" borderId="1" xfId="0" applyBorder="1"/>
    <xf numFmtId="0" fontId="0" fillId="2" borderId="1" xfId="0" applyFill="1" applyBorder="1" applyAlignment="1">
      <alignment horizontal="center" vertical="center"/>
    </xf>
    <xf numFmtId="0" fontId="5" fillId="20" borderId="1" xfId="0" applyFont="1" applyFill="1" applyBorder="1" applyAlignment="1">
      <alignment horizontal="centerContinuous" vertical="center"/>
    </xf>
    <xf numFmtId="0" fontId="0" fillId="20" borderId="1" xfId="0" applyFill="1" applyBorder="1" applyAlignment="1">
      <alignment horizontal="centerContinuous"/>
    </xf>
    <xf numFmtId="0" fontId="7" fillId="2" borderId="1" xfId="0" applyFont="1" applyFill="1" applyBorder="1" applyAlignment="1">
      <alignment horizontal="centerContinuous"/>
    </xf>
    <xf numFmtId="0" fontId="0" fillId="2" borderId="1" xfId="0" applyFill="1" applyBorder="1" applyAlignment="1">
      <alignment horizontal="centerContinuous"/>
    </xf>
    <xf numFmtId="0" fontId="0" fillId="9" borderId="1" xfId="0" applyFill="1" applyBorder="1"/>
    <xf numFmtId="0" fontId="3" fillId="18" borderId="1" xfId="0" applyFont="1" applyFill="1" applyBorder="1" applyAlignment="1">
      <alignment horizontal="center" vertical="center"/>
    </xf>
    <xf numFmtId="0" fontId="3" fillId="19" borderId="1" xfId="0" applyFont="1" applyFill="1" applyBorder="1" applyAlignment="1">
      <alignment horizontal="center" vertical="center"/>
    </xf>
    <xf numFmtId="166" fontId="4" fillId="10" borderId="1" xfId="0" applyNumberFormat="1" applyFont="1" applyFill="1" applyBorder="1" applyAlignment="1">
      <alignment horizontal="center" vertical="center"/>
    </xf>
    <xf numFmtId="166" fontId="10" fillId="9" borderId="1" xfId="0" applyNumberFormat="1" applyFont="1" applyFill="1" applyBorder="1"/>
    <xf numFmtId="166" fontId="4" fillId="0" borderId="1" xfId="0" applyNumberFormat="1" applyFont="1" applyBorder="1" applyAlignment="1">
      <alignment horizontal="center" vertical="center"/>
    </xf>
    <xf numFmtId="0" fontId="3" fillId="9" borderId="1" xfId="0" applyFont="1" applyFill="1" applyBorder="1" applyAlignment="1">
      <alignment horizontal="center" vertical="center"/>
    </xf>
    <xf numFmtId="166" fontId="8" fillId="9" borderId="1" xfId="0" applyNumberFormat="1" applyFont="1" applyFill="1" applyBorder="1" applyAlignment="1">
      <alignment horizontal="center" vertical="center"/>
    </xf>
    <xf numFmtId="166" fontId="4" fillId="9" borderId="1" xfId="0" applyNumberFormat="1"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6" fillId="0" borderId="1" xfId="0" applyFont="1" applyBorder="1" applyAlignment="1">
      <alignment horizontal="center" vertical="center"/>
    </xf>
    <xf numFmtId="0" fontId="0" fillId="9" borderId="1" xfId="0" applyFill="1" applyBorder="1" applyAlignment="1">
      <alignment horizontal="center" vertical="center"/>
    </xf>
    <xf numFmtId="166" fontId="6" fillId="0" borderId="1" xfId="0" applyNumberFormat="1" applyFont="1" applyBorder="1" applyAlignment="1">
      <alignment horizontal="center" vertical="center" wrapText="1"/>
    </xf>
    <xf numFmtId="0" fontId="6" fillId="20" borderId="1" xfId="0" applyFont="1" applyFill="1" applyBorder="1" applyAlignment="1">
      <alignment horizontal="centerContinuous"/>
    </xf>
    <xf numFmtId="0" fontId="0" fillId="9" borderId="1" xfId="0" applyFill="1" applyBorder="1" applyAlignment="1">
      <alignment wrapText="1"/>
    </xf>
    <xf numFmtId="168" fontId="3" fillId="9" borderId="1" xfId="0" applyNumberFormat="1" applyFont="1" applyFill="1" applyBorder="1" applyAlignment="1">
      <alignment horizontal="right" vertical="center"/>
    </xf>
    <xf numFmtId="168" fontId="3" fillId="2" borderId="1" xfId="0" applyNumberFormat="1" applyFont="1" applyFill="1" applyBorder="1" applyAlignment="1">
      <alignment horizontal="right" vertical="center"/>
    </xf>
    <xf numFmtId="0" fontId="0" fillId="2" borderId="1" xfId="0" applyFill="1" applyBorder="1" applyAlignment="1">
      <alignment wrapText="1"/>
    </xf>
    <xf numFmtId="166" fontId="3" fillId="9" borderId="1" xfId="0" applyNumberFormat="1" applyFont="1" applyFill="1" applyBorder="1" applyAlignment="1">
      <alignment horizontal="center" vertical="center"/>
    </xf>
    <xf numFmtId="0" fontId="0" fillId="9" borderId="1" xfId="0" applyFill="1" applyBorder="1" applyAlignment="1">
      <alignment horizontal="right"/>
    </xf>
    <xf numFmtId="0" fontId="0" fillId="2" borderId="1" xfId="0" applyFill="1" applyBorder="1" applyAlignment="1">
      <alignment horizontal="right"/>
    </xf>
    <xf numFmtId="0" fontId="2" fillId="2" borderId="1" xfId="0" applyFont="1" applyFill="1" applyBorder="1"/>
    <xf numFmtId="0" fontId="3" fillId="2" borderId="1" xfId="0" applyFont="1" applyFill="1" applyBorder="1" applyAlignment="1">
      <alignment horizontal="right"/>
    </xf>
    <xf numFmtId="9" fontId="3" fillId="18" borderId="1" xfId="0" applyNumberFormat="1" applyFont="1" applyFill="1" applyBorder="1" applyAlignment="1">
      <alignment horizont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49" fontId="0" fillId="2" borderId="1" xfId="0" applyNumberFormat="1" applyFill="1" applyBorder="1" applyAlignment="1">
      <alignment horizontal="left" vertical="center" wrapText="1"/>
    </xf>
    <xf numFmtId="0" fontId="27" fillId="2" borderId="1" xfId="0" applyFont="1" applyFill="1" applyBorder="1" applyAlignment="1">
      <alignment horizontal="center" vertical="center"/>
    </xf>
    <xf numFmtId="0" fontId="15" fillId="12" borderId="1" xfId="0" applyFont="1" applyFill="1" applyBorder="1" applyAlignment="1">
      <alignment horizontal="center" vertical="center"/>
    </xf>
    <xf numFmtId="0" fontId="0" fillId="0" borderId="1" xfId="0" applyFill="1" applyBorder="1" applyAlignment="1">
      <alignment horizontal="left" vertical="center" wrapText="1"/>
    </xf>
    <xf numFmtId="0" fontId="21" fillId="11" borderId="1" xfId="0" applyFont="1" applyFill="1" applyBorder="1" applyAlignment="1">
      <alignment horizontal="right" vertical="center" wrapText="1"/>
    </xf>
    <xf numFmtId="49" fontId="21" fillId="11" borderId="1" xfId="0" applyNumberFormat="1" applyFont="1" applyFill="1" applyBorder="1" applyAlignment="1">
      <alignment horizontal="left" vertical="center"/>
    </xf>
    <xf numFmtId="0" fontId="22" fillId="11" borderId="1" xfId="0" applyFont="1" applyFill="1" applyBorder="1" applyAlignment="1">
      <alignment vertical="top"/>
    </xf>
    <xf numFmtId="0" fontId="21" fillId="11" borderId="1" xfId="0" applyFont="1" applyFill="1" applyBorder="1" applyAlignment="1">
      <alignment vertical="top"/>
    </xf>
    <xf numFmtId="49" fontId="21" fillId="11" borderId="1" xfId="0" applyNumberFormat="1" applyFont="1" applyFill="1" applyBorder="1" applyAlignment="1">
      <alignment vertical="center"/>
    </xf>
    <xf numFmtId="49" fontId="15" fillId="12" borderId="1" xfId="0" applyNumberFormat="1" applyFont="1" applyFill="1" applyBorder="1" applyAlignment="1">
      <alignment horizontal="left" vertical="top"/>
    </xf>
    <xf numFmtId="49" fontId="13" fillId="12" borderId="1" xfId="0" applyNumberFormat="1" applyFont="1" applyFill="1" applyBorder="1" applyAlignment="1">
      <alignment horizontal="center" vertical="top"/>
    </xf>
    <xf numFmtId="0" fontId="16" fillId="2" borderId="1" xfId="0" applyFont="1" applyFill="1" applyBorder="1" applyAlignment="1">
      <alignment horizontal="right" vertical="center"/>
    </xf>
    <xf numFmtId="0" fontId="16" fillId="2" borderId="1" xfId="0" applyFont="1" applyFill="1" applyBorder="1" applyAlignment="1">
      <alignment vertical="top"/>
    </xf>
    <xf numFmtId="0" fontId="15" fillId="16" borderId="1" xfId="0" applyFont="1" applyFill="1" applyBorder="1" applyAlignment="1">
      <alignment horizontal="right" vertical="center" wrapText="1"/>
    </xf>
    <xf numFmtId="49" fontId="16" fillId="16" borderId="1" xfId="0" applyNumberFormat="1" applyFont="1" applyFill="1" applyBorder="1" applyAlignment="1">
      <alignment vertical="top"/>
    </xf>
    <xf numFmtId="49" fontId="16" fillId="12" borderId="1" xfId="0" applyNumberFormat="1" applyFont="1" applyFill="1" applyBorder="1" applyAlignment="1">
      <alignment vertical="top"/>
    </xf>
    <xf numFmtId="0" fontId="16" fillId="2" borderId="1" xfId="0" applyFont="1" applyFill="1" applyBorder="1" applyAlignment="1">
      <alignment horizontal="right" vertical="center" wrapText="1"/>
    </xf>
    <xf numFmtId="0" fontId="15" fillId="2" borderId="1" xfId="0" applyFont="1" applyFill="1" applyBorder="1" applyAlignment="1">
      <alignment horizontal="right" vertical="center" wrapText="1"/>
    </xf>
    <xf numFmtId="49" fontId="17" fillId="2" borderId="1" xfId="0" applyNumberFormat="1" applyFont="1" applyFill="1" applyBorder="1" applyAlignment="1">
      <alignment horizontal="left" vertical="top" wrapText="1"/>
    </xf>
    <xf numFmtId="49" fontId="16" fillId="2" borderId="1" xfId="0" applyNumberFormat="1" applyFont="1" applyFill="1" applyBorder="1" applyAlignment="1">
      <alignment horizontal="center" vertical="top"/>
    </xf>
    <xf numFmtId="0" fontId="0" fillId="17" borderId="1" xfId="0" applyFill="1" applyBorder="1"/>
    <xf numFmtId="0" fontId="24" fillId="11" borderId="1" xfId="0" applyFont="1" applyFill="1" applyBorder="1" applyAlignment="1">
      <alignment horizontal="right" vertical="center" wrapText="1"/>
    </xf>
    <xf numFmtId="1" fontId="11" fillId="0" borderId="1" xfId="0" applyNumberFormat="1" applyFont="1" applyFill="1" applyBorder="1" applyAlignment="1">
      <alignment horizontal="center" vertical="center"/>
    </xf>
    <xf numFmtId="166" fontId="4" fillId="0" borderId="1" xfId="0" applyNumberFormat="1" applyFont="1" applyFill="1" applyBorder="1" applyAlignment="1">
      <alignment horizontal="right" vertical="center"/>
    </xf>
    <xf numFmtId="166" fontId="4" fillId="0" borderId="1" xfId="0" applyNumberFormat="1" applyFont="1" applyFill="1" applyBorder="1" applyAlignment="1">
      <alignment horizontal="left" vertical="center"/>
    </xf>
    <xf numFmtId="0" fontId="29" fillId="20" borderId="1" xfId="0" applyFont="1" applyFill="1" applyBorder="1" applyAlignment="1">
      <alignment horizontal="center" vertical="center" wrapText="1"/>
    </xf>
    <xf numFmtId="0" fontId="30" fillId="0" borderId="1" xfId="2" applyNumberFormat="1" applyFont="1" applyBorder="1" applyAlignment="1">
      <alignment horizontal="center" vertical="center" wrapText="1"/>
    </xf>
    <xf numFmtId="169" fontId="30" fillId="0" borderId="1" xfId="2" applyNumberFormat="1" applyFont="1" applyBorder="1" applyAlignment="1">
      <alignment horizontal="center" vertical="center"/>
    </xf>
    <xf numFmtId="3" fontId="29" fillId="9" borderId="1" xfId="0" applyNumberFormat="1" applyFont="1" applyFill="1" applyBorder="1" applyAlignment="1">
      <alignment horizontal="center" vertical="center"/>
    </xf>
    <xf numFmtId="168" fontId="29" fillId="0" borderId="1" xfId="0" applyNumberFormat="1" applyFont="1" applyFill="1" applyBorder="1" applyAlignment="1">
      <alignment horizontal="center" vertical="center"/>
    </xf>
    <xf numFmtId="167" fontId="29" fillId="0" borderId="1" xfId="0" applyNumberFormat="1" applyFont="1" applyFill="1" applyBorder="1" applyAlignment="1">
      <alignment horizontal="center" vertical="center"/>
    </xf>
    <xf numFmtId="164" fontId="31" fillId="0" borderId="1" xfId="0" applyNumberFormat="1" applyFont="1" applyFill="1" applyBorder="1" applyAlignment="1">
      <alignment horizontal="center" vertical="center"/>
    </xf>
    <xf numFmtId="3" fontId="29" fillId="0" borderId="1" xfId="0" applyNumberFormat="1" applyFont="1" applyFill="1" applyBorder="1" applyAlignment="1">
      <alignment horizontal="center" vertical="center"/>
    </xf>
    <xf numFmtId="0" fontId="29" fillId="0" borderId="1"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5" borderId="1" xfId="0" applyFont="1" applyFill="1" applyBorder="1" applyAlignment="1">
      <alignment horizontal="center" vertical="center" wrapText="1"/>
    </xf>
    <xf numFmtId="0" fontId="29" fillId="4" borderId="2" xfId="0" applyFont="1" applyFill="1" applyBorder="1" applyAlignment="1">
      <alignment horizontal="center" vertical="center" wrapText="1"/>
    </xf>
    <xf numFmtId="0" fontId="29" fillId="4" borderId="4" xfId="0" applyFont="1" applyFill="1" applyBorder="1" applyAlignment="1">
      <alignment horizontal="center" vertical="center" wrapText="1"/>
    </xf>
    <xf numFmtId="166" fontId="29" fillId="0" borderId="1" xfId="0" applyNumberFormat="1" applyFont="1" applyBorder="1" applyAlignment="1">
      <alignment horizontal="center" vertical="center" wrapText="1"/>
    </xf>
    <xf numFmtId="164" fontId="29" fillId="0" borderId="1" xfId="0" applyNumberFormat="1" applyFont="1" applyBorder="1" applyAlignment="1">
      <alignment horizontal="center" vertical="center" wrapText="1"/>
    </xf>
    <xf numFmtId="164" fontId="31" fillId="0" borderId="1" xfId="0" applyNumberFormat="1" applyFont="1" applyBorder="1" applyAlignment="1">
      <alignment horizontal="center" vertical="center" wrapText="1"/>
    </xf>
    <xf numFmtId="0" fontId="33" fillId="9" borderId="1" xfId="0" applyFont="1" applyFill="1" applyBorder="1" applyAlignment="1">
      <alignment horizontal="center" wrapText="1"/>
    </xf>
    <xf numFmtId="168" fontId="29" fillId="0" borderId="1" xfId="0" applyNumberFormat="1" applyFont="1" applyFill="1" applyBorder="1" applyAlignment="1">
      <alignment horizontal="center" vertical="center" wrapText="1"/>
    </xf>
    <xf numFmtId="10" fontId="29" fillId="0" borderId="1" xfId="0" applyNumberFormat="1" applyFont="1" applyFill="1" applyBorder="1" applyAlignment="1">
      <alignment horizontal="center" wrapText="1"/>
    </xf>
    <xf numFmtId="0" fontId="29" fillId="20" borderId="2" xfId="0" applyFont="1" applyFill="1" applyBorder="1" applyAlignment="1">
      <alignment horizontal="center" vertical="center" wrapText="1"/>
    </xf>
    <xf numFmtId="0" fontId="29" fillId="20" borderId="3" xfId="0" applyFont="1" applyFill="1" applyBorder="1" applyAlignment="1">
      <alignment horizontal="center" vertical="center" wrapText="1"/>
    </xf>
    <xf numFmtId="0" fontId="29" fillId="20" borderId="4" xfId="0" applyFont="1" applyFill="1" applyBorder="1" applyAlignment="1">
      <alignment horizontal="center" vertical="center" wrapText="1"/>
    </xf>
    <xf numFmtId="49" fontId="19" fillId="15" borderId="1" xfId="0" applyNumberFormat="1" applyFont="1" applyFill="1" applyBorder="1" applyAlignment="1">
      <alignment horizontal="left" vertical="center" wrapText="1"/>
    </xf>
    <xf numFmtId="0" fontId="19" fillId="15" borderId="1" xfId="0" applyFont="1" applyFill="1" applyBorder="1" applyAlignment="1">
      <alignment wrapText="1"/>
    </xf>
    <xf numFmtId="0" fontId="15" fillId="12" borderId="1" xfId="0" applyFont="1" applyFill="1" applyBorder="1" applyAlignment="1">
      <alignment horizontal="center" vertical="center"/>
    </xf>
    <xf numFmtId="0" fontId="19" fillId="15" borderId="1" xfId="0" applyFont="1" applyFill="1" applyBorder="1"/>
    <xf numFmtId="0" fontId="19" fillId="14" borderId="1" xfId="0" applyFont="1" applyFill="1" applyBorder="1"/>
    <xf numFmtId="49" fontId="19" fillId="14" borderId="1" xfId="0" applyNumberFormat="1" applyFont="1" applyFill="1" applyBorder="1" applyAlignment="1">
      <alignment horizontal="left" vertical="center"/>
    </xf>
    <xf numFmtId="0" fontId="19" fillId="14" borderId="1" xfId="0" applyFont="1" applyFill="1" applyBorder="1" applyAlignment="1">
      <alignment wrapText="1"/>
    </xf>
    <xf numFmtId="0" fontId="19" fillId="15" borderId="1" xfId="0" applyFont="1" applyFill="1" applyBorder="1" applyAlignment="1">
      <alignment vertical="center"/>
    </xf>
    <xf numFmtId="0" fontId="19" fillId="15" borderId="1" xfId="0" applyFont="1" applyFill="1" applyBorder="1" applyAlignment="1">
      <alignment vertical="top" wrapText="1"/>
    </xf>
    <xf numFmtId="0" fontId="19" fillId="15" borderId="1" xfId="0" applyFont="1" applyFill="1" applyBorder="1" applyAlignment="1">
      <alignment vertical="top"/>
    </xf>
    <xf numFmtId="0" fontId="19" fillId="14" borderId="1" xfId="0" applyFont="1" applyFill="1" applyBorder="1" applyAlignment="1">
      <alignment vertical="top" wrapText="1"/>
    </xf>
    <xf numFmtId="0" fontId="19" fillId="14" borderId="1" xfId="0" applyFont="1" applyFill="1" applyBorder="1" applyAlignment="1">
      <alignment vertical="top"/>
    </xf>
    <xf numFmtId="0" fontId="19" fillId="14" borderId="1" xfId="0" applyFont="1" applyFill="1" applyBorder="1" applyAlignment="1">
      <alignment vertical="center"/>
    </xf>
    <xf numFmtId="0" fontId="14" fillId="0" borderId="1" xfId="0" applyFont="1" applyBorder="1" applyAlignment="1">
      <alignment horizontal="left" vertical="center" wrapText="1"/>
    </xf>
    <xf numFmtId="49" fontId="19" fillId="15" borderId="1" xfId="0" applyNumberFormat="1" applyFont="1" applyFill="1" applyBorder="1" applyAlignment="1">
      <alignment horizontal="left" vertical="center"/>
    </xf>
    <xf numFmtId="14" fontId="19" fillId="14" borderId="1" xfId="0" applyNumberFormat="1" applyFont="1" applyFill="1" applyBorder="1" applyAlignment="1">
      <alignment horizontal="left"/>
    </xf>
    <xf numFmtId="0" fontId="19" fillId="14" borderId="1" xfId="0" applyFont="1" applyFill="1" applyBorder="1" applyAlignment="1">
      <alignment horizontal="left"/>
    </xf>
    <xf numFmtId="0" fontId="19" fillId="14" borderId="1" xfId="0" applyFont="1" applyFill="1" applyBorder="1" applyAlignment="1">
      <alignment vertical="center" wrapText="1"/>
    </xf>
    <xf numFmtId="0" fontId="7" fillId="20" borderId="1" xfId="0" applyFont="1" applyFill="1" applyBorder="1" applyAlignment="1">
      <alignment horizontal="center" vertical="center"/>
    </xf>
  </cellXfs>
  <cellStyles count="3">
    <cellStyle name="Lien hypertexte" xfId="1" builtinId="8"/>
    <cellStyle name="Normal" xfId="0" builtinId="0"/>
    <cellStyle name="Normal 2" xfId="2" xr:uid="{00000000-0005-0000-0000-000031000000}"/>
  </cellStyles>
  <dxfs count="2">
    <dxf>
      <font>
        <strike val="0"/>
        <color rgb="FFC00000"/>
      </font>
      <fill>
        <patternFill>
          <bgColor rgb="FFFFE7E7"/>
        </patternFill>
      </fill>
    </dxf>
    <dxf>
      <font>
        <strike val="0"/>
        <color rgb="FF00B050"/>
      </font>
      <fill>
        <patternFill>
          <bgColor rgb="FFE5FFE9"/>
        </patternFill>
      </fill>
    </dxf>
  </dxfs>
  <tableStyles count="0" defaultTableStyle="TableStyleMedium2" defaultPivotStyle="PivotStyleLight16"/>
  <colors>
    <mruColors>
      <color rgb="FF63BE7B"/>
      <color rgb="FFFDB87B"/>
      <color rgb="FFF8696B"/>
      <color rgb="FFB1D47F"/>
      <color rgb="FFFFEB84"/>
      <color rgb="FFE5FFE9"/>
      <color rgb="FFFFE7E7"/>
      <color rgb="FFFFEBEB"/>
      <color rgb="FFFFABAB"/>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baseline="0">
                <a:solidFill>
                  <a:schemeClr val="dk1">
                    <a:lumMod val="75000"/>
                    <a:lumOff val="25000"/>
                  </a:schemeClr>
                </a:solidFill>
                <a:latin typeface="+mn-lt"/>
                <a:ea typeface="+mn-ea"/>
                <a:cs typeface="+mn-cs"/>
              </a:defRPr>
            </a:pPr>
            <a:r>
              <a:rPr lang="fr-FR"/>
              <a:t>CHARGES PAR PROFIL</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dk1">
                  <a:lumMod val="75000"/>
                  <a:lumOff val="25000"/>
                </a:schemeClr>
              </a:solidFill>
              <a:latin typeface="+mn-lt"/>
              <a:ea typeface="+mn-ea"/>
              <a:cs typeface="+mn-cs"/>
            </a:defRPr>
          </a:pPr>
          <a:endParaRPr lang="fr-FR"/>
        </a:p>
      </c:txPr>
    </c:title>
    <c:autoTitleDeleted val="0"/>
    <c:plotArea>
      <c:layout/>
      <c:pieChart>
        <c:varyColors val="1"/>
        <c:ser>
          <c:idx val="1"/>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6A-4DB4-8F5B-5A07F912C36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6A-4DB4-8F5B-5A07F912C36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6A-4DB4-8F5B-5A07F912C36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6A-4DB4-8F5B-5A07F912C36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A6A-4DB4-8F5B-5A07F912C36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'Dimensionnement '!$C$40:$C$44</c:f>
              <c:strCache>
                <c:ptCount val="5"/>
                <c:pt idx="0">
                  <c:v>Développeur</c:v>
                </c:pt>
                <c:pt idx="1">
                  <c:v>Data Scientist</c:v>
                </c:pt>
                <c:pt idx="2">
                  <c:v>Presta IA</c:v>
                </c:pt>
                <c:pt idx="3">
                  <c:v>UX Designer</c:v>
                </c:pt>
                <c:pt idx="4">
                  <c:v>Graphiste</c:v>
                </c:pt>
              </c:strCache>
            </c:strRef>
          </c:cat>
          <c:val>
            <c:numRef>
              <c:f>'Dimensionnement '!$D$40:$D$44</c:f>
              <c:numCache>
                <c:formatCode>General</c:formatCode>
                <c:ptCount val="5"/>
                <c:pt idx="0">
                  <c:v>40</c:v>
                </c:pt>
                <c:pt idx="1">
                  <c:v>20</c:v>
                </c:pt>
                <c:pt idx="2">
                  <c:v>25</c:v>
                </c:pt>
                <c:pt idx="3">
                  <c:v>10</c:v>
                </c:pt>
                <c:pt idx="4">
                  <c:v>5</c:v>
                </c:pt>
              </c:numCache>
            </c:numRef>
          </c:val>
          <c:extLst>
            <c:ext xmlns:c16="http://schemas.microsoft.com/office/drawing/2014/chart" uri="{C3380CC4-5D6E-409C-BE32-E72D297353CC}">
              <c16:uniqueId val="{0000000A-0A6A-4DB4-8F5B-5A07F912C36B}"/>
            </c:ext>
          </c:extLst>
        </c:ser>
        <c:ser>
          <c:idx val="0"/>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0A6A-4DB4-8F5B-5A07F912C36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0A6A-4DB4-8F5B-5A07F912C36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0A6A-4DB4-8F5B-5A07F912C36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0A6A-4DB4-8F5B-5A07F912C36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0A6A-4DB4-8F5B-5A07F912C36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'Dimensionnement '!$C$40:$C$44</c:f>
              <c:strCache>
                <c:ptCount val="5"/>
                <c:pt idx="0">
                  <c:v>Développeur</c:v>
                </c:pt>
                <c:pt idx="1">
                  <c:v>Data Scientist</c:v>
                </c:pt>
                <c:pt idx="2">
                  <c:v>Presta IA</c:v>
                </c:pt>
                <c:pt idx="3">
                  <c:v>UX Designer</c:v>
                </c:pt>
                <c:pt idx="4">
                  <c:v>Graphiste</c:v>
                </c:pt>
              </c:strCache>
            </c:strRef>
          </c:cat>
          <c:val>
            <c:numRef>
              <c:f>'Dimensionnement '!$D$40:$D$44</c:f>
              <c:numCache>
                <c:formatCode>General</c:formatCode>
                <c:ptCount val="5"/>
                <c:pt idx="0">
                  <c:v>40</c:v>
                </c:pt>
                <c:pt idx="1">
                  <c:v>20</c:v>
                </c:pt>
                <c:pt idx="2">
                  <c:v>25</c:v>
                </c:pt>
                <c:pt idx="3">
                  <c:v>10</c:v>
                </c:pt>
                <c:pt idx="4">
                  <c:v>5</c:v>
                </c:pt>
              </c:numCache>
            </c:numRef>
          </c:val>
          <c:extLst>
            <c:ext xmlns:c16="http://schemas.microsoft.com/office/drawing/2014/chart" uri="{C3380CC4-5D6E-409C-BE32-E72D297353CC}">
              <c16:uniqueId val="{00000015-0A6A-4DB4-8F5B-5A07F912C36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800"/>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baseline="0">
                <a:solidFill>
                  <a:schemeClr val="dk1">
                    <a:lumMod val="75000"/>
                    <a:lumOff val="25000"/>
                  </a:schemeClr>
                </a:solidFill>
                <a:latin typeface="+mn-lt"/>
                <a:ea typeface="+mn-ea"/>
                <a:cs typeface="+mn-cs"/>
              </a:defRPr>
            </a:pPr>
            <a:r>
              <a:rPr lang="fr-FR"/>
              <a:t>COÛTS PAR PROFIL</a:t>
            </a:r>
          </a:p>
        </c:rich>
      </c:tx>
      <c:overlay val="0"/>
      <c:spPr>
        <a:noFill/>
        <a:ln>
          <a:noFill/>
        </a:ln>
        <a:effectLst/>
      </c:spPr>
      <c:txPr>
        <a:bodyPr rot="0" spcFirstLastPara="1" vertOverflow="ellipsis" vert="horz" wrap="square" anchor="ctr" anchorCtr="1"/>
        <a:lstStyle/>
        <a:p>
          <a:pPr>
            <a:defRPr sz="1920" b="1" i="0" u="none" strike="noStrike" kern="1200" baseline="0">
              <a:solidFill>
                <a:schemeClr val="dk1">
                  <a:lumMod val="75000"/>
                  <a:lumOff val="2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088-413F-BB1C-3FF0FF748E6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088-413F-BB1C-3FF0FF748E6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088-413F-BB1C-3FF0FF748E6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088-413F-BB1C-3FF0FF748E6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088-413F-BB1C-3FF0FF748E6C}"/>
              </c:ext>
            </c:extLst>
          </c:dPt>
          <c:dLbls>
            <c:dLbl>
              <c:idx val="3"/>
              <c:layout>
                <c:manualLayout>
                  <c:x val="-6.3862271945003671E-2"/>
                  <c:y val="1.58392865973507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88-413F-BB1C-3FF0FF748E6C}"/>
                </c:ext>
              </c:extLst>
            </c:dLbl>
            <c:dLbl>
              <c:idx val="4"/>
              <c:layout>
                <c:manualLayout>
                  <c:x val="-0.11817347064612999"/>
                  <c:y val="-3.97812613711095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88-413F-BB1C-3FF0FF748E6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'Dimensionnement '!$C$40:$C$44</c:f>
              <c:strCache>
                <c:ptCount val="5"/>
                <c:pt idx="0">
                  <c:v>Développeur</c:v>
                </c:pt>
                <c:pt idx="1">
                  <c:v>Data Scientist</c:v>
                </c:pt>
                <c:pt idx="2">
                  <c:v>Presta IA</c:v>
                </c:pt>
                <c:pt idx="3">
                  <c:v>UX Designer</c:v>
                </c:pt>
                <c:pt idx="4">
                  <c:v>Graphiste</c:v>
                </c:pt>
              </c:strCache>
            </c:strRef>
          </c:cat>
          <c:val>
            <c:numRef>
              <c:f>'Dimensionnement '!$F$40:$F$44</c:f>
              <c:numCache>
                <c:formatCode>#,##0\ "€"</c:formatCode>
                <c:ptCount val="5"/>
                <c:pt idx="0">
                  <c:v>14000</c:v>
                </c:pt>
                <c:pt idx="1">
                  <c:v>8000</c:v>
                </c:pt>
                <c:pt idx="2">
                  <c:v>15000</c:v>
                </c:pt>
                <c:pt idx="3">
                  <c:v>3000</c:v>
                </c:pt>
                <c:pt idx="4">
                  <c:v>1250</c:v>
                </c:pt>
              </c:numCache>
            </c:numRef>
          </c:val>
          <c:extLst>
            <c:ext xmlns:c16="http://schemas.microsoft.com/office/drawing/2014/chart" uri="{C3380CC4-5D6E-409C-BE32-E72D297353CC}">
              <c16:uniqueId val="{0000000A-D088-413F-BB1C-3FF0FF748E6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600"/>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COÛT AZURE Mansuel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pieChart>
        <c:varyColors val="1"/>
        <c:ser>
          <c:idx val="1"/>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5EF8-4E1B-BE34-196C5B9989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EF8-4E1B-BE34-196C5B9989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5EF8-4E1B-BE34-196C5B99891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107-4D30-9E86-4534EBF4568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107-4D30-9E86-4534EBF4568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107-4D30-9E86-4534EBF4568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107-4D30-9E86-4534EBF45681}"/>
              </c:ext>
            </c:extLst>
          </c:dPt>
          <c:dLbls>
            <c:dLbl>
              <c:idx val="0"/>
              <c:layout>
                <c:manualLayout>
                  <c:x val="-7.7552604773761746E-2"/>
                  <c:y val="-8.248321527440163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4-5EF8-4E1B-BE34-196C5B998910}"/>
                </c:ext>
              </c:extLst>
            </c:dLbl>
            <c:dLbl>
              <c:idx val="1"/>
              <c:layout>
                <c:manualLayout>
                  <c:x val="-4.5108237307309909E-2"/>
                  <c:y val="-0.1626815439479419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5EF8-4E1B-BE34-196C5B998910}"/>
                </c:ext>
              </c:extLst>
            </c:dLbl>
            <c:dLbl>
              <c:idx val="2"/>
              <c:layout>
                <c:manualLayout>
                  <c:x val="1.6152383752866487E-3"/>
                  <c:y val="-1.46902581722399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5EF8-4E1B-BE34-196C5B998910}"/>
                </c:ext>
              </c:extLst>
            </c:dLbl>
            <c:dLbl>
              <c:idx val="3"/>
              <c:layout>
                <c:manualLayout>
                  <c:x val="2.2291440536078701E-3"/>
                  <c:y val="-8.442629443424991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107-4D30-9E86-4534EBF45681}"/>
                </c:ext>
              </c:extLst>
            </c:dLbl>
            <c:dLbl>
              <c:idx val="4"/>
              <c:layout>
                <c:manualLayout>
                  <c:x val="2.7060672704736239E-2"/>
                  <c:y val="-4.95693972422367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107-4D30-9E86-4534EBF45681}"/>
                </c:ext>
              </c:extLst>
            </c:dLbl>
            <c:dLbl>
              <c:idx val="5"/>
              <c:layout>
                <c:manualLayout>
                  <c:x val="-4.7839347177119865E-2"/>
                  <c:y val="-5.488319713650888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107-4D30-9E86-4534EBF45681}"/>
                </c:ext>
              </c:extLst>
            </c:dLbl>
            <c:dLbl>
              <c:idx val="6"/>
              <c:layout>
                <c:manualLayout>
                  <c:x val="1.3808700901700607E-2"/>
                  <c:y val="-8.02683547151920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107-4D30-9E86-4534EBF45681}"/>
                </c:ext>
              </c:extLst>
            </c:dLbl>
            <c:numFmt formatCode="General"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'Dimensionnement '!$D$62:$D$68</c:f>
              <c:strCache>
                <c:ptCount val="7"/>
                <c:pt idx="0">
                  <c:v>Calcul</c:v>
                </c:pt>
                <c:pt idx="1">
                  <c:v>Stockage</c:v>
                </c:pt>
                <c:pt idx="2">
                  <c:v>Calcul</c:v>
                </c:pt>
                <c:pt idx="3">
                  <c:v>Bases de données</c:v>
                </c:pt>
                <c:pt idx="4">
                  <c:v>Analyse</c:v>
                </c:pt>
                <c:pt idx="5">
                  <c:v>Calcul</c:v>
                </c:pt>
                <c:pt idx="6">
                  <c:v>IA + Machine Learning</c:v>
                </c:pt>
              </c:strCache>
            </c:strRef>
          </c:cat>
          <c:val>
            <c:numRef>
              <c:f>'Dimensionnement '!$F$62:$F$68</c:f>
              <c:numCache>
                <c:formatCode>[$$]#,##0</c:formatCode>
                <c:ptCount val="7"/>
                <c:pt idx="0">
                  <c:v>2383.558</c:v>
                </c:pt>
                <c:pt idx="1">
                  <c:v>37.954300000000003</c:v>
                </c:pt>
                <c:pt idx="2">
                  <c:v>73</c:v>
                </c:pt>
                <c:pt idx="3">
                  <c:v>396.10426000000001</c:v>
                </c:pt>
                <c:pt idx="4">
                  <c:v>996.45</c:v>
                </c:pt>
                <c:pt idx="5">
                  <c:v>189.32</c:v>
                </c:pt>
                <c:pt idx="6">
                  <c:v>306.60000000000002</c:v>
                </c:pt>
              </c:numCache>
            </c:numRef>
          </c:val>
          <c:extLst>
            <c:ext xmlns:c16="http://schemas.microsoft.com/office/drawing/2014/chart" uri="{C3380CC4-5D6E-409C-BE32-E72D297353CC}">
              <c16:uniqueId val="{00000013-5EF8-4E1B-BE34-196C5B99891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COÛTS INITIAUX</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9.0613743816912062E-2"/>
          <c:y val="0.17939669670286246"/>
          <c:w val="0.56992190465960835"/>
          <c:h val="0.8206033032971376"/>
        </c:manualLayout>
      </c:layout>
      <c:pieChart>
        <c:varyColors val="1"/>
        <c:ser>
          <c:idx val="1"/>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BAD-4B25-9233-49BE9152D66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60A-4B93-9294-39DFB9A9BF5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'Dimensionnement '!$C$96:$C$97</c:f>
              <c:strCache>
                <c:ptCount val="2"/>
                <c:pt idx="0">
                  <c:v>User stories</c:v>
                </c:pt>
                <c:pt idx="1">
                  <c:v>Infrastructure Azure</c:v>
                </c:pt>
              </c:strCache>
            </c:strRef>
          </c:cat>
          <c:val>
            <c:numRef>
              <c:f>'Dimensionnement '!$D$96:$D$97</c:f>
              <c:numCache>
                <c:formatCode>#,##0.00\ "€"</c:formatCode>
                <c:ptCount val="2"/>
                <c:pt idx="0" formatCode="#,##0\ &quot;€&quot;">
                  <c:v>41250</c:v>
                </c:pt>
                <c:pt idx="1">
                  <c:v>4163.8372319999999</c:v>
                </c:pt>
              </c:numCache>
            </c:numRef>
          </c:val>
          <c:extLst>
            <c:ext xmlns:c16="http://schemas.microsoft.com/office/drawing/2014/chart" uri="{C3380CC4-5D6E-409C-BE32-E72D297353CC}">
              <c16:uniqueId val="{00000006-7BAD-4B25-9233-49BE9152D66C}"/>
            </c:ext>
          </c:extLst>
        </c:ser>
        <c:ser>
          <c:idx val="0"/>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7BAD-4B25-9233-49BE9152D66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7BAD-4B25-9233-49BE9152D66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7BAD-4B25-9233-49BE9152D66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AAF-4A2A-875B-2383A8EE006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AAF-4A2A-875B-2383A8EE006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AAF-4A2A-875B-2383A8EE006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AAF-4A2A-875B-2383A8EE006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AAF-4A2A-875B-2383A8EE006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'Dimensionnement '!$C$96:$C$97</c:f>
              <c:strCache>
                <c:ptCount val="2"/>
                <c:pt idx="0">
                  <c:v>User stories</c:v>
                </c:pt>
                <c:pt idx="1">
                  <c:v>Infrastructure Azure</c:v>
                </c:pt>
              </c:strCache>
            </c:strRef>
          </c:cat>
          <c:val>
            <c:numRef>
              <c:f>'Dimensionnement '!$F$61:$F$68</c:f>
              <c:numCache>
                <c:formatCode>[$$]#,##0</c:formatCode>
                <c:ptCount val="8"/>
                <c:pt idx="0" formatCode="General">
                  <c:v>0</c:v>
                </c:pt>
                <c:pt idx="1">
                  <c:v>2383.558</c:v>
                </c:pt>
                <c:pt idx="2">
                  <c:v>37.954300000000003</c:v>
                </c:pt>
                <c:pt idx="3">
                  <c:v>73</c:v>
                </c:pt>
                <c:pt idx="4">
                  <c:v>396.10426000000001</c:v>
                </c:pt>
                <c:pt idx="5">
                  <c:v>996.45</c:v>
                </c:pt>
                <c:pt idx="6">
                  <c:v>189.32</c:v>
                </c:pt>
                <c:pt idx="7">
                  <c:v>306.60000000000002</c:v>
                </c:pt>
              </c:numCache>
            </c:numRef>
          </c:val>
          <c:extLst>
            <c:ext xmlns:c16="http://schemas.microsoft.com/office/drawing/2014/chart" uri="{C3380CC4-5D6E-409C-BE32-E72D297353CC}">
              <c16:uniqueId val="{0000000D-7BAD-4B25-9233-49BE9152D66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2"/>
        <c:delete val="1"/>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4.6054571193601164E-4"/>
          <c:w val="0.97668689410986809"/>
          <c:h val="0.8207062615091320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ellipsis" wrap="square" anchor="ctr" anchorCtr="1"/>
              <a:lstStyle/>
              <a:p>
                <a:pPr>
                  <a:defRPr sz="2400" b="1" i="0" u="none" strike="noStrike" kern="1200" baseline="0">
                    <a:solidFill>
                      <a:schemeClr val="accent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'Dimensionnement '!$C$123:$C$146</c:f>
              <c:strCache>
                <c:ptCount val="24"/>
                <c:pt idx="0">
                  <c:v>Mois 1</c:v>
                </c:pt>
                <c:pt idx="1">
                  <c:v>Mois 2</c:v>
                </c:pt>
                <c:pt idx="2">
                  <c:v>Mois 3</c:v>
                </c:pt>
                <c:pt idx="3">
                  <c:v>Mois 4</c:v>
                </c:pt>
                <c:pt idx="4">
                  <c:v>Mois 5</c:v>
                </c:pt>
                <c:pt idx="5">
                  <c:v>Mois 6</c:v>
                </c:pt>
                <c:pt idx="6">
                  <c:v>Mois 7</c:v>
                </c:pt>
                <c:pt idx="7">
                  <c:v>Mois 8</c:v>
                </c:pt>
                <c:pt idx="8">
                  <c:v>Mois 9</c:v>
                </c:pt>
                <c:pt idx="9">
                  <c:v>Mois 10</c:v>
                </c:pt>
                <c:pt idx="10">
                  <c:v>Mois 11</c:v>
                </c:pt>
                <c:pt idx="11">
                  <c:v>Mois 12</c:v>
                </c:pt>
                <c:pt idx="12">
                  <c:v>Mois 13</c:v>
                </c:pt>
                <c:pt idx="13">
                  <c:v>Mois 14</c:v>
                </c:pt>
                <c:pt idx="14">
                  <c:v>Mois 15</c:v>
                </c:pt>
                <c:pt idx="15">
                  <c:v>Mois 16</c:v>
                </c:pt>
                <c:pt idx="16">
                  <c:v>Mois 17</c:v>
                </c:pt>
                <c:pt idx="17">
                  <c:v>Mois 18</c:v>
                </c:pt>
                <c:pt idx="18">
                  <c:v>Mois 19</c:v>
                </c:pt>
                <c:pt idx="19">
                  <c:v>Mois 20</c:v>
                </c:pt>
                <c:pt idx="20">
                  <c:v>Mois 21</c:v>
                </c:pt>
                <c:pt idx="21">
                  <c:v>Mois 22</c:v>
                </c:pt>
                <c:pt idx="22">
                  <c:v>Mois 23</c:v>
                </c:pt>
                <c:pt idx="23">
                  <c:v>Mois 24</c:v>
                </c:pt>
              </c:strCache>
            </c:strRef>
          </c:cat>
          <c:val>
            <c:numRef>
              <c:f>'Dimensionnement '!$D$123:$D$146</c:f>
              <c:numCache>
                <c:formatCode>#,##0\ "€"</c:formatCode>
                <c:ptCount val="24"/>
                <c:pt idx="0">
                  <c:v>10000</c:v>
                </c:pt>
                <c:pt idx="1">
                  <c:v>11200</c:v>
                </c:pt>
                <c:pt idx="2">
                  <c:v>12544</c:v>
                </c:pt>
                <c:pt idx="3">
                  <c:v>14049.28</c:v>
                </c:pt>
                <c:pt idx="4">
                  <c:v>15735.193600000001</c:v>
                </c:pt>
                <c:pt idx="5">
                  <c:v>17623.416831999999</c:v>
                </c:pt>
                <c:pt idx="6">
                  <c:v>19738.226851839998</c:v>
                </c:pt>
                <c:pt idx="7">
                  <c:v>22106.814074060796</c:v>
                </c:pt>
                <c:pt idx="8">
                  <c:v>24759.631762948091</c:v>
                </c:pt>
                <c:pt idx="9">
                  <c:v>27730.787574501861</c:v>
                </c:pt>
                <c:pt idx="10">
                  <c:v>31058.482083442083</c:v>
                </c:pt>
                <c:pt idx="11">
                  <c:v>34785.499933455132</c:v>
                </c:pt>
                <c:pt idx="12">
                  <c:v>38959.759925469749</c:v>
                </c:pt>
                <c:pt idx="13">
                  <c:v>43634.931116526117</c:v>
                </c:pt>
                <c:pt idx="14">
                  <c:v>48871.122850509251</c:v>
                </c:pt>
                <c:pt idx="15">
                  <c:v>54735.657592570358</c:v>
                </c:pt>
                <c:pt idx="16">
                  <c:v>61303.9365036788</c:v>
                </c:pt>
                <c:pt idx="17">
                  <c:v>68660.408884120261</c:v>
                </c:pt>
                <c:pt idx="18">
                  <c:v>76899.657950214692</c:v>
                </c:pt>
                <c:pt idx="19">
                  <c:v>86127.616904240451</c:v>
                </c:pt>
                <c:pt idx="20">
                  <c:v>96462.93093274931</c:v>
                </c:pt>
                <c:pt idx="21">
                  <c:v>108038.48264467923</c:v>
                </c:pt>
                <c:pt idx="22">
                  <c:v>121003.10056204074</c:v>
                </c:pt>
                <c:pt idx="23">
                  <c:v>135523.47262948562</c:v>
                </c:pt>
              </c:numCache>
            </c:numRef>
          </c:val>
          <c:extLst>
            <c:ext xmlns:c16="http://schemas.microsoft.com/office/drawing/2014/chart" uri="{C3380CC4-5D6E-409C-BE32-E72D297353CC}">
              <c16:uniqueId val="{00000000-DCA5-4DF4-9597-DB6645E5E49D}"/>
            </c:ext>
          </c:extLst>
        </c:ser>
        <c:dLbls>
          <c:dLblPos val="ctr"/>
          <c:showLegendKey val="0"/>
          <c:showVal val="1"/>
          <c:showCatName val="0"/>
          <c:showSerName val="0"/>
          <c:showPercent val="0"/>
          <c:showBubbleSize val="0"/>
        </c:dLbls>
        <c:gapWidth val="150"/>
        <c:axId val="1349729855"/>
        <c:axId val="1462241615"/>
      </c:barChart>
      <c:catAx>
        <c:axId val="13497298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vert="eaVert" wrap="square" anchor="ctr" anchorCtr="1"/>
          <a:lstStyle/>
          <a:p>
            <a:pPr>
              <a:defRPr sz="2400" b="0" i="0" u="none" strike="noStrike" kern="1200" baseline="0">
                <a:solidFill>
                  <a:schemeClr val="dk1">
                    <a:lumMod val="65000"/>
                    <a:lumOff val="35000"/>
                  </a:schemeClr>
                </a:solidFill>
                <a:latin typeface="+mn-lt"/>
                <a:ea typeface="+mn-ea"/>
                <a:cs typeface="+mn-cs"/>
              </a:defRPr>
            </a:pPr>
            <a:endParaRPr lang="fr-FR"/>
          </a:p>
        </c:txPr>
        <c:crossAx val="1462241615"/>
        <c:crosses val="autoZero"/>
        <c:auto val="1"/>
        <c:lblAlgn val="ctr"/>
        <c:lblOffset val="100"/>
        <c:noMultiLvlLbl val="0"/>
      </c:catAx>
      <c:valAx>
        <c:axId val="1462241615"/>
        <c:scaling>
          <c:orientation val="minMax"/>
        </c:scaling>
        <c:delete val="1"/>
        <c:axPos val="l"/>
        <c:numFmt formatCode="#,##0\ &quot;€&quot;" sourceLinked="1"/>
        <c:majorTickMark val="out"/>
        <c:minorTickMark val="none"/>
        <c:tickLblPos val="nextTo"/>
        <c:crossAx val="1349729855"/>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2400"/>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baseline="0">
                <a:solidFill>
                  <a:schemeClr val="tx1">
                    <a:lumMod val="65000"/>
                    <a:lumOff val="35000"/>
                  </a:schemeClr>
                </a:solidFill>
                <a:latin typeface="+mn-lt"/>
                <a:ea typeface="+mn-ea"/>
                <a:cs typeface="+mn-cs"/>
              </a:defRPr>
            </a:pPr>
            <a:r>
              <a:rPr lang="fr-FR"/>
              <a:t>RENTABILITÉ du projet </a:t>
            </a:r>
          </a:p>
        </c:rich>
      </c:tx>
      <c:overlay val="0"/>
      <c:spPr>
        <a:noFill/>
        <a:ln>
          <a:noFill/>
        </a:ln>
        <a:effectLst/>
      </c:spPr>
      <c:txPr>
        <a:bodyPr rot="0" spcFirstLastPara="1" vertOverflow="ellipsis" vert="horz" wrap="square" anchor="ctr" anchorCtr="1"/>
        <a:lstStyle/>
        <a:p>
          <a:pPr>
            <a:defRPr sz="2880" b="1" i="0" u="none" strike="noStrike" kern="120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rgbClr val="5B9BD5"/>
            </a:solidFill>
            <a:ln>
              <a:noFill/>
            </a:ln>
            <a:effectLst>
              <a:outerShdw blurRad="57150" dist="19050" dir="5400000" algn="ctr" rotWithShape="0">
                <a:srgbClr val="000000">
                  <a:alpha val="63000"/>
                </a:srgbClr>
              </a:outerShdw>
            </a:effectLst>
          </c:spPr>
          <c:invertIfNegative val="1"/>
          <c:cat>
            <c:numRef>
              <c:f>'Dimensionnement '!$C$8:$C$31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'Dimensionnement '!$H$8:$H$31</c:f>
              <c:numCache>
                <c:formatCode>#,##0\ "€"</c:formatCode>
                <c:ptCount val="24"/>
                <c:pt idx="0">
                  <c:v>-51817.672965400001</c:v>
                </c:pt>
                <c:pt idx="1">
                  <c:v>-47849.183162800007</c:v>
                </c:pt>
                <c:pt idx="2">
                  <c:v>-42536.693360200006</c:v>
                </c:pt>
                <c:pt idx="3">
                  <c:v>-35718.923557600006</c:v>
                </c:pt>
                <c:pt idx="4">
                  <c:v>-27215.240155000007</c:v>
                </c:pt>
                <c:pt idx="5">
                  <c:v>-16823.333520400003</c:v>
                </c:pt>
                <c:pt idx="6">
                  <c:v>-4316.616865960008</c:v>
                </c:pt>
                <c:pt idx="7">
                  <c:v>10558.687010700785</c:v>
                </c:pt>
                <c:pt idx="8">
                  <c:v>28086.808576248877</c:v>
                </c:pt>
                <c:pt idx="9">
                  <c:v>48586.085953350732</c:v>
                </c:pt>
                <c:pt idx="10">
                  <c:v>72413.05783939283</c:v>
                </c:pt>
                <c:pt idx="11">
                  <c:v>99967.04757544797</c:v>
                </c:pt>
                <c:pt idx="12">
                  <c:v>131695.29730351773</c:v>
                </c:pt>
                <c:pt idx="13">
                  <c:v>168098.71822264386</c:v>
                </c:pt>
                <c:pt idx="14">
                  <c:v>209738.3308757531</c:v>
                </c:pt>
                <c:pt idx="15">
                  <c:v>257242.47827092346</c:v>
                </c:pt>
                <c:pt idx="16">
                  <c:v>311314.90457720228</c:v>
                </c:pt>
                <c:pt idx="17">
                  <c:v>372743.80326392245</c:v>
                </c:pt>
                <c:pt idx="18">
                  <c:v>442411.95101673715</c:v>
                </c:pt>
                <c:pt idx="19">
                  <c:v>521308.0577235776</c:v>
                </c:pt>
                <c:pt idx="20">
                  <c:v>610539.4784589269</c:v>
                </c:pt>
                <c:pt idx="21">
                  <c:v>711346.45090620616</c:v>
                </c:pt>
                <c:pt idx="22">
                  <c:v>825118.04127084685</c:v>
                </c:pt>
                <c:pt idx="23">
                  <c:v>953410.0037029325</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outerShdw blurRad="57150" dist="19050" dir="5400000" algn="ctr" rotWithShape="0">
                      <a:srgbClr val="000000">
                        <a:alpha val="63000"/>
                      </a:srgbClr>
                    </a:outerShdw>
                  </a:effectLst>
                </c14:spPr>
              </c14:invertSolidFillFmt>
            </c:ext>
            <c:ext xmlns:c16="http://schemas.microsoft.com/office/drawing/2014/chart" uri="{C3380CC4-5D6E-409C-BE32-E72D297353CC}">
              <c16:uniqueId val="{00000000-E682-4DEF-94A6-7294BFA29F1C}"/>
            </c:ext>
          </c:extLst>
        </c:ser>
        <c:dLbls>
          <c:showLegendKey val="0"/>
          <c:showVal val="0"/>
          <c:showCatName val="0"/>
          <c:showSerName val="0"/>
          <c:showPercent val="0"/>
          <c:showBubbleSize val="0"/>
        </c:dLbls>
        <c:gapWidth val="28"/>
        <c:axId val="1349736095"/>
        <c:axId val="1249596367"/>
      </c:barChart>
      <c:catAx>
        <c:axId val="1349736095"/>
        <c:scaling>
          <c:orientation val="minMax"/>
        </c:scaling>
        <c:delete val="0"/>
        <c:axPos val="b"/>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a:t>Mois</a:t>
                </a:r>
              </a:p>
            </c:rich>
          </c:tx>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cross"/>
        <c:minorTickMark val="none"/>
        <c:tickLblPos val="low"/>
        <c:spPr>
          <a:noFill/>
          <a:ln w="12700" cap="flat" cmpd="sng" algn="ctr">
            <a:solidFill>
              <a:schemeClr val="tx1">
                <a:lumMod val="15000"/>
                <a:lumOff val="85000"/>
              </a:schemeClr>
            </a:solidFill>
            <a:round/>
          </a:ln>
          <a:effectLst/>
        </c:spPr>
        <c:txPr>
          <a:bodyPr rot="0" spcFirstLastPara="1" vertOverflow="ellipsis" vert="eaVert"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fr-FR"/>
          </a:p>
        </c:txPr>
        <c:crossAx val="1249596367"/>
        <c:crosses val="autoZero"/>
        <c:auto val="1"/>
        <c:lblAlgn val="ctr"/>
        <c:lblOffset val="0"/>
        <c:noMultiLvlLbl val="0"/>
      </c:catAx>
      <c:valAx>
        <c:axId val="1249596367"/>
        <c:scaling>
          <c:orientation val="minMax"/>
          <c:max val="1100000"/>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a:t>Gains net</a:t>
                </a:r>
              </a:p>
            </c:rich>
          </c:tx>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fr-FR"/>
            </a:p>
          </c:txPr>
        </c:title>
        <c:numFmt formatCode="#,##0\ &quot;€&quot;"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fr-FR"/>
          </a:p>
        </c:txPr>
        <c:crossAx val="1349736095"/>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800" b="1" i="0" u="none" strike="noStrike" kern="1200" baseline="0">
                <a:solidFill>
                  <a:srgbClr val="000000"/>
                </a:solidFill>
                <a:latin typeface="Tahoma"/>
              </a:rPr>
              <a:t>Profil de risques </a:t>
            </a:r>
          </a:p>
        </c:rich>
      </c:tx>
      <c:layout>
        <c:manualLayout>
          <c:xMode val="edge"/>
          <c:yMode val="edge"/>
          <c:x val="0.31674320468605388"/>
          <c:y val="3.257630197154601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312785044208419"/>
          <c:y val="0.1255665102277404"/>
          <c:w val="0.49522383628083316"/>
          <c:h val="0.81671097599498477"/>
        </c:manualLayout>
      </c:layout>
      <c:radarChart>
        <c:radarStyle val="marker"/>
        <c:varyColors val="0"/>
        <c:ser>
          <c:idx val="0"/>
          <c:order val="0"/>
          <c:spPr>
            <a:ln w="28575" cap="rnd">
              <a:solidFill>
                <a:schemeClr val="accent1"/>
              </a:solidFill>
              <a:round/>
            </a:ln>
            <a:effectLst/>
          </c:spPr>
          <c:marker>
            <c:symbol val="circle"/>
            <c:size val="12"/>
            <c:spPr>
              <a:solidFill>
                <a:schemeClr val="accent2"/>
              </a:solidFill>
              <a:ln w="9525">
                <a:solidFill>
                  <a:schemeClr val="accent1"/>
                </a:solidFill>
              </a:ln>
              <a:effectLst/>
            </c:spPr>
          </c:marker>
          <c:cat>
            <c:strRef>
              <c:f>Risques!$B$6:$B$11</c:f>
              <c:strCache>
                <c:ptCount val="6"/>
                <c:pt idx="0">
                  <c:v> Data Scientist junior</c:v>
                </c:pt>
                <c:pt idx="1">
                  <c:v>Biais du modèle</c:v>
                </c:pt>
                <c:pt idx="2">
                  <c:v>Resources humaines</c:v>
                </c:pt>
                <c:pt idx="3">
                  <c:v>Délais courts</c:v>
                </c:pt>
                <c:pt idx="4">
                  <c:v>Manquements RGPD</c:v>
                </c:pt>
                <c:pt idx="5">
                  <c:v>Application non populaire</c:v>
                </c:pt>
              </c:strCache>
            </c:strRef>
          </c:cat>
          <c:val>
            <c:numRef>
              <c:f>Risques!$H$6:$H$11</c:f>
              <c:numCache>
                <c:formatCode>General</c:formatCode>
                <c:ptCount val="6"/>
                <c:pt idx="0">
                  <c:v>4</c:v>
                </c:pt>
                <c:pt idx="1">
                  <c:v>9</c:v>
                </c:pt>
                <c:pt idx="2">
                  <c:v>2</c:v>
                </c:pt>
                <c:pt idx="3">
                  <c:v>4</c:v>
                </c:pt>
                <c:pt idx="4">
                  <c:v>6</c:v>
                </c:pt>
                <c:pt idx="5">
                  <c:v>4</c:v>
                </c:pt>
              </c:numCache>
            </c:numRef>
          </c:val>
          <c:extLst>
            <c:ext xmlns:c16="http://schemas.microsoft.com/office/drawing/2014/chart" uri="{C3380CC4-5D6E-409C-BE32-E72D297353CC}">
              <c16:uniqueId val="{00000000-BAE4-42C5-A888-6F0D6DB6458B}"/>
            </c:ext>
          </c:extLst>
        </c:ser>
        <c:dLbls>
          <c:showLegendKey val="0"/>
          <c:showVal val="0"/>
          <c:showCatName val="0"/>
          <c:showSerName val="0"/>
          <c:showPercent val="0"/>
          <c:showBubbleSize val="0"/>
        </c:dLbls>
        <c:axId val="601581264"/>
        <c:axId val="536827920"/>
      </c:radarChart>
      <c:catAx>
        <c:axId val="60158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fr-FR"/>
          </a:p>
        </c:txPr>
        <c:crossAx val="536827920"/>
        <c:crosses val="autoZero"/>
        <c:auto val="1"/>
        <c:lblAlgn val="ctr"/>
        <c:lblOffset val="100"/>
        <c:noMultiLvlLbl val="0"/>
      </c:catAx>
      <c:valAx>
        <c:axId val="536827920"/>
        <c:scaling>
          <c:orientation val="minMax"/>
        </c:scaling>
        <c:delete val="0"/>
        <c:axPos val="l"/>
        <c:majorGridlines>
          <c:spPr>
            <a:ln w="12700"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w="22225">
            <a:solidFill>
              <a:srgbClr val="FFC000"/>
            </a:solidFill>
            <a:prstDash val="dash"/>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fr-FR"/>
          </a:p>
        </c:txPr>
        <c:crossAx val="60158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r>
              <a:rPr lang="fr-FR" sz="2800" b="1" i="0" u="none" strike="noStrike" kern="1200" spc="0" baseline="0">
                <a:solidFill>
                  <a:srgbClr val="000000"/>
                </a:solidFill>
                <a:latin typeface="Tahoma"/>
              </a:rPr>
              <a:t>Analyses des risques </a:t>
            </a:r>
          </a:p>
        </c:rich>
      </c:tx>
      <c:layout>
        <c:manualLayout>
          <c:xMode val="edge"/>
          <c:yMode val="edge"/>
          <c:x val="0.40600393700787402"/>
          <c:y val="1.2441677595314353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32F-4920-A8B1-07DFA2E41C0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32F-4920-A8B1-07DFA2E41C0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32F-4920-A8B1-07DFA2E41C0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32F-4920-A8B1-07DFA2E41C0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32F-4920-A8B1-07DFA2E41C0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832F-4920-A8B1-07DFA2E41C0E}"/>
              </c:ext>
            </c:extLst>
          </c:dPt>
          <c:dLbls>
            <c:spPr>
              <a:noFill/>
              <a:ln>
                <a:noFill/>
              </a:ln>
              <a:effectLst/>
            </c:spPr>
            <c:txPr>
              <a:bodyPr rot="0" spcFirstLastPara="1" vertOverflow="ellipsis" vert="horz" wrap="square" lIns="38100" tIns="19050" rIns="38100" bIns="19050" anchor="ctr" anchorCtr="1">
                <a:spAutoFit/>
              </a:bodyPr>
              <a:lstStyle/>
              <a:p>
                <a:pPr>
                  <a:defRPr sz="60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Risques!$B$6:$B$11</c:f>
              <c:strCache>
                <c:ptCount val="6"/>
                <c:pt idx="0">
                  <c:v> Data Scientist junior</c:v>
                </c:pt>
                <c:pt idx="1">
                  <c:v>Biais du modèle</c:v>
                </c:pt>
                <c:pt idx="2">
                  <c:v>Resources humaines</c:v>
                </c:pt>
                <c:pt idx="3">
                  <c:v>Délais courts</c:v>
                </c:pt>
                <c:pt idx="4">
                  <c:v>Manquements RGPD</c:v>
                </c:pt>
                <c:pt idx="5">
                  <c:v>Application non populaire</c:v>
                </c:pt>
              </c:strCache>
            </c:strRef>
          </c:cat>
          <c:val>
            <c:numRef>
              <c:f>Risques!$H$6:$H$11</c:f>
              <c:numCache>
                <c:formatCode>General</c:formatCode>
                <c:ptCount val="6"/>
                <c:pt idx="0">
                  <c:v>4</c:v>
                </c:pt>
                <c:pt idx="1">
                  <c:v>9</c:v>
                </c:pt>
                <c:pt idx="2">
                  <c:v>2</c:v>
                </c:pt>
                <c:pt idx="3">
                  <c:v>4</c:v>
                </c:pt>
                <c:pt idx="4">
                  <c:v>6</c:v>
                </c:pt>
                <c:pt idx="5">
                  <c:v>4</c:v>
                </c:pt>
              </c:numCache>
            </c:numRef>
          </c:val>
          <c:extLst>
            <c:ext xmlns:c16="http://schemas.microsoft.com/office/drawing/2014/chart" uri="{C3380CC4-5D6E-409C-BE32-E72D297353CC}">
              <c16:uniqueId val="{00000014-832F-4920-A8B1-07DFA2E41C0E}"/>
            </c:ext>
          </c:extLst>
        </c:ser>
        <c:dLbls>
          <c:showLegendKey val="0"/>
          <c:showVal val="0"/>
          <c:showCatName val="0"/>
          <c:showSerName val="0"/>
          <c:showPercent val="0"/>
          <c:showBubbleSize val="0"/>
        </c:dLbls>
        <c:gapWidth val="71"/>
        <c:axId val="602564000"/>
        <c:axId val="468889120"/>
      </c:barChart>
      <c:catAx>
        <c:axId val="60256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fr-FR"/>
          </a:p>
        </c:txPr>
        <c:crossAx val="468889120"/>
        <c:crosses val="autoZero"/>
        <c:auto val="1"/>
        <c:lblAlgn val="ctr"/>
        <c:lblOffset val="100"/>
        <c:noMultiLvlLbl val="0"/>
      </c:catAx>
      <c:valAx>
        <c:axId val="468889120"/>
        <c:scaling>
          <c:orientation val="minMax"/>
        </c:scaling>
        <c:delete val="0"/>
        <c:axPos val="l"/>
        <c:majorGridlines>
          <c:spPr>
            <a:ln w="9525" cap="flat" cmpd="sng" algn="ctr">
              <a:solidFill>
                <a:schemeClr val="bg1">
                  <a:lumMod val="6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fr-FR"/>
          </a:p>
        </c:txPr>
        <c:crossAx val="60256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266700</xdr:colOff>
      <xdr:row>38</xdr:row>
      <xdr:rowOff>0</xdr:rowOff>
    </xdr:from>
    <xdr:to>
      <xdr:col>16</xdr:col>
      <xdr:colOff>390525</xdr:colOff>
      <xdr:row>53</xdr:row>
      <xdr:rowOff>163104</xdr:rowOff>
    </xdr:to>
    <xdr:graphicFrame macro="">
      <xdr:nvGraphicFramePr>
        <xdr:cNvPr id="7" name="Graphique 6">
          <a:extLst>
            <a:ext uri="{FF2B5EF4-FFF2-40B4-BE49-F238E27FC236}">
              <a16:creationId xmlns:a16="http://schemas.microsoft.com/office/drawing/2014/main" id="{A90C77D8-F54D-4E41-8CE5-1BCFAEEC7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257175</xdr:colOff>
      <xdr:row>38</xdr:row>
      <xdr:rowOff>0</xdr:rowOff>
    </xdr:from>
    <xdr:to>
      <xdr:col>25</xdr:col>
      <xdr:colOff>361950</xdr:colOff>
      <xdr:row>53</xdr:row>
      <xdr:rowOff>171450</xdr:rowOff>
    </xdr:to>
    <xdr:graphicFrame macro="">
      <xdr:nvGraphicFramePr>
        <xdr:cNvPr id="9" name="Graphique 8">
          <a:extLst>
            <a:ext uri="{FF2B5EF4-FFF2-40B4-BE49-F238E27FC236}">
              <a16:creationId xmlns:a16="http://schemas.microsoft.com/office/drawing/2014/main" id="{1C95DED7-5B22-4827-9476-35B6DEA3A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792307</xdr:colOff>
      <xdr:row>60</xdr:row>
      <xdr:rowOff>0</xdr:rowOff>
    </xdr:from>
    <xdr:to>
      <xdr:col>15</xdr:col>
      <xdr:colOff>277092</xdr:colOff>
      <xdr:row>90</xdr:row>
      <xdr:rowOff>69272</xdr:rowOff>
    </xdr:to>
    <xdr:graphicFrame macro="">
      <xdr:nvGraphicFramePr>
        <xdr:cNvPr id="11" name="Graphique 10">
          <a:extLst>
            <a:ext uri="{FF2B5EF4-FFF2-40B4-BE49-F238E27FC236}">
              <a16:creationId xmlns:a16="http://schemas.microsoft.com/office/drawing/2014/main" id="{017D430D-6755-4138-A1B6-F3C6B42E9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472786</xdr:colOff>
      <xdr:row>94</xdr:row>
      <xdr:rowOff>41563</xdr:rowOff>
    </xdr:from>
    <xdr:to>
      <xdr:col>17</xdr:col>
      <xdr:colOff>67542</xdr:colOff>
      <xdr:row>109</xdr:row>
      <xdr:rowOff>37234</xdr:rowOff>
    </xdr:to>
    <xdr:graphicFrame macro="">
      <xdr:nvGraphicFramePr>
        <xdr:cNvPr id="13" name="Graphique 12">
          <a:extLst>
            <a:ext uri="{FF2B5EF4-FFF2-40B4-BE49-F238E27FC236}">
              <a16:creationId xmlns:a16="http://schemas.microsoft.com/office/drawing/2014/main" id="{A413D60C-626B-4406-B5F9-C35411B3C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22861</xdr:colOff>
      <xdr:row>124</xdr:row>
      <xdr:rowOff>126248</xdr:rowOff>
    </xdr:from>
    <xdr:to>
      <xdr:col>28</xdr:col>
      <xdr:colOff>607695</xdr:colOff>
      <xdr:row>179</xdr:row>
      <xdr:rowOff>127288</xdr:rowOff>
    </xdr:to>
    <xdr:graphicFrame macro="">
      <xdr:nvGraphicFramePr>
        <xdr:cNvPr id="14" name="Graphique 13">
          <a:extLst>
            <a:ext uri="{FF2B5EF4-FFF2-40B4-BE49-F238E27FC236}">
              <a16:creationId xmlns:a16="http://schemas.microsoft.com/office/drawing/2014/main" id="{629A67E7-A3DE-2553-6E51-348B8EBA9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276225</xdr:colOff>
      <xdr:row>6</xdr:row>
      <xdr:rowOff>0</xdr:rowOff>
    </xdr:from>
    <xdr:to>
      <xdr:col>25</xdr:col>
      <xdr:colOff>381000</xdr:colOff>
      <xdr:row>33</xdr:row>
      <xdr:rowOff>0</xdr:rowOff>
    </xdr:to>
    <xdr:graphicFrame macro="">
      <xdr:nvGraphicFramePr>
        <xdr:cNvPr id="15" name="Graphique 14">
          <a:extLst>
            <a:ext uri="{FF2B5EF4-FFF2-40B4-BE49-F238E27FC236}">
              <a16:creationId xmlns:a16="http://schemas.microsoft.com/office/drawing/2014/main" id="{B5CBF1A1-2445-6490-98DC-09D651E3D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156295</xdr:rowOff>
    </xdr:from>
    <xdr:to>
      <xdr:col>6</xdr:col>
      <xdr:colOff>1495426</xdr:colOff>
      <xdr:row>52</xdr:row>
      <xdr:rowOff>9524</xdr:rowOff>
    </xdr:to>
    <xdr:graphicFrame macro="">
      <xdr:nvGraphicFramePr>
        <xdr:cNvPr id="2" name="Graphique 1">
          <a:extLst>
            <a:ext uri="{FF2B5EF4-FFF2-40B4-BE49-F238E27FC236}">
              <a16:creationId xmlns:a16="http://schemas.microsoft.com/office/drawing/2014/main" id="{DB844538-3E97-49B1-B5DD-69865A0E8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2390775</xdr:colOff>
      <xdr:row>17</xdr:row>
      <xdr:rowOff>119062</xdr:rowOff>
    </xdr:from>
    <xdr:to>
      <xdr:col>12</xdr:col>
      <xdr:colOff>329565</xdr:colOff>
      <xdr:row>51</xdr:row>
      <xdr:rowOff>276226</xdr:rowOff>
    </xdr:to>
    <xdr:graphicFrame macro="">
      <xdr:nvGraphicFramePr>
        <xdr:cNvPr id="3" name="Graphique 2">
          <a:extLst>
            <a:ext uri="{FF2B5EF4-FFF2-40B4-BE49-F238E27FC236}">
              <a16:creationId xmlns:a16="http://schemas.microsoft.com/office/drawing/2014/main" id="{A58302A6-8C27-4FF6-B5AF-38A737053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pierre@fashion-insta.fr" TargetMode="External"/><Relationship Id="rId7" Type="http://schemas.openxmlformats.org/officeDocument/2006/relationships/vmlDrawing" Target="../drawings/vmlDrawing1.vml"/><Relationship Id="rId2" Type="http://schemas.openxmlformats.org/officeDocument/2006/relationships/hyperlink" Target="mailto:pierre@fashion-insta.fr" TargetMode="External"/><Relationship Id="rId1" Type="http://schemas.openxmlformats.org/officeDocument/2006/relationships/hyperlink" Target="mailto:pierre@fashion-insta.fr" TargetMode="External"/><Relationship Id="rId6" Type="http://schemas.openxmlformats.org/officeDocument/2006/relationships/hyperlink" Target="mailto:pierre@fashion-insta.fr" TargetMode="External"/><Relationship Id="rId5" Type="http://schemas.openxmlformats.org/officeDocument/2006/relationships/hyperlink" Target="mailto:pierre@fashion-insta.fr" TargetMode="External"/><Relationship Id="rId4" Type="http://schemas.openxmlformats.org/officeDocument/2006/relationships/hyperlink" Target="mailto:pierre@fashion-insta.f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CE339"/>
  <sheetViews>
    <sheetView tabSelected="1" zoomScale="55" zoomScaleNormal="55" workbookViewId="0">
      <selection activeCell="D7" sqref="D7"/>
    </sheetView>
  </sheetViews>
  <sheetFormatPr baseColWidth="10" defaultColWidth="9.109375" defaultRowHeight="14.4"/>
  <cols>
    <col min="1" max="1" width="9.109375" style="20"/>
    <col min="2" max="2" width="4.33203125" style="20" customWidth="1"/>
    <col min="3" max="3" width="29" style="20" customWidth="1"/>
    <col min="4" max="4" width="23" style="20" customWidth="1"/>
    <col min="5" max="5" width="17.88671875" style="20" customWidth="1"/>
    <col min="6" max="6" width="26.88671875" style="20" customWidth="1"/>
    <col min="7" max="7" width="21.109375" style="20" customWidth="1"/>
    <col min="8" max="8" width="17" style="20" customWidth="1"/>
    <col min="9" max="9" width="14.44140625" style="20" bestFit="1" customWidth="1"/>
    <col min="10" max="16" width="9.109375" style="20"/>
    <col min="17" max="17" width="6.5546875" style="20" customWidth="1"/>
    <col min="18" max="28" width="9.109375" style="20"/>
    <col min="29" max="29" width="9.5546875" style="20" bestFit="1" customWidth="1"/>
    <col min="30" max="16384" width="9.109375" style="20"/>
  </cols>
  <sheetData>
    <row r="1" spans="1:83">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row>
    <row r="2" spans="1:83" ht="28.8">
      <c r="A2" s="21"/>
      <c r="B2" s="22" t="s">
        <v>8</v>
      </c>
      <c r="C2" s="22"/>
      <c r="D2" s="22"/>
      <c r="E2" s="22"/>
      <c r="F2" s="22"/>
      <c r="G2" s="22"/>
      <c r="H2" s="22"/>
      <c r="I2" s="23"/>
      <c r="J2" s="23"/>
      <c r="K2" s="23"/>
      <c r="L2" s="23"/>
      <c r="M2" s="23"/>
      <c r="N2" s="23"/>
      <c r="O2" s="23"/>
      <c r="P2" s="23"/>
      <c r="Q2" s="23"/>
      <c r="R2" s="23"/>
      <c r="S2" s="23"/>
      <c r="T2" s="23"/>
      <c r="U2" s="23"/>
      <c r="V2" s="23"/>
      <c r="W2" s="23"/>
      <c r="X2" s="23"/>
      <c r="Y2" s="23"/>
      <c r="Z2" s="23"/>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row>
    <row r="3" spans="1:83" ht="17.25" customHeight="1">
      <c r="A3" s="19"/>
      <c r="B3" s="24"/>
      <c r="C3" s="25"/>
      <c r="D3" s="25"/>
      <c r="E3" s="25"/>
      <c r="F3" s="25"/>
      <c r="G3" s="25"/>
      <c r="H3" s="25"/>
      <c r="I3" s="25"/>
      <c r="J3" s="25"/>
      <c r="K3" s="25"/>
      <c r="L3" s="25"/>
      <c r="M3" s="25"/>
      <c r="N3" s="25"/>
      <c r="O3" s="25"/>
      <c r="P3" s="25"/>
      <c r="Q3" s="25"/>
      <c r="R3" s="25"/>
      <c r="S3" s="25"/>
      <c r="T3" s="25"/>
      <c r="U3" s="25"/>
      <c r="V3" s="25"/>
      <c r="W3" s="25"/>
      <c r="X3" s="25"/>
      <c r="Y3" s="25"/>
      <c r="Z3" s="25"/>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row>
    <row r="4" spans="1:83">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row>
    <row r="5" spans="1:83" ht="28.8">
      <c r="A5" s="19"/>
      <c r="B5" s="22" t="s">
        <v>48</v>
      </c>
      <c r="C5" s="22"/>
      <c r="D5" s="22"/>
      <c r="E5" s="22"/>
      <c r="F5" s="22"/>
      <c r="G5" s="22"/>
      <c r="H5" s="22"/>
      <c r="I5" s="23"/>
      <c r="J5" s="23"/>
      <c r="K5" s="23"/>
      <c r="L5" s="23"/>
      <c r="M5" s="23"/>
      <c r="N5" s="23"/>
      <c r="O5" s="23"/>
      <c r="P5" s="23"/>
      <c r="Q5" s="23"/>
      <c r="R5" s="23"/>
      <c r="S5" s="23"/>
      <c r="T5" s="23"/>
      <c r="U5" s="23"/>
      <c r="V5" s="23"/>
      <c r="W5" s="23"/>
      <c r="X5" s="23"/>
      <c r="Y5" s="23"/>
      <c r="Z5" s="23"/>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row>
    <row r="6" spans="1:83">
      <c r="A6" s="19"/>
      <c r="B6" s="26"/>
      <c r="C6" s="26"/>
      <c r="D6" s="26"/>
      <c r="E6" s="26"/>
      <c r="F6" s="26"/>
      <c r="G6" s="26"/>
      <c r="H6" s="26"/>
      <c r="I6" s="26"/>
      <c r="J6" s="26"/>
      <c r="K6" s="26"/>
      <c r="L6" s="26"/>
      <c r="M6" s="26"/>
      <c r="N6" s="26"/>
      <c r="O6" s="26"/>
      <c r="P6" s="26"/>
      <c r="Q6" s="26"/>
      <c r="R6" s="26"/>
      <c r="S6" s="26"/>
      <c r="T6" s="26"/>
      <c r="U6" s="26"/>
      <c r="V6" s="26"/>
      <c r="W6" s="26"/>
      <c r="X6" s="26"/>
      <c r="Y6" s="26"/>
      <c r="Z6" s="26"/>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row>
    <row r="7" spans="1:83" ht="18">
      <c r="A7" s="19"/>
      <c r="B7" s="26"/>
      <c r="C7" s="27" t="s">
        <v>47</v>
      </c>
      <c r="D7" s="27" t="s">
        <v>42</v>
      </c>
      <c r="E7" s="27" t="s">
        <v>44</v>
      </c>
      <c r="F7" s="27" t="s">
        <v>43</v>
      </c>
      <c r="G7" s="27" t="s">
        <v>45</v>
      </c>
      <c r="H7" s="27" t="s">
        <v>46</v>
      </c>
      <c r="I7" s="26"/>
      <c r="J7" s="26"/>
      <c r="K7" s="26"/>
      <c r="L7" s="26"/>
      <c r="M7" s="26"/>
      <c r="N7" s="26"/>
      <c r="O7" s="26"/>
      <c r="P7" s="26"/>
      <c r="Q7" s="26"/>
      <c r="R7" s="26"/>
      <c r="S7" s="26"/>
      <c r="T7" s="26"/>
      <c r="U7" s="26"/>
      <c r="V7" s="26"/>
      <c r="W7" s="26"/>
      <c r="X7" s="26"/>
      <c r="Y7" s="26"/>
      <c r="Z7" s="26"/>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row>
    <row r="8" spans="1:83" ht="21">
      <c r="A8" s="19"/>
      <c r="B8" s="26"/>
      <c r="C8" s="28">
        <v>1</v>
      </c>
      <c r="D8" s="4">
        <f>F45+G72+(D102/12)+E115</f>
        <v>61817.672965400001</v>
      </c>
      <c r="E8" s="4">
        <f>SUM($D$8:D8)</f>
        <v>61817.672965400001</v>
      </c>
      <c r="F8" s="4">
        <f t="shared" ref="F8:F31" si="0">D123</f>
        <v>10000</v>
      </c>
      <c r="G8" s="4">
        <f>SUM($F$8:F8)</f>
        <v>10000</v>
      </c>
      <c r="H8" s="29">
        <f>G8-E8</f>
        <v>-51817.672965400001</v>
      </c>
      <c r="I8" s="30"/>
      <c r="J8" s="26"/>
      <c r="K8" s="26"/>
      <c r="L8" s="26"/>
      <c r="M8" s="26"/>
      <c r="N8" s="26"/>
      <c r="O8" s="26"/>
      <c r="P8" s="26"/>
      <c r="Q8" s="26"/>
      <c r="R8" s="26"/>
      <c r="S8" s="26"/>
      <c r="T8" s="26"/>
      <c r="U8" s="26"/>
      <c r="V8" s="26"/>
      <c r="W8" s="26"/>
      <c r="X8" s="26"/>
      <c r="Y8" s="26"/>
      <c r="Z8" s="26"/>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row>
    <row r="9" spans="1:83" ht="21">
      <c r="A9" s="19"/>
      <c r="B9" s="26"/>
      <c r="C9" s="28">
        <v>2</v>
      </c>
      <c r="D9" s="4">
        <f t="shared" ref="D9:D31" si="1">$F$70+($D$102/12)+$E$116</f>
        <v>7231.5101973999999</v>
      </c>
      <c r="E9" s="4">
        <f>SUM($D$8:D9)</f>
        <v>69049.183162800007</v>
      </c>
      <c r="F9" s="4">
        <f t="shared" si="0"/>
        <v>11200</v>
      </c>
      <c r="G9" s="4">
        <f>SUM($F$8:F9)</f>
        <v>21200</v>
      </c>
      <c r="H9" s="29">
        <f t="shared" ref="H9:H31" si="2">G9-E9</f>
        <v>-47849.183162800007</v>
      </c>
      <c r="I9" s="30"/>
      <c r="J9" s="26"/>
      <c r="K9" s="26"/>
      <c r="L9" s="26"/>
      <c r="M9" s="26"/>
      <c r="N9" s="26"/>
      <c r="O9" s="26"/>
      <c r="P9" s="26"/>
      <c r="Q9" s="26"/>
      <c r="R9" s="26"/>
      <c r="S9" s="26"/>
      <c r="T9" s="26"/>
      <c r="U9" s="26"/>
      <c r="V9" s="26"/>
      <c r="W9" s="26"/>
      <c r="X9" s="26"/>
      <c r="Y9" s="26"/>
      <c r="Z9" s="26"/>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row>
    <row r="10" spans="1:83" ht="21">
      <c r="A10" s="19"/>
      <c r="B10" s="26"/>
      <c r="C10" s="28">
        <v>3</v>
      </c>
      <c r="D10" s="4">
        <f t="shared" si="1"/>
        <v>7231.5101973999999</v>
      </c>
      <c r="E10" s="4">
        <f>SUM($D$8:D10)</f>
        <v>76280.693360200006</v>
      </c>
      <c r="F10" s="4">
        <f t="shared" si="0"/>
        <v>12544</v>
      </c>
      <c r="G10" s="4">
        <f>SUM($F$8:F10)</f>
        <v>33744</v>
      </c>
      <c r="H10" s="29">
        <f t="shared" si="2"/>
        <v>-42536.693360200006</v>
      </c>
      <c r="I10" s="30"/>
      <c r="J10" s="26"/>
      <c r="K10" s="26"/>
      <c r="L10" s="26"/>
      <c r="M10" s="26"/>
      <c r="N10" s="26"/>
      <c r="O10" s="26"/>
      <c r="P10" s="26"/>
      <c r="Q10" s="26"/>
      <c r="R10" s="26"/>
      <c r="S10" s="26"/>
      <c r="T10" s="26"/>
      <c r="U10" s="26"/>
      <c r="V10" s="26"/>
      <c r="W10" s="26"/>
      <c r="X10" s="26"/>
      <c r="Y10" s="26"/>
      <c r="Z10" s="26"/>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row>
    <row r="11" spans="1:83" ht="21">
      <c r="A11" s="19"/>
      <c r="B11" s="26"/>
      <c r="C11" s="28">
        <v>4</v>
      </c>
      <c r="D11" s="4">
        <f t="shared" si="1"/>
        <v>7231.5101973999999</v>
      </c>
      <c r="E11" s="4">
        <f>SUM($D$8:D11)</f>
        <v>83512.203557600005</v>
      </c>
      <c r="F11" s="4">
        <f t="shared" si="0"/>
        <v>14049.28</v>
      </c>
      <c r="G11" s="4">
        <f>SUM($F$8:F11)</f>
        <v>47793.279999999999</v>
      </c>
      <c r="H11" s="29">
        <f t="shared" si="2"/>
        <v>-35718.923557600006</v>
      </c>
      <c r="I11" s="30"/>
      <c r="J11" s="26"/>
      <c r="K11" s="26"/>
      <c r="L11" s="26"/>
      <c r="M11" s="26"/>
      <c r="N11" s="26"/>
      <c r="O11" s="26"/>
      <c r="P11" s="26"/>
      <c r="Q11" s="26"/>
      <c r="R11" s="26"/>
      <c r="S11" s="26"/>
      <c r="T11" s="26"/>
      <c r="U11" s="26"/>
      <c r="V11" s="26"/>
      <c r="W11" s="26"/>
      <c r="X11" s="26"/>
      <c r="Y11" s="26"/>
      <c r="Z11" s="26"/>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row>
    <row r="12" spans="1:83" ht="21">
      <c r="A12" s="19"/>
      <c r="B12" s="26"/>
      <c r="C12" s="28">
        <v>5</v>
      </c>
      <c r="D12" s="4">
        <f t="shared" si="1"/>
        <v>7231.5101973999999</v>
      </c>
      <c r="E12" s="4">
        <f>SUM($D$8:D12)</f>
        <v>90743.713755000004</v>
      </c>
      <c r="F12" s="4">
        <f t="shared" si="0"/>
        <v>15735.193600000001</v>
      </c>
      <c r="G12" s="4">
        <f>SUM($F$8:F12)</f>
        <v>63528.473599999998</v>
      </c>
      <c r="H12" s="29">
        <f t="shared" si="2"/>
        <v>-27215.240155000007</v>
      </c>
      <c r="I12" s="30"/>
      <c r="J12" s="26"/>
      <c r="K12" s="26"/>
      <c r="L12" s="26"/>
      <c r="M12" s="26"/>
      <c r="N12" s="26"/>
      <c r="O12" s="26"/>
      <c r="P12" s="26"/>
      <c r="Q12" s="26"/>
      <c r="R12" s="26"/>
      <c r="S12" s="26"/>
      <c r="T12" s="26"/>
      <c r="U12" s="26"/>
      <c r="V12" s="26"/>
      <c r="W12" s="26"/>
      <c r="X12" s="26"/>
      <c r="Y12" s="26"/>
      <c r="Z12" s="26"/>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row>
    <row r="13" spans="1:83" ht="21">
      <c r="A13" s="19"/>
      <c r="B13" s="26"/>
      <c r="C13" s="28">
        <v>6</v>
      </c>
      <c r="D13" s="4">
        <f t="shared" si="1"/>
        <v>7231.5101973999999</v>
      </c>
      <c r="E13" s="4">
        <f>SUM($D$8:D13)</f>
        <v>97975.223952400003</v>
      </c>
      <c r="F13" s="4">
        <f t="shared" si="0"/>
        <v>17623.416831999999</v>
      </c>
      <c r="G13" s="4">
        <f>SUM($F$8:F13)</f>
        <v>81151.890432</v>
      </c>
      <c r="H13" s="29">
        <f t="shared" si="2"/>
        <v>-16823.333520400003</v>
      </c>
      <c r="I13" s="30"/>
      <c r="J13" s="26"/>
      <c r="K13" s="26"/>
      <c r="L13" s="26"/>
      <c r="M13" s="26"/>
      <c r="N13" s="26"/>
      <c r="O13" s="26"/>
      <c r="P13" s="26"/>
      <c r="Q13" s="26"/>
      <c r="R13" s="26"/>
      <c r="S13" s="26"/>
      <c r="T13" s="26"/>
      <c r="U13" s="26"/>
      <c r="V13" s="26"/>
      <c r="W13" s="26"/>
      <c r="X13" s="26"/>
      <c r="Y13" s="26"/>
      <c r="Z13" s="26"/>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row>
    <row r="14" spans="1:83" ht="21">
      <c r="A14" s="19"/>
      <c r="B14" s="26"/>
      <c r="C14" s="28">
        <v>7</v>
      </c>
      <c r="D14" s="4">
        <f t="shared" si="1"/>
        <v>7231.5101973999999</v>
      </c>
      <c r="E14" s="4">
        <f>SUM($D$8:D14)</f>
        <v>105206.7341498</v>
      </c>
      <c r="F14" s="4">
        <f t="shared" si="0"/>
        <v>19738.226851839998</v>
      </c>
      <c r="G14" s="4">
        <f>SUM($F$8:F14)</f>
        <v>100890.11728383999</v>
      </c>
      <c r="H14" s="29">
        <f t="shared" si="2"/>
        <v>-4316.616865960008</v>
      </c>
      <c r="I14" s="30"/>
      <c r="J14" s="26"/>
      <c r="K14" s="26"/>
      <c r="L14" s="26"/>
      <c r="M14" s="26"/>
      <c r="N14" s="26"/>
      <c r="O14" s="26"/>
      <c r="P14" s="26"/>
      <c r="Q14" s="26"/>
      <c r="R14" s="26"/>
      <c r="S14" s="26"/>
      <c r="T14" s="26"/>
      <c r="U14" s="26"/>
      <c r="V14" s="26"/>
      <c r="W14" s="26"/>
      <c r="X14" s="26"/>
      <c r="Y14" s="26"/>
      <c r="Z14" s="26"/>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row>
    <row r="15" spans="1:83" ht="21">
      <c r="A15" s="19"/>
      <c r="B15" s="26"/>
      <c r="C15" s="28">
        <v>8</v>
      </c>
      <c r="D15" s="4">
        <f t="shared" si="1"/>
        <v>7231.5101973999999</v>
      </c>
      <c r="E15" s="4">
        <f>SUM($D$8:D15)</f>
        <v>112438.2443472</v>
      </c>
      <c r="F15" s="4">
        <f t="shared" si="0"/>
        <v>22106.814074060796</v>
      </c>
      <c r="G15" s="4">
        <f>SUM($F$8:F15)</f>
        <v>122996.93135790079</v>
      </c>
      <c r="H15" s="31">
        <f t="shared" si="2"/>
        <v>10558.687010700785</v>
      </c>
      <c r="I15" s="30"/>
      <c r="J15" s="26"/>
      <c r="K15" s="26"/>
      <c r="L15" s="26"/>
      <c r="M15" s="26"/>
      <c r="N15" s="26"/>
      <c r="O15" s="26"/>
      <c r="P15" s="26"/>
      <c r="Q15" s="26"/>
      <c r="R15" s="26"/>
      <c r="S15" s="26"/>
      <c r="T15" s="26"/>
      <c r="U15" s="26"/>
      <c r="V15" s="26"/>
      <c r="W15" s="26"/>
      <c r="X15" s="26"/>
      <c r="Y15" s="26"/>
      <c r="Z15" s="26"/>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row>
    <row r="16" spans="1:83" ht="21">
      <c r="A16" s="19"/>
      <c r="B16" s="26"/>
      <c r="C16" s="28">
        <v>9</v>
      </c>
      <c r="D16" s="4">
        <f t="shared" si="1"/>
        <v>7231.5101973999999</v>
      </c>
      <c r="E16" s="4">
        <f>SUM($D$8:D16)</f>
        <v>119669.7545446</v>
      </c>
      <c r="F16" s="4">
        <f t="shared" si="0"/>
        <v>24759.631762948091</v>
      </c>
      <c r="G16" s="4">
        <f>SUM($F$8:F16)</f>
        <v>147756.56312084888</v>
      </c>
      <c r="H16" s="31">
        <f t="shared" si="2"/>
        <v>28086.808576248877</v>
      </c>
      <c r="I16" s="30"/>
      <c r="J16" s="26"/>
      <c r="K16" s="26"/>
      <c r="L16" s="26"/>
      <c r="M16" s="26"/>
      <c r="N16" s="26"/>
      <c r="O16" s="26"/>
      <c r="P16" s="26"/>
      <c r="Q16" s="26"/>
      <c r="R16" s="26"/>
      <c r="S16" s="26"/>
      <c r="T16" s="26"/>
      <c r="U16" s="26"/>
      <c r="V16" s="26"/>
      <c r="W16" s="26"/>
      <c r="X16" s="26"/>
      <c r="Y16" s="26"/>
      <c r="Z16" s="26"/>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row>
    <row r="17" spans="1:83" ht="21">
      <c r="A17" s="19"/>
      <c r="B17" s="26"/>
      <c r="C17" s="28">
        <v>10</v>
      </c>
      <c r="D17" s="4">
        <f t="shared" si="1"/>
        <v>7231.5101973999999</v>
      </c>
      <c r="E17" s="4">
        <f>SUM($D$8:D17)</f>
        <v>126901.264742</v>
      </c>
      <c r="F17" s="4">
        <f t="shared" si="0"/>
        <v>27730.787574501861</v>
      </c>
      <c r="G17" s="4">
        <f>SUM($F$8:F17)</f>
        <v>175487.35069535073</v>
      </c>
      <c r="H17" s="31">
        <f t="shared" si="2"/>
        <v>48586.085953350732</v>
      </c>
      <c r="I17" s="30"/>
      <c r="J17" s="26"/>
      <c r="K17" s="26"/>
      <c r="L17" s="26"/>
      <c r="M17" s="26"/>
      <c r="N17" s="26"/>
      <c r="O17" s="26"/>
      <c r="P17" s="26"/>
      <c r="Q17" s="26"/>
      <c r="R17" s="26"/>
      <c r="S17" s="26"/>
      <c r="T17" s="26"/>
      <c r="U17" s="26"/>
      <c r="V17" s="26"/>
      <c r="W17" s="26"/>
      <c r="X17" s="26"/>
      <c r="Y17" s="26"/>
      <c r="Z17" s="26"/>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row>
    <row r="18" spans="1:83" ht="21">
      <c r="A18" s="19"/>
      <c r="B18" s="26"/>
      <c r="C18" s="28">
        <v>11</v>
      </c>
      <c r="D18" s="4">
        <f t="shared" si="1"/>
        <v>7231.5101973999999</v>
      </c>
      <c r="E18" s="4">
        <f>SUM($D$8:D18)</f>
        <v>134132.7749394</v>
      </c>
      <c r="F18" s="4">
        <f t="shared" si="0"/>
        <v>31058.482083442083</v>
      </c>
      <c r="G18" s="4">
        <f>SUM($F$8:F18)</f>
        <v>206545.83277879283</v>
      </c>
      <c r="H18" s="31">
        <f t="shared" si="2"/>
        <v>72413.05783939283</v>
      </c>
      <c r="I18" s="30"/>
      <c r="J18" s="26"/>
      <c r="K18" s="26"/>
      <c r="L18" s="26"/>
      <c r="M18" s="26"/>
      <c r="N18" s="26"/>
      <c r="O18" s="26"/>
      <c r="P18" s="26"/>
      <c r="Q18" s="26"/>
      <c r="R18" s="26"/>
      <c r="S18" s="26"/>
      <c r="T18" s="26"/>
      <c r="U18" s="26"/>
      <c r="V18" s="26"/>
      <c r="W18" s="26"/>
      <c r="X18" s="26"/>
      <c r="Y18" s="26"/>
      <c r="Z18" s="26"/>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row>
    <row r="19" spans="1:83" ht="21">
      <c r="A19" s="19"/>
      <c r="B19" s="26"/>
      <c r="C19" s="28">
        <v>12</v>
      </c>
      <c r="D19" s="4">
        <f t="shared" si="1"/>
        <v>7231.5101973999999</v>
      </c>
      <c r="E19" s="4">
        <f>SUM($D$8:D19)</f>
        <v>141364.2851368</v>
      </c>
      <c r="F19" s="4">
        <f t="shared" si="0"/>
        <v>34785.499933455132</v>
      </c>
      <c r="G19" s="4">
        <f>SUM($F$8:F19)</f>
        <v>241331.33271224797</v>
      </c>
      <c r="H19" s="31">
        <f t="shared" si="2"/>
        <v>99967.04757544797</v>
      </c>
      <c r="I19" s="30"/>
      <c r="J19" s="26"/>
      <c r="K19" s="26"/>
      <c r="L19" s="26"/>
      <c r="M19" s="26"/>
      <c r="N19" s="26"/>
      <c r="O19" s="26"/>
      <c r="P19" s="26"/>
      <c r="Q19" s="26"/>
      <c r="R19" s="26"/>
      <c r="S19" s="26"/>
      <c r="T19" s="26"/>
      <c r="U19" s="26"/>
      <c r="V19" s="26"/>
      <c r="W19" s="26"/>
      <c r="X19" s="26"/>
      <c r="Y19" s="26"/>
      <c r="Z19" s="26"/>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row>
    <row r="20" spans="1:83" ht="21">
      <c r="A20" s="19"/>
      <c r="B20" s="26"/>
      <c r="C20" s="28">
        <v>13</v>
      </c>
      <c r="D20" s="4">
        <f t="shared" si="1"/>
        <v>7231.5101973999999</v>
      </c>
      <c r="E20" s="4">
        <f>SUM($D$8:D20)</f>
        <v>148595.7953342</v>
      </c>
      <c r="F20" s="4">
        <f t="shared" si="0"/>
        <v>38959.759925469749</v>
      </c>
      <c r="G20" s="4">
        <f>SUM($F$8:F20)</f>
        <v>280291.09263771772</v>
      </c>
      <c r="H20" s="31">
        <f t="shared" si="2"/>
        <v>131695.29730351773</v>
      </c>
      <c r="I20" s="30"/>
      <c r="J20" s="26"/>
      <c r="K20" s="26"/>
      <c r="L20" s="26"/>
      <c r="M20" s="26"/>
      <c r="N20" s="26"/>
      <c r="O20" s="26"/>
      <c r="P20" s="26"/>
      <c r="Q20" s="26"/>
      <c r="R20" s="26"/>
      <c r="S20" s="26"/>
      <c r="T20" s="26"/>
      <c r="U20" s="26"/>
      <c r="V20" s="26"/>
      <c r="W20" s="26"/>
      <c r="X20" s="26"/>
      <c r="Y20" s="26"/>
      <c r="Z20" s="26"/>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row>
    <row r="21" spans="1:83" ht="21">
      <c r="A21" s="19"/>
      <c r="B21" s="26"/>
      <c r="C21" s="28">
        <v>14</v>
      </c>
      <c r="D21" s="4">
        <f t="shared" si="1"/>
        <v>7231.5101973999999</v>
      </c>
      <c r="E21" s="4">
        <f>SUM($D$8:D21)</f>
        <v>155827.3055316</v>
      </c>
      <c r="F21" s="4">
        <f t="shared" si="0"/>
        <v>43634.931116526117</v>
      </c>
      <c r="G21" s="4">
        <f>SUM($F$8:F21)</f>
        <v>323926.02375424386</v>
      </c>
      <c r="H21" s="31">
        <f t="shared" si="2"/>
        <v>168098.71822264386</v>
      </c>
      <c r="I21" s="30"/>
      <c r="J21" s="26"/>
      <c r="K21" s="26"/>
      <c r="L21" s="26"/>
      <c r="M21" s="26"/>
      <c r="N21" s="26"/>
      <c r="O21" s="26"/>
      <c r="P21" s="26"/>
      <c r="Q21" s="26"/>
      <c r="R21" s="26"/>
      <c r="S21" s="26"/>
      <c r="T21" s="26"/>
      <c r="U21" s="26"/>
      <c r="V21" s="26"/>
      <c r="W21" s="26"/>
      <c r="X21" s="26"/>
      <c r="Y21" s="26"/>
      <c r="Z21" s="26"/>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row>
    <row r="22" spans="1:83" ht="21">
      <c r="A22" s="19"/>
      <c r="B22" s="26"/>
      <c r="C22" s="28">
        <v>15</v>
      </c>
      <c r="D22" s="4">
        <f t="shared" si="1"/>
        <v>7231.5101973999999</v>
      </c>
      <c r="E22" s="4">
        <f>SUM($D$8:D22)</f>
        <v>163058.81572899999</v>
      </c>
      <c r="F22" s="4">
        <f t="shared" si="0"/>
        <v>48871.122850509251</v>
      </c>
      <c r="G22" s="4">
        <f>SUM($F$8:F22)</f>
        <v>372797.1466047531</v>
      </c>
      <c r="H22" s="31">
        <f t="shared" si="2"/>
        <v>209738.3308757531</v>
      </c>
      <c r="I22" s="30"/>
      <c r="J22" s="26"/>
      <c r="K22" s="26"/>
      <c r="L22" s="26"/>
      <c r="M22" s="26"/>
      <c r="N22" s="26"/>
      <c r="O22" s="26"/>
      <c r="P22" s="26"/>
      <c r="Q22" s="26"/>
      <c r="R22" s="26"/>
      <c r="S22" s="26"/>
      <c r="T22" s="26"/>
      <c r="U22" s="26"/>
      <c r="V22" s="26"/>
      <c r="W22" s="26"/>
      <c r="X22" s="26"/>
      <c r="Y22" s="26"/>
      <c r="Z22" s="26"/>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row>
    <row r="23" spans="1:83" ht="21">
      <c r="A23" s="19"/>
      <c r="B23" s="26"/>
      <c r="C23" s="28">
        <v>16</v>
      </c>
      <c r="D23" s="4">
        <f t="shared" si="1"/>
        <v>7231.5101973999999</v>
      </c>
      <c r="E23" s="4">
        <f>SUM($D$8:D23)</f>
        <v>170290.32592639999</v>
      </c>
      <c r="F23" s="4">
        <f t="shared" si="0"/>
        <v>54735.657592570358</v>
      </c>
      <c r="G23" s="4">
        <f>SUM($F$8:F23)</f>
        <v>427532.80419732345</v>
      </c>
      <c r="H23" s="31">
        <f t="shared" si="2"/>
        <v>257242.47827092346</v>
      </c>
      <c r="I23" s="30"/>
      <c r="J23" s="26"/>
      <c r="K23" s="26"/>
      <c r="L23" s="26"/>
      <c r="M23" s="26"/>
      <c r="N23" s="26"/>
      <c r="O23" s="26"/>
      <c r="P23" s="26"/>
      <c r="Q23" s="26"/>
      <c r="R23" s="26"/>
      <c r="S23" s="26"/>
      <c r="T23" s="26"/>
      <c r="U23" s="26"/>
      <c r="V23" s="26"/>
      <c r="W23" s="26"/>
      <c r="X23" s="26"/>
      <c r="Y23" s="26"/>
      <c r="Z23" s="26"/>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row>
    <row r="24" spans="1:83" ht="21">
      <c r="A24" s="19"/>
      <c r="B24" s="26"/>
      <c r="C24" s="28">
        <v>17</v>
      </c>
      <c r="D24" s="4">
        <f t="shared" si="1"/>
        <v>7231.5101973999999</v>
      </c>
      <c r="E24" s="4">
        <f>SUM($D$8:D24)</f>
        <v>177521.83612379999</v>
      </c>
      <c r="F24" s="4">
        <f t="shared" si="0"/>
        <v>61303.9365036788</v>
      </c>
      <c r="G24" s="4">
        <f>SUM($F$8:F24)</f>
        <v>488836.74070100224</v>
      </c>
      <c r="H24" s="31">
        <f t="shared" si="2"/>
        <v>311314.90457720228</v>
      </c>
      <c r="I24" s="30"/>
      <c r="J24" s="26"/>
      <c r="K24" s="26"/>
      <c r="L24" s="26"/>
      <c r="M24" s="26"/>
      <c r="N24" s="26"/>
      <c r="O24" s="26"/>
      <c r="P24" s="26"/>
      <c r="Q24" s="26"/>
      <c r="R24" s="26"/>
      <c r="S24" s="26"/>
      <c r="T24" s="26"/>
      <c r="U24" s="26"/>
      <c r="V24" s="26"/>
      <c r="W24" s="26"/>
      <c r="X24" s="26"/>
      <c r="Y24" s="26"/>
      <c r="Z24" s="26"/>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row>
    <row r="25" spans="1:83" ht="21">
      <c r="A25" s="19"/>
      <c r="B25" s="26"/>
      <c r="C25" s="28">
        <v>18</v>
      </c>
      <c r="D25" s="4">
        <f t="shared" si="1"/>
        <v>7231.5101973999999</v>
      </c>
      <c r="E25" s="4">
        <f>SUM($D$8:D25)</f>
        <v>184753.34632119999</v>
      </c>
      <c r="F25" s="4">
        <f t="shared" si="0"/>
        <v>68660.408884120261</v>
      </c>
      <c r="G25" s="4">
        <f>SUM($F$8:F25)</f>
        <v>557497.14958512248</v>
      </c>
      <c r="H25" s="31">
        <f t="shared" si="2"/>
        <v>372743.80326392245</v>
      </c>
      <c r="I25" s="30"/>
      <c r="J25" s="26"/>
      <c r="K25" s="26"/>
      <c r="L25" s="26"/>
      <c r="M25" s="26"/>
      <c r="N25" s="26"/>
      <c r="O25" s="26"/>
      <c r="P25" s="26"/>
      <c r="Q25" s="26"/>
      <c r="R25" s="26"/>
      <c r="S25" s="26"/>
      <c r="T25" s="26"/>
      <c r="U25" s="26"/>
      <c r="V25" s="26"/>
      <c r="W25" s="26"/>
      <c r="X25" s="26"/>
      <c r="Y25" s="26"/>
      <c r="Z25" s="26"/>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row>
    <row r="26" spans="1:83" ht="21">
      <c r="A26" s="19"/>
      <c r="B26" s="26"/>
      <c r="C26" s="28">
        <v>19</v>
      </c>
      <c r="D26" s="4">
        <f t="shared" si="1"/>
        <v>7231.5101973999999</v>
      </c>
      <c r="E26" s="4">
        <f>SUM($D$8:D26)</f>
        <v>191984.85651859999</v>
      </c>
      <c r="F26" s="4">
        <f t="shared" si="0"/>
        <v>76899.657950214692</v>
      </c>
      <c r="G26" s="4">
        <f>SUM($F$8:F26)</f>
        <v>634396.80753533717</v>
      </c>
      <c r="H26" s="31">
        <f t="shared" si="2"/>
        <v>442411.95101673715</v>
      </c>
      <c r="I26" s="30"/>
      <c r="J26" s="26"/>
      <c r="K26" s="26"/>
      <c r="L26" s="26"/>
      <c r="M26" s="26"/>
      <c r="N26" s="26"/>
      <c r="O26" s="26"/>
      <c r="P26" s="26"/>
      <c r="Q26" s="26"/>
      <c r="R26" s="26"/>
      <c r="S26" s="26"/>
      <c r="T26" s="26"/>
      <c r="U26" s="26"/>
      <c r="V26" s="26"/>
      <c r="W26" s="26"/>
      <c r="X26" s="26"/>
      <c r="Y26" s="26"/>
      <c r="Z26" s="26"/>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row>
    <row r="27" spans="1:83" ht="21">
      <c r="A27" s="19"/>
      <c r="B27" s="26"/>
      <c r="C27" s="28">
        <v>20</v>
      </c>
      <c r="D27" s="4">
        <f t="shared" si="1"/>
        <v>7231.5101973999999</v>
      </c>
      <c r="E27" s="4">
        <f>SUM($D$8:D27)</f>
        <v>199216.36671599999</v>
      </c>
      <c r="F27" s="4">
        <f t="shared" si="0"/>
        <v>86127.616904240451</v>
      </c>
      <c r="G27" s="4">
        <f>SUM($F$8:F27)</f>
        <v>720524.42443957762</v>
      </c>
      <c r="H27" s="31">
        <f t="shared" si="2"/>
        <v>521308.0577235776</v>
      </c>
      <c r="I27" s="30"/>
      <c r="J27" s="26"/>
      <c r="K27" s="26"/>
      <c r="L27" s="26"/>
      <c r="M27" s="26"/>
      <c r="N27" s="26"/>
      <c r="O27" s="26"/>
      <c r="P27" s="26"/>
      <c r="Q27" s="26"/>
      <c r="R27" s="26"/>
      <c r="S27" s="26"/>
      <c r="T27" s="26"/>
      <c r="U27" s="26"/>
      <c r="V27" s="26"/>
      <c r="W27" s="26"/>
      <c r="X27" s="26"/>
      <c r="Y27" s="26"/>
      <c r="Z27" s="26"/>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row>
    <row r="28" spans="1:83" ht="21">
      <c r="A28" s="19"/>
      <c r="B28" s="26"/>
      <c r="C28" s="28">
        <v>21</v>
      </c>
      <c r="D28" s="4">
        <f t="shared" si="1"/>
        <v>7231.5101973999999</v>
      </c>
      <c r="E28" s="4">
        <f>SUM($D$8:D28)</f>
        <v>206447.87691339999</v>
      </c>
      <c r="F28" s="4">
        <f t="shared" si="0"/>
        <v>96462.93093274931</v>
      </c>
      <c r="G28" s="4">
        <f>SUM($F$8:F28)</f>
        <v>816987.35537232691</v>
      </c>
      <c r="H28" s="31">
        <f t="shared" si="2"/>
        <v>610539.4784589269</v>
      </c>
      <c r="I28" s="30"/>
      <c r="J28" s="26"/>
      <c r="K28" s="26"/>
      <c r="L28" s="26"/>
      <c r="M28" s="26"/>
      <c r="N28" s="26"/>
      <c r="O28" s="26"/>
      <c r="P28" s="26"/>
      <c r="Q28" s="26"/>
      <c r="R28" s="26"/>
      <c r="S28" s="26"/>
      <c r="T28" s="26"/>
      <c r="U28" s="26"/>
      <c r="V28" s="26"/>
      <c r="W28" s="26"/>
      <c r="X28" s="26"/>
      <c r="Y28" s="26"/>
      <c r="Z28" s="26"/>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row>
    <row r="29" spans="1:83" ht="21">
      <c r="A29" s="19"/>
      <c r="B29" s="26"/>
      <c r="C29" s="28">
        <v>22</v>
      </c>
      <c r="D29" s="4">
        <f t="shared" si="1"/>
        <v>7231.5101973999999</v>
      </c>
      <c r="E29" s="4">
        <f>SUM($D$8:D29)</f>
        <v>213679.38711079999</v>
      </c>
      <c r="F29" s="4">
        <f t="shared" si="0"/>
        <v>108038.48264467923</v>
      </c>
      <c r="G29" s="4">
        <f>SUM($F$8:F29)</f>
        <v>925025.83801700617</v>
      </c>
      <c r="H29" s="31">
        <f t="shared" si="2"/>
        <v>711346.45090620616</v>
      </c>
      <c r="I29" s="30"/>
      <c r="J29" s="26"/>
      <c r="K29" s="26"/>
      <c r="L29" s="26"/>
      <c r="M29" s="26"/>
      <c r="N29" s="26"/>
      <c r="O29" s="26"/>
      <c r="P29" s="26"/>
      <c r="Q29" s="26"/>
      <c r="R29" s="26"/>
      <c r="S29" s="26"/>
      <c r="T29" s="26"/>
      <c r="U29" s="26"/>
      <c r="V29" s="26"/>
      <c r="W29" s="26"/>
      <c r="X29" s="26"/>
      <c r="Y29" s="26"/>
      <c r="Z29" s="26"/>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row>
    <row r="30" spans="1:83" ht="21">
      <c r="A30" s="19"/>
      <c r="B30" s="26"/>
      <c r="C30" s="28">
        <v>23</v>
      </c>
      <c r="D30" s="4">
        <f t="shared" si="1"/>
        <v>7231.5101973999999</v>
      </c>
      <c r="E30" s="4">
        <f>SUM($D$8:D30)</f>
        <v>220910.89730819999</v>
      </c>
      <c r="F30" s="4">
        <f t="shared" si="0"/>
        <v>121003.10056204074</v>
      </c>
      <c r="G30" s="4">
        <f>SUM($F$8:F30)</f>
        <v>1046028.9385790469</v>
      </c>
      <c r="H30" s="31">
        <f t="shared" si="2"/>
        <v>825118.04127084685</v>
      </c>
      <c r="I30" s="30"/>
      <c r="J30" s="26"/>
      <c r="K30" s="26"/>
      <c r="L30" s="26"/>
      <c r="M30" s="26"/>
      <c r="N30" s="26"/>
      <c r="O30" s="26"/>
      <c r="P30" s="26"/>
      <c r="Q30" s="26"/>
      <c r="R30" s="26"/>
      <c r="S30" s="26"/>
      <c r="T30" s="26"/>
      <c r="U30" s="26"/>
      <c r="V30" s="26"/>
      <c r="W30" s="26"/>
      <c r="X30" s="26"/>
      <c r="Y30" s="26"/>
      <c r="Z30" s="26"/>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row>
    <row r="31" spans="1:83" ht="21">
      <c r="A31" s="19"/>
      <c r="B31" s="26"/>
      <c r="C31" s="28">
        <v>24</v>
      </c>
      <c r="D31" s="4">
        <f t="shared" si="1"/>
        <v>7231.5101973999999</v>
      </c>
      <c r="E31" s="4">
        <f>SUM($D$8:D31)</f>
        <v>228142.40750559999</v>
      </c>
      <c r="F31" s="4">
        <f t="shared" si="0"/>
        <v>135523.47262948562</v>
      </c>
      <c r="G31" s="4">
        <f>SUM($F$8:F31)</f>
        <v>1181552.4112085325</v>
      </c>
      <c r="H31" s="31">
        <f t="shared" si="2"/>
        <v>953410.0037029325</v>
      </c>
      <c r="I31" s="30"/>
      <c r="J31" s="26"/>
      <c r="K31" s="26"/>
      <c r="L31" s="26"/>
      <c r="M31" s="26"/>
      <c r="N31" s="26"/>
      <c r="O31" s="26"/>
      <c r="P31" s="26"/>
      <c r="Q31" s="26"/>
      <c r="R31" s="26"/>
      <c r="S31" s="26"/>
      <c r="T31" s="26"/>
      <c r="U31" s="26"/>
      <c r="V31" s="26"/>
      <c r="W31" s="26"/>
      <c r="X31" s="26"/>
      <c r="Y31" s="26"/>
      <c r="Z31" s="26"/>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row>
    <row r="32" spans="1:83" ht="21">
      <c r="A32" s="19"/>
      <c r="B32" s="26"/>
      <c r="C32" s="32"/>
      <c r="D32" s="33"/>
      <c r="E32" s="33"/>
      <c r="F32" s="33"/>
      <c r="G32" s="33"/>
      <c r="H32" s="34"/>
      <c r="I32" s="30"/>
      <c r="J32" s="26"/>
      <c r="K32" s="26"/>
      <c r="L32" s="26"/>
      <c r="M32" s="26"/>
      <c r="N32" s="26"/>
      <c r="O32" s="26"/>
      <c r="P32" s="26"/>
      <c r="Q32" s="26"/>
      <c r="R32" s="26"/>
      <c r="S32" s="26"/>
      <c r="T32" s="26"/>
      <c r="U32" s="26"/>
      <c r="V32" s="26"/>
      <c r="W32" s="26"/>
      <c r="X32" s="26"/>
      <c r="Y32" s="26"/>
      <c r="Z32" s="26"/>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row>
    <row r="33" spans="1:83" ht="21">
      <c r="A33" s="19"/>
      <c r="B33" s="26"/>
      <c r="C33" s="19"/>
      <c r="D33" s="19"/>
      <c r="E33" s="19"/>
      <c r="F33" s="80">
        <f>E33-0.5</f>
        <v>-0.5</v>
      </c>
      <c r="G33" s="81" t="s">
        <v>54</v>
      </c>
      <c r="H33" s="82">
        <f>H31</f>
        <v>953410.0037029325</v>
      </c>
      <c r="I33" s="30"/>
      <c r="J33" s="26"/>
      <c r="K33" s="26"/>
      <c r="L33" s="26"/>
      <c r="M33" s="26"/>
      <c r="N33" s="26"/>
      <c r="O33" s="26"/>
      <c r="P33" s="26"/>
      <c r="Q33" s="26"/>
      <c r="R33" s="26"/>
      <c r="S33" s="26"/>
      <c r="T33" s="26"/>
      <c r="U33" s="26"/>
      <c r="V33" s="26"/>
      <c r="W33" s="26"/>
      <c r="X33" s="26"/>
      <c r="Y33" s="26"/>
      <c r="Z33" s="26"/>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row>
    <row r="34" spans="1:83">
      <c r="A34" s="19"/>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row>
    <row r="35" spans="1:8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row>
    <row r="36" spans="1:8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row>
    <row r="37" spans="1:83" ht="28.8">
      <c r="A37" s="19"/>
      <c r="B37" s="22" t="s">
        <v>49</v>
      </c>
      <c r="C37" s="22"/>
      <c r="D37" s="22"/>
      <c r="E37" s="22"/>
      <c r="F37" s="22"/>
      <c r="G37" s="22"/>
      <c r="H37" s="22"/>
      <c r="I37" s="23"/>
      <c r="J37" s="23"/>
      <c r="K37" s="23"/>
      <c r="L37" s="23"/>
      <c r="M37" s="23"/>
      <c r="N37" s="23"/>
      <c r="O37" s="23"/>
      <c r="P37" s="23"/>
      <c r="Q37" s="23"/>
      <c r="R37" s="23"/>
      <c r="S37" s="23"/>
      <c r="T37" s="23"/>
      <c r="U37" s="23"/>
      <c r="V37" s="23"/>
      <c r="W37" s="23"/>
      <c r="X37" s="23"/>
      <c r="Y37" s="23"/>
      <c r="Z37" s="23"/>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row>
    <row r="38" spans="1:83">
      <c r="A38" s="19"/>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row>
    <row r="39" spans="1:83" ht="25.5" customHeight="1">
      <c r="A39" s="19"/>
      <c r="B39" s="26"/>
      <c r="C39" s="26"/>
      <c r="D39" s="35" t="s">
        <v>6</v>
      </c>
      <c r="E39" s="35" t="s">
        <v>7</v>
      </c>
      <c r="F39" s="36" t="s">
        <v>5</v>
      </c>
      <c r="G39" s="19"/>
      <c r="H39" s="19"/>
      <c r="I39" s="26"/>
      <c r="J39" s="26"/>
      <c r="K39" s="26"/>
      <c r="L39" s="26"/>
      <c r="M39" s="26"/>
      <c r="N39" s="26"/>
      <c r="O39" s="26"/>
      <c r="P39" s="26"/>
      <c r="Q39" s="26"/>
      <c r="R39" s="26"/>
      <c r="S39" s="26"/>
      <c r="T39" s="26"/>
      <c r="U39" s="26"/>
      <c r="V39" s="26"/>
      <c r="W39" s="26"/>
      <c r="X39" s="26"/>
      <c r="Y39" s="26"/>
      <c r="Z39" s="26"/>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row>
    <row r="40" spans="1:83" ht="27.75" customHeight="1">
      <c r="A40" s="19"/>
      <c r="B40" s="26"/>
      <c r="C40" s="37" t="s">
        <v>0</v>
      </c>
      <c r="D40" s="1">
        <v>40</v>
      </c>
      <c r="E40" s="2">
        <f>D40/SUM($D$40:$D$44)</f>
        <v>0.4</v>
      </c>
      <c r="F40" s="3">
        <f>D40*350</f>
        <v>14000</v>
      </c>
      <c r="G40" s="19"/>
      <c r="H40" s="19"/>
      <c r="I40" s="26"/>
      <c r="J40" s="26"/>
      <c r="K40" s="26"/>
      <c r="L40" s="26"/>
      <c r="M40" s="26"/>
      <c r="N40" s="26"/>
      <c r="O40" s="26"/>
      <c r="P40" s="26"/>
      <c r="Q40" s="26"/>
      <c r="R40" s="26"/>
      <c r="S40" s="26"/>
      <c r="T40" s="26"/>
      <c r="U40" s="26"/>
      <c r="V40" s="26"/>
      <c r="W40" s="26"/>
      <c r="X40" s="26"/>
      <c r="Y40" s="26"/>
      <c r="Z40" s="26"/>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row>
    <row r="41" spans="1:83" ht="27.75" customHeight="1">
      <c r="A41" s="19"/>
      <c r="B41" s="26"/>
      <c r="C41" s="38" t="s">
        <v>1</v>
      </c>
      <c r="D41" s="1">
        <v>20</v>
      </c>
      <c r="E41" s="2">
        <f t="shared" ref="E41:E44" si="3">D41/SUM($D$40:$D$44)</f>
        <v>0.2</v>
      </c>
      <c r="F41" s="3">
        <f>D41*400</f>
        <v>8000</v>
      </c>
      <c r="G41" s="19"/>
      <c r="H41" s="19"/>
      <c r="I41" s="26"/>
      <c r="J41" s="26"/>
      <c r="K41" s="26"/>
      <c r="L41" s="26"/>
      <c r="M41" s="26"/>
      <c r="N41" s="26"/>
      <c r="O41" s="26"/>
      <c r="P41" s="26"/>
      <c r="Q41" s="26"/>
      <c r="R41" s="26"/>
      <c r="S41" s="26"/>
      <c r="T41" s="26"/>
      <c r="U41" s="26"/>
      <c r="V41" s="26"/>
      <c r="W41" s="26"/>
      <c r="X41" s="26"/>
      <c r="Y41" s="26"/>
      <c r="Z41" s="26"/>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row>
    <row r="42" spans="1:83" ht="27.75" customHeight="1">
      <c r="A42" s="19"/>
      <c r="B42" s="26"/>
      <c r="C42" s="39" t="s">
        <v>2</v>
      </c>
      <c r="D42" s="1">
        <v>25</v>
      </c>
      <c r="E42" s="2">
        <f t="shared" si="3"/>
        <v>0.25</v>
      </c>
      <c r="F42" s="3">
        <f>D42*600</f>
        <v>15000</v>
      </c>
      <c r="G42" s="19"/>
      <c r="H42" s="19"/>
      <c r="I42" s="26"/>
      <c r="J42" s="26"/>
      <c r="K42" s="26"/>
      <c r="L42" s="26"/>
      <c r="M42" s="26"/>
      <c r="N42" s="26"/>
      <c r="O42" s="26"/>
      <c r="P42" s="26"/>
      <c r="Q42" s="26"/>
      <c r="R42" s="26"/>
      <c r="S42" s="26"/>
      <c r="T42" s="26"/>
      <c r="U42" s="26"/>
      <c r="V42" s="26"/>
      <c r="W42" s="26"/>
      <c r="X42" s="26"/>
      <c r="Y42" s="26"/>
      <c r="Z42" s="26"/>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row>
    <row r="43" spans="1:83" ht="27.75" customHeight="1">
      <c r="A43" s="19"/>
      <c r="B43" s="26"/>
      <c r="C43" s="40" t="s">
        <v>3</v>
      </c>
      <c r="D43" s="1">
        <v>10</v>
      </c>
      <c r="E43" s="2">
        <f t="shared" si="3"/>
        <v>0.1</v>
      </c>
      <c r="F43" s="3">
        <f>D43*300</f>
        <v>3000</v>
      </c>
      <c r="G43" s="19"/>
      <c r="H43" s="19"/>
      <c r="I43" s="26"/>
      <c r="J43" s="26"/>
      <c r="K43" s="26"/>
      <c r="L43" s="26"/>
      <c r="M43" s="26"/>
      <c r="N43" s="26"/>
      <c r="O43" s="26"/>
      <c r="P43" s="26"/>
      <c r="Q43" s="26"/>
      <c r="R43" s="26"/>
      <c r="S43" s="26"/>
      <c r="T43" s="26"/>
      <c r="U43" s="26"/>
      <c r="V43" s="26"/>
      <c r="W43" s="26"/>
      <c r="X43" s="26"/>
      <c r="Y43" s="26"/>
      <c r="Z43" s="26"/>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row>
    <row r="44" spans="1:83" ht="27.75" customHeight="1">
      <c r="A44" s="19"/>
      <c r="B44" s="26"/>
      <c r="C44" s="41" t="s">
        <v>4</v>
      </c>
      <c r="D44" s="1">
        <v>5</v>
      </c>
      <c r="E44" s="2">
        <f t="shared" si="3"/>
        <v>0.05</v>
      </c>
      <c r="F44" s="3">
        <f>D44*250</f>
        <v>1250</v>
      </c>
      <c r="G44" s="19"/>
      <c r="H44" s="19"/>
      <c r="I44" s="26"/>
      <c r="J44" s="26"/>
      <c r="K44" s="26"/>
      <c r="L44" s="26"/>
      <c r="M44" s="26"/>
      <c r="N44" s="26"/>
      <c r="O44" s="26"/>
      <c r="P44" s="26"/>
      <c r="Q44" s="26"/>
      <c r="R44" s="26"/>
      <c r="S44" s="26"/>
      <c r="T44" s="26"/>
      <c r="U44" s="26"/>
      <c r="V44" s="26"/>
      <c r="W44" s="26"/>
      <c r="X44" s="26"/>
      <c r="Y44" s="26"/>
      <c r="Z44" s="26"/>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row>
    <row r="45" spans="1:83" ht="31.5" customHeight="1">
      <c r="A45" s="19"/>
      <c r="B45" s="26"/>
      <c r="C45" s="26"/>
      <c r="D45" s="42">
        <f>SUM(D40:D44)</f>
        <v>100</v>
      </c>
      <c r="E45" s="43"/>
      <c r="F45" s="44">
        <f>SUM(F40:F44)</f>
        <v>41250</v>
      </c>
      <c r="G45" s="19"/>
      <c r="H45" s="19"/>
      <c r="I45" s="26"/>
      <c r="J45" s="26"/>
      <c r="K45" s="26"/>
      <c r="L45" s="26"/>
      <c r="M45" s="26"/>
      <c r="N45" s="26"/>
      <c r="O45" s="26"/>
      <c r="P45" s="26"/>
      <c r="Q45" s="26"/>
      <c r="R45" s="26"/>
      <c r="S45" s="26"/>
      <c r="T45" s="26"/>
      <c r="U45" s="26"/>
      <c r="V45" s="26"/>
      <c r="W45" s="26"/>
      <c r="X45" s="26"/>
      <c r="Y45" s="26"/>
      <c r="Z45" s="26"/>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row>
    <row r="46" spans="1:83">
      <c r="A46" s="19"/>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row>
    <row r="47" spans="1:83">
      <c r="A47" s="19"/>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row>
    <row r="48" spans="1:83">
      <c r="A48" s="19"/>
      <c r="B48" s="26"/>
      <c r="C48" s="19"/>
      <c r="D48" s="19"/>
      <c r="E48" s="19"/>
      <c r="F48" s="19"/>
      <c r="G48" s="19"/>
      <c r="H48" s="26"/>
      <c r="I48" s="26"/>
      <c r="J48" s="26"/>
      <c r="K48" s="26"/>
      <c r="L48" s="26"/>
      <c r="M48" s="26"/>
      <c r="N48" s="26"/>
      <c r="O48" s="26"/>
      <c r="P48" s="26"/>
      <c r="Q48" s="26"/>
      <c r="R48" s="26"/>
      <c r="S48" s="26"/>
      <c r="T48" s="26"/>
      <c r="U48" s="26"/>
      <c r="V48" s="26"/>
      <c r="W48" s="26"/>
      <c r="X48" s="26"/>
      <c r="Y48" s="26"/>
      <c r="Z48" s="26"/>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row>
    <row r="49" spans="1:83" ht="14.4" customHeight="1">
      <c r="A49" s="19"/>
      <c r="B49" s="26"/>
      <c r="C49" s="19"/>
      <c r="D49" s="19"/>
      <c r="E49" s="19"/>
      <c r="F49" s="19"/>
      <c r="G49" s="19"/>
      <c r="H49" s="26"/>
      <c r="I49" s="26"/>
      <c r="J49" s="26"/>
      <c r="K49" s="26"/>
      <c r="L49" s="26"/>
      <c r="M49" s="26"/>
      <c r="N49" s="26"/>
      <c r="O49" s="26"/>
      <c r="P49" s="26"/>
      <c r="Q49" s="26"/>
      <c r="R49" s="26"/>
      <c r="S49" s="26"/>
      <c r="T49" s="26"/>
      <c r="U49" s="26"/>
      <c r="V49" s="26"/>
      <c r="W49" s="26"/>
      <c r="X49" s="26"/>
      <c r="Y49" s="26"/>
      <c r="Z49" s="26"/>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row>
    <row r="50" spans="1:83" ht="14.4" customHeight="1">
      <c r="A50" s="19"/>
      <c r="B50" s="26"/>
      <c r="C50" s="19"/>
      <c r="D50" s="19"/>
      <c r="E50" s="19"/>
      <c r="F50" s="19"/>
      <c r="G50" s="19"/>
      <c r="H50" s="26"/>
      <c r="I50" s="26"/>
      <c r="J50" s="26"/>
      <c r="K50" s="26"/>
      <c r="L50" s="26"/>
      <c r="M50" s="26"/>
      <c r="N50" s="26"/>
      <c r="O50" s="26"/>
      <c r="P50" s="26"/>
      <c r="Q50" s="26"/>
      <c r="R50" s="26"/>
      <c r="S50" s="26"/>
      <c r="T50" s="26"/>
      <c r="U50" s="26"/>
      <c r="V50" s="26"/>
      <c r="W50" s="26"/>
      <c r="X50" s="26"/>
      <c r="Y50" s="26"/>
      <c r="Z50" s="26"/>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row>
    <row r="51" spans="1:83" ht="14.4" customHeight="1">
      <c r="A51" s="19"/>
      <c r="B51" s="26"/>
      <c r="C51" s="19"/>
      <c r="D51" s="19"/>
      <c r="E51" s="19"/>
      <c r="F51" s="19"/>
      <c r="G51" s="19"/>
      <c r="H51" s="26"/>
      <c r="I51" s="26"/>
      <c r="J51" s="26"/>
      <c r="K51" s="26"/>
      <c r="L51" s="26"/>
      <c r="M51" s="26"/>
      <c r="N51" s="26"/>
      <c r="O51" s="26"/>
      <c r="P51" s="26"/>
      <c r="Q51" s="26"/>
      <c r="R51" s="26"/>
      <c r="S51" s="26"/>
      <c r="T51" s="26"/>
      <c r="U51" s="26"/>
      <c r="V51" s="26"/>
      <c r="W51" s="26"/>
      <c r="X51" s="26"/>
      <c r="Y51" s="26"/>
      <c r="Z51" s="26"/>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row>
    <row r="52" spans="1:83" ht="14.4" customHeight="1">
      <c r="A52" s="19"/>
      <c r="B52" s="26"/>
      <c r="C52" s="19"/>
      <c r="D52" s="19"/>
      <c r="E52" s="19"/>
      <c r="F52" s="19"/>
      <c r="G52" s="19"/>
      <c r="H52" s="26"/>
      <c r="I52" s="26"/>
      <c r="J52" s="26"/>
      <c r="K52" s="26"/>
      <c r="L52" s="26"/>
      <c r="M52" s="26"/>
      <c r="N52" s="26"/>
      <c r="O52" s="26"/>
      <c r="P52" s="26"/>
      <c r="Q52" s="26"/>
      <c r="R52" s="26"/>
      <c r="S52" s="26"/>
      <c r="T52" s="26"/>
      <c r="U52" s="26"/>
      <c r="V52" s="26"/>
      <c r="W52" s="26"/>
      <c r="X52" s="26"/>
      <c r="Y52" s="26"/>
      <c r="Z52" s="26"/>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row>
    <row r="53" spans="1:83" ht="14.4" customHeight="1">
      <c r="A53" s="19"/>
      <c r="B53" s="26"/>
      <c r="C53" s="19"/>
      <c r="D53" s="19"/>
      <c r="E53" s="19"/>
      <c r="F53" s="19"/>
      <c r="G53" s="19"/>
      <c r="H53" s="26"/>
      <c r="I53" s="26"/>
      <c r="J53" s="26"/>
      <c r="K53" s="26"/>
      <c r="L53" s="26"/>
      <c r="M53" s="26"/>
      <c r="N53" s="26"/>
      <c r="O53" s="26"/>
      <c r="P53" s="26"/>
      <c r="Q53" s="26"/>
      <c r="R53" s="26"/>
      <c r="S53" s="26"/>
      <c r="T53" s="26"/>
      <c r="U53" s="26"/>
      <c r="V53" s="26"/>
      <c r="W53" s="26"/>
      <c r="X53" s="26"/>
      <c r="Y53" s="26"/>
      <c r="Z53" s="26"/>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row>
    <row r="54" spans="1:83" ht="14.4" customHeight="1">
      <c r="A54" s="19"/>
      <c r="B54" s="26"/>
      <c r="C54" s="19"/>
      <c r="D54" s="19"/>
      <c r="E54" s="19"/>
      <c r="F54" s="19"/>
      <c r="G54" s="19"/>
      <c r="H54" s="26"/>
      <c r="I54" s="26"/>
      <c r="J54" s="26"/>
      <c r="K54" s="26"/>
      <c r="L54" s="26"/>
      <c r="M54" s="26"/>
      <c r="N54" s="26"/>
      <c r="O54" s="26"/>
      <c r="P54" s="26"/>
      <c r="Q54" s="26"/>
      <c r="R54" s="26"/>
      <c r="S54" s="26"/>
      <c r="T54" s="26"/>
      <c r="U54" s="26"/>
      <c r="V54" s="26"/>
      <c r="W54" s="26"/>
      <c r="X54" s="26"/>
      <c r="Y54" s="26"/>
      <c r="Z54" s="26"/>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row>
    <row r="55" spans="1:83">
      <c r="A55" s="19"/>
      <c r="B55" s="26"/>
      <c r="C55" s="19"/>
      <c r="D55" s="19"/>
      <c r="E55" s="19"/>
      <c r="F55" s="19"/>
      <c r="G55" s="19"/>
      <c r="H55" s="26"/>
      <c r="I55" s="26"/>
      <c r="J55" s="26"/>
      <c r="K55" s="26"/>
      <c r="L55" s="26"/>
      <c r="M55" s="26"/>
      <c r="N55" s="26"/>
      <c r="O55" s="26"/>
      <c r="P55" s="26"/>
      <c r="Q55" s="26"/>
      <c r="R55" s="26"/>
      <c r="S55" s="26"/>
      <c r="T55" s="26"/>
      <c r="U55" s="26"/>
      <c r="V55" s="26"/>
      <c r="W55" s="26"/>
      <c r="X55" s="26"/>
      <c r="Y55" s="26"/>
      <c r="Z55" s="26"/>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row>
    <row r="56" spans="1:8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row>
    <row r="57" spans="1:8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row>
    <row r="58" spans="1:83" ht="31.2">
      <c r="A58" s="19"/>
      <c r="B58" s="45" t="s">
        <v>50</v>
      </c>
      <c r="C58" s="23"/>
      <c r="D58" s="23"/>
      <c r="E58" s="23"/>
      <c r="F58" s="23"/>
      <c r="G58" s="23"/>
      <c r="H58" s="23"/>
      <c r="I58" s="23"/>
      <c r="J58" s="23"/>
      <c r="K58" s="23"/>
      <c r="L58" s="23"/>
      <c r="M58" s="23"/>
      <c r="N58" s="23"/>
      <c r="O58" s="23"/>
      <c r="P58" s="23"/>
      <c r="Q58" s="23"/>
      <c r="R58" s="23"/>
      <c r="S58" s="23"/>
      <c r="T58" s="23"/>
      <c r="U58" s="23"/>
      <c r="V58" s="23"/>
      <c r="W58" s="23"/>
      <c r="X58" s="23"/>
      <c r="Y58" s="23"/>
      <c r="Z58" s="23"/>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row>
    <row r="59" spans="1:83">
      <c r="A59" s="19"/>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row>
    <row r="60" spans="1:83" ht="36" customHeight="1">
      <c r="A60" s="19"/>
      <c r="B60" s="26"/>
      <c r="C60" s="26"/>
      <c r="D60" s="102" t="s">
        <v>9</v>
      </c>
      <c r="E60" s="103"/>
      <c r="F60" s="104"/>
      <c r="G60" s="26"/>
      <c r="H60" s="26"/>
      <c r="I60" s="26"/>
      <c r="J60" s="26"/>
      <c r="K60" s="26"/>
      <c r="L60" s="26"/>
      <c r="M60" s="26"/>
      <c r="N60" s="26"/>
      <c r="O60" s="26"/>
      <c r="P60" s="26"/>
      <c r="Q60" s="26"/>
      <c r="R60" s="26"/>
      <c r="S60" s="26"/>
      <c r="T60" s="26"/>
      <c r="U60" s="26"/>
      <c r="V60" s="26"/>
      <c r="W60" s="26"/>
      <c r="X60" s="26"/>
      <c r="Y60" s="26"/>
      <c r="Z60" s="26"/>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row>
    <row r="61" spans="1:83" ht="34.799999999999997">
      <c r="C61" s="19"/>
      <c r="D61" s="83" t="s">
        <v>207</v>
      </c>
      <c r="E61" s="83" t="s">
        <v>208</v>
      </c>
      <c r="F61" s="83" t="s">
        <v>206</v>
      </c>
      <c r="G61" s="26"/>
      <c r="H61" s="26"/>
      <c r="I61" s="26"/>
      <c r="J61" s="26"/>
      <c r="K61" s="26"/>
      <c r="L61" s="26"/>
      <c r="M61" s="26"/>
      <c r="N61" s="26"/>
      <c r="O61" s="26"/>
      <c r="P61" s="26"/>
      <c r="Q61" s="26"/>
      <c r="R61" s="26"/>
      <c r="S61" s="26"/>
      <c r="T61" s="26"/>
      <c r="U61" s="26"/>
      <c r="V61" s="26"/>
      <c r="W61" s="26"/>
      <c r="X61" s="26"/>
      <c r="Y61" s="26"/>
      <c r="Z61" s="26"/>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row>
    <row r="62" spans="1:83">
      <c r="C62" s="19"/>
      <c r="D62" s="84" t="s">
        <v>194</v>
      </c>
      <c r="E62" s="84" t="s">
        <v>195</v>
      </c>
      <c r="F62" s="85">
        <v>2383.558</v>
      </c>
      <c r="G62" s="26"/>
      <c r="H62" s="26"/>
      <c r="I62" s="26"/>
      <c r="J62" s="26"/>
      <c r="K62" s="26"/>
      <c r="L62" s="26"/>
      <c r="M62" s="26"/>
      <c r="N62" s="26"/>
      <c r="O62" s="26"/>
      <c r="P62" s="26"/>
      <c r="Q62" s="26"/>
      <c r="R62" s="26"/>
      <c r="S62" s="26"/>
      <c r="T62" s="26"/>
      <c r="U62" s="26"/>
      <c r="V62" s="26"/>
      <c r="W62" s="26"/>
      <c r="X62" s="26"/>
      <c r="Y62" s="26"/>
      <c r="Z62" s="26"/>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row>
    <row r="63" spans="1:83">
      <c r="C63" s="19"/>
      <c r="D63" s="84" t="s">
        <v>196</v>
      </c>
      <c r="E63" s="84" t="s">
        <v>197</v>
      </c>
      <c r="F63" s="85">
        <v>37.954300000000003</v>
      </c>
      <c r="G63" s="26"/>
      <c r="H63" s="26"/>
      <c r="I63" s="26"/>
      <c r="J63" s="26"/>
      <c r="K63" s="26"/>
      <c r="L63" s="26"/>
      <c r="M63" s="26"/>
      <c r="N63" s="26"/>
      <c r="O63" s="26"/>
      <c r="P63" s="26"/>
      <c r="Q63" s="26"/>
      <c r="R63" s="26"/>
      <c r="S63" s="26"/>
      <c r="T63" s="26"/>
      <c r="U63" s="26"/>
      <c r="V63" s="26"/>
      <c r="W63" s="26"/>
      <c r="X63" s="26"/>
      <c r="Y63" s="26"/>
      <c r="Z63" s="26"/>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row>
    <row r="64" spans="1:83">
      <c r="C64" s="19"/>
      <c r="D64" s="84" t="s">
        <v>194</v>
      </c>
      <c r="E64" s="84" t="s">
        <v>200</v>
      </c>
      <c r="F64" s="85">
        <v>73</v>
      </c>
      <c r="G64" s="26"/>
      <c r="H64" s="26"/>
      <c r="I64" s="26"/>
      <c r="J64" s="26"/>
      <c r="K64" s="26"/>
      <c r="L64" s="26"/>
      <c r="M64" s="26"/>
      <c r="N64" s="26"/>
      <c r="O64" s="26"/>
      <c r="P64" s="26"/>
      <c r="Q64" s="26"/>
      <c r="R64" s="26"/>
      <c r="S64" s="26"/>
      <c r="T64" s="26"/>
      <c r="U64" s="26"/>
      <c r="V64" s="26"/>
      <c r="W64" s="26"/>
      <c r="X64" s="26"/>
      <c r="Y64" s="26"/>
      <c r="Z64" s="26"/>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row>
    <row r="65" spans="1:83" ht="27.6">
      <c r="C65" s="19"/>
      <c r="D65" s="84" t="s">
        <v>201</v>
      </c>
      <c r="E65" s="84" t="s">
        <v>202</v>
      </c>
      <c r="F65" s="85">
        <v>396.10426000000001</v>
      </c>
      <c r="G65" s="26"/>
      <c r="H65" s="26"/>
      <c r="I65" s="26"/>
      <c r="J65" s="26"/>
      <c r="K65" s="26"/>
      <c r="L65" s="26"/>
      <c r="M65" s="26"/>
      <c r="N65" s="26"/>
      <c r="O65" s="26"/>
      <c r="P65" s="26"/>
      <c r="Q65" s="26"/>
      <c r="R65" s="26"/>
      <c r="S65" s="26"/>
      <c r="T65" s="26"/>
      <c r="U65" s="26"/>
      <c r="V65" s="26"/>
      <c r="W65" s="26"/>
      <c r="X65" s="26"/>
      <c r="Y65" s="26"/>
      <c r="Z65" s="26"/>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row>
    <row r="66" spans="1:83" ht="27.6">
      <c r="C66" s="19"/>
      <c r="D66" s="84" t="s">
        <v>198</v>
      </c>
      <c r="E66" s="84" t="s">
        <v>199</v>
      </c>
      <c r="F66" s="85">
        <v>996.45</v>
      </c>
      <c r="G66" s="26"/>
      <c r="H66" s="26"/>
      <c r="I66" s="26"/>
      <c r="J66" s="26"/>
      <c r="K66" s="26"/>
      <c r="L66" s="26"/>
      <c r="M66" s="26"/>
      <c r="N66" s="26"/>
      <c r="O66" s="26"/>
      <c r="P66" s="26"/>
      <c r="Q66" s="26"/>
      <c r="R66" s="26"/>
      <c r="S66" s="26"/>
      <c r="T66" s="26"/>
      <c r="U66" s="26"/>
      <c r="V66" s="26"/>
      <c r="W66" s="26"/>
      <c r="X66" s="26"/>
      <c r="Y66" s="26"/>
      <c r="Z66" s="26"/>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row>
    <row r="67" spans="1:83">
      <c r="C67" s="19"/>
      <c r="D67" s="84" t="s">
        <v>194</v>
      </c>
      <c r="E67" s="84" t="s">
        <v>203</v>
      </c>
      <c r="F67" s="85">
        <v>189.32</v>
      </c>
      <c r="G67" s="26"/>
      <c r="H67" s="26"/>
      <c r="I67" s="26"/>
      <c r="J67" s="26"/>
      <c r="K67" s="26"/>
      <c r="L67" s="26"/>
      <c r="M67" s="26"/>
      <c r="N67" s="26"/>
      <c r="O67" s="26"/>
      <c r="P67" s="26"/>
      <c r="Q67" s="26"/>
      <c r="R67" s="26"/>
      <c r="S67" s="26"/>
      <c r="T67" s="26"/>
      <c r="U67" s="26"/>
      <c r="V67" s="26"/>
      <c r="W67" s="26"/>
      <c r="X67" s="26"/>
      <c r="Y67" s="26"/>
      <c r="Z67" s="26"/>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row>
    <row r="68" spans="1:83">
      <c r="C68" s="19"/>
      <c r="D68" s="84" t="s">
        <v>204</v>
      </c>
      <c r="E68" s="84" t="s">
        <v>205</v>
      </c>
      <c r="F68" s="85">
        <v>306.60000000000002</v>
      </c>
      <c r="G68" s="26"/>
      <c r="H68" s="26"/>
      <c r="I68" s="26"/>
      <c r="J68" s="26"/>
      <c r="K68" s="26"/>
      <c r="L68" s="26"/>
      <c r="M68" s="26"/>
      <c r="N68" s="26"/>
      <c r="O68" s="26"/>
      <c r="P68" s="26"/>
      <c r="Q68" s="26"/>
      <c r="R68" s="26"/>
      <c r="S68" s="26"/>
      <c r="T68" s="26"/>
      <c r="U68" s="26"/>
      <c r="V68" s="26"/>
      <c r="W68" s="26"/>
      <c r="X68" s="26"/>
      <c r="Y68" s="26"/>
      <c r="Z68" s="26"/>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row>
    <row r="69" spans="1:83" ht="17.399999999999999">
      <c r="C69" s="19"/>
      <c r="D69" s="86"/>
      <c r="E69" s="87" t="s">
        <v>10</v>
      </c>
      <c r="F69" s="88">
        <f>SUM(F62:F68)</f>
        <v>4382.9865600000003</v>
      </c>
      <c r="G69" s="26"/>
      <c r="H69" s="26"/>
      <c r="I69" s="26"/>
      <c r="J69" s="26"/>
      <c r="K69" s="26"/>
      <c r="L69" s="26"/>
      <c r="M69" s="26"/>
      <c r="N69" s="26"/>
      <c r="O69" s="26"/>
      <c r="P69" s="26"/>
      <c r="Q69" s="26"/>
      <c r="R69" s="26"/>
      <c r="S69" s="26"/>
      <c r="T69" s="26"/>
      <c r="U69" s="26"/>
      <c r="V69" s="26"/>
      <c r="W69" s="26"/>
      <c r="X69" s="26"/>
      <c r="Y69" s="26"/>
      <c r="Z69" s="26"/>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row>
    <row r="70" spans="1:83" ht="30">
      <c r="C70" s="19"/>
      <c r="D70" s="86"/>
      <c r="E70" s="87" t="s">
        <v>11</v>
      </c>
      <c r="F70" s="89">
        <f>F69*F71</f>
        <v>4163.8372319999999</v>
      </c>
      <c r="G70" s="26"/>
      <c r="H70" s="26"/>
      <c r="I70" s="26"/>
      <c r="J70" s="26"/>
      <c r="K70" s="26"/>
      <c r="L70" s="26"/>
      <c r="M70" s="26"/>
      <c r="N70" s="26"/>
      <c r="O70" s="26"/>
      <c r="P70" s="26"/>
      <c r="Q70" s="26"/>
      <c r="R70" s="26"/>
      <c r="S70" s="26"/>
      <c r="T70" s="26"/>
      <c r="U70" s="26"/>
      <c r="V70" s="26"/>
      <c r="W70" s="26"/>
      <c r="X70" s="26"/>
      <c r="Y70" s="26"/>
      <c r="Z70" s="26"/>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row>
    <row r="71" spans="1:83" ht="17.399999999999999">
      <c r="C71" s="19"/>
      <c r="D71" s="90"/>
      <c r="E71" s="87" t="s">
        <v>12</v>
      </c>
      <c r="F71" s="91">
        <v>0.95</v>
      </c>
      <c r="G71" s="26"/>
      <c r="H71" s="26"/>
      <c r="I71" s="26"/>
      <c r="J71" s="26"/>
      <c r="K71" s="26"/>
      <c r="L71" s="26"/>
      <c r="M71" s="26"/>
      <c r="N71" s="26"/>
      <c r="O71" s="26"/>
      <c r="P71" s="26"/>
      <c r="Q71" s="26"/>
      <c r="R71" s="26"/>
      <c r="S71" s="26"/>
      <c r="T71" s="26"/>
      <c r="U71" s="26"/>
      <c r="V71" s="26"/>
      <c r="W71" s="26"/>
      <c r="X71" s="26"/>
      <c r="Y71" s="26"/>
      <c r="Z71" s="26"/>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row>
    <row r="72" spans="1:83">
      <c r="C72" s="19"/>
      <c r="D72" s="26"/>
      <c r="E72" s="26"/>
      <c r="F72" s="26"/>
      <c r="G72" s="26"/>
      <c r="H72" s="26"/>
      <c r="I72" s="26"/>
      <c r="J72" s="26"/>
      <c r="K72" s="26"/>
      <c r="L72" s="26"/>
      <c r="M72" s="26"/>
      <c r="N72" s="26"/>
      <c r="O72" s="26"/>
      <c r="P72" s="26"/>
      <c r="Q72" s="26"/>
      <c r="R72" s="26"/>
      <c r="S72" s="26"/>
      <c r="T72" s="26"/>
      <c r="U72" s="26"/>
      <c r="V72" s="26"/>
      <c r="W72" s="26"/>
      <c r="X72" s="26"/>
      <c r="Y72" s="26"/>
      <c r="Z72" s="26"/>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row>
    <row r="73" spans="1:83">
      <c r="A73" s="26"/>
      <c r="B73" s="26"/>
      <c r="C73" s="46"/>
      <c r="D73" s="26"/>
      <c r="E73" s="26"/>
      <c r="F73" s="26"/>
      <c r="G73" s="26"/>
      <c r="H73" s="26"/>
      <c r="I73" s="26"/>
      <c r="J73" s="26"/>
      <c r="K73" s="26"/>
      <c r="L73" s="26"/>
      <c r="M73" s="26"/>
      <c r="N73" s="26"/>
      <c r="O73" s="26"/>
      <c r="P73" s="26"/>
      <c r="Q73" s="26"/>
      <c r="R73" s="26"/>
      <c r="S73" s="26"/>
      <c r="T73" s="26"/>
      <c r="U73" s="26"/>
      <c r="V73" s="26"/>
      <c r="W73" s="26"/>
      <c r="X73" s="26"/>
      <c r="Y73" s="26"/>
      <c r="Z73" s="26"/>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row>
    <row r="74" spans="1:83">
      <c r="A74" s="26"/>
      <c r="B74" s="26"/>
      <c r="C74" s="46"/>
      <c r="D74" s="26"/>
      <c r="E74" s="26"/>
      <c r="F74" s="26"/>
      <c r="G74" s="26"/>
      <c r="H74" s="26"/>
      <c r="I74" s="26"/>
      <c r="J74" s="26"/>
      <c r="K74" s="26"/>
      <c r="L74" s="26"/>
      <c r="M74" s="26"/>
      <c r="N74" s="26"/>
      <c r="O74" s="26"/>
      <c r="P74" s="26"/>
      <c r="Q74" s="26"/>
      <c r="R74" s="26"/>
      <c r="S74" s="26"/>
      <c r="T74" s="26"/>
      <c r="U74" s="26"/>
      <c r="V74" s="26"/>
      <c r="W74" s="26"/>
      <c r="X74" s="26"/>
      <c r="Y74" s="26"/>
      <c r="Z74" s="26"/>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row>
    <row r="75" spans="1:83">
      <c r="A75" s="26"/>
      <c r="B75" s="26"/>
      <c r="C75" s="46"/>
      <c r="D75" s="26"/>
      <c r="E75" s="26"/>
      <c r="F75" s="26"/>
      <c r="G75" s="26"/>
      <c r="H75" s="26"/>
      <c r="I75" s="26"/>
      <c r="J75" s="26"/>
      <c r="K75" s="26"/>
      <c r="L75" s="26"/>
      <c r="M75" s="26"/>
      <c r="N75" s="26"/>
      <c r="O75" s="26"/>
      <c r="P75" s="26"/>
      <c r="Q75" s="26"/>
      <c r="R75" s="26"/>
      <c r="S75" s="26"/>
      <c r="T75" s="26"/>
      <c r="U75" s="26"/>
      <c r="V75" s="26"/>
      <c r="W75" s="26"/>
      <c r="X75" s="26"/>
      <c r="Y75" s="26"/>
      <c r="Z75" s="26"/>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row>
    <row r="76" spans="1:83">
      <c r="A76" s="26"/>
      <c r="B76" s="26"/>
      <c r="C76" s="46"/>
      <c r="D76" s="26"/>
      <c r="E76" s="26"/>
      <c r="F76" s="26"/>
      <c r="G76" s="26"/>
      <c r="H76" s="26"/>
      <c r="I76" s="26"/>
      <c r="J76" s="26"/>
      <c r="K76" s="26"/>
      <c r="L76" s="26"/>
      <c r="M76" s="26"/>
      <c r="N76" s="26"/>
      <c r="O76" s="26"/>
      <c r="P76" s="26"/>
      <c r="Q76" s="26"/>
      <c r="R76" s="26"/>
      <c r="S76" s="26"/>
      <c r="T76" s="26"/>
      <c r="U76" s="26"/>
      <c r="V76" s="26"/>
      <c r="W76" s="26"/>
      <c r="X76" s="26"/>
      <c r="Y76" s="26"/>
      <c r="Z76" s="26"/>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row>
    <row r="77" spans="1:83">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row>
    <row r="78" spans="1:83">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row>
    <row r="79" spans="1:83">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row>
    <row r="80" spans="1:83">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row>
    <row r="81" spans="1:8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row>
    <row r="82" spans="1:83">
      <c r="A82" s="19"/>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row>
    <row r="83" spans="1:83">
      <c r="A83" s="19"/>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row>
    <row r="84" spans="1:83">
      <c r="A84" s="19"/>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row>
    <row r="85" spans="1:83">
      <c r="A85" s="19"/>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row>
    <row r="86" spans="1:83">
      <c r="A86" s="19"/>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row>
    <row r="87" spans="1:83">
      <c r="A87" s="19"/>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row>
    <row r="88" spans="1:83">
      <c r="A88" s="19"/>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row>
    <row r="89" spans="1:83">
      <c r="A89" s="19"/>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row>
    <row r="90" spans="1:83">
      <c r="A90" s="19"/>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row>
    <row r="91" spans="1:83">
      <c r="A91" s="19"/>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row>
    <row r="92" spans="1:83">
      <c r="A92" s="19"/>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row>
    <row r="93" spans="1:83" ht="31.2">
      <c r="A93" s="19"/>
      <c r="B93" s="45" t="s">
        <v>51</v>
      </c>
      <c r="C93" s="23"/>
      <c r="D93" s="23"/>
      <c r="E93" s="23"/>
      <c r="F93" s="23"/>
      <c r="G93" s="23"/>
      <c r="H93" s="23"/>
      <c r="I93" s="23"/>
      <c r="J93" s="23"/>
      <c r="K93" s="23"/>
      <c r="L93" s="23"/>
      <c r="M93" s="23"/>
      <c r="N93" s="23"/>
      <c r="O93" s="23"/>
      <c r="P93" s="23"/>
      <c r="Q93" s="23"/>
      <c r="R93" s="23"/>
      <c r="S93" s="23"/>
      <c r="T93" s="23"/>
      <c r="U93" s="23"/>
      <c r="V93" s="23"/>
      <c r="W93" s="23"/>
      <c r="X93" s="23"/>
      <c r="Y93" s="23"/>
      <c r="Z93" s="23"/>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row>
    <row r="94" spans="1:83">
      <c r="A94" s="19"/>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row>
    <row r="95" spans="1:83">
      <c r="A95" s="19"/>
      <c r="B95" s="26"/>
      <c r="C95" s="26"/>
      <c r="D95" s="26"/>
      <c r="E95" s="26"/>
      <c r="F95" s="26"/>
      <c r="G95" s="26"/>
      <c r="H95" s="26"/>
      <c r="I95" s="26"/>
      <c r="J95" s="26"/>
      <c r="K95" s="26"/>
      <c r="L95" s="26"/>
      <c r="M95" s="26"/>
      <c r="N95" s="26"/>
      <c r="O95" s="26"/>
      <c r="P95" s="26"/>
      <c r="Q95" s="26"/>
      <c r="R95" s="26"/>
      <c r="S95" s="26"/>
      <c r="T95" s="26"/>
      <c r="U95" s="26"/>
      <c r="V95" s="26"/>
      <c r="W95" s="26"/>
      <c r="X95" s="26"/>
      <c r="Y95" s="26"/>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row>
    <row r="96" spans="1:83" ht="17.399999999999999">
      <c r="A96" s="19"/>
      <c r="B96" s="26"/>
      <c r="C96" s="92" t="s">
        <v>14</v>
      </c>
      <c r="D96" s="96">
        <f>F45</f>
        <v>41250</v>
      </c>
      <c r="E96" s="26"/>
      <c r="F96" s="26"/>
      <c r="G96" s="26"/>
      <c r="H96" s="26"/>
      <c r="I96" s="26"/>
      <c r="J96" s="26"/>
      <c r="K96" s="26"/>
      <c r="L96" s="26"/>
      <c r="M96" s="26"/>
      <c r="N96" s="26"/>
      <c r="O96" s="26"/>
      <c r="P96" s="26"/>
      <c r="Q96" s="26"/>
      <c r="R96" s="26"/>
      <c r="S96" s="26"/>
      <c r="T96" s="26"/>
      <c r="U96" s="26"/>
      <c r="V96" s="26"/>
      <c r="W96" s="26"/>
      <c r="X96" s="26"/>
      <c r="Y96" s="26"/>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row>
    <row r="97" spans="1:83" ht="17.399999999999999">
      <c r="A97" s="19"/>
      <c r="B97" s="26"/>
      <c r="C97" s="93" t="s">
        <v>15</v>
      </c>
      <c r="D97" s="97">
        <f>F70</f>
        <v>4163.8372319999999</v>
      </c>
      <c r="E97" s="26"/>
      <c r="F97" s="26"/>
      <c r="G97" s="26"/>
      <c r="H97" s="26"/>
      <c r="I97" s="26"/>
      <c r="J97" s="26"/>
      <c r="K97" s="26"/>
      <c r="L97" s="26"/>
      <c r="M97" s="26"/>
      <c r="N97" s="26"/>
      <c r="O97" s="26"/>
      <c r="P97" s="26"/>
      <c r="Q97" s="26"/>
      <c r="R97" s="26"/>
      <c r="S97" s="26"/>
      <c r="T97" s="26"/>
      <c r="U97" s="26"/>
      <c r="V97" s="26"/>
      <c r="W97" s="26"/>
      <c r="X97" s="26"/>
      <c r="Y97" s="26"/>
      <c r="Z97" s="26"/>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row>
    <row r="98" spans="1:83" ht="34.799999999999997">
      <c r="A98" s="19"/>
      <c r="B98" s="26"/>
      <c r="C98" s="94" t="s">
        <v>13</v>
      </c>
      <c r="D98" s="95">
        <f>SUM(D96:D97)</f>
        <v>45413.837231999998</v>
      </c>
      <c r="E98" s="26"/>
      <c r="F98" s="26"/>
      <c r="G98" s="26"/>
      <c r="H98" s="26"/>
      <c r="I98" s="26"/>
      <c r="J98" s="26"/>
      <c r="K98" s="26"/>
      <c r="L98" s="26"/>
      <c r="M98" s="26"/>
      <c r="N98" s="26"/>
      <c r="O98" s="26"/>
      <c r="P98" s="26"/>
      <c r="Q98" s="26"/>
      <c r="R98" s="26"/>
      <c r="S98" s="26"/>
      <c r="T98" s="26"/>
      <c r="U98" s="26"/>
      <c r="V98" s="26"/>
      <c r="W98" s="26"/>
      <c r="X98" s="26"/>
      <c r="Y98" s="26"/>
      <c r="Z98" s="26"/>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row>
    <row r="99" spans="1:83">
      <c r="A99" s="19"/>
      <c r="B99" s="26"/>
      <c r="E99" s="26"/>
      <c r="F99" s="26"/>
      <c r="G99" s="26"/>
      <c r="H99" s="26"/>
      <c r="I99" s="26"/>
      <c r="J99" s="26"/>
      <c r="K99" s="26"/>
      <c r="L99" s="26"/>
      <c r="M99" s="26"/>
      <c r="N99" s="26"/>
      <c r="O99" s="26"/>
      <c r="P99" s="26"/>
      <c r="Q99" s="26"/>
      <c r="R99" s="26"/>
      <c r="S99" s="26"/>
      <c r="T99" s="26"/>
      <c r="U99" s="26"/>
      <c r="V99" s="26"/>
      <c r="W99" s="26"/>
      <c r="X99" s="26"/>
      <c r="Y99" s="26"/>
      <c r="Z99" s="26"/>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row>
    <row r="100" spans="1:83">
      <c r="A100" s="19"/>
      <c r="B100" s="26"/>
      <c r="C100" s="99"/>
      <c r="D100" s="99"/>
      <c r="E100" s="26"/>
      <c r="F100" s="26"/>
      <c r="G100" s="26"/>
      <c r="H100" s="26"/>
      <c r="I100" s="26"/>
      <c r="J100" s="26"/>
      <c r="K100" s="26"/>
      <c r="L100" s="26"/>
      <c r="M100" s="26"/>
      <c r="N100" s="26"/>
      <c r="O100" s="26"/>
      <c r="P100" s="26"/>
      <c r="Q100" s="26"/>
      <c r="R100" s="26"/>
      <c r="S100" s="26"/>
      <c r="T100" s="26"/>
      <c r="U100" s="26"/>
      <c r="V100" s="26"/>
      <c r="W100" s="26"/>
      <c r="X100" s="26"/>
      <c r="Y100" s="26"/>
      <c r="Z100" s="26"/>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row>
    <row r="101" spans="1:83" ht="17.399999999999999">
      <c r="A101" s="19"/>
      <c r="B101" s="26"/>
      <c r="C101" s="100" t="s">
        <v>16</v>
      </c>
      <c r="D101" s="101">
        <v>0.15</v>
      </c>
      <c r="E101" s="26"/>
      <c r="F101" s="26"/>
      <c r="G101" s="26"/>
      <c r="H101" s="26"/>
      <c r="I101" s="26"/>
      <c r="J101" s="26"/>
      <c r="K101" s="26"/>
      <c r="L101" s="26"/>
      <c r="M101" s="26"/>
      <c r="N101" s="26"/>
      <c r="O101" s="26"/>
      <c r="P101" s="26"/>
      <c r="Q101" s="26"/>
      <c r="R101" s="26"/>
      <c r="S101" s="26"/>
      <c r="T101" s="26"/>
      <c r="U101" s="26"/>
      <c r="V101" s="26"/>
      <c r="W101" s="26"/>
      <c r="X101" s="26"/>
      <c r="Y101" s="26"/>
      <c r="Z101" s="26"/>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row>
    <row r="102" spans="1:83" ht="30">
      <c r="A102" s="19"/>
      <c r="B102" s="26"/>
      <c r="C102" s="92" t="s">
        <v>226</v>
      </c>
      <c r="D102" s="98">
        <f>D98*D101</f>
        <v>6812.0755847999999</v>
      </c>
      <c r="E102" s="26"/>
      <c r="F102" s="26"/>
      <c r="G102" s="26"/>
      <c r="H102" s="26"/>
      <c r="I102" s="26"/>
      <c r="J102" s="26"/>
      <c r="K102" s="26"/>
      <c r="L102" s="26"/>
      <c r="M102" s="26"/>
      <c r="N102" s="26"/>
      <c r="O102" s="26"/>
      <c r="P102" s="26"/>
      <c r="Q102" s="26"/>
      <c r="R102" s="26"/>
      <c r="S102" s="26"/>
      <c r="T102" s="26"/>
      <c r="U102" s="26"/>
      <c r="V102" s="26"/>
      <c r="W102" s="26"/>
      <c r="X102" s="26"/>
      <c r="Y102" s="26"/>
      <c r="Z102" s="26"/>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row>
    <row r="103" spans="1:83">
      <c r="A103" s="19"/>
      <c r="B103" s="19"/>
      <c r="C103" s="19"/>
      <c r="D103" s="19"/>
      <c r="E103" s="19"/>
      <c r="F103" s="19"/>
      <c r="G103" s="19"/>
      <c r="H103" s="26"/>
      <c r="I103" s="26"/>
      <c r="J103" s="26"/>
      <c r="K103" s="26"/>
      <c r="L103" s="26"/>
      <c r="M103" s="26"/>
      <c r="N103" s="26"/>
      <c r="O103" s="26"/>
      <c r="P103" s="26"/>
      <c r="Q103" s="26"/>
      <c r="R103" s="26"/>
      <c r="S103" s="26"/>
      <c r="T103" s="26"/>
      <c r="U103" s="26"/>
      <c r="V103" s="26"/>
      <c r="W103" s="26"/>
      <c r="X103" s="26"/>
      <c r="Y103" s="26"/>
      <c r="Z103" s="26"/>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row>
    <row r="104" spans="1:83" ht="40.200000000000003" customHeight="1">
      <c r="A104" s="19"/>
      <c r="B104" s="19"/>
      <c r="C104" s="19"/>
      <c r="D104" s="19"/>
      <c r="E104" s="19"/>
      <c r="F104" s="19"/>
      <c r="G104" s="19"/>
      <c r="H104" s="26"/>
      <c r="I104" s="26"/>
      <c r="J104" s="26"/>
      <c r="K104" s="26"/>
      <c r="L104" s="26"/>
      <c r="M104" s="26"/>
      <c r="N104" s="26"/>
      <c r="O104" s="26"/>
      <c r="P104" s="26"/>
      <c r="Q104" s="26"/>
      <c r="R104" s="26"/>
      <c r="S104" s="26"/>
      <c r="T104" s="26"/>
      <c r="U104" s="26"/>
      <c r="V104" s="26"/>
      <c r="W104" s="26"/>
      <c r="X104" s="26"/>
      <c r="Y104" s="26"/>
      <c r="Z104" s="26"/>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row>
    <row r="105" spans="1:83">
      <c r="A105" s="19"/>
      <c r="C105" s="19"/>
      <c r="D105" s="19"/>
      <c r="E105" s="19"/>
      <c r="F105" s="19"/>
      <c r="G105" s="19"/>
      <c r="H105" s="26"/>
      <c r="I105" s="26"/>
      <c r="J105" s="26"/>
      <c r="K105" s="26"/>
      <c r="L105" s="26"/>
      <c r="M105" s="26"/>
      <c r="N105" s="26"/>
      <c r="O105" s="26"/>
      <c r="P105" s="26"/>
      <c r="Q105" s="26"/>
      <c r="R105" s="26"/>
      <c r="S105" s="26"/>
      <c r="T105" s="26"/>
      <c r="U105" s="26"/>
      <c r="V105" s="26"/>
      <c r="W105" s="26"/>
      <c r="X105" s="26"/>
      <c r="Y105" s="26"/>
      <c r="Z105" s="26"/>
      <c r="AA105" s="26"/>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row>
    <row r="106" spans="1:83" ht="15" customHeight="1">
      <c r="A106" s="19"/>
      <c r="B106" s="26"/>
      <c r="C106" s="19"/>
      <c r="D106" s="19"/>
      <c r="E106" s="19"/>
      <c r="F106" s="19"/>
      <c r="G106" s="19"/>
      <c r="H106" s="26"/>
      <c r="I106" s="26"/>
      <c r="J106" s="26"/>
      <c r="K106" s="26"/>
      <c r="L106" s="26"/>
      <c r="M106" s="26"/>
      <c r="N106" s="26"/>
      <c r="O106" s="26"/>
      <c r="P106" s="26"/>
      <c r="Q106" s="26"/>
      <c r="R106" s="26"/>
      <c r="S106" s="26"/>
      <c r="T106" s="26"/>
      <c r="U106" s="26"/>
      <c r="V106" s="26"/>
      <c r="W106" s="26"/>
      <c r="X106" s="26"/>
      <c r="Y106" s="26"/>
      <c r="Z106" s="26"/>
      <c r="AA106" s="26"/>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row>
    <row r="107" spans="1:83" ht="18" customHeight="1">
      <c r="A107" s="19"/>
      <c r="B107" s="26"/>
      <c r="C107" s="19"/>
      <c r="D107" s="19"/>
      <c r="E107" s="19"/>
      <c r="F107" s="19"/>
      <c r="G107" s="19"/>
      <c r="H107" s="26"/>
      <c r="I107" s="26"/>
      <c r="J107" s="26"/>
      <c r="K107" s="26"/>
      <c r="L107" s="26"/>
      <c r="M107" s="26"/>
      <c r="N107" s="26"/>
      <c r="O107" s="26"/>
      <c r="P107" s="26"/>
      <c r="Q107" s="26"/>
      <c r="R107" s="26"/>
      <c r="S107" s="26"/>
      <c r="T107" s="26"/>
      <c r="U107" s="26"/>
      <c r="V107" s="26"/>
      <c r="W107" s="26"/>
      <c r="X107" s="26"/>
      <c r="Y107" s="26"/>
      <c r="Z107" s="26"/>
      <c r="AA107" s="26"/>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row>
    <row r="108" spans="1:83">
      <c r="A108" s="19"/>
      <c r="B108" s="26"/>
      <c r="C108" s="19"/>
      <c r="D108" s="19"/>
      <c r="E108" s="19"/>
      <c r="F108" s="19"/>
      <c r="G108" s="19"/>
      <c r="H108" s="26"/>
      <c r="I108" s="26"/>
      <c r="J108" s="26"/>
      <c r="K108" s="26"/>
      <c r="L108" s="26"/>
      <c r="M108" s="26"/>
      <c r="N108" s="26"/>
      <c r="O108" s="26"/>
      <c r="P108" s="26"/>
      <c r="Q108" s="26"/>
      <c r="R108" s="26"/>
      <c r="S108" s="26"/>
      <c r="T108" s="26"/>
      <c r="U108" s="26"/>
      <c r="V108" s="26"/>
      <c r="W108" s="26"/>
      <c r="X108" s="26"/>
      <c r="Y108" s="26"/>
      <c r="Z108" s="26"/>
      <c r="AA108" s="26"/>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row>
    <row r="109" spans="1:83">
      <c r="A109" s="19"/>
      <c r="B109" s="26"/>
      <c r="C109" s="19"/>
      <c r="D109" s="19"/>
      <c r="E109" s="19"/>
      <c r="F109" s="19"/>
      <c r="G109" s="19"/>
      <c r="H109" s="26"/>
      <c r="I109" s="26"/>
      <c r="J109" s="26"/>
      <c r="K109" s="26"/>
      <c r="L109" s="26"/>
      <c r="M109" s="26"/>
      <c r="N109" s="26"/>
      <c r="O109" s="26"/>
      <c r="P109" s="26"/>
      <c r="Q109" s="26"/>
      <c r="R109" s="26"/>
      <c r="S109" s="26"/>
      <c r="T109" s="26"/>
      <c r="U109" s="26"/>
      <c r="V109" s="26"/>
      <c r="W109" s="26"/>
      <c r="X109" s="26"/>
      <c r="Y109" s="26"/>
      <c r="Z109" s="26"/>
      <c r="AA109" s="26"/>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row>
    <row r="110" spans="1:83">
      <c r="A110" s="19"/>
      <c r="B110" s="26"/>
      <c r="C110" s="19"/>
      <c r="D110" s="19"/>
      <c r="E110" s="19"/>
      <c r="F110" s="19"/>
      <c r="G110" s="19"/>
      <c r="H110" s="26"/>
      <c r="I110" s="26"/>
      <c r="J110" s="26"/>
      <c r="K110" s="26"/>
      <c r="L110" s="26"/>
      <c r="M110" s="26"/>
      <c r="N110" s="26"/>
      <c r="O110" s="26"/>
      <c r="P110" s="26"/>
      <c r="Q110" s="26"/>
      <c r="R110" s="26"/>
      <c r="S110" s="26"/>
      <c r="T110" s="26"/>
      <c r="U110" s="26"/>
      <c r="V110" s="26"/>
      <c r="W110" s="26"/>
      <c r="X110" s="26"/>
      <c r="Y110" s="26"/>
      <c r="Z110" s="26"/>
      <c r="AA110" s="26"/>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row>
    <row r="111" spans="1:83" ht="20.25" customHeight="1">
      <c r="A111" s="19"/>
      <c r="B111" s="26"/>
      <c r="C111" s="19"/>
      <c r="D111" s="19"/>
      <c r="E111" s="19"/>
      <c r="F111" s="19"/>
      <c r="G111" s="19"/>
      <c r="H111" s="19"/>
      <c r="I111" s="19"/>
      <c r="J111" s="19"/>
      <c r="K111" s="19"/>
      <c r="L111" s="19"/>
      <c r="M111" s="19"/>
      <c r="N111" s="19"/>
      <c r="O111" s="19"/>
      <c r="P111" s="19"/>
      <c r="Q111" s="19"/>
      <c r="R111" s="19"/>
      <c r="S111" s="19"/>
      <c r="T111" s="19"/>
      <c r="U111" s="19"/>
      <c r="V111" s="19"/>
      <c r="W111" s="26"/>
      <c r="X111" s="26"/>
      <c r="Y111" s="26"/>
      <c r="Z111" s="26"/>
      <c r="AA111" s="26"/>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row>
    <row r="112" spans="1:83">
      <c r="A112" s="19"/>
      <c r="B112" s="26"/>
      <c r="C112" s="19"/>
      <c r="D112" s="19"/>
      <c r="E112" s="19"/>
      <c r="F112" s="19"/>
      <c r="G112" s="19"/>
      <c r="H112" s="19"/>
      <c r="I112" s="19"/>
      <c r="J112" s="19"/>
      <c r="K112" s="19"/>
      <c r="L112" s="19"/>
      <c r="M112" s="19"/>
      <c r="N112" s="19"/>
      <c r="O112" s="19"/>
      <c r="P112" s="19"/>
      <c r="Q112" s="19"/>
      <c r="R112" s="19"/>
      <c r="S112" s="19"/>
      <c r="T112" s="19"/>
      <c r="U112" s="19"/>
      <c r="V112" s="19"/>
      <c r="W112" s="26"/>
      <c r="X112" s="26"/>
      <c r="Y112" s="26"/>
      <c r="Z112" s="26"/>
      <c r="AA112" s="26"/>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row>
    <row r="113" spans="1:83" ht="31.2">
      <c r="A113" s="19"/>
      <c r="B113" s="45" t="s">
        <v>52</v>
      </c>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26"/>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row>
    <row r="114" spans="1:83">
      <c r="A114" s="19"/>
      <c r="B114" s="26"/>
      <c r="C114" s="26"/>
      <c r="D114" s="26"/>
      <c r="E114" s="26"/>
      <c r="F114" s="26"/>
      <c r="G114" s="26"/>
      <c r="H114" s="26"/>
      <c r="I114" s="26"/>
      <c r="J114" s="26"/>
      <c r="K114" s="26"/>
      <c r="L114" s="26"/>
      <c r="M114" s="26"/>
      <c r="N114" s="26"/>
      <c r="O114" s="26"/>
      <c r="P114" s="26"/>
      <c r="Q114" s="26"/>
      <c r="R114" s="26"/>
      <c r="S114" s="26"/>
      <c r="T114" s="26"/>
      <c r="U114" s="26"/>
      <c r="V114" s="26"/>
      <c r="W114" s="19"/>
      <c r="X114" s="26"/>
      <c r="Y114" s="26"/>
      <c r="Z114" s="26"/>
      <c r="AA114" s="26"/>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row>
    <row r="115" spans="1:83" ht="18">
      <c r="A115" s="19"/>
      <c r="B115" s="26"/>
      <c r="C115" s="19"/>
      <c r="D115" s="48" t="s">
        <v>227</v>
      </c>
      <c r="E115" s="3">
        <v>20000</v>
      </c>
      <c r="F115" s="26"/>
      <c r="G115" s="26"/>
      <c r="H115" s="26"/>
      <c r="I115" s="26"/>
      <c r="J115" s="26"/>
      <c r="K115" s="26"/>
      <c r="L115" s="26"/>
      <c r="M115" s="26"/>
      <c r="N115" s="26"/>
      <c r="O115" s="26"/>
      <c r="P115" s="26"/>
      <c r="Q115" s="26"/>
      <c r="R115" s="26"/>
      <c r="S115" s="26"/>
      <c r="T115" s="26"/>
      <c r="U115" s="26"/>
      <c r="V115" s="26"/>
      <c r="W115" s="26"/>
      <c r="X115" s="26"/>
      <c r="Y115" s="26"/>
      <c r="Z115" s="26"/>
      <c r="AA115" s="26"/>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row>
    <row r="116" spans="1:83" ht="18" customHeight="1">
      <c r="A116" s="19"/>
      <c r="B116" s="26"/>
      <c r="C116" s="19"/>
      <c r="D116" s="48" t="s">
        <v>228</v>
      </c>
      <c r="E116" s="3">
        <v>2500</v>
      </c>
      <c r="F116" s="26"/>
      <c r="G116" s="26"/>
      <c r="H116" s="26"/>
      <c r="I116" s="26"/>
      <c r="J116" s="26"/>
      <c r="K116" s="26"/>
      <c r="L116" s="26"/>
      <c r="M116" s="26"/>
      <c r="N116" s="26"/>
      <c r="O116" s="26"/>
      <c r="P116" s="26"/>
      <c r="Q116" s="26"/>
      <c r="R116" s="26"/>
      <c r="S116" s="26"/>
      <c r="T116" s="26"/>
      <c r="U116" s="26"/>
      <c r="V116" s="26"/>
      <c r="W116" s="26"/>
      <c r="X116" s="26"/>
      <c r="Y116" s="26"/>
      <c r="Z116" s="26"/>
      <c r="AA116" s="26"/>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row>
    <row r="117" spans="1:83" ht="18">
      <c r="A117" s="19"/>
      <c r="B117" s="26"/>
      <c r="C117" s="26"/>
      <c r="D117" s="47"/>
      <c r="E117" s="50"/>
      <c r="F117" s="26"/>
      <c r="G117" s="26"/>
      <c r="H117" s="26"/>
      <c r="I117" s="26"/>
      <c r="J117" s="26"/>
      <c r="K117" s="26"/>
      <c r="L117" s="26"/>
      <c r="M117" s="26"/>
      <c r="N117" s="26"/>
      <c r="O117" s="26"/>
      <c r="P117" s="26"/>
      <c r="Q117" s="26"/>
      <c r="R117" s="26"/>
      <c r="S117" s="26"/>
      <c r="T117" s="26"/>
      <c r="U117" s="26"/>
      <c r="V117" s="26"/>
      <c r="W117" s="26"/>
      <c r="X117" s="26"/>
      <c r="Y117" s="26"/>
      <c r="Z117" s="26"/>
      <c r="AA117" s="26"/>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row>
    <row r="118" spans="1:83">
      <c r="A118" s="19"/>
      <c r="B118" s="26"/>
      <c r="C118" s="26"/>
      <c r="D118" s="51"/>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row>
    <row r="119" spans="1:83">
      <c r="A119" s="19"/>
      <c r="B119" s="26"/>
      <c r="C119" s="19"/>
      <c r="D119" s="52"/>
      <c r="E119" s="19"/>
      <c r="F119" s="19"/>
      <c r="G119" s="26"/>
      <c r="H119" s="26"/>
      <c r="I119" s="26"/>
      <c r="J119" s="26"/>
      <c r="K119" s="26"/>
      <c r="L119" s="26"/>
      <c r="M119" s="26"/>
      <c r="N119" s="26"/>
      <c r="O119" s="26"/>
      <c r="P119" s="26"/>
      <c r="Q119" s="19"/>
      <c r="R119" s="19"/>
      <c r="S119" s="19"/>
      <c r="T119" s="19"/>
      <c r="U119" s="19"/>
      <c r="V119" s="26"/>
      <c r="W119" s="26"/>
      <c r="X119" s="26"/>
      <c r="Y119" s="26"/>
      <c r="Z119" s="26"/>
      <c r="AA119" s="26"/>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row>
    <row r="120" spans="1:83" ht="36" customHeight="1">
      <c r="A120" s="19"/>
      <c r="B120" s="45" t="s">
        <v>225</v>
      </c>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26"/>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row>
    <row r="121" spans="1:83" ht="15" hidden="1" customHeight="1">
      <c r="A121" s="19"/>
      <c r="B121" s="45" t="s">
        <v>53</v>
      </c>
      <c r="C121" s="23"/>
      <c r="D121" s="23"/>
      <c r="E121" s="23"/>
      <c r="F121" s="23"/>
      <c r="G121" s="23"/>
      <c r="H121" s="23"/>
      <c r="I121" s="23"/>
      <c r="J121" s="23"/>
      <c r="K121" s="23"/>
      <c r="L121" s="23"/>
      <c r="M121" s="23"/>
      <c r="N121" s="23"/>
      <c r="O121" s="23"/>
      <c r="P121" s="23"/>
      <c r="Q121" s="23"/>
      <c r="R121" s="23"/>
      <c r="S121" s="23"/>
      <c r="T121" s="23"/>
      <c r="U121" s="23"/>
      <c r="V121" s="23"/>
      <c r="W121" s="19"/>
      <c r="X121" s="26"/>
      <c r="Y121" s="26"/>
      <c r="Z121" s="26"/>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row>
    <row r="122" spans="1:83" ht="18.600000000000001" customHeight="1">
      <c r="A122" s="19"/>
      <c r="B122" s="26"/>
      <c r="C122" s="26"/>
      <c r="D122" s="26"/>
      <c r="E122" s="26"/>
      <c r="F122" s="26"/>
      <c r="G122" s="26"/>
      <c r="H122" s="26"/>
      <c r="I122" s="26"/>
      <c r="J122" s="26"/>
      <c r="K122" s="26"/>
      <c r="L122" s="26"/>
      <c r="M122" s="26"/>
      <c r="N122" s="26"/>
      <c r="O122" s="26"/>
      <c r="P122" s="26"/>
      <c r="Q122" s="26"/>
      <c r="R122" s="26"/>
      <c r="S122" s="26"/>
      <c r="T122" s="26"/>
      <c r="U122" s="26"/>
      <c r="V122" s="26"/>
      <c r="W122" s="19"/>
      <c r="X122" s="26"/>
      <c r="Y122" s="26"/>
      <c r="Z122" s="26"/>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row>
    <row r="123" spans="1:83" ht="33.6" customHeight="1">
      <c r="A123" s="19"/>
      <c r="B123" s="19"/>
      <c r="C123" s="27" t="s">
        <v>17</v>
      </c>
      <c r="D123" s="3">
        <v>10000</v>
      </c>
      <c r="E123" s="26"/>
      <c r="F123" s="53"/>
      <c r="G123" s="54" t="s">
        <v>29</v>
      </c>
      <c r="H123" s="55">
        <v>0.12</v>
      </c>
      <c r="I123" s="26"/>
      <c r="J123" s="26"/>
      <c r="K123" s="26"/>
      <c r="L123" s="26"/>
      <c r="M123" s="26"/>
      <c r="N123" s="26"/>
      <c r="O123" s="26"/>
      <c r="P123" s="26"/>
      <c r="Q123" s="26"/>
      <c r="R123" s="26"/>
      <c r="S123" s="26"/>
      <c r="T123" s="26"/>
      <c r="U123" s="26"/>
      <c r="V123" s="26"/>
      <c r="W123" s="26"/>
      <c r="X123" s="26"/>
      <c r="Y123" s="26"/>
      <c r="Z123" s="26"/>
      <c r="AA123" s="26"/>
      <c r="AB123" s="26"/>
      <c r="AC123" s="26"/>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row>
    <row r="124" spans="1:83" ht="15" customHeight="1">
      <c r="A124" s="19"/>
      <c r="B124" s="19"/>
      <c r="C124" s="27" t="s">
        <v>18</v>
      </c>
      <c r="D124" s="3">
        <f t="shared" ref="D124:D146" si="4">D123+D123*$H$123</f>
        <v>11200</v>
      </c>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row>
    <row r="125" spans="1:83" ht="15.75" customHeight="1">
      <c r="A125" s="19"/>
      <c r="C125" s="27" t="s">
        <v>19</v>
      </c>
      <c r="D125" s="3">
        <f t="shared" si="4"/>
        <v>12544</v>
      </c>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row>
    <row r="126" spans="1:83" ht="18" customHeight="1">
      <c r="A126" s="19"/>
      <c r="B126" s="26"/>
      <c r="C126" s="27" t="s">
        <v>20</v>
      </c>
      <c r="D126" s="3">
        <f t="shared" si="4"/>
        <v>14049.28</v>
      </c>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row>
    <row r="127" spans="1:83" ht="18">
      <c r="A127" s="19"/>
      <c r="B127" s="26"/>
      <c r="C127" s="27" t="s">
        <v>21</v>
      </c>
      <c r="D127" s="3">
        <f t="shared" si="4"/>
        <v>15735.193600000001</v>
      </c>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row>
    <row r="128" spans="1:83" ht="18">
      <c r="A128" s="19"/>
      <c r="B128" s="26"/>
      <c r="C128" s="27" t="s">
        <v>22</v>
      </c>
      <c r="D128" s="3">
        <f t="shared" si="4"/>
        <v>17623.416831999999</v>
      </c>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row>
    <row r="129" spans="1:83" ht="18">
      <c r="A129" s="19"/>
      <c r="B129" s="26"/>
      <c r="C129" s="27" t="s">
        <v>23</v>
      </c>
      <c r="D129" s="3">
        <f t="shared" si="4"/>
        <v>19738.226851839998</v>
      </c>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row>
    <row r="130" spans="1:83" ht="18">
      <c r="A130" s="19"/>
      <c r="B130" s="26"/>
      <c r="C130" s="27" t="s">
        <v>24</v>
      </c>
      <c r="D130" s="3">
        <f t="shared" si="4"/>
        <v>22106.814074060796</v>
      </c>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row>
    <row r="131" spans="1:83" ht="18">
      <c r="A131" s="19"/>
      <c r="B131" s="19"/>
      <c r="C131" s="27" t="s">
        <v>25</v>
      </c>
      <c r="D131" s="3">
        <f t="shared" si="4"/>
        <v>24759.631762948091</v>
      </c>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row>
    <row r="132" spans="1:83" ht="18">
      <c r="A132" s="19"/>
      <c r="B132" s="19"/>
      <c r="C132" s="27" t="s">
        <v>26</v>
      </c>
      <c r="D132" s="3">
        <f t="shared" si="4"/>
        <v>27730.787574501861</v>
      </c>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row>
    <row r="133" spans="1:83" ht="18">
      <c r="A133" s="19"/>
      <c r="C133" s="27" t="s">
        <v>27</v>
      </c>
      <c r="D133" s="3">
        <f t="shared" si="4"/>
        <v>31058.482083442083</v>
      </c>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row>
    <row r="134" spans="1:83" ht="18">
      <c r="A134" s="19"/>
      <c r="B134" s="26"/>
      <c r="C134" s="27" t="s">
        <v>28</v>
      </c>
      <c r="D134" s="3">
        <f t="shared" si="4"/>
        <v>34785.499933455132</v>
      </c>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row>
    <row r="135" spans="1:83" ht="18">
      <c r="A135" s="19"/>
      <c r="B135" s="26"/>
      <c r="C135" s="27" t="s">
        <v>30</v>
      </c>
      <c r="D135" s="3">
        <f t="shared" si="4"/>
        <v>38959.759925469749</v>
      </c>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row>
    <row r="136" spans="1:83" ht="18">
      <c r="A136" s="19"/>
      <c r="B136" s="26"/>
      <c r="C136" s="27" t="s">
        <v>31</v>
      </c>
      <c r="D136" s="3">
        <f t="shared" si="4"/>
        <v>43634.931116526117</v>
      </c>
      <c r="E136" s="26"/>
      <c r="F136" s="26"/>
      <c r="G136" s="26"/>
      <c r="H136" s="26"/>
      <c r="I136" s="26"/>
      <c r="J136" s="26"/>
      <c r="K136" s="26"/>
      <c r="L136" s="26"/>
      <c r="M136" s="26"/>
      <c r="N136" s="26"/>
      <c r="O136" s="26"/>
      <c r="P136" s="26"/>
      <c r="Q136" s="26"/>
      <c r="R136" s="26"/>
      <c r="S136" s="26"/>
      <c r="T136" s="26"/>
      <c r="U136" s="26"/>
      <c r="V136" s="26"/>
      <c r="W136" s="26"/>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row>
    <row r="137" spans="1:83" ht="18">
      <c r="A137" s="19"/>
      <c r="B137" s="26"/>
      <c r="C137" s="27" t="s">
        <v>32</v>
      </c>
      <c r="D137" s="3">
        <f t="shared" si="4"/>
        <v>48871.122850509251</v>
      </c>
      <c r="E137" s="26"/>
      <c r="F137" s="26"/>
      <c r="G137" s="26"/>
      <c r="H137" s="26"/>
      <c r="I137" s="26"/>
      <c r="J137" s="26"/>
      <c r="K137" s="26"/>
      <c r="L137" s="26"/>
      <c r="M137" s="26"/>
      <c r="N137" s="26"/>
      <c r="O137" s="26"/>
      <c r="P137" s="26"/>
      <c r="Q137" s="26"/>
      <c r="R137" s="26"/>
      <c r="S137" s="26"/>
      <c r="T137" s="26"/>
      <c r="U137" s="26"/>
      <c r="V137" s="26"/>
      <c r="W137" s="26"/>
      <c r="X137" s="23"/>
      <c r="Y137" s="23"/>
      <c r="Z137" s="23"/>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row>
    <row r="138" spans="1:83" ht="18">
      <c r="A138" s="19"/>
      <c r="B138" s="26"/>
      <c r="C138" s="27" t="s">
        <v>33</v>
      </c>
      <c r="D138" s="3">
        <f t="shared" si="4"/>
        <v>54735.657592570358</v>
      </c>
      <c r="E138" s="26"/>
      <c r="F138" s="26"/>
      <c r="G138" s="26"/>
      <c r="H138" s="26"/>
      <c r="I138" s="26"/>
      <c r="J138" s="26"/>
      <c r="K138" s="26"/>
      <c r="L138" s="26"/>
      <c r="M138" s="26"/>
      <c r="N138" s="26"/>
      <c r="O138" s="26"/>
      <c r="P138" s="26"/>
      <c r="Q138" s="26"/>
      <c r="R138" s="26"/>
      <c r="S138" s="26"/>
      <c r="T138" s="26"/>
      <c r="U138" s="26"/>
      <c r="V138" s="26"/>
      <c r="W138" s="26"/>
      <c r="X138" s="26"/>
      <c r="Y138" s="26"/>
      <c r="Z138" s="26"/>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row>
    <row r="139" spans="1:83" ht="18">
      <c r="A139" s="19"/>
      <c r="B139" s="26"/>
      <c r="C139" s="27" t="s">
        <v>34</v>
      </c>
      <c r="D139" s="3">
        <f t="shared" si="4"/>
        <v>61303.9365036788</v>
      </c>
      <c r="E139" s="26"/>
      <c r="F139" s="26"/>
      <c r="G139" s="26"/>
      <c r="H139" s="26"/>
      <c r="I139" s="26"/>
      <c r="J139" s="26"/>
      <c r="K139" s="26"/>
      <c r="L139" s="26"/>
      <c r="M139" s="26"/>
      <c r="N139" s="26"/>
      <c r="O139" s="26"/>
      <c r="P139" s="26"/>
      <c r="Q139" s="26"/>
      <c r="R139" s="26"/>
      <c r="S139" s="26"/>
      <c r="T139" s="26"/>
      <c r="U139" s="26"/>
      <c r="V139" s="26"/>
      <c r="W139" s="26"/>
      <c r="X139" s="26"/>
      <c r="Y139" s="26"/>
      <c r="Z139" s="26"/>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row>
    <row r="140" spans="1:83" ht="18">
      <c r="A140" s="19"/>
      <c r="B140" s="26"/>
      <c r="C140" s="27" t="s">
        <v>35</v>
      </c>
      <c r="D140" s="3">
        <f t="shared" si="4"/>
        <v>68660.408884120261</v>
      </c>
      <c r="E140" s="26"/>
      <c r="F140" s="26"/>
      <c r="G140" s="26"/>
      <c r="H140" s="26"/>
      <c r="I140" s="26"/>
      <c r="J140" s="26"/>
      <c r="K140" s="26"/>
      <c r="L140" s="26"/>
      <c r="M140" s="26"/>
      <c r="N140" s="26"/>
      <c r="O140" s="26"/>
      <c r="P140" s="26"/>
      <c r="Q140" s="26"/>
      <c r="R140" s="26"/>
      <c r="S140" s="26"/>
      <c r="T140" s="26"/>
      <c r="U140" s="26"/>
      <c r="V140" s="26"/>
      <c r="W140" s="26"/>
      <c r="X140" s="26"/>
      <c r="Y140" s="26"/>
      <c r="Z140" s="26"/>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row>
    <row r="141" spans="1:83" ht="18">
      <c r="A141" s="19"/>
      <c r="B141" s="26"/>
      <c r="C141" s="27" t="s">
        <v>36</v>
      </c>
      <c r="D141" s="3">
        <f t="shared" si="4"/>
        <v>76899.657950214692</v>
      </c>
      <c r="E141" s="26"/>
      <c r="F141" s="26"/>
      <c r="G141" s="26"/>
      <c r="H141" s="26"/>
      <c r="I141" s="26"/>
      <c r="J141" s="26"/>
      <c r="K141" s="26"/>
      <c r="L141" s="26"/>
      <c r="M141" s="26"/>
      <c r="N141" s="26"/>
      <c r="O141" s="26"/>
      <c r="P141" s="26"/>
      <c r="Q141" s="26"/>
      <c r="R141" s="26"/>
      <c r="S141" s="26"/>
      <c r="T141" s="26"/>
      <c r="U141" s="26"/>
      <c r="V141" s="26"/>
      <c r="W141" s="26"/>
      <c r="X141" s="26"/>
      <c r="Y141" s="26"/>
      <c r="Z141" s="26"/>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row>
    <row r="142" spans="1:83" ht="18">
      <c r="A142" s="19"/>
      <c r="B142" s="26"/>
      <c r="C142" s="27" t="s">
        <v>37</v>
      </c>
      <c r="D142" s="3">
        <f t="shared" si="4"/>
        <v>86127.616904240451</v>
      </c>
      <c r="E142" s="26"/>
      <c r="F142" s="26"/>
      <c r="G142" s="26"/>
      <c r="H142" s="26"/>
      <c r="I142" s="26"/>
      <c r="J142" s="26"/>
      <c r="K142" s="26"/>
      <c r="L142" s="26"/>
      <c r="M142" s="26"/>
      <c r="N142" s="26"/>
      <c r="O142" s="26"/>
      <c r="P142" s="26"/>
      <c r="Q142" s="26"/>
      <c r="R142" s="26"/>
      <c r="S142" s="26"/>
      <c r="T142" s="26"/>
      <c r="U142" s="26"/>
      <c r="V142" s="26"/>
      <c r="W142" s="26"/>
      <c r="X142" s="26"/>
      <c r="Y142" s="26"/>
      <c r="Z142" s="26"/>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row>
    <row r="143" spans="1:83" ht="18">
      <c r="A143" s="19"/>
      <c r="B143" s="26"/>
      <c r="C143" s="27" t="s">
        <v>38</v>
      </c>
      <c r="D143" s="3">
        <f t="shared" si="4"/>
        <v>96462.93093274931</v>
      </c>
      <c r="E143" s="26"/>
      <c r="F143" s="26"/>
      <c r="G143" s="26"/>
      <c r="H143" s="26"/>
      <c r="I143" s="26"/>
      <c r="J143" s="26"/>
      <c r="K143" s="26"/>
      <c r="L143" s="26"/>
      <c r="M143" s="26"/>
      <c r="N143" s="26"/>
      <c r="O143" s="26"/>
      <c r="P143" s="26"/>
      <c r="Q143" s="26"/>
      <c r="R143" s="26"/>
      <c r="S143" s="26"/>
      <c r="T143" s="26"/>
      <c r="U143" s="26"/>
      <c r="V143" s="26"/>
      <c r="W143" s="26"/>
      <c r="X143" s="26"/>
      <c r="Y143" s="26"/>
      <c r="Z143" s="26"/>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row>
    <row r="144" spans="1:83" ht="18">
      <c r="A144" s="19"/>
      <c r="B144" s="26"/>
      <c r="C144" s="27" t="s">
        <v>39</v>
      </c>
      <c r="D144" s="3">
        <f t="shared" si="4"/>
        <v>108038.48264467923</v>
      </c>
      <c r="E144" s="26"/>
      <c r="F144" s="26"/>
      <c r="G144" s="26"/>
      <c r="H144" s="26"/>
      <c r="I144" s="26"/>
      <c r="J144" s="26"/>
      <c r="K144" s="26"/>
      <c r="L144" s="26"/>
      <c r="M144" s="26"/>
      <c r="N144" s="26"/>
      <c r="O144" s="26"/>
      <c r="P144" s="26"/>
      <c r="Q144" s="26"/>
      <c r="R144" s="26"/>
      <c r="S144" s="26"/>
      <c r="T144" s="26"/>
      <c r="U144" s="26"/>
      <c r="V144" s="26"/>
      <c r="W144" s="26"/>
      <c r="X144" s="26"/>
      <c r="Y144" s="26"/>
      <c r="Z144" s="26"/>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row>
    <row r="145" spans="1:83" ht="18">
      <c r="A145" s="19"/>
      <c r="B145" s="26"/>
      <c r="C145" s="27" t="s">
        <v>40</v>
      </c>
      <c r="D145" s="3">
        <f t="shared" si="4"/>
        <v>121003.10056204074</v>
      </c>
      <c r="E145" s="26"/>
      <c r="F145" s="26"/>
      <c r="G145" s="26"/>
      <c r="H145" s="26"/>
      <c r="I145" s="26"/>
      <c r="J145" s="26"/>
      <c r="K145" s="26"/>
      <c r="L145" s="26"/>
      <c r="M145" s="26"/>
      <c r="N145" s="26"/>
      <c r="O145" s="26"/>
      <c r="P145" s="26"/>
      <c r="Q145" s="26"/>
      <c r="R145" s="26"/>
      <c r="S145" s="26"/>
      <c r="T145" s="26"/>
      <c r="U145" s="26"/>
      <c r="V145" s="26"/>
      <c r="W145" s="26"/>
      <c r="X145" s="26"/>
      <c r="Y145" s="26"/>
      <c r="Z145" s="26"/>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row>
    <row r="146" spans="1:83" ht="18">
      <c r="A146" s="19"/>
      <c r="B146" s="26"/>
      <c r="C146" s="27" t="s">
        <v>41</v>
      </c>
      <c r="D146" s="3">
        <f t="shared" si="4"/>
        <v>135523.47262948562</v>
      </c>
      <c r="E146" s="26"/>
      <c r="F146" s="26"/>
      <c r="G146" s="26"/>
      <c r="H146" s="26"/>
      <c r="I146" s="26"/>
      <c r="J146" s="26"/>
      <c r="K146" s="26"/>
      <c r="L146" s="26"/>
      <c r="M146" s="26"/>
      <c r="N146" s="26"/>
      <c r="O146" s="26"/>
      <c r="P146" s="26"/>
      <c r="Q146" s="26"/>
      <c r="R146" s="26"/>
      <c r="S146" s="26"/>
      <c r="T146" s="26"/>
      <c r="U146" s="26"/>
      <c r="V146" s="26"/>
      <c r="W146" s="26"/>
      <c r="X146" s="26"/>
      <c r="Y146" s="26"/>
      <c r="Z146" s="26"/>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row>
    <row r="147" spans="1:83">
      <c r="A147" s="19"/>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row>
    <row r="148" spans="1:83">
      <c r="A148" s="19"/>
      <c r="B148" s="26"/>
      <c r="C148" s="19"/>
      <c r="D148" s="19"/>
      <c r="E148" s="19"/>
      <c r="F148" s="19"/>
      <c r="G148" s="19"/>
      <c r="H148" s="19"/>
      <c r="I148" s="19"/>
      <c r="J148" s="19"/>
      <c r="K148" s="19"/>
      <c r="L148" s="19"/>
      <c r="M148" s="19"/>
      <c r="N148" s="19"/>
      <c r="O148" s="19"/>
      <c r="P148" s="19"/>
      <c r="Q148" s="19"/>
      <c r="R148" s="19"/>
      <c r="S148" s="19"/>
      <c r="T148" s="19"/>
      <c r="U148" s="19"/>
      <c r="V148" s="19"/>
      <c r="W148" s="26"/>
      <c r="X148" s="26"/>
      <c r="Y148" s="26"/>
      <c r="Z148" s="26"/>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row>
    <row r="149" spans="1:83">
      <c r="A149" s="19"/>
      <c r="B149" s="26"/>
      <c r="C149" s="19"/>
      <c r="D149" s="19"/>
      <c r="E149" s="19"/>
      <c r="F149" s="19"/>
      <c r="G149" s="19"/>
      <c r="H149" s="19"/>
      <c r="I149" s="19"/>
      <c r="J149" s="19"/>
      <c r="K149" s="19"/>
      <c r="L149" s="19"/>
      <c r="M149" s="19"/>
      <c r="N149" s="19"/>
      <c r="O149" s="19"/>
      <c r="P149" s="19"/>
      <c r="Q149" s="19"/>
      <c r="R149" s="19"/>
      <c r="S149" s="19"/>
      <c r="T149" s="19"/>
      <c r="U149" s="19"/>
      <c r="V149" s="19"/>
      <c r="W149" s="26"/>
      <c r="X149" s="26"/>
      <c r="Y149" s="26"/>
      <c r="Z149" s="26"/>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row>
    <row r="150" spans="1:83">
      <c r="A150" s="19"/>
      <c r="B150" s="26"/>
      <c r="C150" s="19"/>
      <c r="D150" s="19"/>
      <c r="E150" s="19"/>
      <c r="F150" s="19"/>
      <c r="G150" s="19"/>
      <c r="H150" s="19"/>
      <c r="I150" s="19"/>
      <c r="J150" s="19"/>
      <c r="K150" s="19"/>
      <c r="L150" s="19"/>
      <c r="M150" s="19"/>
      <c r="N150" s="19"/>
      <c r="O150" s="19"/>
      <c r="P150" s="19"/>
      <c r="Q150" s="19"/>
      <c r="R150" s="19"/>
      <c r="S150" s="19"/>
      <c r="T150" s="19"/>
      <c r="U150" s="19"/>
      <c r="V150" s="19"/>
      <c r="W150" s="19"/>
      <c r="X150" s="26"/>
      <c r="Y150" s="26"/>
      <c r="Z150" s="26"/>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row>
    <row r="151" spans="1:83">
      <c r="A151" s="19"/>
      <c r="B151" s="26"/>
      <c r="C151" s="19"/>
      <c r="D151" s="19"/>
      <c r="E151" s="19"/>
      <c r="F151" s="19"/>
      <c r="G151" s="19"/>
      <c r="H151" s="19"/>
      <c r="I151" s="19"/>
      <c r="J151" s="19"/>
      <c r="K151" s="19"/>
      <c r="L151" s="19"/>
      <c r="M151" s="19"/>
      <c r="N151" s="19"/>
      <c r="O151" s="19"/>
      <c r="P151" s="19"/>
      <c r="Q151" s="19"/>
      <c r="R151" s="19"/>
      <c r="S151" s="19"/>
      <c r="T151" s="19"/>
      <c r="U151" s="19"/>
      <c r="V151" s="19"/>
      <c r="W151" s="19"/>
      <c r="X151" s="26"/>
      <c r="Y151" s="26"/>
      <c r="Z151" s="26"/>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row>
    <row r="152" spans="1:83">
      <c r="A152" s="19"/>
      <c r="B152" s="26"/>
      <c r="C152" s="19"/>
      <c r="D152" s="19"/>
      <c r="E152" s="19"/>
      <c r="F152" s="19"/>
      <c r="G152" s="19"/>
      <c r="H152" s="19"/>
      <c r="I152" s="19"/>
      <c r="J152" s="19"/>
      <c r="K152" s="19"/>
      <c r="L152" s="19"/>
      <c r="M152" s="19"/>
      <c r="N152" s="19"/>
      <c r="O152" s="19"/>
      <c r="P152" s="19"/>
      <c r="Q152" s="19"/>
      <c r="R152" s="19"/>
      <c r="S152" s="19"/>
      <c r="T152" s="19"/>
      <c r="U152" s="19"/>
      <c r="V152" s="19"/>
      <c r="W152" s="19"/>
      <c r="X152" s="26"/>
      <c r="Y152" s="26"/>
      <c r="Z152" s="26"/>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row>
    <row r="153" spans="1:83">
      <c r="A153" s="19"/>
      <c r="B153" s="26"/>
      <c r="C153" s="19"/>
      <c r="D153" s="19"/>
      <c r="E153" s="19"/>
      <c r="F153" s="19"/>
      <c r="G153" s="19"/>
      <c r="H153" s="19"/>
      <c r="I153" s="19"/>
      <c r="J153" s="19"/>
      <c r="K153" s="19"/>
      <c r="L153" s="19"/>
      <c r="M153" s="19"/>
      <c r="N153" s="19"/>
      <c r="O153" s="19"/>
      <c r="P153" s="19"/>
      <c r="Q153" s="19"/>
      <c r="R153" s="19"/>
      <c r="S153" s="19"/>
      <c r="T153" s="19"/>
      <c r="U153" s="19"/>
      <c r="V153" s="19"/>
      <c r="W153" s="19"/>
      <c r="X153" s="26"/>
      <c r="Y153" s="26"/>
      <c r="Z153" s="26"/>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row>
    <row r="154" spans="1:83">
      <c r="A154" s="19"/>
      <c r="B154" s="26"/>
      <c r="C154" s="19"/>
      <c r="D154" s="19"/>
      <c r="E154" s="19"/>
      <c r="F154" s="19"/>
      <c r="G154" s="19"/>
      <c r="H154" s="19"/>
      <c r="I154" s="19"/>
      <c r="J154" s="19"/>
      <c r="K154" s="19"/>
      <c r="L154" s="19"/>
      <c r="M154" s="19"/>
      <c r="N154" s="19"/>
      <c r="O154" s="19"/>
      <c r="P154" s="19"/>
      <c r="Q154" s="19"/>
      <c r="R154" s="19"/>
      <c r="S154" s="19"/>
      <c r="T154" s="19"/>
      <c r="U154" s="19"/>
      <c r="V154" s="19"/>
      <c r="W154" s="19"/>
      <c r="X154" s="26"/>
      <c r="Y154" s="26"/>
      <c r="Z154" s="26"/>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row>
    <row r="155" spans="1:83">
      <c r="A155" s="19"/>
      <c r="B155" s="26"/>
      <c r="C155" s="19"/>
      <c r="D155" s="19"/>
      <c r="E155" s="19"/>
      <c r="F155" s="19"/>
      <c r="G155" s="19"/>
      <c r="H155" s="19"/>
      <c r="I155" s="19"/>
      <c r="J155" s="19"/>
      <c r="K155" s="19"/>
      <c r="L155" s="19"/>
      <c r="M155" s="19"/>
      <c r="N155" s="19"/>
      <c r="O155" s="19"/>
      <c r="P155" s="19"/>
      <c r="Q155" s="19"/>
      <c r="R155" s="19"/>
      <c r="S155" s="19"/>
      <c r="T155" s="19"/>
      <c r="U155" s="19"/>
      <c r="V155" s="19"/>
      <c r="W155" s="19"/>
      <c r="X155" s="26"/>
      <c r="Y155" s="26"/>
      <c r="Z155" s="26"/>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row>
    <row r="156" spans="1:83">
      <c r="A156" s="19"/>
      <c r="B156" s="26"/>
      <c r="C156" s="19"/>
      <c r="D156" s="19"/>
      <c r="E156" s="19"/>
      <c r="F156" s="19"/>
      <c r="G156" s="19"/>
      <c r="H156" s="19"/>
      <c r="I156" s="19"/>
      <c r="J156" s="19"/>
      <c r="K156" s="19"/>
      <c r="L156" s="19"/>
      <c r="M156" s="19"/>
      <c r="N156" s="19"/>
      <c r="O156" s="19"/>
      <c r="P156" s="19"/>
      <c r="Q156" s="19"/>
      <c r="R156" s="19"/>
      <c r="S156" s="19"/>
      <c r="T156" s="19"/>
      <c r="U156" s="19"/>
      <c r="V156" s="19"/>
      <c r="W156" s="19"/>
      <c r="X156" s="26"/>
      <c r="Y156" s="26"/>
      <c r="Z156" s="26"/>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row>
    <row r="157" spans="1:83">
      <c r="A157" s="19"/>
      <c r="B157" s="26"/>
      <c r="C157" s="19"/>
      <c r="D157" s="19"/>
      <c r="E157" s="19"/>
      <c r="F157" s="19"/>
      <c r="G157" s="19"/>
      <c r="H157" s="19"/>
      <c r="I157" s="19"/>
      <c r="J157" s="19"/>
      <c r="K157" s="19"/>
      <c r="L157" s="19"/>
      <c r="M157" s="19"/>
      <c r="N157" s="19"/>
      <c r="O157" s="19"/>
      <c r="P157" s="19"/>
      <c r="Q157" s="19"/>
      <c r="R157" s="19"/>
      <c r="S157" s="19"/>
      <c r="T157" s="19"/>
      <c r="U157" s="19"/>
      <c r="V157" s="19"/>
      <c r="W157" s="19"/>
      <c r="X157" s="26"/>
      <c r="Y157" s="26"/>
      <c r="Z157" s="26"/>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row>
    <row r="158" spans="1:83">
      <c r="A158" s="19"/>
      <c r="B158" s="26"/>
      <c r="C158" s="19"/>
      <c r="D158" s="19"/>
      <c r="E158" s="19"/>
      <c r="F158" s="19"/>
      <c r="G158" s="19"/>
      <c r="H158" s="19"/>
      <c r="I158" s="19"/>
      <c r="J158" s="19"/>
      <c r="K158" s="19"/>
      <c r="L158" s="19"/>
      <c r="M158" s="19"/>
      <c r="N158" s="19"/>
      <c r="O158" s="19"/>
      <c r="P158" s="19"/>
      <c r="Q158" s="19"/>
      <c r="R158" s="19"/>
      <c r="S158" s="19"/>
      <c r="T158" s="19"/>
      <c r="U158" s="19"/>
      <c r="V158" s="19"/>
      <c r="W158" s="19"/>
      <c r="X158" s="26"/>
      <c r="Y158" s="26"/>
      <c r="Z158" s="26"/>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row>
    <row r="159" spans="1:83">
      <c r="A159" s="19"/>
      <c r="B159" s="26"/>
      <c r="C159" s="19"/>
      <c r="D159" s="19"/>
      <c r="E159" s="19"/>
      <c r="F159" s="19"/>
      <c r="G159" s="19"/>
      <c r="H159" s="19"/>
      <c r="I159" s="19"/>
      <c r="J159" s="19"/>
      <c r="K159" s="19"/>
      <c r="L159" s="19"/>
      <c r="M159" s="19"/>
      <c r="N159" s="19"/>
      <c r="O159" s="19"/>
      <c r="P159" s="19"/>
      <c r="Q159" s="19"/>
      <c r="R159" s="19"/>
      <c r="S159" s="19"/>
      <c r="T159" s="19"/>
      <c r="U159" s="19"/>
      <c r="V159" s="19"/>
      <c r="W159" s="19"/>
      <c r="X159" s="26"/>
      <c r="Y159" s="26"/>
      <c r="Z159" s="26"/>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row>
    <row r="160" spans="1:8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26"/>
      <c r="Y160" s="26"/>
      <c r="Z160" s="26"/>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row>
    <row r="161" spans="1:8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26"/>
      <c r="Y161" s="26"/>
      <c r="Z161" s="26"/>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row>
    <row r="162" spans="1:8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26"/>
      <c r="Y162" s="26"/>
      <c r="Z162" s="26"/>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row>
    <row r="163" spans="1:8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26"/>
      <c r="Y163" s="26"/>
      <c r="Z163" s="26"/>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row>
    <row r="164" spans="1:8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row>
    <row r="165" spans="1:8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row>
    <row r="166" spans="1:8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row>
    <row r="167" spans="1:8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row>
    <row r="168" spans="1:8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row>
    <row r="169" spans="1:8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row>
    <row r="170" spans="1:8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row>
    <row r="171" spans="1:8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row>
    <row r="172" spans="1:8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row>
    <row r="173" spans="1:8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row>
    <row r="174" spans="1:8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row>
    <row r="175" spans="1:8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row>
    <row r="176" spans="1:8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row>
    <row r="177" spans="1:8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row>
    <row r="178" spans="1:8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row>
    <row r="179" spans="1:8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row>
    <row r="180" spans="1:8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row>
    <row r="181" spans="1:8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row>
    <row r="182" spans="1:8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row>
    <row r="183" spans="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row>
    <row r="184" spans="1:8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row>
    <row r="185" spans="1:8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row>
    <row r="186" spans="1:8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row>
    <row r="187" spans="1:8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row>
    <row r="188" spans="1:8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row>
    <row r="189" spans="1:8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row>
    <row r="190" spans="1:8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row>
    <row r="191" spans="1:8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row>
    <row r="192" spans="1:8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row>
    <row r="193" spans="1:8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row>
    <row r="194" spans="1:8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row>
    <row r="195" spans="1:8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row>
    <row r="196" spans="1:8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row>
    <row r="197" spans="1:8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row>
    <row r="198" spans="1:8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row>
    <row r="199" spans="1:8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row>
    <row r="200" spans="1:8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row>
    <row r="201" spans="1:8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row>
    <row r="202" spans="1:8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row>
    <row r="203" spans="1:8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row>
    <row r="204" spans="1:8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row>
    <row r="205" spans="1:8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row>
    <row r="206" spans="1:8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row>
    <row r="207" spans="1:8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row>
    <row r="208" spans="1:8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row>
    <row r="209" spans="1:8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row>
    <row r="210" spans="1:8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row>
    <row r="211" spans="1:8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row>
    <row r="212" spans="1:8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row>
    <row r="213" spans="1:8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row>
    <row r="214" spans="1:8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row>
    <row r="215" spans="1:8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c r="CA215" s="19"/>
      <c r="CB215" s="19"/>
      <c r="CC215" s="19"/>
      <c r="CD215" s="19"/>
      <c r="CE215" s="19"/>
    </row>
    <row r="216" spans="1:8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row>
    <row r="217" spans="1:8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row>
    <row r="218" spans="1:8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row>
    <row r="219" spans="1:8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row>
    <row r="220" spans="1:8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c r="CA220" s="19"/>
      <c r="CB220" s="19"/>
      <c r="CC220" s="19"/>
      <c r="CD220" s="19"/>
      <c r="CE220" s="19"/>
    </row>
    <row r="221" spans="1:8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c r="CA221" s="19"/>
      <c r="CB221" s="19"/>
      <c r="CC221" s="19"/>
      <c r="CD221" s="19"/>
      <c r="CE221" s="19"/>
    </row>
    <row r="222" spans="1:8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c r="CD222" s="19"/>
      <c r="CE222" s="19"/>
    </row>
    <row r="223" spans="1:8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c r="CA223" s="19"/>
      <c r="CB223" s="19"/>
      <c r="CC223" s="19"/>
      <c r="CD223" s="19"/>
      <c r="CE223" s="19"/>
    </row>
    <row r="224" spans="1:8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c r="CA224" s="19"/>
      <c r="CB224" s="19"/>
      <c r="CC224" s="19"/>
      <c r="CD224" s="19"/>
      <c r="CE224" s="19"/>
    </row>
    <row r="225" spans="1:8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c r="CA225" s="19"/>
      <c r="CB225" s="19"/>
      <c r="CC225" s="19"/>
      <c r="CD225" s="19"/>
      <c r="CE225" s="19"/>
    </row>
    <row r="226" spans="1:8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c r="CD226" s="19"/>
      <c r="CE226" s="19"/>
    </row>
    <row r="227" spans="1:8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c r="CA227" s="19"/>
      <c r="CB227" s="19"/>
      <c r="CC227" s="19"/>
      <c r="CD227" s="19"/>
      <c r="CE227" s="19"/>
    </row>
    <row r="228" spans="1:8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c r="CA228" s="19"/>
      <c r="CB228" s="19"/>
      <c r="CC228" s="19"/>
      <c r="CD228" s="19"/>
      <c r="CE228" s="19"/>
    </row>
    <row r="229" spans="1:8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row>
    <row r="230" spans="1:8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row>
    <row r="231" spans="1:8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row>
    <row r="232" spans="1:8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row>
    <row r="233" spans="1:8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row>
    <row r="234" spans="1:8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row>
    <row r="235" spans="1:8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row>
    <row r="236" spans="1:8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row>
    <row r="237" spans="1:8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row>
    <row r="238" spans="1:8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row>
    <row r="239" spans="1:8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c r="CA239" s="19"/>
      <c r="CB239" s="19"/>
      <c r="CC239" s="19"/>
      <c r="CD239" s="19"/>
      <c r="CE239" s="19"/>
    </row>
    <row r="240" spans="1:8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c r="CA240" s="19"/>
      <c r="CB240" s="19"/>
      <c r="CC240" s="19"/>
      <c r="CD240" s="19"/>
      <c r="CE240" s="19"/>
    </row>
    <row r="241" spans="1:8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c r="CA241" s="19"/>
      <c r="CB241" s="19"/>
      <c r="CC241" s="19"/>
      <c r="CD241" s="19"/>
      <c r="CE241" s="19"/>
    </row>
    <row r="242" spans="1:8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c r="CA242" s="19"/>
      <c r="CB242" s="19"/>
      <c r="CC242" s="19"/>
      <c r="CD242" s="19"/>
      <c r="CE242" s="19"/>
    </row>
    <row r="243" spans="1:8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row>
    <row r="244" spans="1:8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c r="CA244" s="19"/>
      <c r="CB244" s="19"/>
      <c r="CC244" s="19"/>
      <c r="CD244" s="19"/>
      <c r="CE244" s="19"/>
    </row>
    <row r="245" spans="1:8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row>
    <row r="246" spans="1:8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c r="CA246" s="19"/>
      <c r="CB246" s="19"/>
      <c r="CC246" s="19"/>
      <c r="CD246" s="19"/>
      <c r="CE246" s="19"/>
    </row>
    <row r="247" spans="1:8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c r="CA247" s="19"/>
      <c r="CB247" s="19"/>
      <c r="CC247" s="19"/>
      <c r="CD247" s="19"/>
      <c r="CE247" s="19"/>
    </row>
    <row r="248" spans="1:8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row>
    <row r="249" spans="1:8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row>
    <row r="250" spans="1:8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row>
    <row r="251" spans="1:8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row>
    <row r="252" spans="1:8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row>
    <row r="253" spans="1:8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row>
    <row r="254" spans="1:8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row>
    <row r="255" spans="1:8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row>
    <row r="256" spans="1:8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row>
    <row r="257" spans="1:8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row>
    <row r="258" spans="1:8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row>
    <row r="259" spans="1:8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row>
    <row r="260" spans="1:8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row>
    <row r="261" spans="1:8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row>
    <row r="262" spans="1:8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row>
    <row r="263" spans="1:8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row>
    <row r="264" spans="1:8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row>
    <row r="265" spans="1:8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row>
    <row r="266" spans="1:8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row>
    <row r="267" spans="1:8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row>
    <row r="268" spans="1:8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row>
    <row r="269" spans="1:8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row>
    <row r="270" spans="1:8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row>
    <row r="271" spans="1:8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row>
    <row r="272" spans="1:8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row>
    <row r="273" spans="1:8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row>
    <row r="274" spans="1:8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row>
    <row r="275" spans="1:8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row>
    <row r="276" spans="1:8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row>
    <row r="277" spans="1:8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row>
    <row r="278" spans="1:8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row>
    <row r="279" spans="1:8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row>
    <row r="280" spans="1:8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row>
    <row r="281" spans="1:8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row>
    <row r="282" spans="1:8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row>
    <row r="283" spans="1: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row>
    <row r="284" spans="1:8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row>
    <row r="285" spans="1:8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row>
    <row r="286" spans="1:8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row>
    <row r="287" spans="1:8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row>
    <row r="288" spans="1:8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row>
    <row r="289" spans="1:8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row>
    <row r="290" spans="1:8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row>
    <row r="291" spans="1:8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row>
    <row r="292" spans="1:8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row>
    <row r="293" spans="1:8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row>
    <row r="294" spans="1:8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row>
    <row r="295" spans="1:8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row>
    <row r="296" spans="1:8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row>
    <row r="297" spans="1:8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row>
    <row r="298" spans="1:8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row>
    <row r="299" spans="1:8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row>
    <row r="300" spans="1:8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row>
    <row r="301" spans="1:8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row>
    <row r="302" spans="1:8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row>
    <row r="303" spans="1:8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row>
    <row r="304" spans="1:8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row>
    <row r="305" spans="1:8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row>
    <row r="306" spans="1:8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row>
    <row r="307" spans="1:8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row>
    <row r="308" spans="1:8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row>
    <row r="309" spans="1:8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row>
    <row r="310" spans="1:8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row>
    <row r="311" spans="1:8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row>
    <row r="312" spans="1:8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row>
    <row r="313" spans="1:8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row>
    <row r="314" spans="1:8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row>
    <row r="315" spans="1:8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row>
    <row r="316" spans="1:8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row>
    <row r="317" spans="1:8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row>
    <row r="318" spans="1:8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row>
    <row r="319" spans="1:8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row>
    <row r="320" spans="1:8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row>
    <row r="321" spans="1:8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row>
    <row r="322" spans="1:8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row>
    <row r="323" spans="1:8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row>
    <row r="324" spans="1:83">
      <c r="A324" s="19"/>
      <c r="B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row>
    <row r="325" spans="1:83">
      <c r="A325" s="19"/>
      <c r="B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row>
    <row r="326" spans="1:83">
      <c r="A326" s="19"/>
      <c r="B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row>
    <row r="327" spans="1:83">
      <c r="A327" s="19"/>
      <c r="B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row>
    <row r="328" spans="1:83">
      <c r="A328" s="19"/>
      <c r="B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row>
    <row r="329" spans="1:83">
      <c r="A329" s="19"/>
      <c r="B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row>
    <row r="330" spans="1:83">
      <c r="A330" s="19"/>
      <c r="B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row>
    <row r="331" spans="1:83">
      <c r="A331" s="19"/>
      <c r="B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row>
    <row r="332" spans="1:83">
      <c r="A332" s="19"/>
      <c r="B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row>
    <row r="333" spans="1:83">
      <c r="A333" s="19"/>
      <c r="B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row>
    <row r="334" spans="1:83">
      <c r="A334" s="19"/>
      <c r="B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row>
    <row r="335" spans="1:83">
      <c r="A335" s="19"/>
      <c r="B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row>
    <row r="336" spans="1:83">
      <c r="A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row>
    <row r="337" spans="1:83">
      <c r="A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row>
    <row r="338" spans="1:83">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row>
    <row r="339" spans="1:83">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row>
  </sheetData>
  <mergeCells count="1">
    <mergeCell ref="D60:F60"/>
  </mergeCells>
  <phoneticPr fontId="9" type="noConversion"/>
  <conditionalFormatting sqref="D96:D97">
    <cfRule type="colorScale" priority="9">
      <colorScale>
        <cfvo type="min"/>
        <cfvo type="percentile" val="50"/>
        <cfvo type="max"/>
        <color rgb="FF63BE7B"/>
        <color rgb="FFFFEB84"/>
        <color rgb="FFF8696B"/>
      </colorScale>
    </cfRule>
  </conditionalFormatting>
  <conditionalFormatting sqref="E115:E117">
    <cfRule type="colorScale" priority="8">
      <colorScale>
        <cfvo type="min"/>
        <cfvo type="percentile" val="50"/>
        <cfvo type="max"/>
        <color rgb="FF63BE7B"/>
        <color rgb="FFFFEB84"/>
        <color rgb="FFF8696B"/>
      </colorScale>
    </cfRule>
  </conditionalFormatting>
  <conditionalFormatting sqref="H8:H31">
    <cfRule type="cellIs" dxfId="1" priority="4" operator="greaterThan">
      <formula>0</formula>
    </cfRule>
    <cfRule type="cellIs" dxfId="0" priority="5" operator="lessThan">
      <formula>0</formula>
    </cfRule>
  </conditionalFormatting>
  <conditionalFormatting sqref="F62:F68">
    <cfRule type="colorScale" priority="17">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F7F25-9CFC-486F-8EC1-B8129728B6C1}">
  <sheetPr>
    <tabColor theme="4" tint="0.39997558519241921"/>
  </sheetPr>
  <dimension ref="A1:AT369"/>
  <sheetViews>
    <sheetView topLeftCell="A119" zoomScale="70" zoomScaleNormal="70" workbookViewId="0">
      <selection activeCell="B111" sqref="B111:H111"/>
    </sheetView>
  </sheetViews>
  <sheetFormatPr baseColWidth="10" defaultRowHeight="14.4"/>
  <cols>
    <col min="1" max="1" width="64.33203125" style="20" customWidth="1"/>
    <col min="2" max="2" width="24.109375" style="20" customWidth="1"/>
    <col min="3" max="3" width="34.88671875" style="20" customWidth="1"/>
    <col min="4" max="4" width="20.6640625" style="20" customWidth="1"/>
    <col min="5" max="5" width="19.109375" style="20" customWidth="1"/>
    <col min="6" max="6" width="20.33203125" style="20" customWidth="1"/>
    <col min="7" max="7" width="20.44140625" style="20" customWidth="1"/>
    <col min="8" max="8" width="23.88671875" style="20" customWidth="1"/>
    <col min="9" max="16384" width="11.5546875" style="20"/>
  </cols>
  <sheetData>
    <row r="1" spans="1:46" ht="34.5" customHeight="1">
      <c r="A1" s="62" t="s">
        <v>107</v>
      </c>
      <c r="B1" s="63" t="str">
        <f>B5</f>
        <v>app-fashion-001</v>
      </c>
      <c r="C1" s="64"/>
      <c r="D1" s="65"/>
      <c r="E1" s="64"/>
      <c r="F1" s="64"/>
      <c r="G1" s="64"/>
      <c r="H1" s="66"/>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row>
    <row r="2" spans="1:46">
      <c r="A2" s="118"/>
      <c r="B2" s="118"/>
      <c r="C2" s="118"/>
      <c r="D2" s="118"/>
      <c r="E2" s="118"/>
      <c r="F2" s="118"/>
      <c r="G2" s="118"/>
      <c r="H2" s="118"/>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row>
    <row r="3" spans="1:46">
      <c r="A3" s="5" t="s">
        <v>55</v>
      </c>
      <c r="B3" s="67"/>
      <c r="C3" s="68"/>
      <c r="D3" s="68"/>
      <c r="E3" s="68"/>
      <c r="F3" s="68"/>
      <c r="G3" s="68"/>
      <c r="H3" s="68"/>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row>
    <row r="4" spans="1:46">
      <c r="A4" s="6" t="s">
        <v>56</v>
      </c>
      <c r="B4" s="109" t="s">
        <v>131</v>
      </c>
      <c r="C4" s="109"/>
      <c r="D4" s="109"/>
      <c r="E4" s="109"/>
      <c r="F4" s="109"/>
      <c r="G4" s="109"/>
      <c r="H4" s="10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row>
    <row r="5" spans="1:46">
      <c r="A5" s="6" t="s">
        <v>57</v>
      </c>
      <c r="B5" s="119" t="s">
        <v>216</v>
      </c>
      <c r="C5" s="119"/>
      <c r="D5" s="119"/>
      <c r="E5" s="119"/>
      <c r="F5" s="119"/>
      <c r="G5" s="119"/>
      <c r="H5" s="1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row>
    <row r="6" spans="1:46">
      <c r="A6" s="6" t="s">
        <v>58</v>
      </c>
      <c r="B6" s="120">
        <v>45622</v>
      </c>
      <c r="C6" s="121"/>
      <c r="D6" s="121"/>
      <c r="E6" s="121"/>
      <c r="F6" s="121"/>
      <c r="G6" s="121"/>
      <c r="H6" s="121"/>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row>
    <row r="7" spans="1:46">
      <c r="A7" s="6" t="s">
        <v>59</v>
      </c>
      <c r="B7" s="108" t="s">
        <v>109</v>
      </c>
      <c r="C7" s="108"/>
      <c r="D7" s="108"/>
      <c r="E7" s="108"/>
      <c r="F7" s="108"/>
      <c r="G7" s="108"/>
      <c r="H7" s="108"/>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46">
      <c r="A8" s="69"/>
      <c r="B8" s="70"/>
      <c r="C8" s="70"/>
      <c r="D8" s="70"/>
      <c r="E8" s="70"/>
      <c r="F8" s="70"/>
      <c r="G8" s="70"/>
      <c r="H8" s="70"/>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46">
      <c r="A9" s="5" t="s">
        <v>60</v>
      </c>
      <c r="B9" s="60" t="s">
        <v>61</v>
      </c>
      <c r="C9" s="60" t="s">
        <v>62</v>
      </c>
      <c r="D9" s="60" t="s">
        <v>63</v>
      </c>
      <c r="E9" s="60" t="s">
        <v>64</v>
      </c>
      <c r="F9" s="60" t="s">
        <v>65</v>
      </c>
      <c r="G9" s="60" t="s">
        <v>66</v>
      </c>
      <c r="H9" s="60" t="s">
        <v>67</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46">
      <c r="A10" s="6" t="s">
        <v>68</v>
      </c>
      <c r="B10" s="7" t="s">
        <v>217</v>
      </c>
      <c r="C10" s="8" t="s">
        <v>62</v>
      </c>
      <c r="D10" s="8" t="s">
        <v>218</v>
      </c>
      <c r="E10" s="8" t="s">
        <v>219</v>
      </c>
      <c r="F10" s="8" t="s">
        <v>108</v>
      </c>
      <c r="G10" s="8" t="s">
        <v>220</v>
      </c>
      <c r="H10" s="9" t="s">
        <v>221</v>
      </c>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46">
      <c r="A11" s="6" t="s">
        <v>69</v>
      </c>
      <c r="B11" s="7" t="s">
        <v>217</v>
      </c>
      <c r="C11" s="8" t="s">
        <v>62</v>
      </c>
      <c r="D11" s="8" t="s">
        <v>222</v>
      </c>
      <c r="E11" s="8" t="s">
        <v>219</v>
      </c>
      <c r="F11" s="8" t="s">
        <v>108</v>
      </c>
      <c r="G11" s="8" t="s">
        <v>220</v>
      </c>
      <c r="H11" s="9" t="s">
        <v>221</v>
      </c>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46">
      <c r="A12" s="6" t="s">
        <v>70</v>
      </c>
      <c r="B12" s="10" t="s">
        <v>109</v>
      </c>
      <c r="C12" s="7"/>
      <c r="D12" s="7"/>
      <c r="E12" s="7"/>
      <c r="F12" s="7"/>
      <c r="G12" s="7"/>
      <c r="H12" s="7"/>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46">
      <c r="A13" s="71"/>
      <c r="B13" s="72"/>
      <c r="C13" s="72"/>
      <c r="D13" s="72"/>
      <c r="E13" s="72"/>
      <c r="F13" s="72"/>
      <c r="G13" s="72"/>
      <c r="H13" s="72"/>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46">
      <c r="A14" s="5" t="s">
        <v>71</v>
      </c>
      <c r="B14" s="73"/>
      <c r="C14" s="73"/>
      <c r="D14" s="73"/>
      <c r="E14" s="73"/>
      <c r="F14" s="73"/>
      <c r="G14" s="73"/>
      <c r="H14" s="73"/>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46">
      <c r="A15" s="6" t="s">
        <v>72</v>
      </c>
      <c r="B15" s="108" t="s">
        <v>132</v>
      </c>
      <c r="C15" s="108"/>
      <c r="D15" s="108"/>
      <c r="E15" s="108"/>
      <c r="F15" s="108"/>
      <c r="G15" s="108"/>
      <c r="H15" s="108"/>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46">
      <c r="A16" s="6" t="s">
        <v>73</v>
      </c>
      <c r="B16" s="109" t="s">
        <v>110</v>
      </c>
      <c r="C16" s="109"/>
      <c r="D16" s="109"/>
      <c r="E16" s="109"/>
      <c r="F16" s="109"/>
      <c r="G16" s="109"/>
      <c r="H16" s="10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c r="A17" s="6" t="s">
        <v>74</v>
      </c>
      <c r="B17" s="108" t="s">
        <v>128</v>
      </c>
      <c r="C17" s="108"/>
      <c r="D17" s="108"/>
      <c r="E17" s="108"/>
      <c r="F17" s="108"/>
      <c r="G17" s="108"/>
      <c r="H17" s="108"/>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c r="A18" s="74"/>
      <c r="B18" s="70"/>
      <c r="C18" s="70"/>
      <c r="D18" s="70"/>
      <c r="E18" s="70"/>
      <c r="F18" s="70"/>
      <c r="G18" s="70"/>
      <c r="H18" s="70"/>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c r="A19" s="5" t="s">
        <v>75</v>
      </c>
      <c r="B19" s="107" t="s">
        <v>76</v>
      </c>
      <c r="C19" s="107"/>
      <c r="D19" s="107"/>
      <c r="E19" s="107" t="s">
        <v>77</v>
      </c>
      <c r="F19" s="107"/>
      <c r="G19" s="107"/>
      <c r="H19" s="107"/>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row>
    <row r="20" spans="1:46">
      <c r="A20" s="6" t="s">
        <v>78</v>
      </c>
      <c r="B20" s="108" t="s">
        <v>111</v>
      </c>
      <c r="C20" s="108"/>
      <c r="D20" s="108"/>
      <c r="E20" s="112" t="s">
        <v>112</v>
      </c>
      <c r="F20" s="112"/>
      <c r="G20" s="112"/>
      <c r="H20" s="112"/>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c r="A21" s="6" t="s">
        <v>79</v>
      </c>
      <c r="B21" s="109" t="s">
        <v>142</v>
      </c>
      <c r="C21" s="109"/>
      <c r="D21" s="109"/>
      <c r="E21" s="117" t="s">
        <v>112</v>
      </c>
      <c r="F21" s="117"/>
      <c r="G21" s="117"/>
      <c r="H21" s="117"/>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28.8">
      <c r="A22" s="6" t="s">
        <v>80</v>
      </c>
      <c r="B22" s="112" t="s">
        <v>150</v>
      </c>
      <c r="C22" s="112"/>
      <c r="D22" s="112"/>
      <c r="E22" s="112" t="s">
        <v>112</v>
      </c>
      <c r="F22" s="112"/>
      <c r="G22" s="112"/>
      <c r="H22" s="112"/>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27.75" customHeight="1">
      <c r="A23" s="6" t="s">
        <v>81</v>
      </c>
      <c r="B23" s="111" t="s">
        <v>133</v>
      </c>
      <c r="C23" s="111"/>
      <c r="D23" s="111"/>
      <c r="E23" s="117" t="s">
        <v>112</v>
      </c>
      <c r="F23" s="117"/>
      <c r="G23" s="117"/>
      <c r="H23" s="117"/>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c r="A24" s="6" t="s">
        <v>82</v>
      </c>
      <c r="B24" s="108" t="s">
        <v>109</v>
      </c>
      <c r="C24" s="108"/>
      <c r="D24" s="108"/>
      <c r="E24" s="112"/>
      <c r="F24" s="112"/>
      <c r="G24" s="112"/>
      <c r="H24" s="112"/>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row>
    <row r="25" spans="1:46">
      <c r="A25" s="6" t="s">
        <v>83</v>
      </c>
      <c r="B25" s="109" t="s">
        <v>109</v>
      </c>
      <c r="C25" s="109"/>
      <c r="D25" s="109"/>
      <c r="E25" s="117"/>
      <c r="F25" s="117"/>
      <c r="G25" s="117"/>
      <c r="H25" s="117"/>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c r="A26" s="71"/>
      <c r="B26" s="72"/>
      <c r="C26" s="72"/>
      <c r="D26" s="72"/>
      <c r="E26" s="72"/>
      <c r="F26" s="72"/>
      <c r="G26" s="72"/>
      <c r="H26" s="72"/>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row>
    <row r="27" spans="1:46">
      <c r="A27" s="5" t="s">
        <v>84</v>
      </c>
      <c r="B27" s="107" t="s">
        <v>76</v>
      </c>
      <c r="C27" s="107"/>
      <c r="D27" s="107"/>
      <c r="E27" s="107" t="s">
        <v>77</v>
      </c>
      <c r="F27" s="107"/>
      <c r="G27" s="107"/>
      <c r="H27" s="107"/>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45.75" customHeight="1">
      <c r="A28" s="6" t="s">
        <v>85</v>
      </c>
      <c r="B28" s="113" t="s">
        <v>134</v>
      </c>
      <c r="C28" s="114"/>
      <c r="D28" s="114"/>
      <c r="E28" s="112" t="s">
        <v>112</v>
      </c>
      <c r="F28" s="112"/>
      <c r="G28" s="112"/>
      <c r="H28" s="112"/>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44.25" customHeight="1">
      <c r="A29" s="6" t="s">
        <v>86</v>
      </c>
      <c r="B29" s="115" t="s">
        <v>134</v>
      </c>
      <c r="C29" s="116"/>
      <c r="D29" s="116"/>
      <c r="E29" s="117" t="s">
        <v>112</v>
      </c>
      <c r="F29" s="117"/>
      <c r="G29" s="117"/>
      <c r="H29" s="117"/>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46.5" customHeight="1">
      <c r="A30" s="6" t="s">
        <v>87</v>
      </c>
      <c r="B30" s="113" t="s">
        <v>134</v>
      </c>
      <c r="C30" s="114"/>
      <c r="D30" s="114"/>
      <c r="E30" s="112" t="s">
        <v>112</v>
      </c>
      <c r="F30" s="112"/>
      <c r="G30" s="112"/>
      <c r="H30" s="112"/>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48.75" customHeight="1">
      <c r="A31" s="6" t="s">
        <v>88</v>
      </c>
      <c r="B31" s="115" t="s">
        <v>134</v>
      </c>
      <c r="C31" s="116"/>
      <c r="D31" s="116"/>
      <c r="E31" s="117" t="s">
        <v>112</v>
      </c>
      <c r="F31" s="117"/>
      <c r="G31" s="117"/>
      <c r="H31" s="117"/>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c r="A32" s="6" t="s">
        <v>89</v>
      </c>
      <c r="B32" s="114" t="s">
        <v>109</v>
      </c>
      <c r="C32" s="114"/>
      <c r="D32" s="114"/>
      <c r="E32" s="112"/>
      <c r="F32" s="112"/>
      <c r="G32" s="112"/>
      <c r="H32" s="112"/>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45.75" customHeight="1">
      <c r="A33" s="6" t="s">
        <v>90</v>
      </c>
      <c r="B33" s="115" t="s">
        <v>135</v>
      </c>
      <c r="C33" s="116"/>
      <c r="D33" s="116"/>
      <c r="E33" s="117" t="s">
        <v>112</v>
      </c>
      <c r="F33" s="117"/>
      <c r="G33" s="117"/>
      <c r="H33" s="117"/>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45" customHeight="1">
      <c r="A34" s="6" t="s">
        <v>91</v>
      </c>
      <c r="B34" s="113" t="s">
        <v>136</v>
      </c>
      <c r="C34" s="114"/>
      <c r="D34" s="114"/>
      <c r="E34" s="112" t="s">
        <v>112</v>
      </c>
      <c r="F34" s="112"/>
      <c r="G34" s="112"/>
      <c r="H34" s="112"/>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48" customHeight="1">
      <c r="A35" s="6" t="s">
        <v>92</v>
      </c>
      <c r="B35" s="115" t="s">
        <v>134</v>
      </c>
      <c r="C35" s="116"/>
      <c r="D35" s="116"/>
      <c r="E35" s="117" t="s">
        <v>112</v>
      </c>
      <c r="F35" s="117"/>
      <c r="G35" s="117"/>
      <c r="H35" s="117"/>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75.75" customHeight="1">
      <c r="A36" s="6" t="s">
        <v>93</v>
      </c>
      <c r="B36" s="113" t="s">
        <v>137</v>
      </c>
      <c r="C36" s="113"/>
      <c r="D36" s="113"/>
      <c r="E36" s="112" t="s">
        <v>112</v>
      </c>
      <c r="F36" s="112"/>
      <c r="G36" s="112"/>
      <c r="H36" s="112"/>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row>
    <row r="37" spans="1:46">
      <c r="A37" s="69"/>
      <c r="B37" s="70"/>
      <c r="C37" s="70"/>
      <c r="D37" s="70"/>
      <c r="E37" s="70"/>
      <c r="F37" s="70"/>
      <c r="G37" s="70"/>
      <c r="H37" s="70"/>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row>
    <row r="38" spans="1:46">
      <c r="A38" s="5" t="s">
        <v>94</v>
      </c>
      <c r="B38" s="107" t="s">
        <v>76</v>
      </c>
      <c r="C38" s="107"/>
      <c r="D38" s="107"/>
      <c r="E38" s="107" t="s">
        <v>95</v>
      </c>
      <c r="F38" s="107"/>
      <c r="G38" s="107"/>
      <c r="H38" s="107"/>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row>
    <row r="39" spans="1:46">
      <c r="A39" s="6" t="s">
        <v>96</v>
      </c>
      <c r="B39" s="110" t="s">
        <v>113</v>
      </c>
      <c r="C39" s="110"/>
      <c r="D39" s="110"/>
      <c r="E39" s="109"/>
      <c r="F39" s="109"/>
      <c r="G39" s="109"/>
      <c r="H39" s="10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c r="A40" s="6" t="s">
        <v>97</v>
      </c>
      <c r="B40" s="108" t="s">
        <v>114</v>
      </c>
      <c r="C40" s="108"/>
      <c r="D40" s="108"/>
      <c r="E40" s="108" t="s">
        <v>115</v>
      </c>
      <c r="F40" s="108"/>
      <c r="G40" s="108"/>
      <c r="H40" s="108"/>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c r="A41" s="69"/>
      <c r="B41" s="70"/>
      <c r="C41" s="70"/>
      <c r="D41" s="70"/>
      <c r="E41" s="70"/>
      <c r="F41" s="70"/>
      <c r="G41" s="70"/>
      <c r="H41" s="70"/>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c r="A42" s="5" t="s">
        <v>98</v>
      </c>
      <c r="B42" s="107" t="s">
        <v>99</v>
      </c>
      <c r="C42" s="107"/>
      <c r="D42" s="107"/>
      <c r="E42" s="107" t="s">
        <v>95</v>
      </c>
      <c r="F42" s="107"/>
      <c r="G42" s="107"/>
      <c r="H42" s="107"/>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30" customHeight="1">
      <c r="A43" s="6" t="s">
        <v>100</v>
      </c>
      <c r="B43" s="110" t="s">
        <v>116</v>
      </c>
      <c r="C43" s="110"/>
      <c r="D43" s="110"/>
      <c r="E43" s="111" t="s">
        <v>117</v>
      </c>
      <c r="F43" s="111"/>
      <c r="G43" s="111"/>
      <c r="H43" s="111"/>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31.5" customHeight="1">
      <c r="A44" s="6" t="s">
        <v>101</v>
      </c>
      <c r="B44" s="108" t="s">
        <v>123</v>
      </c>
      <c r="C44" s="108"/>
      <c r="D44" s="108"/>
      <c r="E44" s="106" t="s">
        <v>124</v>
      </c>
      <c r="F44" s="106"/>
      <c r="G44" s="106"/>
      <c r="H44" s="106"/>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row>
    <row r="45" spans="1:46">
      <c r="A45" s="69"/>
      <c r="B45" s="70"/>
      <c r="C45" s="70"/>
      <c r="D45" s="70"/>
      <c r="E45" s="70"/>
      <c r="F45" s="70"/>
      <c r="G45" s="70"/>
      <c r="H45" s="70"/>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row>
    <row r="46" spans="1:46">
      <c r="A46" s="5" t="s">
        <v>102</v>
      </c>
      <c r="B46" s="107" t="s">
        <v>103</v>
      </c>
      <c r="C46" s="107"/>
      <c r="D46" s="107"/>
      <c r="E46" s="107" t="s">
        <v>95</v>
      </c>
      <c r="F46" s="107"/>
      <c r="G46" s="107"/>
      <c r="H46" s="107"/>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row>
    <row r="47" spans="1:46" ht="15" customHeight="1">
      <c r="A47" s="6" t="s">
        <v>104</v>
      </c>
      <c r="B47" s="105" t="s">
        <v>118</v>
      </c>
      <c r="C47" s="105"/>
      <c r="D47" s="105"/>
      <c r="E47" s="108" t="s">
        <v>119</v>
      </c>
      <c r="F47" s="108"/>
      <c r="G47" s="108"/>
      <c r="H47" s="108"/>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9.5" customHeight="1">
      <c r="A48" s="6" t="s">
        <v>105</v>
      </c>
      <c r="B48" s="109" t="s">
        <v>120</v>
      </c>
      <c r="C48" s="109"/>
      <c r="D48" s="109"/>
      <c r="E48" s="117" t="s">
        <v>130</v>
      </c>
      <c r="F48" s="117"/>
      <c r="G48" s="117"/>
      <c r="H48" s="117"/>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30" customHeight="1">
      <c r="A49" s="6" t="s">
        <v>106</v>
      </c>
      <c r="B49" s="105" t="s">
        <v>121</v>
      </c>
      <c r="C49" s="105"/>
      <c r="D49" s="105"/>
      <c r="E49" s="106" t="s">
        <v>122</v>
      </c>
      <c r="F49" s="106"/>
      <c r="G49" s="106"/>
      <c r="H49" s="106"/>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c r="A50" s="75"/>
      <c r="B50" s="76"/>
      <c r="C50" s="76"/>
      <c r="D50" s="76"/>
      <c r="E50" s="77"/>
      <c r="F50" s="77"/>
      <c r="G50" s="77"/>
      <c r="H50" s="77"/>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row r="51" spans="1:46" ht="30" customHeight="1">
      <c r="A51" s="78"/>
      <c r="B51" s="78"/>
      <c r="C51" s="78"/>
      <c r="D51" s="78"/>
      <c r="E51" s="78"/>
      <c r="F51" s="78"/>
      <c r="G51" s="78"/>
      <c r="H51" s="78"/>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row>
    <row r="52" spans="1:46">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row>
    <row r="53" spans="1:46" ht="31.2">
      <c r="A53" s="62" t="s">
        <v>107</v>
      </c>
      <c r="B53" s="63" t="str">
        <f>B57</f>
        <v>app-fashion-002</v>
      </c>
      <c r="C53" s="64"/>
      <c r="D53" s="65"/>
      <c r="E53" s="64"/>
      <c r="F53" s="64"/>
      <c r="G53" s="64"/>
      <c r="H53" s="66"/>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row>
    <row r="54" spans="1:46">
      <c r="A54" s="118"/>
      <c r="B54" s="118"/>
      <c r="C54" s="118"/>
      <c r="D54" s="118"/>
      <c r="E54" s="118"/>
      <c r="F54" s="118"/>
      <c r="G54" s="118"/>
      <c r="H54" s="118"/>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row>
    <row r="55" spans="1:46">
      <c r="A55" s="5" t="s">
        <v>55</v>
      </c>
      <c r="B55" s="67"/>
      <c r="C55" s="68"/>
      <c r="D55" s="68"/>
      <c r="E55" s="68"/>
      <c r="F55" s="68"/>
      <c r="G55" s="68"/>
      <c r="H55" s="68"/>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row>
    <row r="56" spans="1:46">
      <c r="A56" s="6" t="s">
        <v>56</v>
      </c>
      <c r="B56" s="109" t="s">
        <v>127</v>
      </c>
      <c r="C56" s="109"/>
      <c r="D56" s="109"/>
      <c r="E56" s="109"/>
      <c r="F56" s="109"/>
      <c r="G56" s="109"/>
      <c r="H56" s="10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row>
    <row r="57" spans="1:46">
      <c r="A57" s="6" t="s">
        <v>57</v>
      </c>
      <c r="B57" s="119" t="s">
        <v>223</v>
      </c>
      <c r="C57" s="119"/>
      <c r="D57" s="119"/>
      <c r="E57" s="119"/>
      <c r="F57" s="119"/>
      <c r="G57" s="119"/>
      <c r="H57" s="1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row>
    <row r="58" spans="1:46">
      <c r="A58" s="6" t="s">
        <v>58</v>
      </c>
      <c r="B58" s="120">
        <f>B6</f>
        <v>45622</v>
      </c>
      <c r="C58" s="121"/>
      <c r="D58" s="121"/>
      <c r="E58" s="121"/>
      <c r="F58" s="121"/>
      <c r="G58" s="121"/>
      <c r="H58" s="121"/>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row>
    <row r="59" spans="1:46">
      <c r="A59" s="6" t="s">
        <v>59</v>
      </c>
      <c r="B59" s="108" t="s">
        <v>109</v>
      </c>
      <c r="C59" s="108"/>
      <c r="D59" s="108"/>
      <c r="E59" s="108"/>
      <c r="F59" s="108"/>
      <c r="G59" s="108"/>
      <c r="H59" s="108"/>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row>
    <row r="60" spans="1:46">
      <c r="A60" s="69"/>
      <c r="B60" s="70"/>
      <c r="C60" s="70"/>
      <c r="D60" s="70"/>
      <c r="E60" s="70"/>
      <c r="F60" s="70"/>
      <c r="G60" s="70"/>
      <c r="H60" s="70"/>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row>
    <row r="61" spans="1:46">
      <c r="A61" s="5" t="s">
        <v>60</v>
      </c>
      <c r="B61" s="60" t="s">
        <v>61</v>
      </c>
      <c r="C61" s="60" t="s">
        <v>62</v>
      </c>
      <c r="D61" s="60" t="s">
        <v>63</v>
      </c>
      <c r="E61" s="60" t="s">
        <v>64</v>
      </c>
      <c r="F61" s="60" t="s">
        <v>65</v>
      </c>
      <c r="G61" s="60" t="s">
        <v>66</v>
      </c>
      <c r="H61" s="60" t="s">
        <v>67</v>
      </c>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row>
    <row r="62" spans="1:46">
      <c r="A62" s="6" t="s">
        <v>68</v>
      </c>
      <c r="B62" s="7" t="s">
        <v>217</v>
      </c>
      <c r="C62" s="8" t="s">
        <v>62</v>
      </c>
      <c r="D62" s="8" t="s">
        <v>218</v>
      </c>
      <c r="E62" s="8" t="s">
        <v>219</v>
      </c>
      <c r="F62" s="8" t="s">
        <v>108</v>
      </c>
      <c r="G62" s="8" t="s">
        <v>220</v>
      </c>
      <c r="H62" s="9" t="s">
        <v>221</v>
      </c>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row>
    <row r="63" spans="1:46">
      <c r="A63" s="6" t="s">
        <v>69</v>
      </c>
      <c r="B63" s="7" t="s">
        <v>217</v>
      </c>
      <c r="C63" s="8" t="s">
        <v>62</v>
      </c>
      <c r="D63" s="8" t="s">
        <v>218</v>
      </c>
      <c r="E63" s="8" t="s">
        <v>219</v>
      </c>
      <c r="F63" s="8" t="s">
        <v>108</v>
      </c>
      <c r="G63" s="8" t="s">
        <v>220</v>
      </c>
      <c r="H63" s="9" t="s">
        <v>221</v>
      </c>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row>
    <row r="64" spans="1:46">
      <c r="A64" s="6" t="s">
        <v>70</v>
      </c>
      <c r="B64" s="10" t="s">
        <v>109</v>
      </c>
      <c r="C64" s="7"/>
      <c r="D64" s="7"/>
      <c r="E64" s="7"/>
      <c r="F64" s="7"/>
      <c r="G64" s="7"/>
      <c r="H64" s="7"/>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row>
    <row r="65" spans="1:46">
      <c r="A65" s="71"/>
      <c r="B65" s="72"/>
      <c r="C65" s="72"/>
      <c r="D65" s="72"/>
      <c r="E65" s="72"/>
      <c r="F65" s="72"/>
      <c r="G65" s="72"/>
      <c r="H65" s="72"/>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row>
    <row r="66" spans="1:46">
      <c r="A66" s="5" t="s">
        <v>71</v>
      </c>
      <c r="B66" s="73"/>
      <c r="C66" s="73"/>
      <c r="D66" s="73"/>
      <c r="E66" s="73"/>
      <c r="F66" s="73"/>
      <c r="G66" s="73"/>
      <c r="H66" s="73"/>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row>
    <row r="67" spans="1:46">
      <c r="A67" s="6" t="s">
        <v>72</v>
      </c>
      <c r="B67" s="108" t="s">
        <v>129</v>
      </c>
      <c r="C67" s="108"/>
      <c r="D67" s="108"/>
      <c r="E67" s="108"/>
      <c r="F67" s="108"/>
      <c r="G67" s="108"/>
      <c r="H67" s="108"/>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row>
    <row r="68" spans="1:46">
      <c r="A68" s="6" t="s">
        <v>73</v>
      </c>
      <c r="B68" s="109" t="s">
        <v>125</v>
      </c>
      <c r="C68" s="109"/>
      <c r="D68" s="109"/>
      <c r="E68" s="109"/>
      <c r="F68" s="109"/>
      <c r="G68" s="109"/>
      <c r="H68" s="10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row>
    <row r="69" spans="1:46">
      <c r="A69" s="6" t="s">
        <v>74</v>
      </c>
      <c r="B69" s="108" t="s">
        <v>126</v>
      </c>
      <c r="C69" s="108"/>
      <c r="D69" s="108"/>
      <c r="E69" s="108"/>
      <c r="F69" s="108"/>
      <c r="G69" s="108"/>
      <c r="H69" s="108"/>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row>
    <row r="70" spans="1:46">
      <c r="A70" s="74"/>
      <c r="B70" s="70"/>
      <c r="C70" s="70"/>
      <c r="D70" s="70"/>
      <c r="E70" s="70"/>
      <c r="F70" s="70"/>
      <c r="G70" s="70"/>
      <c r="H70" s="70"/>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row>
    <row r="71" spans="1:46">
      <c r="A71" s="5" t="s">
        <v>75</v>
      </c>
      <c r="B71" s="107" t="s">
        <v>76</v>
      </c>
      <c r="C71" s="107"/>
      <c r="D71" s="107"/>
      <c r="E71" s="107" t="s">
        <v>77</v>
      </c>
      <c r="F71" s="107"/>
      <c r="G71" s="107"/>
      <c r="H71" s="107"/>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row>
    <row r="72" spans="1:46">
      <c r="A72" s="6" t="s">
        <v>78</v>
      </c>
      <c r="B72" s="108" t="s">
        <v>111</v>
      </c>
      <c r="C72" s="108"/>
      <c r="D72" s="108"/>
      <c r="E72" s="112" t="s">
        <v>112</v>
      </c>
      <c r="F72" s="112"/>
      <c r="G72" s="112"/>
      <c r="H72" s="112"/>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row>
    <row r="73" spans="1:46">
      <c r="A73" s="6" t="s">
        <v>79</v>
      </c>
      <c r="B73" s="109" t="s">
        <v>142</v>
      </c>
      <c r="C73" s="109"/>
      <c r="D73" s="109"/>
      <c r="E73" s="117" t="s">
        <v>112</v>
      </c>
      <c r="F73" s="117"/>
      <c r="G73" s="117"/>
      <c r="H73" s="117"/>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row>
    <row r="74" spans="1:46" ht="28.8">
      <c r="A74" s="6" t="s">
        <v>80</v>
      </c>
      <c r="B74" s="112" t="s">
        <v>150</v>
      </c>
      <c r="C74" s="112"/>
      <c r="D74" s="112"/>
      <c r="E74" s="112" t="s">
        <v>112</v>
      </c>
      <c r="F74" s="112"/>
      <c r="G74" s="112"/>
      <c r="H74" s="112"/>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row>
    <row r="75" spans="1:46" ht="31.5" customHeight="1">
      <c r="A75" s="6" t="s">
        <v>81</v>
      </c>
      <c r="B75" s="111" t="s">
        <v>133</v>
      </c>
      <c r="C75" s="111"/>
      <c r="D75" s="111"/>
      <c r="E75" s="117" t="s">
        <v>112</v>
      </c>
      <c r="F75" s="117"/>
      <c r="G75" s="117"/>
      <c r="H75" s="117"/>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row>
    <row r="76" spans="1:46">
      <c r="A76" s="6" t="s">
        <v>82</v>
      </c>
      <c r="B76" s="108" t="s">
        <v>109</v>
      </c>
      <c r="C76" s="108"/>
      <c r="D76" s="108"/>
      <c r="E76" s="108"/>
      <c r="F76" s="108"/>
      <c r="G76" s="108"/>
      <c r="H76" s="108"/>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row>
    <row r="77" spans="1:46">
      <c r="A77" s="6" t="s">
        <v>83</v>
      </c>
      <c r="B77" s="109" t="s">
        <v>109</v>
      </c>
      <c r="C77" s="109"/>
      <c r="D77" s="109"/>
      <c r="E77" s="109"/>
      <c r="F77" s="109"/>
      <c r="G77" s="109"/>
      <c r="H77" s="10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row>
    <row r="78" spans="1:46">
      <c r="A78" s="71"/>
      <c r="B78" s="72"/>
      <c r="C78" s="72"/>
      <c r="D78" s="72"/>
      <c r="E78" s="72"/>
      <c r="F78" s="72"/>
      <c r="G78" s="72"/>
      <c r="H78" s="72"/>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row>
    <row r="79" spans="1:46">
      <c r="A79" s="5" t="s">
        <v>84</v>
      </c>
      <c r="B79" s="107" t="s">
        <v>76</v>
      </c>
      <c r="C79" s="107"/>
      <c r="D79" s="107"/>
      <c r="E79" s="107" t="s">
        <v>77</v>
      </c>
      <c r="F79" s="107"/>
      <c r="G79" s="107"/>
      <c r="H79" s="107"/>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row>
    <row r="80" spans="1:46" ht="43.5" customHeight="1">
      <c r="A80" s="6" t="s">
        <v>85</v>
      </c>
      <c r="B80" s="113" t="s">
        <v>134</v>
      </c>
      <c r="C80" s="114"/>
      <c r="D80" s="114"/>
      <c r="E80" s="112" t="s">
        <v>112</v>
      </c>
      <c r="F80" s="112"/>
      <c r="G80" s="112"/>
      <c r="H80" s="112"/>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row>
    <row r="81" spans="1:46" ht="43.5" customHeight="1">
      <c r="A81" s="6" t="s">
        <v>86</v>
      </c>
      <c r="B81" s="115" t="s">
        <v>134</v>
      </c>
      <c r="C81" s="116"/>
      <c r="D81" s="116"/>
      <c r="E81" s="117" t="s">
        <v>112</v>
      </c>
      <c r="F81" s="117"/>
      <c r="G81" s="117"/>
      <c r="H81" s="117"/>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row>
    <row r="82" spans="1:46" ht="45" customHeight="1">
      <c r="A82" s="6" t="s">
        <v>87</v>
      </c>
      <c r="B82" s="113" t="s">
        <v>134</v>
      </c>
      <c r="C82" s="114"/>
      <c r="D82" s="114"/>
      <c r="E82" s="112" t="s">
        <v>112</v>
      </c>
      <c r="F82" s="112"/>
      <c r="G82" s="112"/>
      <c r="H82" s="112"/>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row>
    <row r="83" spans="1:46" ht="43.5" customHeight="1">
      <c r="A83" s="6" t="s">
        <v>88</v>
      </c>
      <c r="B83" s="115" t="s">
        <v>134</v>
      </c>
      <c r="C83" s="116"/>
      <c r="D83" s="116"/>
      <c r="E83" s="117" t="s">
        <v>112</v>
      </c>
      <c r="F83" s="117"/>
      <c r="G83" s="117"/>
      <c r="H83" s="117"/>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row>
    <row r="84" spans="1:46">
      <c r="A84" s="6" t="s">
        <v>89</v>
      </c>
      <c r="B84" s="114" t="s">
        <v>109</v>
      </c>
      <c r="C84" s="114"/>
      <c r="D84" s="114"/>
      <c r="E84" s="112"/>
      <c r="F84" s="112"/>
      <c r="G84" s="112"/>
      <c r="H84" s="112"/>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row>
    <row r="85" spans="1:46" ht="45" customHeight="1">
      <c r="A85" s="6" t="s">
        <v>90</v>
      </c>
      <c r="B85" s="115" t="s">
        <v>135</v>
      </c>
      <c r="C85" s="116"/>
      <c r="D85" s="116"/>
      <c r="E85" s="117" t="s">
        <v>112</v>
      </c>
      <c r="F85" s="117"/>
      <c r="G85" s="117"/>
      <c r="H85" s="117"/>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row>
    <row r="86" spans="1:46" ht="44.25" customHeight="1">
      <c r="A86" s="6" t="s">
        <v>91</v>
      </c>
      <c r="B86" s="113" t="s">
        <v>136</v>
      </c>
      <c r="C86" s="114"/>
      <c r="D86" s="114"/>
      <c r="E86" s="112" t="s">
        <v>112</v>
      </c>
      <c r="F86" s="112"/>
      <c r="G86" s="112"/>
      <c r="H86" s="112"/>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row>
    <row r="87" spans="1:46" ht="45.75" customHeight="1">
      <c r="A87" s="6" t="s">
        <v>92</v>
      </c>
      <c r="B87" s="115" t="s">
        <v>134</v>
      </c>
      <c r="C87" s="116"/>
      <c r="D87" s="116"/>
      <c r="E87" s="117" t="s">
        <v>112</v>
      </c>
      <c r="F87" s="117"/>
      <c r="G87" s="117"/>
      <c r="H87" s="117"/>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row>
    <row r="88" spans="1:46" ht="79.5" customHeight="1">
      <c r="A88" s="6" t="s">
        <v>93</v>
      </c>
      <c r="B88" s="113" t="s">
        <v>137</v>
      </c>
      <c r="C88" s="113"/>
      <c r="D88" s="113"/>
      <c r="E88" s="112" t="s">
        <v>112</v>
      </c>
      <c r="F88" s="112"/>
      <c r="G88" s="112"/>
      <c r="H88" s="112"/>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row>
    <row r="89" spans="1:46">
      <c r="A89" s="69"/>
      <c r="B89" s="70"/>
      <c r="C89" s="70"/>
      <c r="D89" s="70"/>
      <c r="E89" s="70"/>
      <c r="F89" s="70"/>
      <c r="G89" s="70"/>
      <c r="H89" s="70"/>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row>
    <row r="90" spans="1:46">
      <c r="A90" s="5" t="s">
        <v>94</v>
      </c>
      <c r="B90" s="107" t="s">
        <v>76</v>
      </c>
      <c r="C90" s="107"/>
      <c r="D90" s="107"/>
      <c r="E90" s="107" t="s">
        <v>95</v>
      </c>
      <c r="F90" s="107"/>
      <c r="G90" s="107"/>
      <c r="H90" s="107"/>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row>
    <row r="91" spans="1:46">
      <c r="A91" s="6" t="s">
        <v>96</v>
      </c>
      <c r="B91" s="110" t="s">
        <v>113</v>
      </c>
      <c r="C91" s="110"/>
      <c r="D91" s="110"/>
      <c r="E91" s="109"/>
      <c r="F91" s="109"/>
      <c r="G91" s="109"/>
      <c r="H91" s="10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row>
    <row r="92" spans="1:46">
      <c r="A92" s="6" t="s">
        <v>97</v>
      </c>
      <c r="B92" s="108" t="s">
        <v>114</v>
      </c>
      <c r="C92" s="108"/>
      <c r="D92" s="108"/>
      <c r="E92" s="108" t="s">
        <v>115</v>
      </c>
      <c r="F92" s="108"/>
      <c r="G92" s="108"/>
      <c r="H92" s="108"/>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row>
    <row r="93" spans="1:46">
      <c r="A93" s="69"/>
      <c r="B93" s="70"/>
      <c r="C93" s="70"/>
      <c r="D93" s="70"/>
      <c r="E93" s="70"/>
      <c r="F93" s="70"/>
      <c r="G93" s="70"/>
      <c r="H93" s="70"/>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row>
    <row r="94" spans="1:46">
      <c r="A94" s="5" t="s">
        <v>98</v>
      </c>
      <c r="B94" s="107" t="s">
        <v>99</v>
      </c>
      <c r="C94" s="107"/>
      <c r="D94" s="107"/>
      <c r="E94" s="107" t="s">
        <v>95</v>
      </c>
      <c r="F94" s="107"/>
      <c r="G94" s="107"/>
      <c r="H94" s="107"/>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row>
    <row r="95" spans="1:46" ht="32.25" customHeight="1">
      <c r="A95" s="6" t="s">
        <v>100</v>
      </c>
      <c r="B95" s="110" t="s">
        <v>116</v>
      </c>
      <c r="C95" s="110"/>
      <c r="D95" s="110"/>
      <c r="E95" s="111" t="s">
        <v>117</v>
      </c>
      <c r="F95" s="111"/>
      <c r="G95" s="111"/>
      <c r="H95" s="111"/>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row>
    <row r="96" spans="1:46" ht="30.75" customHeight="1">
      <c r="A96" s="6" t="s">
        <v>101</v>
      </c>
      <c r="B96" s="112" t="s">
        <v>123</v>
      </c>
      <c r="C96" s="112"/>
      <c r="D96" s="112"/>
      <c r="E96" s="106" t="s">
        <v>124</v>
      </c>
      <c r="F96" s="106"/>
      <c r="G96" s="106"/>
      <c r="H96" s="106"/>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row>
    <row r="97" spans="1:46">
      <c r="A97" s="69"/>
      <c r="B97" s="70"/>
      <c r="C97" s="70"/>
      <c r="D97" s="70"/>
      <c r="E97" s="70"/>
      <c r="F97" s="70"/>
      <c r="G97" s="70"/>
      <c r="H97" s="70"/>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row>
    <row r="98" spans="1:46">
      <c r="A98" s="5" t="s">
        <v>102</v>
      </c>
      <c r="B98" s="107" t="s">
        <v>103</v>
      </c>
      <c r="C98" s="107"/>
      <c r="D98" s="107"/>
      <c r="E98" s="107" t="s">
        <v>95</v>
      </c>
      <c r="F98" s="107"/>
      <c r="G98" s="107"/>
      <c r="H98" s="107"/>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row>
    <row r="99" spans="1:46">
      <c r="A99" s="6" t="s">
        <v>104</v>
      </c>
      <c r="B99" s="105" t="s">
        <v>118</v>
      </c>
      <c r="C99" s="105"/>
      <c r="D99" s="105"/>
      <c r="E99" s="108" t="s">
        <v>119</v>
      </c>
      <c r="F99" s="108"/>
      <c r="G99" s="108"/>
      <c r="H99" s="108"/>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row>
    <row r="100" spans="1:46">
      <c r="A100" s="6" t="s">
        <v>105</v>
      </c>
      <c r="B100" s="109" t="s">
        <v>120</v>
      </c>
      <c r="C100" s="109"/>
      <c r="D100" s="109"/>
      <c r="E100" s="109" t="s">
        <v>130</v>
      </c>
      <c r="F100" s="109"/>
      <c r="G100" s="109"/>
      <c r="H100" s="10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row>
    <row r="101" spans="1:46" ht="30.75" customHeight="1">
      <c r="A101" s="6" t="s">
        <v>106</v>
      </c>
      <c r="B101" s="105" t="s">
        <v>121</v>
      </c>
      <c r="C101" s="105"/>
      <c r="D101" s="105"/>
      <c r="E101" s="106" t="s">
        <v>122</v>
      </c>
      <c r="F101" s="106"/>
      <c r="G101" s="106"/>
      <c r="H101" s="106"/>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row>
    <row r="102" spans="1:46">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row>
    <row r="103" spans="1:46" ht="30" customHeight="1">
      <c r="A103" s="78"/>
      <c r="B103" s="78"/>
      <c r="C103" s="78"/>
      <c r="D103" s="78"/>
      <c r="E103" s="78"/>
      <c r="F103" s="78"/>
      <c r="G103" s="78"/>
      <c r="H103" s="78"/>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row>
    <row r="104" spans="1:46">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row>
    <row r="105" spans="1:46" ht="31.2">
      <c r="A105" s="79" t="s">
        <v>107</v>
      </c>
      <c r="B105" s="63" t="str">
        <f>B109</f>
        <v>app-fashion-003</v>
      </c>
      <c r="C105" s="64"/>
      <c r="D105" s="65"/>
      <c r="E105" s="64"/>
      <c r="F105" s="64"/>
      <c r="G105" s="64"/>
      <c r="H105" s="66"/>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row>
    <row r="106" spans="1:46">
      <c r="A106" s="118"/>
      <c r="B106" s="118"/>
      <c r="C106" s="118"/>
      <c r="D106" s="118"/>
      <c r="E106" s="118"/>
      <c r="F106" s="118"/>
      <c r="G106" s="118"/>
      <c r="H106" s="118"/>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row>
    <row r="107" spans="1:46">
      <c r="A107" s="5" t="s">
        <v>55</v>
      </c>
      <c r="B107" s="67"/>
      <c r="C107" s="68"/>
      <c r="D107" s="68"/>
      <c r="E107" s="68"/>
      <c r="F107" s="68"/>
      <c r="G107" s="68"/>
      <c r="H107" s="68"/>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row>
    <row r="108" spans="1:46">
      <c r="A108" s="6" t="s">
        <v>56</v>
      </c>
      <c r="B108" s="109" t="s">
        <v>138</v>
      </c>
      <c r="C108" s="109"/>
      <c r="D108" s="109"/>
      <c r="E108" s="109"/>
      <c r="F108" s="109"/>
      <c r="G108" s="109"/>
      <c r="H108" s="10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row>
    <row r="109" spans="1:46">
      <c r="A109" s="6" t="s">
        <v>57</v>
      </c>
      <c r="B109" s="119" t="s">
        <v>224</v>
      </c>
      <c r="C109" s="119"/>
      <c r="D109" s="119"/>
      <c r="E109" s="119"/>
      <c r="F109" s="119"/>
      <c r="G109" s="119"/>
      <c r="H109" s="1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row>
    <row r="110" spans="1:46">
      <c r="A110" s="6" t="s">
        <v>58</v>
      </c>
      <c r="B110" s="120">
        <v>45622</v>
      </c>
      <c r="C110" s="121"/>
      <c r="D110" s="121"/>
      <c r="E110" s="121"/>
      <c r="F110" s="121"/>
      <c r="G110" s="121"/>
      <c r="H110" s="121"/>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row>
    <row r="111" spans="1:46">
      <c r="A111" s="6" t="s">
        <v>59</v>
      </c>
      <c r="B111" s="108" t="s">
        <v>109</v>
      </c>
      <c r="C111" s="108"/>
      <c r="D111" s="108"/>
      <c r="E111" s="108"/>
      <c r="F111" s="108"/>
      <c r="G111" s="108"/>
      <c r="H111" s="108"/>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row>
    <row r="112" spans="1:46">
      <c r="A112" s="69"/>
      <c r="B112" s="70"/>
      <c r="C112" s="70"/>
      <c r="D112" s="70"/>
      <c r="E112" s="70"/>
      <c r="F112" s="70"/>
      <c r="G112" s="70"/>
      <c r="H112" s="70"/>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row>
    <row r="113" spans="1:46">
      <c r="A113" s="5" t="s">
        <v>60</v>
      </c>
      <c r="B113" s="60" t="s">
        <v>61</v>
      </c>
      <c r="C113" s="60" t="s">
        <v>62</v>
      </c>
      <c r="D113" s="60" t="s">
        <v>63</v>
      </c>
      <c r="E113" s="60" t="s">
        <v>64</v>
      </c>
      <c r="F113" s="60" t="s">
        <v>65</v>
      </c>
      <c r="G113" s="60" t="s">
        <v>66</v>
      </c>
      <c r="H113" s="60" t="s">
        <v>67</v>
      </c>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row>
    <row r="114" spans="1:46">
      <c r="A114" s="6" t="s">
        <v>68</v>
      </c>
      <c r="B114" s="7" t="s">
        <v>217</v>
      </c>
      <c r="C114" s="8" t="s">
        <v>62</v>
      </c>
      <c r="D114" s="8" t="s">
        <v>218</v>
      </c>
      <c r="E114" s="8" t="s">
        <v>219</v>
      </c>
      <c r="F114" s="8" t="s">
        <v>108</v>
      </c>
      <c r="G114" s="8" t="s">
        <v>220</v>
      </c>
      <c r="H114" s="9" t="s">
        <v>221</v>
      </c>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row>
    <row r="115" spans="1:46">
      <c r="A115" s="6" t="s">
        <v>69</v>
      </c>
      <c r="B115" s="7" t="s">
        <v>217</v>
      </c>
      <c r="C115" s="8" t="s">
        <v>62</v>
      </c>
      <c r="D115" s="8" t="s">
        <v>218</v>
      </c>
      <c r="E115" s="8" t="s">
        <v>219</v>
      </c>
      <c r="F115" s="8" t="s">
        <v>108</v>
      </c>
      <c r="G115" s="8" t="s">
        <v>220</v>
      </c>
      <c r="H115" s="9" t="s">
        <v>221</v>
      </c>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row>
    <row r="116" spans="1:46">
      <c r="A116" s="6" t="s">
        <v>70</v>
      </c>
      <c r="B116" s="10" t="s">
        <v>109</v>
      </c>
      <c r="C116" s="7"/>
      <c r="D116" s="7"/>
      <c r="E116" s="7"/>
      <c r="F116" s="7"/>
      <c r="G116" s="7"/>
      <c r="H116" s="7"/>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row>
    <row r="117" spans="1:46">
      <c r="A117" s="71"/>
      <c r="B117" s="72"/>
      <c r="C117" s="72"/>
      <c r="D117" s="72"/>
      <c r="E117" s="72"/>
      <c r="F117" s="72"/>
      <c r="G117" s="72"/>
      <c r="H117" s="72"/>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row>
    <row r="118" spans="1:46">
      <c r="A118" s="5" t="s">
        <v>71</v>
      </c>
      <c r="B118" s="73"/>
      <c r="C118" s="73"/>
      <c r="D118" s="73"/>
      <c r="E118" s="73"/>
      <c r="F118" s="73"/>
      <c r="G118" s="73"/>
      <c r="H118" s="73"/>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row>
    <row r="119" spans="1:46">
      <c r="A119" s="6" t="s">
        <v>72</v>
      </c>
      <c r="B119" s="108" t="s">
        <v>139</v>
      </c>
      <c r="C119" s="108"/>
      <c r="D119" s="108"/>
      <c r="E119" s="108"/>
      <c r="F119" s="108"/>
      <c r="G119" s="108"/>
      <c r="H119" s="108"/>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row>
    <row r="120" spans="1:46" ht="30" customHeight="1">
      <c r="A120" s="6" t="s">
        <v>73</v>
      </c>
      <c r="B120" s="111" t="s">
        <v>140</v>
      </c>
      <c r="C120" s="111"/>
      <c r="D120" s="111"/>
      <c r="E120" s="111"/>
      <c r="F120" s="111"/>
      <c r="G120" s="111"/>
      <c r="H120" s="111"/>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row>
    <row r="121" spans="1:46">
      <c r="A121" s="6" t="s">
        <v>74</v>
      </c>
      <c r="B121" s="108" t="s">
        <v>141</v>
      </c>
      <c r="C121" s="108"/>
      <c r="D121" s="108"/>
      <c r="E121" s="108"/>
      <c r="F121" s="108"/>
      <c r="G121" s="108"/>
      <c r="H121" s="108"/>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row>
    <row r="122" spans="1:46">
      <c r="A122" s="74"/>
      <c r="B122" s="70"/>
      <c r="C122" s="70"/>
      <c r="D122" s="70"/>
      <c r="E122" s="70"/>
      <c r="F122" s="70"/>
      <c r="G122" s="70"/>
      <c r="H122" s="70"/>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row>
    <row r="123" spans="1:46">
      <c r="A123" s="5" t="s">
        <v>75</v>
      </c>
      <c r="B123" s="107" t="s">
        <v>76</v>
      </c>
      <c r="C123" s="107"/>
      <c r="D123" s="107"/>
      <c r="E123" s="107" t="s">
        <v>77</v>
      </c>
      <c r="F123" s="107"/>
      <c r="G123" s="107"/>
      <c r="H123" s="107"/>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row>
    <row r="124" spans="1:46">
      <c r="A124" s="6" t="s">
        <v>78</v>
      </c>
      <c r="B124" s="108" t="s">
        <v>109</v>
      </c>
      <c r="C124" s="108"/>
      <c r="D124" s="108"/>
      <c r="E124" s="112"/>
      <c r="F124" s="112"/>
      <c r="G124" s="112"/>
      <c r="H124" s="112"/>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row>
    <row r="125" spans="1:46">
      <c r="A125" s="6" t="s">
        <v>79</v>
      </c>
      <c r="B125" s="109" t="s">
        <v>143</v>
      </c>
      <c r="C125" s="109"/>
      <c r="D125" s="109"/>
      <c r="E125" s="117" t="s">
        <v>144</v>
      </c>
      <c r="F125" s="117"/>
      <c r="G125" s="117"/>
      <c r="H125" s="117"/>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row>
    <row r="126" spans="1:46" ht="28.8">
      <c r="A126" s="6" t="s">
        <v>80</v>
      </c>
      <c r="B126" s="112" t="s">
        <v>149</v>
      </c>
      <c r="C126" s="112"/>
      <c r="D126" s="112"/>
      <c r="E126" s="112" t="s">
        <v>144</v>
      </c>
      <c r="F126" s="112"/>
      <c r="G126" s="112"/>
      <c r="H126" s="112"/>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row>
    <row r="127" spans="1:46">
      <c r="A127" s="6" t="s">
        <v>81</v>
      </c>
      <c r="B127" s="111" t="s">
        <v>109</v>
      </c>
      <c r="C127" s="111"/>
      <c r="D127" s="111"/>
      <c r="E127" s="117"/>
      <c r="F127" s="117"/>
      <c r="G127" s="117"/>
      <c r="H127" s="117"/>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row>
    <row r="128" spans="1:46">
      <c r="A128" s="6" t="s">
        <v>82</v>
      </c>
      <c r="B128" s="108" t="s">
        <v>109</v>
      </c>
      <c r="C128" s="108"/>
      <c r="D128" s="108"/>
      <c r="E128" s="112"/>
      <c r="F128" s="112"/>
      <c r="G128" s="112"/>
      <c r="H128" s="112"/>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row>
    <row r="129" spans="1:46">
      <c r="A129" s="6" t="s">
        <v>83</v>
      </c>
      <c r="B129" s="109" t="s">
        <v>109</v>
      </c>
      <c r="C129" s="109"/>
      <c r="D129" s="109"/>
      <c r="E129" s="117"/>
      <c r="F129" s="117"/>
      <c r="G129" s="117"/>
      <c r="H129" s="117"/>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row>
    <row r="130" spans="1:46">
      <c r="A130" s="71"/>
      <c r="B130" s="72"/>
      <c r="C130" s="72"/>
      <c r="D130" s="72"/>
      <c r="E130" s="72"/>
      <c r="F130" s="72"/>
      <c r="G130" s="72"/>
      <c r="H130" s="72"/>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row>
    <row r="131" spans="1:46">
      <c r="A131" s="5" t="s">
        <v>84</v>
      </c>
      <c r="B131" s="107" t="s">
        <v>76</v>
      </c>
      <c r="C131" s="107"/>
      <c r="D131" s="107"/>
      <c r="E131" s="107" t="s">
        <v>77</v>
      </c>
      <c r="F131" s="107"/>
      <c r="G131" s="107"/>
      <c r="H131" s="107"/>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row>
    <row r="132" spans="1:46" ht="30.75" customHeight="1">
      <c r="A132" s="6" t="s">
        <v>85</v>
      </c>
      <c r="B132" s="113" t="s">
        <v>145</v>
      </c>
      <c r="C132" s="114"/>
      <c r="D132" s="114"/>
      <c r="E132" s="112" t="s">
        <v>144</v>
      </c>
      <c r="F132" s="112"/>
      <c r="G132" s="112"/>
      <c r="H132" s="112"/>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row>
    <row r="133" spans="1:46" ht="30.75" customHeight="1">
      <c r="A133" s="6" t="s">
        <v>86</v>
      </c>
      <c r="B133" s="115" t="s">
        <v>145</v>
      </c>
      <c r="C133" s="116"/>
      <c r="D133" s="116"/>
      <c r="E133" s="117" t="s">
        <v>144</v>
      </c>
      <c r="F133" s="117"/>
      <c r="G133" s="117"/>
      <c r="H133" s="117"/>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row>
    <row r="134" spans="1:46" ht="28.5" customHeight="1">
      <c r="A134" s="6" t="s">
        <v>87</v>
      </c>
      <c r="B134" s="113" t="s">
        <v>145</v>
      </c>
      <c r="C134" s="114"/>
      <c r="D134" s="114"/>
      <c r="E134" s="112" t="s">
        <v>144</v>
      </c>
      <c r="F134" s="112"/>
      <c r="G134" s="112"/>
      <c r="H134" s="112"/>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row>
    <row r="135" spans="1:46">
      <c r="A135" s="6" t="s">
        <v>88</v>
      </c>
      <c r="B135" s="115" t="s">
        <v>109</v>
      </c>
      <c r="C135" s="116"/>
      <c r="D135" s="116"/>
      <c r="E135" s="117"/>
      <c r="F135" s="117"/>
      <c r="G135" s="117"/>
      <c r="H135" s="117"/>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row>
    <row r="136" spans="1:46">
      <c r="A136" s="6" t="s">
        <v>89</v>
      </c>
      <c r="B136" s="114" t="s">
        <v>109</v>
      </c>
      <c r="C136" s="114"/>
      <c r="D136" s="114"/>
      <c r="E136" s="112"/>
      <c r="F136" s="112"/>
      <c r="G136" s="112"/>
      <c r="H136" s="112"/>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row>
    <row r="137" spans="1:46" ht="28.8">
      <c r="A137" s="6" t="s">
        <v>90</v>
      </c>
      <c r="B137" s="122" t="s">
        <v>109</v>
      </c>
      <c r="C137" s="117"/>
      <c r="D137" s="117"/>
      <c r="E137" s="117"/>
      <c r="F137" s="117"/>
      <c r="G137" s="117"/>
      <c r="H137" s="117"/>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row>
    <row r="138" spans="1:46" ht="29.25" customHeight="1">
      <c r="A138" s="6" t="s">
        <v>91</v>
      </c>
      <c r="B138" s="113" t="s">
        <v>145</v>
      </c>
      <c r="C138" s="114"/>
      <c r="D138" s="114"/>
      <c r="E138" s="112" t="s">
        <v>144</v>
      </c>
      <c r="F138" s="112"/>
      <c r="G138" s="112"/>
      <c r="H138" s="112"/>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row>
    <row r="139" spans="1:46" ht="30.75" customHeight="1">
      <c r="A139" s="6" t="s">
        <v>92</v>
      </c>
      <c r="B139" s="115" t="s">
        <v>145</v>
      </c>
      <c r="C139" s="116"/>
      <c r="D139" s="116"/>
      <c r="E139" s="117" t="s">
        <v>144</v>
      </c>
      <c r="F139" s="117"/>
      <c r="G139" s="117"/>
      <c r="H139" s="117"/>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row>
    <row r="140" spans="1:46">
      <c r="A140" s="6" t="s">
        <v>93</v>
      </c>
      <c r="B140" s="113" t="s">
        <v>109</v>
      </c>
      <c r="C140" s="113"/>
      <c r="D140" s="113"/>
      <c r="E140" s="112"/>
      <c r="F140" s="112"/>
      <c r="G140" s="112"/>
      <c r="H140" s="112"/>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row>
    <row r="141" spans="1:46">
      <c r="A141" s="69"/>
      <c r="B141" s="70"/>
      <c r="C141" s="70"/>
      <c r="D141" s="70"/>
      <c r="E141" s="70"/>
      <c r="F141" s="70"/>
      <c r="G141" s="70"/>
      <c r="H141" s="70"/>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row>
    <row r="142" spans="1:46">
      <c r="A142" s="5" t="s">
        <v>94</v>
      </c>
      <c r="B142" s="107" t="s">
        <v>76</v>
      </c>
      <c r="C142" s="107"/>
      <c r="D142" s="107"/>
      <c r="E142" s="107" t="s">
        <v>95</v>
      </c>
      <c r="F142" s="107"/>
      <c r="G142" s="107"/>
      <c r="H142" s="107"/>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row>
    <row r="143" spans="1:46" ht="30.75" customHeight="1">
      <c r="A143" s="6" t="s">
        <v>96</v>
      </c>
      <c r="B143" s="110" t="s">
        <v>113</v>
      </c>
      <c r="C143" s="110"/>
      <c r="D143" s="110"/>
      <c r="E143" s="111" t="s">
        <v>146</v>
      </c>
      <c r="F143" s="111"/>
      <c r="G143" s="111"/>
      <c r="H143" s="111"/>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row>
    <row r="144" spans="1:46">
      <c r="A144" s="6" t="s">
        <v>97</v>
      </c>
      <c r="B144" s="108"/>
      <c r="C144" s="108"/>
      <c r="D144" s="108"/>
      <c r="E144" s="108"/>
      <c r="F144" s="108"/>
      <c r="G144" s="108"/>
      <c r="H144" s="108"/>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row>
    <row r="145" spans="1:46">
      <c r="A145" s="69"/>
      <c r="B145" s="70"/>
      <c r="C145" s="70"/>
      <c r="D145" s="70"/>
      <c r="E145" s="70"/>
      <c r="F145" s="70"/>
      <c r="G145" s="70"/>
      <c r="H145" s="70"/>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row>
    <row r="146" spans="1:46">
      <c r="A146" s="5" t="s">
        <v>98</v>
      </c>
      <c r="B146" s="107" t="s">
        <v>99</v>
      </c>
      <c r="C146" s="107"/>
      <c r="D146" s="107"/>
      <c r="E146" s="107" t="s">
        <v>95</v>
      </c>
      <c r="F146" s="107"/>
      <c r="G146" s="107"/>
      <c r="H146" s="107"/>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row>
    <row r="147" spans="1:46" ht="30" customHeight="1">
      <c r="A147" s="6" t="s">
        <v>100</v>
      </c>
      <c r="B147" s="110" t="s">
        <v>116</v>
      </c>
      <c r="C147" s="110"/>
      <c r="D147" s="110"/>
      <c r="E147" s="111" t="s">
        <v>117</v>
      </c>
      <c r="F147" s="111"/>
      <c r="G147" s="111"/>
      <c r="H147" s="111"/>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row>
    <row r="148" spans="1:46">
      <c r="A148" s="6" t="s">
        <v>101</v>
      </c>
      <c r="B148" s="108"/>
      <c r="C148" s="108"/>
      <c r="D148" s="108"/>
      <c r="E148" s="106"/>
      <c r="F148" s="106"/>
      <c r="G148" s="106"/>
      <c r="H148" s="106"/>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row>
    <row r="149" spans="1:46">
      <c r="A149" s="69"/>
      <c r="B149" s="70"/>
      <c r="C149" s="70"/>
      <c r="D149" s="70"/>
      <c r="E149" s="70"/>
      <c r="F149" s="70"/>
      <c r="G149" s="70"/>
      <c r="H149" s="70"/>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row>
    <row r="150" spans="1:46">
      <c r="A150" s="5" t="s">
        <v>102</v>
      </c>
      <c r="B150" s="107" t="s">
        <v>103</v>
      </c>
      <c r="C150" s="107"/>
      <c r="D150" s="107"/>
      <c r="E150" s="107" t="s">
        <v>95</v>
      </c>
      <c r="F150" s="107"/>
      <c r="G150" s="107"/>
      <c r="H150" s="107"/>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row>
    <row r="151" spans="1:46" ht="30.75" customHeight="1">
      <c r="A151" s="6" t="s">
        <v>104</v>
      </c>
      <c r="B151" s="105" t="s">
        <v>118</v>
      </c>
      <c r="C151" s="105"/>
      <c r="D151" s="105"/>
      <c r="E151" s="106" t="s">
        <v>151</v>
      </c>
      <c r="F151" s="106"/>
      <c r="G151" s="106"/>
      <c r="H151" s="106"/>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row>
    <row r="152" spans="1:46">
      <c r="A152" s="6" t="s">
        <v>105</v>
      </c>
      <c r="B152" s="109" t="s">
        <v>120</v>
      </c>
      <c r="C152" s="109"/>
      <c r="D152" s="109"/>
      <c r="E152" s="117" t="s">
        <v>147</v>
      </c>
      <c r="F152" s="117"/>
      <c r="G152" s="117"/>
      <c r="H152" s="117"/>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row>
    <row r="153" spans="1:46">
      <c r="A153" s="6" t="s">
        <v>106</v>
      </c>
      <c r="B153" s="105" t="s">
        <v>121</v>
      </c>
      <c r="C153" s="105"/>
      <c r="D153" s="105"/>
      <c r="E153" s="106" t="s">
        <v>148</v>
      </c>
      <c r="F153" s="106"/>
      <c r="G153" s="106"/>
      <c r="H153" s="106"/>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row>
    <row r="154" spans="1:46">
      <c r="A154" s="75"/>
      <c r="B154" s="76"/>
      <c r="C154" s="76"/>
      <c r="D154" s="76"/>
      <c r="E154" s="77"/>
      <c r="F154" s="77"/>
      <c r="G154" s="77"/>
      <c r="H154" s="77"/>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row>
    <row r="155" spans="1:46">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row>
    <row r="156" spans="1:4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row>
    <row r="157" spans="1:46">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row>
    <row r="158" spans="1:46">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row>
    <row r="159" spans="1:46">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row>
    <row r="160" spans="1:46">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row>
    <row r="161" spans="1:46">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row>
    <row r="162" spans="1:46">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row>
    <row r="163" spans="1:46">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row>
    <row r="164" spans="1:46">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row>
    <row r="165" spans="1:46">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row>
    <row r="166" spans="1:4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row>
    <row r="167" spans="1:46">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row>
    <row r="168" spans="1:46">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row>
    <row r="169" spans="1:46">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row>
    <row r="170" spans="1:46">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row>
    <row r="171" spans="1:46" ht="30"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row>
    <row r="172" spans="1:46">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row>
    <row r="173" spans="1:46">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row>
    <row r="174" spans="1:46">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row>
    <row r="175" spans="1:46">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row>
    <row r="176" spans="1:4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row>
    <row r="177" spans="1:46">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row>
    <row r="178" spans="1:46">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row>
    <row r="179" spans="1:46">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row>
    <row r="180" spans="1:46">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row>
    <row r="181" spans="1:46">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row>
    <row r="182" spans="1:46">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row>
    <row r="183" spans="1:46">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row>
    <row r="184" spans="1:46" ht="30"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row>
    <row r="185" spans="1:46" ht="30.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row>
    <row r="186" spans="1:46" ht="29.2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row>
    <row r="187" spans="1:46">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row>
    <row r="188" spans="1:46">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row>
    <row r="189" spans="1:46">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row>
    <row r="190" spans="1:46" ht="30"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row>
    <row r="191" spans="1:46" ht="30.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row>
    <row r="192" spans="1:46">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row>
    <row r="193" spans="1:46">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row>
    <row r="194" spans="1:46">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row>
    <row r="195" spans="1:46" ht="30"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row>
    <row r="196" spans="1:4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row>
    <row r="197" spans="1:46">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row>
    <row r="198" spans="1:46">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row>
    <row r="199" spans="1:46" ht="30.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row>
    <row r="200" spans="1:46">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row>
    <row r="201" spans="1:46">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row>
    <row r="202" spans="1:46">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row>
    <row r="203" spans="1:46" ht="33"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row>
    <row r="204" spans="1:46">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row>
    <row r="205" spans="1:46">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row>
    <row r="206" spans="1:4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row>
    <row r="207" spans="1:46">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row>
    <row r="208" spans="1:46">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row>
    <row r="209" spans="1:46">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row>
    <row r="210" spans="1:46">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row>
    <row r="211" spans="1:46">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row>
    <row r="212" spans="1:46">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row>
    <row r="213" spans="1:46">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row>
    <row r="214" spans="1:46">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row>
    <row r="215" spans="1:46">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row>
    <row r="216" spans="1:4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row>
    <row r="217" spans="1:46">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row>
    <row r="218" spans="1:46">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row>
    <row r="219" spans="1:46">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row>
    <row r="220" spans="1:46">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row>
    <row r="221" spans="1:46">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row>
    <row r="222" spans="1:46">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row>
    <row r="223" spans="1:46">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row>
    <row r="224" spans="1:46">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row>
    <row r="225" spans="1:46">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row>
    <row r="226" spans="1:4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row>
    <row r="227" spans="1:46">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row>
    <row r="228" spans="1:46">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row>
    <row r="229" spans="1:46">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row>
    <row r="230" spans="1:46">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row>
    <row r="231" spans="1:46">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row>
    <row r="232" spans="1:46">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row>
    <row r="233" spans="1:46">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row>
    <row r="234" spans="1:46">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row>
    <row r="235" spans="1:46">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row>
    <row r="236" spans="1:4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row>
    <row r="237" spans="1:46">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row>
    <row r="238" spans="1:46">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row>
    <row r="239" spans="1:46">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row>
    <row r="240" spans="1:46">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row>
    <row r="241" spans="1:46">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row>
    <row r="242" spans="1:46">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row>
    <row r="243" spans="1:46">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row>
    <row r="244" spans="1:46">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row>
    <row r="245" spans="1:46">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row>
    <row r="246" spans="1: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row>
    <row r="247" spans="1:46">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row>
    <row r="248" spans="1:46">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row>
    <row r="249" spans="1:46">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row>
    <row r="250" spans="1:46">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row>
    <row r="251" spans="1:46">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row>
    <row r="252" spans="1:46">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row>
    <row r="253" spans="1:46">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row>
    <row r="254" spans="1:46">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row>
    <row r="255" spans="1:46">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row>
    <row r="256" spans="1:4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row>
    <row r="257" spans="1:46">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row>
    <row r="258" spans="1:46">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row>
    <row r="259" spans="1:46">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row>
    <row r="260" spans="1:46">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row>
    <row r="261" spans="1:46">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row>
    <row r="262" spans="1:46">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row>
    <row r="263" spans="1:46">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row>
    <row r="264" spans="1:46">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row>
    <row r="265" spans="1:46">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row>
    <row r="266" spans="1:4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row>
    <row r="267" spans="1:46">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row>
    <row r="268" spans="1:46">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row>
    <row r="269" spans="1:46">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row>
    <row r="270" spans="1:46">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row>
    <row r="271" spans="1:46">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row>
    <row r="272" spans="1:46">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row>
    <row r="273" spans="1:46">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row>
    <row r="274" spans="1:46">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row>
    <row r="275" spans="1:46">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row>
    <row r="276" spans="1:4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row>
    <row r="277" spans="1:46">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row>
    <row r="278" spans="1:46">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row>
    <row r="279" spans="1:46">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row>
    <row r="280" spans="1:46">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row>
    <row r="281" spans="1:46">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row>
    <row r="282" spans="1:46">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row>
    <row r="283" spans="1:46">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row>
    <row r="284" spans="1:46">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row>
    <row r="285" spans="1:46">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row>
    <row r="286" spans="1:4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row>
    <row r="287" spans="1:46">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row>
    <row r="288" spans="1:46">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row>
    <row r="289" spans="1:46">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row>
    <row r="290" spans="1:46">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row>
    <row r="291" spans="1:46">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row>
    <row r="292" spans="1:46">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row>
    <row r="293" spans="1:46">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row>
    <row r="294" spans="1:46">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row>
    <row r="295" spans="1:46">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row>
    <row r="296" spans="1:4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row>
    <row r="297" spans="1:46">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row>
    <row r="298" spans="1:46">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row>
    <row r="299" spans="1:46">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row>
    <row r="300" spans="1:46">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row>
    <row r="301" spans="1:46">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row>
    <row r="302" spans="1:46">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row>
    <row r="303" spans="1:46">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row>
    <row r="304" spans="1:46">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row>
    <row r="305" spans="1:46">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row>
    <row r="306" spans="1:4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row>
    <row r="307" spans="1:46">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row>
    <row r="308" spans="1:46">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row>
    <row r="309" spans="1:46">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row>
    <row r="310" spans="1:46">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row>
    <row r="311" spans="1:46">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row>
    <row r="312" spans="1:46">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row>
    <row r="313" spans="1:46">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row>
    <row r="314" spans="1:46">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row>
    <row r="315" spans="1:46">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row>
    <row r="316" spans="1:4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row>
    <row r="317" spans="1:46">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row>
    <row r="318" spans="1:46">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row>
    <row r="319" spans="1:46">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row>
    <row r="320" spans="1:46">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row>
    <row r="321" spans="1:46">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row>
    <row r="322" spans="1:46">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row>
    <row r="323" spans="1:46">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row>
    <row r="324" spans="1:46">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row>
    <row r="325" spans="1:46">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row>
    <row r="326" spans="1:4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row>
    <row r="327" spans="1:46">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row>
    <row r="328" spans="1:46">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row>
    <row r="329" spans="1:46">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row>
    <row r="330" spans="1:46">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row>
    <row r="331" spans="1:46">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row>
    <row r="332" spans="1:46">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row>
    <row r="333" spans="1:46">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row>
    <row r="334" spans="1:46">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row>
    <row r="335" spans="1:46">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row>
    <row r="336" spans="1:4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row>
    <row r="337" spans="1:46">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row>
    <row r="338" spans="1:46">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row>
    <row r="339" spans="1:46">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row>
    <row r="340" spans="1:46">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row>
    <row r="341" spans="1:46">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row>
    <row r="342" spans="1:46">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row>
    <row r="343" spans="1:46">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row>
    <row r="344" spans="1:46">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row>
    <row r="345" spans="1:46">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row>
    <row r="346" spans="1: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row>
    <row r="347" spans="1:46">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row>
    <row r="348" spans="1:46">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row>
    <row r="349" spans="1:46">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row>
    <row r="350" spans="1:46">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row>
    <row r="351" spans="1:46">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row>
    <row r="352" spans="1:46">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row>
    <row r="353" spans="1:46">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row>
    <row r="354" spans="1:46">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row>
    <row r="355" spans="1:46">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row>
    <row r="356" spans="1:4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row>
    <row r="357" spans="1:46">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row>
    <row r="358" spans="1:46">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row>
    <row r="359" spans="1:46">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row>
    <row r="360" spans="1:46">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row>
    <row r="361" spans="1:46">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row>
    <row r="362" spans="1:46">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row>
    <row r="363" spans="1:46">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row>
    <row r="364" spans="1:46">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row>
    <row r="365" spans="1:46">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row>
    <row r="366" spans="1:4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row>
    <row r="367" spans="1:46">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row>
    <row r="368" spans="1:46">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row>
    <row r="369" spans="1:46">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row>
  </sheetData>
  <mergeCells count="186">
    <mergeCell ref="B148:D148"/>
    <mergeCell ref="E148:H148"/>
    <mergeCell ref="B150:D150"/>
    <mergeCell ref="E150:H150"/>
    <mergeCell ref="B151:D151"/>
    <mergeCell ref="E151:H151"/>
    <mergeCell ref="B152:D152"/>
    <mergeCell ref="E152:H152"/>
    <mergeCell ref="B153:D153"/>
    <mergeCell ref="E153:H153"/>
    <mergeCell ref="B142:D142"/>
    <mergeCell ref="E142:H142"/>
    <mergeCell ref="B143:D143"/>
    <mergeCell ref="E143:H143"/>
    <mergeCell ref="B144:D144"/>
    <mergeCell ref="E144:H144"/>
    <mergeCell ref="B146:D146"/>
    <mergeCell ref="E146:H146"/>
    <mergeCell ref="B147:D147"/>
    <mergeCell ref="E147:H147"/>
    <mergeCell ref="B136:D136"/>
    <mergeCell ref="E136:H136"/>
    <mergeCell ref="B137:D137"/>
    <mergeCell ref="E137:H137"/>
    <mergeCell ref="B138:D138"/>
    <mergeCell ref="E138:H138"/>
    <mergeCell ref="B139:D139"/>
    <mergeCell ref="E139:H139"/>
    <mergeCell ref="B140:D140"/>
    <mergeCell ref="E140:H140"/>
    <mergeCell ref="B131:D131"/>
    <mergeCell ref="E131:H131"/>
    <mergeCell ref="B132:D132"/>
    <mergeCell ref="E132:H132"/>
    <mergeCell ref="B133:D133"/>
    <mergeCell ref="E133:H133"/>
    <mergeCell ref="B134:D134"/>
    <mergeCell ref="E134:H134"/>
    <mergeCell ref="B135:D135"/>
    <mergeCell ref="E135:H135"/>
    <mergeCell ref="B125:D125"/>
    <mergeCell ref="E125:H125"/>
    <mergeCell ref="B126:D126"/>
    <mergeCell ref="E126:H126"/>
    <mergeCell ref="B127:D127"/>
    <mergeCell ref="E127:H127"/>
    <mergeCell ref="B128:D128"/>
    <mergeCell ref="E128:H128"/>
    <mergeCell ref="B129:D129"/>
    <mergeCell ref="E129:H129"/>
    <mergeCell ref="B110:H110"/>
    <mergeCell ref="B111:H111"/>
    <mergeCell ref="B119:H119"/>
    <mergeCell ref="B120:H120"/>
    <mergeCell ref="B121:H121"/>
    <mergeCell ref="B123:D123"/>
    <mergeCell ref="E123:H123"/>
    <mergeCell ref="B124:D124"/>
    <mergeCell ref="E124:H124"/>
    <mergeCell ref="A2:H2"/>
    <mergeCell ref="B4:H4"/>
    <mergeCell ref="B5:H5"/>
    <mergeCell ref="B6:H6"/>
    <mergeCell ref="B7:H7"/>
    <mergeCell ref="B15:H15"/>
    <mergeCell ref="A106:H106"/>
    <mergeCell ref="B108:H108"/>
    <mergeCell ref="B109:H109"/>
    <mergeCell ref="B20:D20"/>
    <mergeCell ref="E20:H20"/>
    <mergeCell ref="B21:D21"/>
    <mergeCell ref="E21:H21"/>
    <mergeCell ref="B22:D22"/>
    <mergeCell ref="E22:H22"/>
    <mergeCell ref="B16:H16"/>
    <mergeCell ref="B17:H17"/>
    <mergeCell ref="B19:D19"/>
    <mergeCell ref="E19:H19"/>
    <mergeCell ref="B27:D27"/>
    <mergeCell ref="E27:H27"/>
    <mergeCell ref="B28:D28"/>
    <mergeCell ref="E28:H28"/>
    <mergeCell ref="B29:D29"/>
    <mergeCell ref="E29:H29"/>
    <mergeCell ref="B23:D23"/>
    <mergeCell ref="E23:H23"/>
    <mergeCell ref="B24:D24"/>
    <mergeCell ref="E24:H24"/>
    <mergeCell ref="B25:D25"/>
    <mergeCell ref="E25:H25"/>
    <mergeCell ref="B33:D33"/>
    <mergeCell ref="E33:H33"/>
    <mergeCell ref="B34:D34"/>
    <mergeCell ref="E34:H34"/>
    <mergeCell ref="B35:D35"/>
    <mergeCell ref="E35:H35"/>
    <mergeCell ref="B30:D30"/>
    <mergeCell ref="E30:H30"/>
    <mergeCell ref="B31:D31"/>
    <mergeCell ref="E31:H31"/>
    <mergeCell ref="B32:D32"/>
    <mergeCell ref="E32:H32"/>
    <mergeCell ref="B40:D40"/>
    <mergeCell ref="E40:H40"/>
    <mergeCell ref="B42:D42"/>
    <mergeCell ref="E42:H42"/>
    <mergeCell ref="B43:D43"/>
    <mergeCell ref="E43:H43"/>
    <mergeCell ref="B36:D36"/>
    <mergeCell ref="E36:H36"/>
    <mergeCell ref="B38:D38"/>
    <mergeCell ref="E38:H38"/>
    <mergeCell ref="B39:D39"/>
    <mergeCell ref="E39:H39"/>
    <mergeCell ref="B49:D49"/>
    <mergeCell ref="E49:H49"/>
    <mergeCell ref="B46:D46"/>
    <mergeCell ref="E46:H46"/>
    <mergeCell ref="B47:D47"/>
    <mergeCell ref="E47:H47"/>
    <mergeCell ref="B48:D48"/>
    <mergeCell ref="E48:H48"/>
    <mergeCell ref="B44:D44"/>
    <mergeCell ref="E44:H44"/>
    <mergeCell ref="B68:H68"/>
    <mergeCell ref="B69:H69"/>
    <mergeCell ref="B71:D71"/>
    <mergeCell ref="E71:H71"/>
    <mergeCell ref="B72:D72"/>
    <mergeCell ref="E72:H72"/>
    <mergeCell ref="A54:H54"/>
    <mergeCell ref="B56:H56"/>
    <mergeCell ref="B57:H57"/>
    <mergeCell ref="B58:H58"/>
    <mergeCell ref="B59:H59"/>
    <mergeCell ref="B67:H67"/>
    <mergeCell ref="B76:D76"/>
    <mergeCell ref="E76:H76"/>
    <mergeCell ref="B77:D77"/>
    <mergeCell ref="E77:H77"/>
    <mergeCell ref="B79:D79"/>
    <mergeCell ref="E79:H79"/>
    <mergeCell ref="B73:D73"/>
    <mergeCell ref="E73:H73"/>
    <mergeCell ref="B74:D74"/>
    <mergeCell ref="E74:H74"/>
    <mergeCell ref="B75:D75"/>
    <mergeCell ref="E75:H75"/>
    <mergeCell ref="B83:D83"/>
    <mergeCell ref="E83:H83"/>
    <mergeCell ref="B84:D84"/>
    <mergeCell ref="E84:H84"/>
    <mergeCell ref="B85:D85"/>
    <mergeCell ref="E85:H85"/>
    <mergeCell ref="B80:D80"/>
    <mergeCell ref="E80:H80"/>
    <mergeCell ref="B81:D81"/>
    <mergeCell ref="E81:H81"/>
    <mergeCell ref="B82:D82"/>
    <mergeCell ref="E82:H82"/>
    <mergeCell ref="B90:D90"/>
    <mergeCell ref="E90:H90"/>
    <mergeCell ref="B91:D91"/>
    <mergeCell ref="E91:H91"/>
    <mergeCell ref="B92:D92"/>
    <mergeCell ref="E92:H92"/>
    <mergeCell ref="B86:D86"/>
    <mergeCell ref="E86:H86"/>
    <mergeCell ref="B87:D87"/>
    <mergeCell ref="E87:H87"/>
    <mergeCell ref="B88:D88"/>
    <mergeCell ref="E88:H88"/>
    <mergeCell ref="B101:D101"/>
    <mergeCell ref="E101:H101"/>
    <mergeCell ref="B98:D98"/>
    <mergeCell ref="E98:H98"/>
    <mergeCell ref="B99:D99"/>
    <mergeCell ref="E99:H99"/>
    <mergeCell ref="B100:D100"/>
    <mergeCell ref="E100:H100"/>
    <mergeCell ref="B94:D94"/>
    <mergeCell ref="E94:H94"/>
    <mergeCell ref="B95:D95"/>
    <mergeCell ref="E95:H95"/>
    <mergeCell ref="B96:D96"/>
    <mergeCell ref="E96:H96"/>
  </mergeCells>
  <hyperlinks>
    <hyperlink ref="H10" r:id="rId1" display="pierre@fashion-insta.fr" xr:uid="{8206F22B-2B46-4244-8D4B-A2B2EA5EB530}"/>
    <hyperlink ref="H11" r:id="rId2" display="pierre@fashion-insta.fr" xr:uid="{2701B0CC-9FD8-48B5-B18D-9C1A53BB15F5}"/>
    <hyperlink ref="H62" r:id="rId3" display="pierre@fashion-insta.fr" xr:uid="{5E14A75D-15FD-498D-BC28-43B548765639}"/>
    <hyperlink ref="H63" r:id="rId4" display="pierre@fashion-insta.fr" xr:uid="{74BCDF48-3ECE-428C-8881-E61952A394E6}"/>
    <hyperlink ref="H114" r:id="rId5" display="pierre@fashion-insta.fr" xr:uid="{FD6CDD6B-3700-4651-9F20-B1211ADF47B6}"/>
    <hyperlink ref="H115" r:id="rId6" display="pierre@fashion-insta.fr" xr:uid="{16CE5584-AC6E-4ABB-89F2-DB84B238C6E3}"/>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CDD71-6453-465D-95C3-8BE7F63B0DBB}">
  <sheetPr>
    <tabColor theme="5" tint="0.39997558519241921"/>
  </sheetPr>
  <dimension ref="A1:BH231"/>
  <sheetViews>
    <sheetView zoomScale="25" zoomScaleNormal="25" workbookViewId="0">
      <selection activeCell="B4" sqref="B4:J11"/>
    </sheetView>
  </sheetViews>
  <sheetFormatPr baseColWidth="10" defaultRowHeight="14.4"/>
  <cols>
    <col min="1" max="1" width="4.44140625" style="20" customWidth="1"/>
    <col min="2" max="2" width="21.109375" style="20" customWidth="1"/>
    <col min="3" max="3" width="50" style="20" customWidth="1"/>
    <col min="4" max="4" width="42" style="20" customWidth="1"/>
    <col min="5" max="5" width="46.44140625" style="20" customWidth="1"/>
    <col min="6" max="6" width="34.5546875" style="20" customWidth="1"/>
    <col min="7" max="7" width="42.88671875" style="20" customWidth="1"/>
    <col min="8" max="8" width="10.44140625" style="20" customWidth="1"/>
    <col min="9" max="9" width="114.77734375" style="20" customWidth="1"/>
    <col min="10" max="10" width="151.6640625" style="20" customWidth="1"/>
    <col min="11" max="11" width="40.5546875" style="20" customWidth="1"/>
    <col min="12" max="12" width="47.5546875" style="20" customWidth="1"/>
    <col min="13" max="16384" width="11.5546875" style="20"/>
  </cols>
  <sheetData>
    <row r="1" spans="1:60">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ht="61.2">
      <c r="A2" s="19"/>
      <c r="B2" s="123" t="s">
        <v>193</v>
      </c>
      <c r="C2" s="123"/>
      <c r="D2" s="123"/>
      <c r="E2" s="123"/>
      <c r="F2" s="123"/>
      <c r="G2" s="123"/>
      <c r="H2" s="123"/>
      <c r="I2" s="123"/>
      <c r="J2" s="123"/>
      <c r="K2" s="123"/>
      <c r="L2" s="123"/>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row>
    <row r="3" spans="1:60" s="19" customFormat="1"/>
    <row r="4" spans="1:60" s="19" customFormat="1" ht="49.2">
      <c r="B4" s="14" t="s">
        <v>167</v>
      </c>
      <c r="C4" s="14" t="s">
        <v>152</v>
      </c>
      <c r="D4" s="14" t="s">
        <v>153</v>
      </c>
      <c r="E4" s="14" t="s">
        <v>172</v>
      </c>
      <c r="F4" s="14" t="s">
        <v>158</v>
      </c>
      <c r="G4" s="14" t="s">
        <v>154</v>
      </c>
      <c r="H4" s="14" t="s">
        <v>159</v>
      </c>
      <c r="I4" s="14" t="s">
        <v>209</v>
      </c>
      <c r="J4" s="14" t="s">
        <v>210</v>
      </c>
    </row>
    <row r="5" spans="1:60">
      <c r="A5" s="19"/>
      <c r="B5" s="15"/>
      <c r="C5" s="15" t="s">
        <v>157</v>
      </c>
      <c r="D5" s="15" t="s">
        <v>155</v>
      </c>
      <c r="E5" s="15" t="s">
        <v>156</v>
      </c>
      <c r="F5" s="16"/>
      <c r="G5" s="16"/>
      <c r="H5" s="15"/>
      <c r="I5" s="15"/>
      <c r="J5" s="15"/>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row>
    <row r="6" spans="1:60" ht="28.8">
      <c r="A6" s="19"/>
      <c r="B6" s="12" t="s">
        <v>168</v>
      </c>
      <c r="C6" s="56" t="s">
        <v>174</v>
      </c>
      <c r="D6" s="56" t="s">
        <v>175</v>
      </c>
      <c r="E6" s="56" t="s">
        <v>176</v>
      </c>
      <c r="F6" s="57">
        <v>2</v>
      </c>
      <c r="G6" s="57">
        <v>2</v>
      </c>
      <c r="H6" s="17">
        <f>F6*G6</f>
        <v>4</v>
      </c>
      <c r="I6" s="56" t="s">
        <v>214</v>
      </c>
      <c r="J6" s="56" t="s">
        <v>177</v>
      </c>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row>
    <row r="7" spans="1:60" ht="28.8">
      <c r="A7" s="19"/>
      <c r="B7" s="12" t="s">
        <v>170</v>
      </c>
      <c r="C7" s="56" t="s">
        <v>178</v>
      </c>
      <c r="D7" s="56" t="s">
        <v>179</v>
      </c>
      <c r="E7" s="56" t="s">
        <v>180</v>
      </c>
      <c r="F7" s="57">
        <v>3</v>
      </c>
      <c r="G7" s="57">
        <v>3</v>
      </c>
      <c r="H7" s="17">
        <f t="shared" ref="H7:H11" si="0">F7*G7</f>
        <v>9</v>
      </c>
      <c r="I7" s="56" t="s">
        <v>181</v>
      </c>
      <c r="J7" s="56" t="s">
        <v>182</v>
      </c>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row>
    <row r="8" spans="1:60" ht="43.2">
      <c r="A8" s="19"/>
      <c r="B8" s="12" t="s">
        <v>192</v>
      </c>
      <c r="C8" s="56" t="s">
        <v>183</v>
      </c>
      <c r="D8" s="56" t="s">
        <v>184</v>
      </c>
      <c r="E8" s="56" t="s">
        <v>213</v>
      </c>
      <c r="F8" s="57">
        <v>2</v>
      </c>
      <c r="G8" s="57">
        <v>1</v>
      </c>
      <c r="H8" s="17">
        <f t="shared" si="0"/>
        <v>2</v>
      </c>
      <c r="I8" s="56" t="s">
        <v>185</v>
      </c>
      <c r="J8" s="56" t="s">
        <v>186</v>
      </c>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row>
    <row r="9" spans="1:60" ht="57.6">
      <c r="A9" s="19"/>
      <c r="B9" s="11" t="s">
        <v>169</v>
      </c>
      <c r="C9" s="18" t="s">
        <v>165</v>
      </c>
      <c r="D9" s="18" t="s">
        <v>160</v>
      </c>
      <c r="E9" s="18" t="s">
        <v>212</v>
      </c>
      <c r="F9" s="57">
        <v>2</v>
      </c>
      <c r="G9" s="57">
        <v>2</v>
      </c>
      <c r="H9" s="17">
        <f t="shared" ref="H9" si="1">F9*G9</f>
        <v>4</v>
      </c>
      <c r="I9" s="61" t="s">
        <v>166</v>
      </c>
      <c r="J9" s="18" t="s">
        <v>215</v>
      </c>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row>
    <row r="10" spans="1:60" ht="43.2">
      <c r="A10" s="19"/>
      <c r="B10" s="12" t="s">
        <v>171</v>
      </c>
      <c r="C10" s="56" t="s">
        <v>187</v>
      </c>
      <c r="D10" s="56" t="s">
        <v>188</v>
      </c>
      <c r="E10" s="56" t="s">
        <v>211</v>
      </c>
      <c r="F10" s="57">
        <v>3</v>
      </c>
      <c r="G10" s="57">
        <v>2</v>
      </c>
      <c r="H10" s="17">
        <f t="shared" si="0"/>
        <v>6</v>
      </c>
      <c r="I10" s="56" t="s">
        <v>189</v>
      </c>
      <c r="J10" s="56" t="s">
        <v>190</v>
      </c>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row>
    <row r="11" spans="1:60" ht="57.6">
      <c r="A11" s="19"/>
      <c r="B11" s="13" t="s">
        <v>191</v>
      </c>
      <c r="C11" s="56" t="s">
        <v>161</v>
      </c>
      <c r="D11" s="56" t="s">
        <v>162</v>
      </c>
      <c r="E11" s="56" t="s">
        <v>163</v>
      </c>
      <c r="F11" s="57">
        <v>2</v>
      </c>
      <c r="G11" s="57">
        <v>2</v>
      </c>
      <c r="H11" s="17">
        <f t="shared" si="0"/>
        <v>4</v>
      </c>
      <c r="I11" s="56" t="s">
        <v>164</v>
      </c>
      <c r="J11" s="56" t="s">
        <v>173</v>
      </c>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row>
    <row r="12" spans="1:60">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row>
    <row r="13" spans="1:6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row>
    <row r="14" spans="1:60">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row>
    <row r="15" spans="1:6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row>
    <row r="16" spans="1:60">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row>
    <row r="17" spans="1:60">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row>
    <row r="18" spans="1:60">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row>
    <row r="19" spans="1:6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row>
    <row r="20" spans="1:6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row>
    <row r="21" spans="1:60">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row>
    <row r="22" spans="1:60">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row>
    <row r="23" spans="1:60">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row>
    <row r="24" spans="1:60">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row>
    <row r="25" spans="1:60">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row>
    <row r="26" spans="1:60">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row>
    <row r="27" spans="1:60">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row>
    <row r="28" spans="1:6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row>
    <row r="29" spans="1:60">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row>
    <row r="30" spans="1:6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row>
    <row r="31" spans="1:60">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row>
    <row r="32" spans="1:60">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row>
    <row r="33" spans="1:60">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row>
    <row r="34" spans="1:60">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row>
    <row r="35" spans="1:60" ht="18"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row>
    <row r="36" spans="1:60" ht="63" customHeight="1">
      <c r="A36" s="19"/>
      <c r="B36" s="58"/>
      <c r="C36" s="58"/>
      <c r="D36" s="58"/>
      <c r="E36" s="58"/>
      <c r="F36" s="58"/>
      <c r="G36" s="58"/>
      <c r="H36" s="58"/>
      <c r="I36" s="58"/>
      <c r="J36" s="58"/>
      <c r="K36" s="58"/>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row>
    <row r="37" spans="1:60">
      <c r="A37" s="19"/>
      <c r="B37" s="58"/>
      <c r="C37" s="58"/>
      <c r="D37" s="58"/>
      <c r="E37" s="58"/>
      <c r="F37" s="58"/>
      <c r="G37" s="58"/>
      <c r="H37" s="58"/>
      <c r="I37" s="58"/>
      <c r="J37" s="58"/>
      <c r="K37" s="58"/>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row>
    <row r="38" spans="1:60" ht="120.6" customHeight="1">
      <c r="A38" s="19"/>
      <c r="B38" s="58"/>
      <c r="C38" s="58"/>
      <c r="D38" s="58"/>
      <c r="E38" s="58"/>
      <c r="F38" s="58"/>
      <c r="G38" s="58"/>
      <c r="H38" s="58"/>
      <c r="I38" s="58"/>
      <c r="J38" s="58"/>
      <c r="K38" s="58"/>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row>
    <row r="39" spans="1:60">
      <c r="A39" s="19"/>
      <c r="B39" s="58"/>
      <c r="C39" s="58"/>
      <c r="D39" s="58"/>
      <c r="E39" s="58"/>
      <c r="F39" s="58"/>
      <c r="G39" s="58"/>
      <c r="H39" s="58"/>
      <c r="I39" s="58"/>
      <c r="J39" s="58"/>
      <c r="K39" s="58"/>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row>
    <row r="40" spans="1:60">
      <c r="A40" s="19"/>
      <c r="B40" s="58"/>
      <c r="C40" s="58"/>
      <c r="D40" s="58"/>
      <c r="E40" s="58"/>
      <c r="F40" s="58"/>
      <c r="G40" s="58"/>
      <c r="H40" s="58"/>
      <c r="I40" s="58"/>
      <c r="J40" s="58"/>
      <c r="K40" s="58"/>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row>
    <row r="41" spans="1:60">
      <c r="A41" s="19"/>
      <c r="B41" s="58"/>
      <c r="C41" s="58"/>
      <c r="D41" s="58"/>
      <c r="E41" s="58"/>
      <c r="F41" s="58"/>
      <c r="G41" s="58"/>
      <c r="H41" s="58"/>
      <c r="I41" s="58"/>
      <c r="J41" s="58"/>
      <c r="K41" s="58"/>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row>
    <row r="42" spans="1:60">
      <c r="A42" s="19"/>
      <c r="B42" s="58"/>
      <c r="C42" s="58"/>
      <c r="D42" s="58"/>
      <c r="E42" s="58"/>
      <c r="F42" s="58"/>
      <c r="G42" s="58"/>
      <c r="H42" s="58"/>
      <c r="I42" s="58"/>
      <c r="J42" s="58"/>
      <c r="K42" s="58"/>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row>
    <row r="43" spans="1:60">
      <c r="A43" s="19"/>
      <c r="B43" s="58"/>
      <c r="C43" s="58"/>
      <c r="D43" s="58"/>
      <c r="E43" s="58"/>
      <c r="F43" s="58"/>
      <c r="G43" s="58"/>
      <c r="H43" s="58"/>
      <c r="I43" s="58"/>
      <c r="J43" s="58"/>
      <c r="K43" s="58"/>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row>
    <row r="44" spans="1:60">
      <c r="A44" s="19"/>
      <c r="B44" s="58"/>
      <c r="C44" s="58"/>
      <c r="D44" s="58"/>
      <c r="E44" s="58"/>
      <c r="F44" s="58"/>
      <c r="G44" s="58"/>
      <c r="H44" s="58"/>
      <c r="I44" s="58"/>
      <c r="J44" s="58"/>
      <c r="K44" s="58"/>
      <c r="L44" s="58"/>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row>
    <row r="45" spans="1:60">
      <c r="A45" s="19"/>
      <c r="B45" s="58"/>
      <c r="C45" s="58"/>
      <c r="D45" s="58"/>
      <c r="E45" s="58"/>
      <c r="F45" s="58"/>
      <c r="G45" s="58"/>
      <c r="H45" s="58"/>
      <c r="I45" s="58"/>
      <c r="J45" s="58"/>
      <c r="K45" s="58"/>
      <c r="L45" s="58"/>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row>
    <row r="46" spans="1:60">
      <c r="A46" s="19"/>
      <c r="B46" s="58"/>
      <c r="C46" s="58"/>
      <c r="D46" s="58"/>
      <c r="E46" s="58"/>
      <c r="F46" s="58"/>
      <c r="G46" s="58"/>
      <c r="H46" s="58"/>
      <c r="I46" s="58"/>
      <c r="J46" s="58"/>
      <c r="K46" s="58"/>
      <c r="L46" s="58"/>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row>
    <row r="47" spans="1:60" ht="23.4">
      <c r="A47" s="19"/>
      <c r="B47" s="19"/>
      <c r="C47" s="58"/>
      <c r="D47" s="58"/>
      <c r="E47" s="58"/>
      <c r="F47" s="58"/>
      <c r="G47" s="58"/>
      <c r="H47" s="59"/>
      <c r="I47" s="59"/>
      <c r="J47" s="59"/>
      <c r="K47" s="58"/>
      <c r="L47" s="58"/>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row>
    <row r="48" spans="1:60" ht="23.4">
      <c r="A48" s="19"/>
      <c r="B48" s="19"/>
      <c r="C48" s="58"/>
      <c r="D48" s="58"/>
      <c r="E48" s="58"/>
      <c r="F48" s="58"/>
      <c r="G48" s="58"/>
      <c r="H48" s="59"/>
      <c r="I48" s="59"/>
      <c r="J48" s="59"/>
      <c r="K48" s="58"/>
      <c r="L48" s="58"/>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row>
    <row r="49" spans="1:60" ht="23.4">
      <c r="A49" s="19"/>
      <c r="B49" s="19"/>
      <c r="C49" s="58"/>
      <c r="D49" s="58"/>
      <c r="E49" s="58"/>
      <c r="F49" s="58"/>
      <c r="G49" s="58"/>
      <c r="H49" s="59"/>
      <c r="I49" s="59"/>
      <c r="J49" s="59"/>
      <c r="K49" s="58"/>
      <c r="L49" s="58"/>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row>
    <row r="50" spans="1:60" ht="23.4">
      <c r="A50" s="19"/>
      <c r="B50" s="19"/>
      <c r="C50" s="58"/>
      <c r="D50" s="58"/>
      <c r="E50" s="58"/>
      <c r="F50" s="58"/>
      <c r="G50" s="58"/>
      <c r="H50" s="59"/>
      <c r="I50" s="59"/>
      <c r="J50" s="59"/>
      <c r="K50" s="58"/>
      <c r="L50" s="58"/>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row>
    <row r="51" spans="1:60" ht="23.4">
      <c r="A51" s="19"/>
      <c r="B51" s="19"/>
      <c r="C51" s="58"/>
      <c r="D51" s="58"/>
      <c r="E51" s="58"/>
      <c r="F51" s="58"/>
      <c r="G51" s="58"/>
      <c r="H51" s="59"/>
      <c r="I51" s="59"/>
      <c r="J51" s="59"/>
      <c r="K51" s="58"/>
      <c r="L51" s="58"/>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row>
    <row r="52" spans="1:60" ht="23.4">
      <c r="A52" s="19"/>
      <c r="B52" s="19"/>
      <c r="C52" s="58"/>
      <c r="D52" s="58"/>
      <c r="E52" s="58"/>
      <c r="F52" s="58"/>
      <c r="G52" s="58"/>
      <c r="H52" s="59"/>
      <c r="I52" s="59"/>
      <c r="J52" s="59"/>
      <c r="K52" s="58"/>
      <c r="L52" s="58"/>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row>
    <row r="53" spans="1:60" ht="23.4">
      <c r="A53" s="19"/>
      <c r="B53" s="19"/>
      <c r="C53" s="58"/>
      <c r="D53" s="58"/>
      <c r="E53" s="58"/>
      <c r="F53" s="58"/>
      <c r="G53" s="58"/>
      <c r="H53" s="59"/>
      <c r="I53" s="59"/>
      <c r="J53" s="59"/>
      <c r="K53" s="58"/>
      <c r="L53" s="58"/>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row>
    <row r="54" spans="1:60" ht="23.4">
      <c r="A54" s="19"/>
      <c r="B54" s="19"/>
      <c r="C54" s="58"/>
      <c r="D54" s="58"/>
      <c r="E54" s="58"/>
      <c r="F54" s="58"/>
      <c r="G54" s="58"/>
      <c r="H54" s="59"/>
      <c r="I54" s="59"/>
      <c r="J54" s="59"/>
      <c r="K54" s="58"/>
      <c r="L54" s="58"/>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row>
    <row r="55" spans="1:60" ht="23.4">
      <c r="A55" s="19"/>
      <c r="B55" s="19"/>
      <c r="C55" s="58"/>
      <c r="D55" s="58"/>
      <c r="E55" s="58"/>
      <c r="F55" s="58"/>
      <c r="G55" s="58"/>
      <c r="H55" s="59"/>
      <c r="I55" s="59"/>
      <c r="J55" s="59"/>
      <c r="K55" s="58"/>
      <c r="L55" s="58"/>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row>
    <row r="56" spans="1:60" ht="23.4">
      <c r="A56" s="19"/>
      <c r="B56" s="19"/>
      <c r="C56" s="58"/>
      <c r="D56" s="58"/>
      <c r="E56" s="58"/>
      <c r="F56" s="58"/>
      <c r="G56" s="58"/>
      <c r="H56" s="59"/>
      <c r="I56" s="59"/>
      <c r="J56" s="59"/>
      <c r="K56" s="58"/>
      <c r="L56" s="58"/>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row>
    <row r="57" spans="1:60" ht="23.4">
      <c r="A57" s="19"/>
      <c r="B57" s="19"/>
      <c r="C57" s="58"/>
      <c r="D57" s="58"/>
      <c r="E57" s="58"/>
      <c r="F57" s="58"/>
      <c r="G57" s="58"/>
      <c r="H57" s="59"/>
      <c r="I57" s="59"/>
      <c r="J57" s="59"/>
      <c r="K57" s="58"/>
      <c r="L57" s="58"/>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row>
    <row r="58" spans="1:60" ht="23.4">
      <c r="A58" s="19"/>
      <c r="B58" s="19"/>
      <c r="C58" s="58"/>
      <c r="D58" s="58"/>
      <c r="E58" s="58"/>
      <c r="F58" s="58"/>
      <c r="G58" s="58"/>
      <c r="H58" s="59"/>
      <c r="I58" s="59"/>
      <c r="J58" s="59"/>
      <c r="K58" s="58"/>
      <c r="L58" s="58"/>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row>
    <row r="59" spans="1:60" ht="23.4">
      <c r="A59" s="19"/>
      <c r="B59" s="19"/>
      <c r="C59" s="58"/>
      <c r="D59" s="58"/>
      <c r="E59" s="58"/>
      <c r="F59" s="58"/>
      <c r="G59" s="58"/>
      <c r="H59" s="59"/>
      <c r="I59" s="59"/>
      <c r="J59" s="59"/>
      <c r="K59" s="58"/>
      <c r="L59" s="58"/>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row>
    <row r="60" spans="1:60" ht="23.4">
      <c r="A60" s="19"/>
      <c r="B60" s="19"/>
      <c r="C60" s="58"/>
      <c r="D60" s="58"/>
      <c r="E60" s="58"/>
      <c r="F60" s="58"/>
      <c r="G60" s="58"/>
      <c r="H60" s="59"/>
      <c r="I60" s="59"/>
      <c r="J60" s="59"/>
      <c r="K60" s="58"/>
      <c r="L60" s="58"/>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row>
    <row r="61" spans="1:60" ht="23.4">
      <c r="A61" s="19"/>
      <c r="B61" s="19"/>
      <c r="C61" s="58"/>
      <c r="D61" s="58"/>
      <c r="E61" s="58"/>
      <c r="F61" s="58"/>
      <c r="G61" s="58"/>
      <c r="H61" s="59"/>
      <c r="I61" s="59"/>
      <c r="J61" s="59"/>
      <c r="K61" s="58"/>
      <c r="L61" s="58"/>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row>
    <row r="62" spans="1:60" ht="23.4">
      <c r="A62" s="19"/>
      <c r="B62" s="19"/>
      <c r="C62" s="58"/>
      <c r="D62" s="58"/>
      <c r="E62" s="58"/>
      <c r="F62" s="58"/>
      <c r="G62" s="58"/>
      <c r="H62" s="59"/>
      <c r="I62" s="59"/>
      <c r="J62" s="59"/>
      <c r="K62" s="58"/>
      <c r="L62" s="58"/>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row>
    <row r="63" spans="1:60" ht="23.4">
      <c r="A63" s="19"/>
      <c r="B63" s="19"/>
      <c r="C63" s="58"/>
      <c r="D63" s="58"/>
      <c r="E63" s="58"/>
      <c r="F63" s="58"/>
      <c r="G63" s="58"/>
      <c r="H63" s="59"/>
      <c r="I63" s="59"/>
      <c r="J63" s="59"/>
      <c r="K63" s="58"/>
      <c r="L63" s="58"/>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row>
    <row r="64" spans="1:60" ht="23.4">
      <c r="A64" s="19"/>
      <c r="B64" s="19"/>
      <c r="C64" s="58"/>
      <c r="D64" s="58"/>
      <c r="E64" s="58"/>
      <c r="F64" s="58"/>
      <c r="G64" s="58"/>
      <c r="H64" s="59"/>
      <c r="I64" s="59"/>
      <c r="J64" s="59"/>
      <c r="K64" s="58"/>
      <c r="L64" s="58"/>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row>
    <row r="65" spans="1:60" ht="23.4">
      <c r="A65" s="19"/>
      <c r="B65" s="19"/>
      <c r="C65" s="58"/>
      <c r="D65" s="58"/>
      <c r="E65" s="58"/>
      <c r="F65" s="58"/>
      <c r="G65" s="58"/>
      <c r="H65" s="59"/>
      <c r="I65" s="59"/>
      <c r="J65" s="59"/>
      <c r="K65" s="58"/>
      <c r="L65" s="58"/>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row>
    <row r="66" spans="1:60" ht="23.4">
      <c r="A66" s="19"/>
      <c r="B66" s="19"/>
      <c r="C66" s="58"/>
      <c r="D66" s="58"/>
      <c r="E66" s="58"/>
      <c r="F66" s="58"/>
      <c r="G66" s="58"/>
      <c r="H66" s="59"/>
      <c r="I66" s="59"/>
      <c r="J66" s="59"/>
      <c r="K66" s="58"/>
      <c r="L66" s="58"/>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row>
    <row r="67" spans="1:60" ht="23.4">
      <c r="A67" s="19"/>
      <c r="B67" s="19"/>
      <c r="C67" s="49"/>
      <c r="D67" s="58"/>
      <c r="E67" s="58"/>
      <c r="F67" s="58"/>
      <c r="G67" s="58"/>
      <c r="H67" s="59"/>
      <c r="I67" s="59"/>
      <c r="J67" s="59"/>
      <c r="K67" s="58"/>
      <c r="L67" s="58"/>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row>
    <row r="68" spans="1:60" ht="23.4">
      <c r="A68" s="19"/>
      <c r="B68" s="19"/>
      <c r="C68" s="49"/>
      <c r="D68" s="58"/>
      <c r="E68" s="58"/>
      <c r="F68" s="58"/>
      <c r="G68" s="58"/>
      <c r="H68" s="59"/>
      <c r="I68" s="59"/>
      <c r="J68" s="59"/>
      <c r="K68" s="58"/>
      <c r="L68" s="58"/>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row>
    <row r="69" spans="1:60" ht="23.4">
      <c r="A69" s="19"/>
      <c r="B69" s="19"/>
      <c r="C69" s="49"/>
      <c r="D69" s="58"/>
      <c r="E69" s="58"/>
      <c r="F69" s="58"/>
      <c r="G69" s="58"/>
      <c r="H69" s="59"/>
      <c r="I69" s="59"/>
      <c r="J69" s="59"/>
      <c r="K69" s="58"/>
      <c r="L69" s="58"/>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row>
    <row r="70" spans="1:60" ht="23.4">
      <c r="A70" s="19"/>
      <c r="B70" s="19"/>
      <c r="C70" s="49"/>
      <c r="D70" s="49"/>
      <c r="E70" s="49"/>
      <c r="F70" s="49"/>
      <c r="G70" s="49"/>
      <c r="H70" s="59"/>
      <c r="I70" s="59"/>
      <c r="J70" s="59"/>
      <c r="K70" s="49"/>
      <c r="L70" s="4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row>
    <row r="71" spans="1:60" ht="23.4">
      <c r="A71" s="19"/>
      <c r="B71" s="19"/>
      <c r="C71" s="49"/>
      <c r="D71" s="49"/>
      <c r="E71" s="49"/>
      <c r="F71" s="49"/>
      <c r="G71" s="49"/>
      <c r="H71" s="59"/>
      <c r="I71" s="59"/>
      <c r="J71" s="59"/>
      <c r="K71" s="49"/>
      <c r="L71" s="4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row>
    <row r="72" spans="1:60" ht="23.4">
      <c r="A72" s="19"/>
      <c r="B72" s="19"/>
      <c r="C72" s="19"/>
      <c r="D72" s="49"/>
      <c r="E72" s="49"/>
      <c r="F72" s="49"/>
      <c r="G72" s="49"/>
      <c r="H72" s="59"/>
      <c r="I72" s="59"/>
      <c r="J72" s="59"/>
      <c r="K72" s="49"/>
      <c r="L72" s="4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row>
    <row r="73" spans="1:60" ht="23.4">
      <c r="A73" s="19"/>
      <c r="B73" s="19"/>
      <c r="C73" s="19"/>
      <c r="D73" s="49"/>
      <c r="E73" s="49"/>
      <c r="F73" s="49"/>
      <c r="G73" s="49"/>
      <c r="H73" s="59"/>
      <c r="I73" s="59"/>
      <c r="J73" s="59"/>
      <c r="K73" s="49"/>
      <c r="L73" s="4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row>
    <row r="74" spans="1:60" ht="23.4">
      <c r="A74" s="19"/>
      <c r="B74" s="19"/>
      <c r="C74" s="19"/>
      <c r="D74" s="49"/>
      <c r="E74" s="49"/>
      <c r="F74" s="49"/>
      <c r="G74" s="49"/>
      <c r="H74" s="59"/>
      <c r="I74" s="59"/>
      <c r="J74" s="59"/>
      <c r="K74" s="49"/>
      <c r="L74" s="4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row>
    <row r="75" spans="1:60">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row>
    <row r="76" spans="1:60">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row>
    <row r="77" spans="1:60">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row>
    <row r="78" spans="1:60">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row>
    <row r="79" spans="1:60">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row>
    <row r="80" spans="1:6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row>
    <row r="81" spans="1:60">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row>
    <row r="82" spans="1:60">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row>
    <row r="83" spans="1:60">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row>
    <row r="84" spans="1:60">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row>
    <row r="85" spans="1:60">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row>
    <row r="86" spans="1:60">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row>
    <row r="87" spans="1:60">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row>
    <row r="88" spans="1:60">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row>
    <row r="89" spans="1:60">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row>
    <row r="90" spans="1:6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row>
    <row r="91" spans="1:60">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row>
    <row r="92" spans="1:60">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row>
    <row r="93" spans="1:60">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row>
    <row r="94" spans="1:60">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row>
    <row r="95" spans="1:60">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row>
    <row r="96" spans="1:60">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row>
    <row r="97" spans="1:60">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row>
    <row r="98" spans="1:60">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row>
    <row r="99" spans="1:60">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row>
    <row r="100" spans="1:6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row>
    <row r="101" spans="1:60">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row>
    <row r="102" spans="1:60">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row>
    <row r="103" spans="1:60">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row>
    <row r="104" spans="1:60">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row>
    <row r="105" spans="1:60">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row>
    <row r="106" spans="1:60">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row>
    <row r="107" spans="1:60">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row>
    <row r="108" spans="1:60">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row>
    <row r="109" spans="1:60">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row>
    <row r="110" spans="1:6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row>
    <row r="111" spans="1:60">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row>
    <row r="112" spans="1:60">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row>
    <row r="113" spans="1:60">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row>
    <row r="114" spans="1:60">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row>
    <row r="115" spans="1:60">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row>
    <row r="116" spans="1:60">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row>
    <row r="117" spans="1:60">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row>
    <row r="118" spans="1:60">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row>
    <row r="119" spans="1:60">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row>
    <row r="120" spans="1:6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row>
    <row r="121" spans="1:60">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row>
    <row r="122" spans="1:60">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row>
    <row r="123" spans="1:60">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row>
    <row r="124" spans="1:60">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row>
    <row r="125" spans="1:60">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row>
    <row r="126" spans="1:60">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row>
    <row r="127" spans="1:60">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row>
    <row r="128" spans="1:60">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row>
    <row r="129" spans="1:60">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row>
    <row r="130" spans="1:6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row>
    <row r="131" spans="1:60">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row>
    <row r="132" spans="1:60">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row>
    <row r="133" spans="1:60">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row>
    <row r="134" spans="1:60">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row>
    <row r="135" spans="1:60">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row>
    <row r="136" spans="1:60">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row>
    <row r="137" spans="1:60">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row>
    <row r="138" spans="1:60">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row>
    <row r="139" spans="1:60">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row>
    <row r="140" spans="1:6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row>
    <row r="141" spans="1:60">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row>
    <row r="142" spans="1:60">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row>
    <row r="143" spans="1:60">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row>
    <row r="144" spans="1:60">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row>
    <row r="145" spans="1:60">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row>
    <row r="146" spans="1:60">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row>
    <row r="147" spans="1:60">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row>
    <row r="148" spans="1:60">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row>
    <row r="149" spans="1:60">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row>
    <row r="150" spans="1:6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row>
    <row r="151" spans="1:60">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row>
    <row r="152" spans="1:60">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row>
    <row r="153" spans="1:60">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row>
    <row r="154" spans="1:60">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row>
    <row r="155" spans="1:60">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row>
    <row r="156" spans="1:60">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row>
    <row r="157" spans="1:60">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row>
    <row r="158" spans="1:60">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row>
    <row r="159" spans="1:60">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row>
    <row r="160" spans="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row>
    <row r="161" spans="1:60">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row>
    <row r="162" spans="1:60">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row>
    <row r="163" spans="1:60">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row>
    <row r="164" spans="1:60">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row>
    <row r="165" spans="1:60">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row>
    <row r="166" spans="1:60">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row>
    <row r="167" spans="1:60">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row>
    <row r="168" spans="1:60">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row>
    <row r="169" spans="1:60">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row>
    <row r="170" spans="1:6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row>
    <row r="171" spans="1:60">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row>
    <row r="172" spans="1:60">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row>
    <row r="173" spans="1:60">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row>
    <row r="174" spans="1:60">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row>
    <row r="175" spans="1:60">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row>
    <row r="176" spans="1:60">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row>
    <row r="177" spans="1:60">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row>
    <row r="178" spans="1:60">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row>
    <row r="179" spans="1:60">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row>
    <row r="180" spans="1:6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row>
    <row r="181" spans="1:60">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row>
    <row r="182" spans="1:60">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row>
    <row r="183" spans="1:60">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row>
    <row r="184" spans="1:60">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row>
    <row r="185" spans="1:60">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row>
    <row r="186" spans="1:60">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row>
    <row r="187" spans="1:60">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row>
    <row r="188" spans="1:60">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row>
    <row r="189" spans="1:60">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row>
    <row r="190" spans="1:6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row>
    <row r="191" spans="1:60">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row>
    <row r="192" spans="1:60">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row>
    <row r="193" spans="1:60">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row>
    <row r="194" spans="1:60">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row>
    <row r="195" spans="1:60">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row>
    <row r="196" spans="1:60">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row>
    <row r="197" spans="1:60">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row>
    <row r="198" spans="1:60">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row>
    <row r="199" spans="1:60">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row>
    <row r="200" spans="1:6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row>
    <row r="201" spans="1:60">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row>
    <row r="202" spans="1:60">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row>
    <row r="203" spans="1:60">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row>
    <row r="204" spans="1:60">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row>
    <row r="205" spans="1:60">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row>
    <row r="206" spans="1:60">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row>
    <row r="207" spans="1:60">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row>
    <row r="208" spans="1:60">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row>
    <row r="209" spans="1:60">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row>
    <row r="210" spans="1:6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row>
    <row r="211" spans="1:60">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row>
    <row r="212" spans="1:60">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row>
    <row r="213" spans="1:60">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row>
    <row r="214" spans="1:60">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row>
    <row r="215" spans="1:60">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row>
    <row r="216" spans="1:60">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row>
    <row r="217" spans="1:60">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row>
    <row r="218" spans="1:60">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row>
    <row r="219" spans="1:60">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row>
    <row r="220" spans="1:6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row>
    <row r="221" spans="1:60">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row>
    <row r="222" spans="1:60">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row>
    <row r="223" spans="1:60">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row>
    <row r="224" spans="1:60">
      <c r="A224" s="19"/>
      <c r="B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row>
    <row r="225" spans="1:60">
      <c r="A225" s="19"/>
      <c r="B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row>
    <row r="226" spans="1:60">
      <c r="A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row>
    <row r="227" spans="1:60">
      <c r="A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row>
    <row r="228" spans="1:60">
      <c r="A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row>
    <row r="229" spans="1:60">
      <c r="A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row>
    <row r="230" spans="1:60">
      <c r="A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row>
    <row r="231" spans="1:60">
      <c r="A231" s="19"/>
    </row>
  </sheetData>
  <mergeCells count="1">
    <mergeCell ref="B2:L2"/>
  </mergeCells>
  <conditionalFormatting sqref="H6:H11">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Dimensionnement </vt:lpstr>
      <vt:lpstr>Registre des traitements CNIL</vt:lpstr>
      <vt:lpstr>Risques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Science</dc:creator>
  <cp:lastModifiedBy>Tarik ELJADDI</cp:lastModifiedBy>
  <dcterms:created xsi:type="dcterms:W3CDTF">2015-06-05T18:19:34Z</dcterms:created>
  <dcterms:modified xsi:type="dcterms:W3CDTF">2024-11-27T09:59:22Z</dcterms:modified>
</cp:coreProperties>
</file>