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61746\Downloads\"/>
    </mc:Choice>
  </mc:AlternateContent>
  <xr:revisionPtr revIDLastSave="0" documentId="13_ncr:1_{32D92F29-AE40-4FB2-B232-2F45ADFB6290}" xr6:coauthVersionLast="47" xr6:coauthVersionMax="47" xr10:uidLastSave="{00000000-0000-0000-0000-000000000000}"/>
  <bookViews>
    <workbookView xWindow="-120" yWindow="-120" windowWidth="20730" windowHeight="11160" activeTab="1" xr2:uid="{30F0DD68-16C1-453D-A75A-572CEA2BA422}"/>
  </bookViews>
  <sheets>
    <sheet name="Set-1" sheetId="1" r:id="rId1"/>
    <sheet name="Set-2" sheetId="2" r:id="rId2"/>
    <sheet name="Set-3" sheetId="3" r:id="rId3"/>
    <sheet name="Set-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C12" i="3"/>
  <c r="C13" i="3"/>
  <c r="C14" i="3"/>
  <c r="C15" i="3"/>
  <c r="C16" i="3"/>
  <c r="C17" i="3"/>
  <c r="C11" i="3"/>
  <c r="H6" i="4"/>
  <c r="H7" i="4"/>
  <c r="H10" i="4"/>
  <c r="H4" i="4"/>
  <c r="F5" i="4"/>
  <c r="H5" i="4" s="1"/>
  <c r="F6" i="4"/>
  <c r="F7" i="4"/>
  <c r="F8" i="4"/>
  <c r="H8" i="4" s="1"/>
  <c r="F9" i="4"/>
  <c r="H9" i="4" s="1"/>
  <c r="F10" i="4"/>
  <c r="F11" i="4"/>
  <c r="H11" i="4" s="1"/>
  <c r="F12" i="4"/>
  <c r="H12" i="4" s="1"/>
  <c r="F13" i="4"/>
  <c r="H13" i="4" s="1"/>
  <c r="F4" i="4"/>
  <c r="G5" i="4"/>
  <c r="G6" i="4"/>
  <c r="G7" i="4"/>
  <c r="G8" i="4"/>
  <c r="G9" i="4"/>
  <c r="G10" i="4"/>
  <c r="G11" i="4"/>
  <c r="G12" i="4"/>
  <c r="G13" i="4"/>
  <c r="G4" i="4"/>
  <c r="H5" i="2"/>
  <c r="H6" i="2"/>
  <c r="H9" i="2"/>
  <c r="H10" i="2"/>
  <c r="H13" i="2"/>
  <c r="H14" i="2"/>
  <c r="H17" i="2"/>
  <c r="H18" i="2"/>
  <c r="H21" i="2"/>
  <c r="H22" i="2"/>
  <c r="H25" i="2"/>
  <c r="H26" i="2"/>
  <c r="G5" i="2"/>
  <c r="I5" i="2" s="1"/>
  <c r="G8" i="2"/>
  <c r="I8" i="2" s="1"/>
  <c r="G9" i="2"/>
  <c r="I9" i="2" s="1"/>
  <c r="G13" i="2"/>
  <c r="I13" i="2" s="1"/>
  <c r="G16" i="2"/>
  <c r="I16" i="2" s="1"/>
  <c r="G17" i="2"/>
  <c r="I17" i="2" s="1"/>
  <c r="G21" i="2"/>
  <c r="I21" i="2" s="1"/>
  <c r="G24" i="2"/>
  <c r="I24" i="2" s="1"/>
  <c r="G25" i="2"/>
  <c r="I25" i="2" s="1"/>
  <c r="E3" i="2"/>
  <c r="G3" i="2" s="1"/>
  <c r="I3" i="2" s="1"/>
  <c r="E4" i="2"/>
  <c r="H4" i="2" s="1"/>
  <c r="E5" i="2"/>
  <c r="E6" i="2"/>
  <c r="G6" i="2" s="1"/>
  <c r="I6" i="2" s="1"/>
  <c r="E7" i="2"/>
  <c r="H7" i="2" s="1"/>
  <c r="E8" i="2"/>
  <c r="H8" i="2" s="1"/>
  <c r="E9" i="2"/>
  <c r="E10" i="2"/>
  <c r="G10" i="2" s="1"/>
  <c r="I10" i="2" s="1"/>
  <c r="E11" i="2"/>
  <c r="G11" i="2" s="1"/>
  <c r="I11" i="2" s="1"/>
  <c r="E12" i="2"/>
  <c r="H12" i="2" s="1"/>
  <c r="E13" i="2"/>
  <c r="E14" i="2"/>
  <c r="G14" i="2" s="1"/>
  <c r="I14" i="2" s="1"/>
  <c r="E15" i="2"/>
  <c r="H15" i="2" s="1"/>
  <c r="E16" i="2"/>
  <c r="H16" i="2" s="1"/>
  <c r="E17" i="2"/>
  <c r="E18" i="2"/>
  <c r="G18" i="2" s="1"/>
  <c r="I18" i="2" s="1"/>
  <c r="E19" i="2"/>
  <c r="G19" i="2" s="1"/>
  <c r="I19" i="2" s="1"/>
  <c r="E20" i="2"/>
  <c r="H20" i="2" s="1"/>
  <c r="E21" i="2"/>
  <c r="E22" i="2"/>
  <c r="G22" i="2" s="1"/>
  <c r="I22" i="2" s="1"/>
  <c r="E23" i="2"/>
  <c r="H23" i="2" s="1"/>
  <c r="E24" i="2"/>
  <c r="H24" i="2" s="1"/>
  <c r="E25" i="2"/>
  <c r="E26" i="2"/>
  <c r="G26" i="2" s="1"/>
  <c r="I26" i="2" s="1"/>
  <c r="E2" i="2"/>
  <c r="G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C10" i="2"/>
  <c r="C18" i="2"/>
  <c r="C26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5" i="1"/>
  <c r="AH8" i="1"/>
  <c r="C5" i="2" s="1"/>
  <c r="AH9" i="1"/>
  <c r="C6" i="2" s="1"/>
  <c r="AH10" i="1"/>
  <c r="C7" i="2" s="1"/>
  <c r="AH11" i="1"/>
  <c r="C8" i="2" s="1"/>
  <c r="AH12" i="1"/>
  <c r="C9" i="2" s="1"/>
  <c r="AH13" i="1"/>
  <c r="AH14" i="1"/>
  <c r="C11" i="2" s="1"/>
  <c r="AH15" i="1"/>
  <c r="C12" i="2" s="1"/>
  <c r="AH16" i="1"/>
  <c r="C13" i="2" s="1"/>
  <c r="AH17" i="1"/>
  <c r="C14" i="2" s="1"/>
  <c r="AH18" i="1"/>
  <c r="C15" i="2" s="1"/>
  <c r="AH19" i="1"/>
  <c r="C16" i="2" s="1"/>
  <c r="AH20" i="1"/>
  <c r="C17" i="2" s="1"/>
  <c r="AH21" i="1"/>
  <c r="AH22" i="1"/>
  <c r="C19" i="2" s="1"/>
  <c r="AH23" i="1"/>
  <c r="C20" i="2" s="1"/>
  <c r="AH24" i="1"/>
  <c r="C21" i="2" s="1"/>
  <c r="AH25" i="1"/>
  <c r="C22" i="2" s="1"/>
  <c r="AH26" i="1"/>
  <c r="C23" i="2" s="1"/>
  <c r="AH27" i="1"/>
  <c r="C24" i="2" s="1"/>
  <c r="AH28" i="1"/>
  <c r="C25" i="2" s="1"/>
  <c r="AH29" i="1"/>
  <c r="AH6" i="1"/>
  <c r="C3" i="2" s="1"/>
  <c r="AH7" i="1"/>
  <c r="C4" i="2" s="1"/>
  <c r="AH5" i="1"/>
  <c r="C2" i="2" s="1"/>
  <c r="I2" i="2" l="1"/>
  <c r="H2" i="2"/>
  <c r="H19" i="2"/>
  <c r="H11" i="2"/>
  <c r="H3" i="2"/>
  <c r="G23" i="2"/>
  <c r="I23" i="2" s="1"/>
  <c r="G15" i="2"/>
  <c r="I15" i="2" s="1"/>
  <c r="G7" i="2"/>
  <c r="I7" i="2" s="1"/>
  <c r="G20" i="2"/>
  <c r="I20" i="2" s="1"/>
  <c r="G12" i="2"/>
  <c r="I12" i="2" s="1"/>
  <c r="G4" i="2"/>
  <c r="I4" i="2" s="1"/>
</calcChain>
</file>

<file path=xl/sharedStrings.xml><?xml version="1.0" encoding="utf-8"?>
<sst xmlns="http://schemas.openxmlformats.org/spreadsheetml/2006/main" count="1001" uniqueCount="160">
  <si>
    <t>ID</t>
  </si>
  <si>
    <t>EMP Name</t>
  </si>
  <si>
    <t>P</t>
  </si>
  <si>
    <t>WO</t>
  </si>
  <si>
    <t>A</t>
  </si>
  <si>
    <t>H</t>
  </si>
  <si>
    <t>Cl/2</t>
  </si>
  <si>
    <t>ML</t>
  </si>
  <si>
    <t>CL/2</t>
  </si>
  <si>
    <r>
      <t xml:space="preserve">Present write </t>
    </r>
    <r>
      <rPr>
        <b/>
        <sz val="12"/>
        <color theme="1"/>
        <rFont val="Calibri"/>
        <family val="2"/>
        <scheme val="minor"/>
      </rPr>
      <t>"P"</t>
    </r>
  </si>
  <si>
    <r>
      <t xml:space="preserve">Absent write </t>
    </r>
    <r>
      <rPr>
        <b/>
        <sz val="12"/>
        <color theme="1"/>
        <rFont val="Calibri"/>
        <family val="2"/>
        <scheme val="minor"/>
      </rPr>
      <t>"A"</t>
    </r>
  </si>
  <si>
    <r>
      <t xml:space="preserve">Holiday write </t>
    </r>
    <r>
      <rPr>
        <b/>
        <sz val="12"/>
        <color theme="1"/>
        <rFont val="Calibri"/>
        <family val="2"/>
        <scheme val="minor"/>
      </rPr>
      <t>"H"</t>
    </r>
  </si>
  <si>
    <r>
      <t xml:space="preserve">Weekly Off write </t>
    </r>
    <r>
      <rPr>
        <b/>
        <sz val="12"/>
        <color theme="1"/>
        <rFont val="Calibri"/>
        <family val="2"/>
        <scheme val="minor"/>
      </rPr>
      <t xml:space="preserve">"WO" </t>
    </r>
    <r>
      <rPr>
        <sz val="12"/>
        <color theme="1"/>
        <rFont val="Calibri"/>
        <family val="2"/>
        <scheme val="minor"/>
      </rPr>
      <t xml:space="preserve">Kindly note weekly off is only </t>
    </r>
    <r>
      <rPr>
        <b/>
        <sz val="12"/>
        <color theme="1"/>
        <rFont val="Calibri"/>
        <family val="2"/>
        <scheme val="minor"/>
      </rPr>
      <t>Sunday</t>
    </r>
  </si>
  <si>
    <r>
      <t xml:space="preserve">Comp off to be written as </t>
    </r>
    <r>
      <rPr>
        <b/>
        <sz val="12"/>
        <color theme="1"/>
        <rFont val="Calibri"/>
        <family val="2"/>
        <scheme val="minor"/>
      </rPr>
      <t xml:space="preserve">"CO" </t>
    </r>
    <r>
      <rPr>
        <sz val="12"/>
        <color theme="1"/>
        <rFont val="Calibri"/>
        <family val="2"/>
        <scheme val="minor"/>
      </rPr>
      <t>- Date to be mentioned against which the Comp-off has been taken.</t>
    </r>
  </si>
  <si>
    <r>
      <t xml:space="preserve">Half day CL - </t>
    </r>
    <r>
      <rPr>
        <b/>
        <sz val="12"/>
        <color theme="1"/>
        <rFont val="Calibri"/>
        <family val="2"/>
        <scheme val="minor"/>
      </rPr>
      <t>"CL/2"</t>
    </r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</si>
  <si>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</si>
  <si>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</si>
  <si>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</si>
  <si>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</si>
  <si>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</si>
  <si>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</si>
  <si>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</si>
  <si>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</si>
  <si>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</si>
  <si>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</si>
  <si>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</si>
  <si>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</si>
  <si>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</si>
  <si>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</si>
  <si>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</si>
  <si>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</si>
  <si>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</si>
  <si>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</si>
  <si>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</si>
  <si>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</si>
  <si>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</si>
  <si>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</si>
  <si>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</si>
  <si>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</si>
  <si>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</si>
  <si>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Absent (A)</t>
  </si>
  <si>
    <t>Half day (CL/2)</t>
  </si>
  <si>
    <t>Name</t>
  </si>
  <si>
    <t>DOJ</t>
  </si>
  <si>
    <t>Basic</t>
  </si>
  <si>
    <t>HRA</t>
  </si>
  <si>
    <t>DA</t>
  </si>
  <si>
    <t>Gross</t>
  </si>
  <si>
    <t>PF</t>
  </si>
  <si>
    <t>ESI</t>
  </si>
  <si>
    <t>P-tax</t>
  </si>
  <si>
    <t>Total Deduction</t>
  </si>
  <si>
    <t>Net</t>
  </si>
  <si>
    <t>Calculate as per follwing</t>
  </si>
  <si>
    <t>1. DA = 10% of Basic</t>
  </si>
  <si>
    <t>2. HRA = 5% of HRA</t>
  </si>
  <si>
    <t>3. Gross = Basic+DA+HRA</t>
  </si>
  <si>
    <t>4. PF = 12% of Basic + DA subject to maximum limit of 15000</t>
  </si>
  <si>
    <t>6. P-Tax to be deducted as per the below mention slab</t>
  </si>
  <si>
    <t>7. Total Deduction = PF+ESI+P-Tax</t>
  </si>
  <si>
    <t>5. ESI = 0.75% of Gross amount</t>
  </si>
  <si>
    <t>8. Net= Gross - Total deduction</t>
  </si>
  <si>
    <t>Ptax Slab</t>
  </si>
  <si>
    <t>Income</t>
  </si>
  <si>
    <t>From</t>
  </si>
  <si>
    <t>To</t>
  </si>
  <si>
    <t>Present days</t>
  </si>
  <si>
    <t>Total Basic</t>
  </si>
  <si>
    <t>Total DA</t>
  </si>
  <si>
    <t>Total HRA</t>
  </si>
  <si>
    <t>LYNETTE KWAN KHARKONGOR</t>
  </si>
  <si>
    <t>F</t>
  </si>
  <si>
    <t>DOLOROSA LOUISA PEREIRA</t>
  </si>
  <si>
    <t>SURESH BABU DASARI</t>
  </si>
  <si>
    <t>M</t>
  </si>
  <si>
    <t>SOUMI BISWAS</t>
  </si>
  <si>
    <t>JAIDEEP GUPTA</t>
  </si>
  <si>
    <t>RAHUL KAR</t>
  </si>
  <si>
    <t>SIDDHARTHA ROY</t>
  </si>
  <si>
    <t>SUNEET MATHUR</t>
  </si>
  <si>
    <t>MANOJ KUMAR BHADURI</t>
  </si>
  <si>
    <t>JAYANTA GUHA</t>
  </si>
  <si>
    <t>ROSIE FATIMA TORCATO</t>
  </si>
  <si>
    <t>SOUMITRA BISWAS</t>
  </si>
  <si>
    <t>MANISH PATEL</t>
  </si>
  <si>
    <t>ARUN KUMAR SARKAR</t>
  </si>
  <si>
    <t>MUKESH CHANDRA DANI</t>
  </si>
  <si>
    <t>P SEKAR</t>
  </si>
  <si>
    <t>SATYABRATA CHOWDHURY</t>
  </si>
  <si>
    <t>RAJENDRA PRASAD NODIYAL</t>
  </si>
  <si>
    <t>SAIBAL BISWAS</t>
  </si>
  <si>
    <t>K ARUNACHALAM</t>
  </si>
  <si>
    <t>AMRITENDU ROY</t>
  </si>
  <si>
    <t>Hints- LOS means Length of Service, Gratuity Eligibility Criteria: Resigned Employee Must Complete 1700 Days Service, For Expired Case: All Employees are eligible if Expired during Service</t>
  </si>
  <si>
    <t>Employee ID</t>
  </si>
  <si>
    <t>Seperation type 
(Resignation/ Expired)</t>
  </si>
  <si>
    <t>LWD</t>
  </si>
  <si>
    <t>LOS (Days) (Formula)</t>
  </si>
  <si>
    <t>LOS (Years) (Formula)</t>
  </si>
  <si>
    <t>Gratuity Eligible (Formula)</t>
  </si>
  <si>
    <t>E297119</t>
  </si>
  <si>
    <t>WILLIAMS SANDRA</t>
  </si>
  <si>
    <t>Resignation</t>
  </si>
  <si>
    <t>E399265</t>
  </si>
  <si>
    <t>NAVALGUND KEERTHI</t>
  </si>
  <si>
    <t>E433149</t>
  </si>
  <si>
    <t>PRASAD BANU</t>
  </si>
  <si>
    <t>E450045</t>
  </si>
  <si>
    <t>MOOKAN SEKAR</t>
  </si>
  <si>
    <t>E499741</t>
  </si>
  <si>
    <t>PRABHA RAMA VENKATA SIDDARTHA KARTIKEYA</t>
  </si>
  <si>
    <t>E560459</t>
  </si>
  <si>
    <t>PATHAK PRASHANT</t>
  </si>
  <si>
    <t>E356183</t>
  </si>
  <si>
    <t>GARISE BHAVANA</t>
  </si>
  <si>
    <t>E526697</t>
  </si>
  <si>
    <t>BHUJADE ROHINI</t>
  </si>
  <si>
    <t>E458242</t>
  </si>
  <si>
    <t>JHURANEY VANDANA</t>
  </si>
  <si>
    <t>E407534</t>
  </si>
  <si>
    <t>MEHRA ANIL</t>
  </si>
  <si>
    <t>Plesae complete the below table using functions</t>
  </si>
  <si>
    <t xml:space="preserve">2. PF Deducted against Basic Wages, Deduction % is 12. If total Deduction is 840, then what is the value of Basic Wages? </t>
  </si>
  <si>
    <t>Using Conditional format following list to find out duplicate name:</t>
  </si>
  <si>
    <t>1. Present days to be taken from Set-1 (Excel Sheet Name) using excel formula</t>
  </si>
  <si>
    <t>Fill up the following table using Pivot table Function</t>
  </si>
  <si>
    <t>Add "Mr." or "Ms." depending upon gender using excel functions.</t>
  </si>
  <si>
    <t>If petrol cost Rs. 104 per ltr and a car taken 50 ltr fuel to cover 547 km of distance then what is the average fuel consumption (KM/ltr) given per ltr by the car and what is the total cost of the fuel</t>
  </si>
  <si>
    <t>Vikram Chouhan</t>
  </si>
  <si>
    <t>Nayan Chouhan</t>
  </si>
  <si>
    <t>Anupama Saw</t>
  </si>
  <si>
    <t>Haripriya Sagar</t>
  </si>
  <si>
    <t>Basant Kumar Malviya</t>
  </si>
  <si>
    <t>Dipesh Singh Rajput</t>
  </si>
  <si>
    <t>Pintu Verma</t>
  </si>
  <si>
    <t>Deepak Kumar</t>
  </si>
  <si>
    <t>Vishal Kumar Maurya</t>
  </si>
  <si>
    <t>Kishan Kumar Patel</t>
  </si>
  <si>
    <t>Rudra Dhar Diwan</t>
  </si>
  <si>
    <t>Sarika Kesharwani</t>
  </si>
  <si>
    <t>Gowrdhan Patel </t>
  </si>
  <si>
    <t>Jitendra Kumar</t>
  </si>
  <si>
    <t>Ankita Kevat</t>
  </si>
  <si>
    <t>Devid Kumar</t>
  </si>
  <si>
    <t>Radhika Meravi</t>
  </si>
  <si>
    <t>Ratnesh Kumar Kashyap</t>
  </si>
  <si>
    <t>Shubham Tamboli</t>
  </si>
  <si>
    <t>Sumeet Kumar Bhargav</t>
  </si>
  <si>
    <t>Pramod Kumar Nirmalkar</t>
  </si>
  <si>
    <t>Shailendra Yadav</t>
  </si>
  <si>
    <t>Seema Patel</t>
  </si>
  <si>
    <t>Pradeep Kumar</t>
  </si>
  <si>
    <t>Prabhat Kumar</t>
  </si>
  <si>
    <t>Total Nos of Employees</t>
  </si>
  <si>
    <t>Calculate the attendance using formula
Q1 - How many days present 
Q2- How many days absent
Q3 - How many days in half leave
Q4 - How many days in Maternity Leave</t>
  </si>
  <si>
    <t>Present (P)</t>
  </si>
  <si>
    <t>Maternity (ML)</t>
  </si>
  <si>
    <r>
      <t xml:space="preserve">then per KM litr consumption -&gt; 10.94 * 104 = Rs.  </t>
    </r>
    <r>
      <rPr>
        <b/>
        <sz val="11"/>
        <color theme="1"/>
        <rFont val="Calibri"/>
        <family val="2"/>
        <scheme val="minor"/>
      </rPr>
      <t>1137.76</t>
    </r>
    <r>
      <rPr>
        <sz val="11"/>
        <color theme="1"/>
        <rFont val="Calibri"/>
        <family val="2"/>
        <scheme val="minor"/>
      </rPr>
      <t xml:space="preserve"> /- per ltr</t>
    </r>
  </si>
  <si>
    <r>
      <t xml:space="preserve">per ltr consumption is -&gt; 547/50 = </t>
    </r>
    <r>
      <rPr>
        <b/>
        <sz val="11"/>
        <color theme="1"/>
        <rFont val="Calibri"/>
        <family val="2"/>
        <scheme val="minor"/>
      </rPr>
      <t>10.94</t>
    </r>
    <r>
      <rPr>
        <sz val="11"/>
        <color theme="1"/>
        <rFont val="Calibri"/>
        <family val="2"/>
        <scheme val="minor"/>
      </rPr>
      <t xml:space="preserve"> Km/ltr</t>
    </r>
  </si>
  <si>
    <r>
      <t xml:space="preserve">total cost of fuel -&gt; 104 *50 = </t>
    </r>
    <r>
      <rPr>
        <b/>
        <sz val="11"/>
        <color theme="1"/>
        <rFont val="Calibri"/>
        <family val="2"/>
        <scheme val="minor"/>
      </rPr>
      <t>5200</t>
    </r>
    <r>
      <rPr>
        <sz val="11"/>
        <color theme="1"/>
        <rFont val="Calibri"/>
        <family val="2"/>
        <scheme val="minor"/>
      </rPr>
      <t xml:space="preserve"> 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</si>
</sst>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3" xfId="0" applyFont="1" applyBorder="1"/>
    <xf numFmtId="49" fontId="3" fillId="0" borderId="1" xfId="0" quotePrefix="1" applyNumberFormat="1" applyFont="1" applyBorder="1"/>
    <xf numFmtId="49" fontId="3" fillId="0" borderId="0" xfId="0" quotePrefix="1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8" borderId="1" xfId="0" applyFill="1" applyBorder="1"/>
    <xf numFmtId="0" fontId="0" fillId="0" borderId="0" xfId="0" applyAlignment="1"/>
    <xf numFmtId="0" fontId="0" fillId="9" borderId="0" xfId="0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0" xfId="0" applyFill="1"/>
    <xf numFmtId="49" fontId="3" fillId="4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/>
    <xf numFmtId="0" fontId="0" fillId="7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0" fillId="4" borderId="4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vertical="center" wrapText="1"/>
    </xf>
  </cellXfs>
  <cellStyles count="1"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5D3A-F354-4FB5-B461-55B5FF2E0DDE}">
  <dimension ref="A1:AK37"/>
  <sheetViews>
    <sheetView showGridLines="0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AH5" sqref="AH5"/>
    </sheetView>
  </sheetViews>
  <sheetFormatPr defaultRowHeight="15" x14ac:dyDescent="0.25"/>
  <cols>
    <col min="1" max="1" width="21.7109375" customWidth="1"/>
    <col min="2" max="2" width="25.5703125" bestFit="1" customWidth="1"/>
    <col min="3" max="3" width="3.7109375" bestFit="1" customWidth="1"/>
    <col min="4" max="4" width="3.5703125" bestFit="1" customWidth="1"/>
    <col min="5" max="5" width="4.42578125" bestFit="1" customWidth="1"/>
    <col min="6" max="6" width="3.5703125" bestFit="1" customWidth="1"/>
    <col min="7" max="7" width="4.42578125" bestFit="1" customWidth="1"/>
    <col min="8" max="9" width="3.5703125" bestFit="1" customWidth="1"/>
    <col min="10" max="10" width="4.85546875" bestFit="1" customWidth="1"/>
    <col min="11" max="11" width="3.5703125" bestFit="1" customWidth="1"/>
    <col min="12" max="12" width="4.42578125" bestFit="1" customWidth="1"/>
    <col min="13" max="13" width="3.5703125" bestFit="1" customWidth="1"/>
    <col min="14" max="14" width="4.42578125" bestFit="1" customWidth="1"/>
    <col min="15" max="15" width="4.5703125" bestFit="1" customWidth="1"/>
    <col min="16" max="16" width="3.5703125" bestFit="1" customWidth="1"/>
    <col min="17" max="17" width="3.7109375" bestFit="1" customWidth="1"/>
    <col min="18" max="20" width="3.5703125" bestFit="1" customWidth="1"/>
    <col min="21" max="21" width="4.42578125" bestFit="1" customWidth="1"/>
    <col min="22" max="22" width="4.85546875" bestFit="1" customWidth="1"/>
    <col min="23" max="23" width="4.7109375" bestFit="1" customWidth="1"/>
    <col min="24" max="24" width="3.7109375" bestFit="1" customWidth="1"/>
    <col min="25" max="26" width="4.85546875" bestFit="1" customWidth="1"/>
    <col min="27" max="27" width="3" bestFit="1" customWidth="1"/>
    <col min="28" max="28" width="4.42578125" bestFit="1" customWidth="1"/>
    <col min="29" max="30" width="3" bestFit="1" customWidth="1"/>
    <col min="31" max="31" width="3.7109375" bestFit="1" customWidth="1"/>
    <col min="32" max="32" width="3.5703125" bestFit="1" customWidth="1"/>
    <col min="33" max="33" width="4.42578125" bestFit="1" customWidth="1"/>
    <col min="34" max="34" width="10.85546875" bestFit="1" customWidth="1"/>
    <col min="35" max="35" width="10.42578125" bestFit="1" customWidth="1"/>
    <col min="36" max="36" width="14" bestFit="1" customWidth="1"/>
    <col min="37" max="37" width="14.28515625" bestFit="1" customWidth="1"/>
  </cols>
  <sheetData>
    <row r="1" spans="1:37" x14ac:dyDescent="0.25">
      <c r="A1" s="33" t="s">
        <v>154</v>
      </c>
      <c r="B1" s="34"/>
      <c r="C1" s="34"/>
      <c r="D1" s="34"/>
    </row>
    <row r="2" spans="1:37" x14ac:dyDescent="0.25">
      <c r="A2" s="34"/>
      <c r="B2" s="34"/>
      <c r="C2" s="34"/>
      <c r="D2" s="34"/>
    </row>
    <row r="3" spans="1:37" ht="55.5" customHeight="1" x14ac:dyDescent="0.25">
      <c r="A3" s="35"/>
      <c r="B3" s="35"/>
      <c r="C3" s="35"/>
      <c r="D3" s="35"/>
    </row>
    <row r="4" spans="1:37" x14ac:dyDescent="0.25">
      <c r="A4" s="1" t="s">
        <v>0</v>
      </c>
      <c r="B4" s="1" t="s">
        <v>1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 t="s">
        <v>155</v>
      </c>
      <c r="AI4" s="2" t="s">
        <v>40</v>
      </c>
      <c r="AJ4" s="2" t="s">
        <v>41</v>
      </c>
      <c r="AK4" s="2" t="s">
        <v>156</v>
      </c>
    </row>
    <row r="5" spans="1:37" ht="15" customHeight="1" x14ac:dyDescent="0.25">
      <c r="A5" s="12" t="s">
        <v>15</v>
      </c>
      <c r="B5" s="3" t="s">
        <v>128</v>
      </c>
      <c r="C5" s="4" t="s">
        <v>2</v>
      </c>
      <c r="D5" s="4" t="s">
        <v>2</v>
      </c>
      <c r="E5" s="4" t="s">
        <v>2</v>
      </c>
      <c r="F5" s="4" t="s">
        <v>2</v>
      </c>
      <c r="G5" s="5" t="s">
        <v>3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5" t="s">
        <v>3</v>
      </c>
      <c r="O5" s="6" t="s">
        <v>4</v>
      </c>
      <c r="P5" s="4" t="s">
        <v>2</v>
      </c>
      <c r="Q5" s="4" t="s">
        <v>2</v>
      </c>
      <c r="R5" s="6" t="s">
        <v>4</v>
      </c>
      <c r="S5" s="4" t="s">
        <v>2</v>
      </c>
      <c r="T5" s="4" t="s">
        <v>2</v>
      </c>
      <c r="U5" s="5" t="s">
        <v>3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2</v>
      </c>
      <c r="AA5" s="7" t="s">
        <v>5</v>
      </c>
      <c r="AB5" s="5" t="s">
        <v>3</v>
      </c>
      <c r="AC5" s="4" t="s">
        <v>2</v>
      </c>
      <c r="AD5" s="4" t="s">
        <v>2</v>
      </c>
      <c r="AE5" s="4" t="s">
        <v>2</v>
      </c>
      <c r="AF5" s="4" t="s">
        <v>2</v>
      </c>
      <c r="AG5" s="6" t="s">
        <v>4</v>
      </c>
      <c r="AH5" s="4">
        <f>COUNTIF(C5:AG5,"P")</f>
        <v>23</v>
      </c>
      <c r="AI5" s="4">
        <f>COUNTIF(C5:AG5,"A")</f>
        <v>3</v>
      </c>
      <c r="AJ5" s="4">
        <f>COUNTIF(C5:AG5,"CL/2")</f>
        <v>0</v>
      </c>
      <c r="AK5" s="4">
        <f>COUNTIF(C5:AG5,"ML")</f>
        <v>0</v>
      </c>
    </row>
    <row r="6" spans="1:37" x14ac:dyDescent="0.25">
      <c r="A6" s="12" t="s">
        <v>16</v>
      </c>
      <c r="B6" s="8" t="s">
        <v>129</v>
      </c>
      <c r="C6" s="4" t="s">
        <v>2</v>
      </c>
      <c r="D6" s="4" t="s">
        <v>2</v>
      </c>
      <c r="E6" s="4" t="s">
        <v>2</v>
      </c>
      <c r="F6" s="4" t="s">
        <v>2</v>
      </c>
      <c r="G6" s="5" t="s">
        <v>3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2</v>
      </c>
      <c r="N6" s="5" t="s">
        <v>3</v>
      </c>
      <c r="O6" s="4" t="s">
        <v>2</v>
      </c>
      <c r="P6" s="4" t="s">
        <v>2</v>
      </c>
      <c r="Q6" s="4" t="s">
        <v>2</v>
      </c>
      <c r="R6" s="4" t="s">
        <v>2</v>
      </c>
      <c r="S6" s="4" t="s">
        <v>2</v>
      </c>
      <c r="T6" s="4" t="s">
        <v>2</v>
      </c>
      <c r="U6" s="5" t="s">
        <v>3</v>
      </c>
      <c r="V6" s="4" t="s">
        <v>2</v>
      </c>
      <c r="W6" s="4" t="s">
        <v>2</v>
      </c>
      <c r="X6" s="4" t="s">
        <v>2</v>
      </c>
      <c r="Y6" s="4" t="s">
        <v>2</v>
      </c>
      <c r="Z6" s="4" t="s">
        <v>2</v>
      </c>
      <c r="AA6" s="7" t="s">
        <v>5</v>
      </c>
      <c r="AB6" s="5" t="s">
        <v>3</v>
      </c>
      <c r="AC6" s="4" t="s">
        <v>2</v>
      </c>
      <c r="AD6" s="6" t="s">
        <v>4</v>
      </c>
      <c r="AE6" s="4" t="s">
        <v>2</v>
      </c>
      <c r="AF6" s="4" t="s">
        <v>2</v>
      </c>
      <c r="AG6" s="4" t="s">
        <v>2</v>
      </c>
      <c r="AH6" s="4">
        <f t="shared" ref="AH6:AH29" si="0">COUNTIF(C6:AG6,"P")</f>
        <v>25</v>
      </c>
      <c r="AI6" s="4">
        <f t="shared" ref="AI6:AI29" si="1">COUNTIF(C6:AG6,"A")</f>
        <v>1</v>
      </c>
      <c r="AJ6" s="4">
        <f t="shared" ref="AJ6:AJ29" si="2">COUNTIF(C6:AG6,"CL/2")</f>
        <v>0</v>
      </c>
      <c r="AK6" s="4">
        <f t="shared" ref="AK6:AK29" si="3">COUNTIF(C6:AG6,"ML")</f>
        <v>0</v>
      </c>
    </row>
    <row r="7" spans="1:37" x14ac:dyDescent="0.25">
      <c r="A7" s="12" t="s">
        <v>17</v>
      </c>
      <c r="B7" s="8" t="s">
        <v>130</v>
      </c>
      <c r="C7" s="4" t="s">
        <v>2</v>
      </c>
      <c r="D7" s="4" t="s">
        <v>2</v>
      </c>
      <c r="E7" s="4" t="s">
        <v>2</v>
      </c>
      <c r="F7" s="4" t="s">
        <v>2</v>
      </c>
      <c r="G7" s="5" t="s">
        <v>3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5" t="s">
        <v>3</v>
      </c>
      <c r="O7" s="4" t="s">
        <v>2</v>
      </c>
      <c r="P7" s="4" t="s">
        <v>2</v>
      </c>
      <c r="Q7" s="4" t="s">
        <v>2</v>
      </c>
      <c r="R7" s="6" t="s">
        <v>4</v>
      </c>
      <c r="S7" s="4" t="s">
        <v>2</v>
      </c>
      <c r="T7" s="4" t="s">
        <v>2</v>
      </c>
      <c r="U7" s="5" t="s">
        <v>3</v>
      </c>
      <c r="V7" s="4" t="s">
        <v>2</v>
      </c>
      <c r="W7" s="4" t="s">
        <v>2</v>
      </c>
      <c r="X7" s="4" t="s">
        <v>2</v>
      </c>
      <c r="Y7" s="4" t="s">
        <v>2</v>
      </c>
      <c r="Z7" s="4" t="s">
        <v>2</v>
      </c>
      <c r="AA7" s="7" t="s">
        <v>5</v>
      </c>
      <c r="AB7" s="5" t="s">
        <v>3</v>
      </c>
      <c r="AC7" s="4" t="s">
        <v>2</v>
      </c>
      <c r="AD7" s="4" t="s">
        <v>2</v>
      </c>
      <c r="AE7" s="4" t="s">
        <v>2</v>
      </c>
      <c r="AF7" s="4" t="s">
        <v>2</v>
      </c>
      <c r="AG7" s="4" t="s">
        <v>2</v>
      </c>
      <c r="AH7" s="4">
        <f t="shared" si="0"/>
        <v>25</v>
      </c>
      <c r="AI7" s="4">
        <f t="shared" si="1"/>
        <v>1</v>
      </c>
      <c r="AJ7" s="4">
        <f t="shared" si="2"/>
        <v>0</v>
      </c>
      <c r="AK7" s="4">
        <f t="shared" si="3"/>
        <v>0</v>
      </c>
    </row>
    <row r="8" spans="1:37" x14ac:dyDescent="0.25">
      <c r="A8" s="12" t="s">
        <v>18</v>
      </c>
      <c r="B8" s="8" t="s">
        <v>131</v>
      </c>
      <c r="C8" s="4" t="s">
        <v>2</v>
      </c>
      <c r="D8" s="4" t="s">
        <v>2</v>
      </c>
      <c r="E8" s="4" t="s">
        <v>2</v>
      </c>
      <c r="F8" s="4" t="s">
        <v>2</v>
      </c>
      <c r="G8" s="5" t="s">
        <v>3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2</v>
      </c>
      <c r="N8" s="5" t="s">
        <v>3</v>
      </c>
      <c r="O8" s="9" t="s">
        <v>2</v>
      </c>
      <c r="P8" s="9" t="s">
        <v>2</v>
      </c>
      <c r="Q8" s="9" t="s">
        <v>2</v>
      </c>
      <c r="R8" s="9" t="s">
        <v>2</v>
      </c>
      <c r="S8" s="9" t="s">
        <v>2</v>
      </c>
      <c r="T8" s="9" t="s">
        <v>2</v>
      </c>
      <c r="U8" s="5" t="s">
        <v>3</v>
      </c>
      <c r="V8" s="9" t="s">
        <v>2</v>
      </c>
      <c r="W8" s="9" t="s">
        <v>2</v>
      </c>
      <c r="X8" s="9" t="s">
        <v>2</v>
      </c>
      <c r="Y8" s="9" t="s">
        <v>2</v>
      </c>
      <c r="Z8" s="9" t="s">
        <v>2</v>
      </c>
      <c r="AA8" s="7" t="s">
        <v>5</v>
      </c>
      <c r="AB8" s="5" t="s">
        <v>3</v>
      </c>
      <c r="AC8" s="9" t="s">
        <v>2</v>
      </c>
      <c r="AD8" s="9" t="s">
        <v>2</v>
      </c>
      <c r="AE8" s="4" t="s">
        <v>2</v>
      </c>
      <c r="AF8" s="4" t="s">
        <v>2</v>
      </c>
      <c r="AG8" s="4" t="s">
        <v>2</v>
      </c>
      <c r="AH8" s="4">
        <f t="shared" si="0"/>
        <v>26</v>
      </c>
      <c r="AI8" s="4">
        <f t="shared" si="1"/>
        <v>0</v>
      </c>
      <c r="AJ8" s="4">
        <f t="shared" si="2"/>
        <v>0</v>
      </c>
      <c r="AK8" s="4">
        <f t="shared" si="3"/>
        <v>0</v>
      </c>
    </row>
    <row r="9" spans="1:37" x14ac:dyDescent="0.25">
      <c r="A9" s="12" t="s">
        <v>19</v>
      </c>
      <c r="B9" s="8" t="s">
        <v>132</v>
      </c>
      <c r="C9" s="4" t="s">
        <v>2</v>
      </c>
      <c r="D9" s="4" t="s">
        <v>2</v>
      </c>
      <c r="E9" s="4" t="s">
        <v>2</v>
      </c>
      <c r="F9" s="4" t="s">
        <v>2</v>
      </c>
      <c r="G9" s="5" t="s">
        <v>3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2</v>
      </c>
      <c r="N9" s="5" t="s">
        <v>3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5" t="s">
        <v>3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7" t="s">
        <v>5</v>
      </c>
      <c r="AB9" s="5" t="s">
        <v>3</v>
      </c>
      <c r="AC9" s="4" t="s">
        <v>2</v>
      </c>
      <c r="AD9" s="4" t="s">
        <v>2</v>
      </c>
      <c r="AE9" s="4" t="s">
        <v>2</v>
      </c>
      <c r="AF9" s="4" t="s">
        <v>2</v>
      </c>
      <c r="AG9" s="4" t="s">
        <v>2</v>
      </c>
      <c r="AH9" s="4">
        <f t="shared" si="0"/>
        <v>26</v>
      </c>
      <c r="AI9" s="4">
        <f t="shared" si="1"/>
        <v>0</v>
      </c>
      <c r="AJ9" s="4">
        <f t="shared" si="2"/>
        <v>0</v>
      </c>
      <c r="AK9" s="4">
        <f t="shared" si="3"/>
        <v>0</v>
      </c>
    </row>
    <row r="10" spans="1:37" x14ac:dyDescent="0.25">
      <c r="A10" s="12" t="s">
        <v>20</v>
      </c>
      <c r="B10" s="8" t="s">
        <v>133</v>
      </c>
      <c r="C10" s="6" t="s">
        <v>4</v>
      </c>
      <c r="D10" s="4" t="s">
        <v>2</v>
      </c>
      <c r="E10" s="4" t="s">
        <v>2</v>
      </c>
      <c r="F10" s="4" t="s">
        <v>2</v>
      </c>
      <c r="G10" s="5" t="s">
        <v>3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5" t="s">
        <v>3</v>
      </c>
      <c r="O10" s="4" t="s">
        <v>2</v>
      </c>
      <c r="P10" s="6" t="s">
        <v>4</v>
      </c>
      <c r="Q10" s="4" t="s">
        <v>2</v>
      </c>
      <c r="R10" s="4" t="s">
        <v>2</v>
      </c>
      <c r="S10" s="4" t="s">
        <v>2</v>
      </c>
      <c r="T10" s="4" t="s">
        <v>2</v>
      </c>
      <c r="U10" s="5" t="s">
        <v>3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7" t="s">
        <v>5</v>
      </c>
      <c r="AB10" s="5" t="s">
        <v>3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>
        <f t="shared" si="0"/>
        <v>24</v>
      </c>
      <c r="AI10" s="4">
        <f t="shared" si="1"/>
        <v>2</v>
      </c>
      <c r="AJ10" s="4">
        <f t="shared" si="2"/>
        <v>0</v>
      </c>
      <c r="AK10" s="4">
        <f t="shared" si="3"/>
        <v>0</v>
      </c>
    </row>
    <row r="11" spans="1:37" x14ac:dyDescent="0.25">
      <c r="A11" s="12" t="s">
        <v>21</v>
      </c>
      <c r="B11" s="8" t="s">
        <v>134</v>
      </c>
      <c r="C11" s="4" t="s">
        <v>2</v>
      </c>
      <c r="D11" s="4" t="s">
        <v>2</v>
      </c>
      <c r="E11" s="4" t="s">
        <v>2</v>
      </c>
      <c r="F11" s="4" t="s">
        <v>2</v>
      </c>
      <c r="G11" s="5" t="s">
        <v>3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5" t="s">
        <v>3</v>
      </c>
      <c r="O11" s="4" t="s">
        <v>2</v>
      </c>
      <c r="P11" s="4" t="s">
        <v>2</v>
      </c>
      <c r="Q11" s="4" t="s">
        <v>2</v>
      </c>
      <c r="R11" s="4" t="s">
        <v>2</v>
      </c>
      <c r="S11" s="4" t="s">
        <v>2</v>
      </c>
      <c r="T11" s="4" t="s">
        <v>2</v>
      </c>
      <c r="U11" s="5" t="s">
        <v>3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7" t="s">
        <v>5</v>
      </c>
      <c r="AB11" s="5" t="s">
        <v>3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>
        <f t="shared" si="0"/>
        <v>26</v>
      </c>
      <c r="AI11" s="4">
        <f t="shared" si="1"/>
        <v>0</v>
      </c>
      <c r="AJ11" s="4">
        <f t="shared" si="2"/>
        <v>0</v>
      </c>
      <c r="AK11" s="4">
        <f t="shared" si="3"/>
        <v>0</v>
      </c>
    </row>
    <row r="12" spans="1:37" x14ac:dyDescent="0.25">
      <c r="A12" s="12" t="s">
        <v>22</v>
      </c>
      <c r="B12" s="8" t="s">
        <v>135</v>
      </c>
      <c r="C12" s="4" t="s">
        <v>2</v>
      </c>
      <c r="D12" s="4" t="s">
        <v>2</v>
      </c>
      <c r="E12" s="4" t="s">
        <v>2</v>
      </c>
      <c r="F12" s="4" t="s">
        <v>2</v>
      </c>
      <c r="G12" s="5" t="s">
        <v>3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5" t="s">
        <v>3</v>
      </c>
      <c r="O12" s="4" t="s">
        <v>2</v>
      </c>
      <c r="P12" s="4" t="s">
        <v>2</v>
      </c>
      <c r="Q12" s="4" t="s">
        <v>2</v>
      </c>
      <c r="R12" s="4" t="s">
        <v>2</v>
      </c>
      <c r="S12" s="4" t="s">
        <v>2</v>
      </c>
      <c r="T12" s="4" t="s">
        <v>2</v>
      </c>
      <c r="U12" s="5" t="s">
        <v>3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2</v>
      </c>
      <c r="AA12" s="7" t="s">
        <v>5</v>
      </c>
      <c r="AB12" s="5" t="s">
        <v>3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>
        <f t="shared" si="0"/>
        <v>26</v>
      </c>
      <c r="AI12" s="4">
        <f t="shared" si="1"/>
        <v>0</v>
      </c>
      <c r="AJ12" s="4">
        <f t="shared" si="2"/>
        <v>0</v>
      </c>
      <c r="AK12" s="4">
        <f t="shared" si="3"/>
        <v>0</v>
      </c>
    </row>
    <row r="13" spans="1:37" x14ac:dyDescent="0.25">
      <c r="A13" s="12" t="s">
        <v>23</v>
      </c>
      <c r="B13" s="8" t="s">
        <v>136</v>
      </c>
      <c r="C13" s="4" t="s">
        <v>2</v>
      </c>
      <c r="D13" s="4" t="s">
        <v>2</v>
      </c>
      <c r="E13" s="4" t="s">
        <v>2</v>
      </c>
      <c r="F13" s="4" t="s">
        <v>2</v>
      </c>
      <c r="G13" s="5" t="s">
        <v>3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6</v>
      </c>
      <c r="M13" s="4" t="s">
        <v>2</v>
      </c>
      <c r="N13" s="5" t="s">
        <v>3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 s="5" t="s">
        <v>3</v>
      </c>
      <c r="V13" s="4" t="s">
        <v>2</v>
      </c>
      <c r="W13" s="4" t="s">
        <v>2</v>
      </c>
      <c r="X13" s="4" t="s">
        <v>2</v>
      </c>
      <c r="Y13" s="4" t="s">
        <v>2</v>
      </c>
      <c r="Z13" s="4" t="s">
        <v>2</v>
      </c>
      <c r="AA13" s="7" t="s">
        <v>5</v>
      </c>
      <c r="AB13" s="5" t="s">
        <v>3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>
        <f t="shared" si="0"/>
        <v>25</v>
      </c>
      <c r="AI13" s="4">
        <f t="shared" si="1"/>
        <v>0</v>
      </c>
      <c r="AJ13" s="4">
        <f t="shared" si="2"/>
        <v>1</v>
      </c>
      <c r="AK13" s="4">
        <f t="shared" si="3"/>
        <v>0</v>
      </c>
    </row>
    <row r="14" spans="1:37" x14ac:dyDescent="0.25">
      <c r="A14" s="12" t="s">
        <v>24</v>
      </c>
      <c r="B14" s="8" t="s">
        <v>137</v>
      </c>
      <c r="C14" s="4" t="s">
        <v>2</v>
      </c>
      <c r="D14" s="4" t="s">
        <v>2</v>
      </c>
      <c r="E14" s="4" t="s">
        <v>2</v>
      </c>
      <c r="F14" s="4" t="s">
        <v>2</v>
      </c>
      <c r="G14" s="5" t="s">
        <v>3</v>
      </c>
      <c r="H14" s="4" t="s">
        <v>2</v>
      </c>
      <c r="I14" s="4" t="s">
        <v>2</v>
      </c>
      <c r="J14" s="6" t="s">
        <v>4</v>
      </c>
      <c r="K14" s="4" t="s">
        <v>2</v>
      </c>
      <c r="L14" s="4" t="s">
        <v>2</v>
      </c>
      <c r="M14" s="4" t="s">
        <v>2</v>
      </c>
      <c r="N14" s="5" t="s">
        <v>3</v>
      </c>
      <c r="O14" s="4" t="s">
        <v>2</v>
      </c>
      <c r="P14" s="4" t="s">
        <v>2</v>
      </c>
      <c r="Q14" s="4" t="s">
        <v>2</v>
      </c>
      <c r="R14" s="4" t="s">
        <v>2</v>
      </c>
      <c r="S14" s="4" t="s">
        <v>2</v>
      </c>
      <c r="T14" s="4" t="s">
        <v>2</v>
      </c>
      <c r="U14" s="5" t="s">
        <v>3</v>
      </c>
      <c r="V14" s="4" t="s">
        <v>2</v>
      </c>
      <c r="W14" s="6" t="s">
        <v>4</v>
      </c>
      <c r="X14" s="6" t="s">
        <v>4</v>
      </c>
      <c r="Y14" s="6" t="s">
        <v>4</v>
      </c>
      <c r="Z14" s="4" t="s">
        <v>2</v>
      </c>
      <c r="AA14" s="7" t="s">
        <v>5</v>
      </c>
      <c r="AB14" s="5" t="s">
        <v>3</v>
      </c>
      <c r="AC14" s="4" t="s">
        <v>2</v>
      </c>
      <c r="AD14" s="4" t="s">
        <v>2</v>
      </c>
      <c r="AE14" s="4" t="s">
        <v>2</v>
      </c>
      <c r="AF14" s="4" t="s">
        <v>2</v>
      </c>
      <c r="AG14" s="4" t="s">
        <v>2</v>
      </c>
      <c r="AH14" s="4">
        <f t="shared" si="0"/>
        <v>22</v>
      </c>
      <c r="AI14" s="4">
        <f t="shared" si="1"/>
        <v>4</v>
      </c>
      <c r="AJ14" s="4">
        <f t="shared" si="2"/>
        <v>0</v>
      </c>
      <c r="AK14" s="4">
        <f t="shared" si="3"/>
        <v>0</v>
      </c>
    </row>
    <row r="15" spans="1:37" x14ac:dyDescent="0.25">
      <c r="A15" s="12" t="s">
        <v>25</v>
      </c>
      <c r="B15" s="8" t="s">
        <v>138</v>
      </c>
      <c r="C15" s="4" t="s">
        <v>2</v>
      </c>
      <c r="D15" s="4" t="s">
        <v>2</v>
      </c>
      <c r="E15" s="4" t="s">
        <v>2</v>
      </c>
      <c r="F15" s="4" t="s">
        <v>2</v>
      </c>
      <c r="G15" s="5" t="s">
        <v>3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5" t="s">
        <v>3</v>
      </c>
      <c r="O15" s="6" t="s">
        <v>4</v>
      </c>
      <c r="P15" s="4" t="s">
        <v>2</v>
      </c>
      <c r="Q15" s="4" t="s">
        <v>2</v>
      </c>
      <c r="R15" s="4" t="s">
        <v>2</v>
      </c>
      <c r="S15" s="4" t="s">
        <v>2</v>
      </c>
      <c r="T15" s="4" t="s">
        <v>2</v>
      </c>
      <c r="U15" s="5" t="s">
        <v>3</v>
      </c>
      <c r="V15" s="4" t="s">
        <v>2</v>
      </c>
      <c r="W15" s="4" t="s">
        <v>2</v>
      </c>
      <c r="X15" s="4" t="s">
        <v>2</v>
      </c>
      <c r="Y15" s="4" t="s">
        <v>2</v>
      </c>
      <c r="Z15" s="4" t="s">
        <v>2</v>
      </c>
      <c r="AA15" s="7" t="s">
        <v>5</v>
      </c>
      <c r="AB15" s="5" t="s">
        <v>3</v>
      </c>
      <c r="AC15" s="4" t="s">
        <v>2</v>
      </c>
      <c r="AD15" s="4" t="s">
        <v>2</v>
      </c>
      <c r="AE15" s="4" t="s">
        <v>2</v>
      </c>
      <c r="AF15" s="4" t="s">
        <v>2</v>
      </c>
      <c r="AG15" s="4" t="s">
        <v>2</v>
      </c>
      <c r="AH15" s="4">
        <f t="shared" si="0"/>
        <v>25</v>
      </c>
      <c r="AI15" s="4">
        <f t="shared" si="1"/>
        <v>1</v>
      </c>
      <c r="AJ15" s="4">
        <f t="shared" si="2"/>
        <v>0</v>
      </c>
      <c r="AK15" s="4">
        <f t="shared" si="3"/>
        <v>0</v>
      </c>
    </row>
    <row r="16" spans="1:37" x14ac:dyDescent="0.25">
      <c r="A16" s="12" t="s">
        <v>26</v>
      </c>
      <c r="B16" s="8" t="s">
        <v>139</v>
      </c>
      <c r="C16" s="4" t="s">
        <v>2</v>
      </c>
      <c r="D16" s="4" t="s">
        <v>2</v>
      </c>
      <c r="E16" s="4" t="s">
        <v>2</v>
      </c>
      <c r="F16" s="4" t="s">
        <v>2</v>
      </c>
      <c r="G16" s="5" t="s">
        <v>3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6" t="s">
        <v>4</v>
      </c>
      <c r="N16" s="5" t="s">
        <v>3</v>
      </c>
      <c r="O16" s="4" t="s">
        <v>2</v>
      </c>
      <c r="P16" s="4" t="s">
        <v>2</v>
      </c>
      <c r="Q16" s="4" t="s">
        <v>2</v>
      </c>
      <c r="R16" s="4" t="s">
        <v>2</v>
      </c>
      <c r="S16" s="4" t="s">
        <v>2</v>
      </c>
      <c r="T16" s="4" t="s">
        <v>2</v>
      </c>
      <c r="U16" s="5" t="s">
        <v>3</v>
      </c>
      <c r="V16" s="4" t="s">
        <v>2</v>
      </c>
      <c r="W16" s="4" t="s">
        <v>2</v>
      </c>
      <c r="X16" s="4" t="s">
        <v>2</v>
      </c>
      <c r="Y16" s="4" t="s">
        <v>2</v>
      </c>
      <c r="Z16" s="4" t="s">
        <v>2</v>
      </c>
      <c r="AA16" s="7" t="s">
        <v>5</v>
      </c>
      <c r="AB16" s="5" t="s">
        <v>3</v>
      </c>
      <c r="AC16" s="4" t="s">
        <v>2</v>
      </c>
      <c r="AD16" s="4" t="s">
        <v>2</v>
      </c>
      <c r="AE16" s="4" t="s">
        <v>2</v>
      </c>
      <c r="AF16" s="4" t="s">
        <v>2</v>
      </c>
      <c r="AG16" s="4" t="s">
        <v>2</v>
      </c>
      <c r="AH16" s="4">
        <f t="shared" si="0"/>
        <v>25</v>
      </c>
      <c r="AI16" s="4">
        <f t="shared" si="1"/>
        <v>1</v>
      </c>
      <c r="AJ16" s="4">
        <f t="shared" si="2"/>
        <v>0</v>
      </c>
      <c r="AK16" s="4">
        <f t="shared" si="3"/>
        <v>0</v>
      </c>
    </row>
    <row r="17" spans="1:37" x14ac:dyDescent="0.25">
      <c r="A17" s="12" t="s">
        <v>27</v>
      </c>
      <c r="B17" s="8" t="s">
        <v>140</v>
      </c>
      <c r="C17" s="4" t="s">
        <v>2</v>
      </c>
      <c r="D17" s="4" t="s">
        <v>2</v>
      </c>
      <c r="E17" s="6" t="s">
        <v>4</v>
      </c>
      <c r="F17" s="4" t="s">
        <v>2</v>
      </c>
      <c r="G17" s="5" t="s">
        <v>3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5" t="s">
        <v>3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5" t="s">
        <v>3</v>
      </c>
      <c r="V17" s="6" t="s">
        <v>4</v>
      </c>
      <c r="W17" s="4" t="s">
        <v>2</v>
      </c>
      <c r="X17" s="4" t="s">
        <v>2</v>
      </c>
      <c r="Y17" s="4" t="s">
        <v>2</v>
      </c>
      <c r="Z17" s="4" t="s">
        <v>2</v>
      </c>
      <c r="AA17" s="7" t="s">
        <v>5</v>
      </c>
      <c r="AB17" s="5" t="s">
        <v>3</v>
      </c>
      <c r="AC17" s="4" t="s">
        <v>2</v>
      </c>
      <c r="AD17" s="4" t="s">
        <v>2</v>
      </c>
      <c r="AE17" s="4" t="s">
        <v>2</v>
      </c>
      <c r="AF17" s="4" t="s">
        <v>2</v>
      </c>
      <c r="AG17" s="4" t="s">
        <v>2</v>
      </c>
      <c r="AH17" s="4">
        <f t="shared" si="0"/>
        <v>24</v>
      </c>
      <c r="AI17" s="4">
        <f t="shared" si="1"/>
        <v>2</v>
      </c>
      <c r="AJ17" s="4">
        <f t="shared" si="2"/>
        <v>0</v>
      </c>
      <c r="AK17" s="4">
        <f t="shared" si="3"/>
        <v>0</v>
      </c>
    </row>
    <row r="18" spans="1:37" x14ac:dyDescent="0.25">
      <c r="A18" s="12" t="s">
        <v>28</v>
      </c>
      <c r="B18" s="8" t="s">
        <v>141</v>
      </c>
      <c r="C18" s="10" t="s">
        <v>7</v>
      </c>
      <c r="D18" s="10" t="s">
        <v>7</v>
      </c>
      <c r="E18" s="10" t="s">
        <v>7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T18" s="10" t="s">
        <v>7</v>
      </c>
      <c r="U18" s="5" t="s">
        <v>3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7" t="s">
        <v>5</v>
      </c>
      <c r="AB18" s="5" t="s">
        <v>3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>
        <f t="shared" si="0"/>
        <v>10</v>
      </c>
      <c r="AI18" s="4">
        <f t="shared" si="1"/>
        <v>0</v>
      </c>
      <c r="AJ18" s="4">
        <f t="shared" si="2"/>
        <v>0</v>
      </c>
      <c r="AK18" s="4">
        <f t="shared" si="3"/>
        <v>18</v>
      </c>
    </row>
    <row r="19" spans="1:37" x14ac:dyDescent="0.25">
      <c r="A19" s="12" t="s">
        <v>29</v>
      </c>
      <c r="B19" s="3" t="s">
        <v>142</v>
      </c>
      <c r="C19" s="4" t="s">
        <v>2</v>
      </c>
      <c r="D19" s="4" t="s">
        <v>2</v>
      </c>
      <c r="E19" s="4" t="s">
        <v>2</v>
      </c>
      <c r="F19" s="4" t="s">
        <v>2</v>
      </c>
      <c r="G19" s="5" t="s">
        <v>3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5" t="s">
        <v>3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2</v>
      </c>
      <c r="U19" s="5" t="s">
        <v>3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7" t="s">
        <v>5</v>
      </c>
      <c r="AB19" s="5" t="s">
        <v>3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>
        <f t="shared" si="0"/>
        <v>26</v>
      </c>
      <c r="AI19" s="4">
        <f t="shared" si="1"/>
        <v>0</v>
      </c>
      <c r="AJ19" s="4">
        <f t="shared" si="2"/>
        <v>0</v>
      </c>
      <c r="AK19" s="4">
        <f t="shared" si="3"/>
        <v>0</v>
      </c>
    </row>
    <row r="20" spans="1:37" x14ac:dyDescent="0.25">
      <c r="A20" s="12" t="s">
        <v>30</v>
      </c>
      <c r="B20" s="8" t="s">
        <v>143</v>
      </c>
      <c r="C20" s="6" t="s">
        <v>4</v>
      </c>
      <c r="D20" s="6" t="s">
        <v>4</v>
      </c>
      <c r="E20" s="6" t="s">
        <v>4</v>
      </c>
      <c r="F20" s="6" t="s">
        <v>4</v>
      </c>
      <c r="G20" s="6" t="s">
        <v>4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5" t="s">
        <v>3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</v>
      </c>
      <c r="T20" s="4" t="s">
        <v>2</v>
      </c>
      <c r="U20" s="5" t="s">
        <v>3</v>
      </c>
      <c r="V20" s="4" t="s">
        <v>2</v>
      </c>
      <c r="W20" s="4" t="s">
        <v>2</v>
      </c>
      <c r="X20" s="4" t="s">
        <v>2</v>
      </c>
      <c r="Y20" s="4" t="s">
        <v>2</v>
      </c>
      <c r="Z20" s="4" t="s">
        <v>2</v>
      </c>
      <c r="AA20" s="7" t="s">
        <v>5</v>
      </c>
      <c r="AB20" s="5" t="s">
        <v>3</v>
      </c>
      <c r="AC20" s="4" t="s">
        <v>2</v>
      </c>
      <c r="AD20" s="4" t="s">
        <v>2</v>
      </c>
      <c r="AE20" s="4" t="s">
        <v>2</v>
      </c>
      <c r="AF20" s="4" t="s">
        <v>2</v>
      </c>
      <c r="AG20" s="4" t="s">
        <v>2</v>
      </c>
      <c r="AH20" s="4">
        <f t="shared" si="0"/>
        <v>16</v>
      </c>
      <c r="AI20" s="4">
        <f t="shared" si="1"/>
        <v>11</v>
      </c>
      <c r="AJ20" s="4">
        <f t="shared" si="2"/>
        <v>0</v>
      </c>
      <c r="AK20" s="4">
        <f t="shared" si="3"/>
        <v>0</v>
      </c>
    </row>
    <row r="21" spans="1:37" x14ac:dyDescent="0.25">
      <c r="A21" s="12" t="s">
        <v>31</v>
      </c>
      <c r="B21" s="11" t="s">
        <v>144</v>
      </c>
      <c r="C21" s="4" t="s">
        <v>2</v>
      </c>
      <c r="D21" s="4" t="s">
        <v>2</v>
      </c>
      <c r="E21" s="4" t="s">
        <v>2</v>
      </c>
      <c r="F21" s="6" t="s">
        <v>4</v>
      </c>
      <c r="G21" s="6" t="s">
        <v>4</v>
      </c>
      <c r="H21" s="6" t="s">
        <v>4</v>
      </c>
      <c r="I21" s="4" t="s">
        <v>2</v>
      </c>
      <c r="J21" s="4" t="s">
        <v>8</v>
      </c>
      <c r="K21" s="4" t="s">
        <v>2</v>
      </c>
      <c r="L21" s="4" t="s">
        <v>2</v>
      </c>
      <c r="M21" s="4" t="s">
        <v>2</v>
      </c>
      <c r="N21" s="5" t="s">
        <v>3</v>
      </c>
      <c r="O21" s="4" t="s">
        <v>2</v>
      </c>
      <c r="P21" s="4" t="s">
        <v>2</v>
      </c>
      <c r="Q21" s="4" t="s">
        <v>2</v>
      </c>
      <c r="R21" s="4" t="s">
        <v>2</v>
      </c>
      <c r="S21" s="4" t="s">
        <v>2</v>
      </c>
      <c r="T21" s="4" t="s">
        <v>2</v>
      </c>
      <c r="U21" s="5" t="s">
        <v>3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7" t="s">
        <v>5</v>
      </c>
      <c r="AB21" s="5" t="s">
        <v>3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>
        <f t="shared" si="0"/>
        <v>23</v>
      </c>
      <c r="AI21" s="4">
        <f t="shared" si="1"/>
        <v>3</v>
      </c>
      <c r="AJ21" s="4">
        <f t="shared" si="2"/>
        <v>1</v>
      </c>
      <c r="AK21" s="4">
        <f t="shared" si="3"/>
        <v>0</v>
      </c>
    </row>
    <row r="22" spans="1:37" x14ac:dyDescent="0.25">
      <c r="A22" s="12" t="s">
        <v>32</v>
      </c>
      <c r="B22" s="8" t="s">
        <v>145</v>
      </c>
      <c r="C22" s="4" t="s">
        <v>2</v>
      </c>
      <c r="D22" s="4" t="s">
        <v>2</v>
      </c>
      <c r="E22" s="4" t="s">
        <v>2</v>
      </c>
      <c r="F22" s="4" t="s">
        <v>2</v>
      </c>
      <c r="G22" s="5" t="s">
        <v>3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5" t="s">
        <v>3</v>
      </c>
      <c r="O22" s="4" t="s">
        <v>2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 s="5" t="s">
        <v>3</v>
      </c>
      <c r="V22" s="4" t="s">
        <v>2</v>
      </c>
      <c r="W22" s="4" t="s">
        <v>2</v>
      </c>
      <c r="X22" s="4" t="s">
        <v>2</v>
      </c>
      <c r="Y22" s="4" t="s">
        <v>2</v>
      </c>
      <c r="Z22" s="4" t="s">
        <v>8</v>
      </c>
      <c r="AA22" s="7" t="s">
        <v>5</v>
      </c>
      <c r="AB22" s="5" t="s">
        <v>3</v>
      </c>
      <c r="AC22" s="4" t="s">
        <v>2</v>
      </c>
      <c r="AD22" s="4" t="s">
        <v>2</v>
      </c>
      <c r="AE22" s="4" t="s">
        <v>2</v>
      </c>
      <c r="AF22" s="4" t="s">
        <v>2</v>
      </c>
      <c r="AG22" s="4" t="s">
        <v>2</v>
      </c>
      <c r="AH22" s="4">
        <f t="shared" si="0"/>
        <v>25</v>
      </c>
      <c r="AI22" s="4">
        <f t="shared" si="1"/>
        <v>0</v>
      </c>
      <c r="AJ22" s="4">
        <f t="shared" si="2"/>
        <v>1</v>
      </c>
      <c r="AK22" s="4">
        <f t="shared" si="3"/>
        <v>0</v>
      </c>
    </row>
    <row r="23" spans="1:37" x14ac:dyDescent="0.25">
      <c r="A23" s="12" t="s">
        <v>33</v>
      </c>
      <c r="B23" s="11" t="s">
        <v>146</v>
      </c>
      <c r="C23" s="4" t="s">
        <v>2</v>
      </c>
      <c r="D23" s="4" t="s">
        <v>2</v>
      </c>
      <c r="E23" s="4" t="s">
        <v>2</v>
      </c>
      <c r="F23" s="4" t="s">
        <v>2</v>
      </c>
      <c r="G23" s="5" t="s">
        <v>3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5" t="s">
        <v>3</v>
      </c>
      <c r="O23" s="4" t="s">
        <v>2</v>
      </c>
      <c r="P23" s="4" t="s">
        <v>2</v>
      </c>
      <c r="Q23" s="4" t="s">
        <v>2</v>
      </c>
      <c r="R23" s="4" t="s">
        <v>2</v>
      </c>
      <c r="S23" s="4" t="s">
        <v>2</v>
      </c>
      <c r="T23" s="4" t="s">
        <v>2</v>
      </c>
      <c r="U23" s="5" t="s">
        <v>3</v>
      </c>
      <c r="V23" s="4" t="s">
        <v>2</v>
      </c>
      <c r="W23" s="4" t="s">
        <v>2</v>
      </c>
      <c r="X23" s="4" t="s">
        <v>2</v>
      </c>
      <c r="Y23" s="4" t="s">
        <v>2</v>
      </c>
      <c r="Z23" s="4" t="s">
        <v>2</v>
      </c>
      <c r="AA23" s="7" t="s">
        <v>5</v>
      </c>
      <c r="AB23" s="5" t="s">
        <v>3</v>
      </c>
      <c r="AC23" s="4" t="s">
        <v>2</v>
      </c>
      <c r="AD23" s="4" t="s">
        <v>2</v>
      </c>
      <c r="AE23" s="4" t="s">
        <v>2</v>
      </c>
      <c r="AF23" s="4" t="s">
        <v>2</v>
      </c>
      <c r="AG23" s="4" t="s">
        <v>2</v>
      </c>
      <c r="AH23" s="4">
        <f t="shared" si="0"/>
        <v>26</v>
      </c>
      <c r="AI23" s="4">
        <f t="shared" si="1"/>
        <v>0</v>
      </c>
      <c r="AJ23" s="4">
        <f t="shared" si="2"/>
        <v>0</v>
      </c>
      <c r="AK23" s="4">
        <f t="shared" si="3"/>
        <v>0</v>
      </c>
    </row>
    <row r="24" spans="1:37" x14ac:dyDescent="0.25">
      <c r="A24" s="12" t="s">
        <v>34</v>
      </c>
      <c r="B24" s="8" t="s">
        <v>147</v>
      </c>
      <c r="C24" s="4" t="s">
        <v>2</v>
      </c>
      <c r="D24" s="4" t="s">
        <v>2</v>
      </c>
      <c r="E24" s="4" t="s">
        <v>2</v>
      </c>
      <c r="F24" s="4" t="s">
        <v>2</v>
      </c>
      <c r="G24" s="5" t="s">
        <v>3</v>
      </c>
      <c r="H24" s="6" t="s">
        <v>4</v>
      </c>
      <c r="I24" s="6" t="s">
        <v>4</v>
      </c>
      <c r="J24" s="6" t="s">
        <v>4</v>
      </c>
      <c r="K24" s="4" t="s">
        <v>2</v>
      </c>
      <c r="L24" s="4" t="s">
        <v>2</v>
      </c>
      <c r="M24" s="4" t="s">
        <v>2</v>
      </c>
      <c r="N24" s="5" t="s">
        <v>3</v>
      </c>
      <c r="O24" s="4" t="s">
        <v>2</v>
      </c>
      <c r="P24" s="4" t="s">
        <v>2</v>
      </c>
      <c r="Q24" s="4" t="s">
        <v>2</v>
      </c>
      <c r="R24" s="4" t="s">
        <v>2</v>
      </c>
      <c r="S24" s="4" t="s">
        <v>2</v>
      </c>
      <c r="T24" s="4" t="s">
        <v>2</v>
      </c>
      <c r="U24" s="5" t="s">
        <v>3</v>
      </c>
      <c r="V24" s="4" t="s">
        <v>2</v>
      </c>
      <c r="W24" s="4" t="s">
        <v>2</v>
      </c>
      <c r="X24" s="4" t="s">
        <v>2</v>
      </c>
      <c r="Y24" s="4" t="s">
        <v>2</v>
      </c>
      <c r="Z24" s="4" t="s">
        <v>2</v>
      </c>
      <c r="AA24" s="7" t="s">
        <v>5</v>
      </c>
      <c r="AB24" s="5" t="s">
        <v>3</v>
      </c>
      <c r="AC24" s="4" t="s">
        <v>2</v>
      </c>
      <c r="AD24" s="4" t="s">
        <v>2</v>
      </c>
      <c r="AE24" s="4" t="s">
        <v>2</v>
      </c>
      <c r="AF24" s="4" t="s">
        <v>2</v>
      </c>
      <c r="AG24" s="4" t="s">
        <v>2</v>
      </c>
      <c r="AH24" s="4">
        <f t="shared" si="0"/>
        <v>23</v>
      </c>
      <c r="AI24" s="4">
        <f t="shared" si="1"/>
        <v>3</v>
      </c>
      <c r="AJ24" s="4">
        <f t="shared" si="2"/>
        <v>0</v>
      </c>
      <c r="AK24" s="4">
        <f t="shared" si="3"/>
        <v>0</v>
      </c>
    </row>
    <row r="25" spans="1:37" x14ac:dyDescent="0.25">
      <c r="A25" s="12" t="s">
        <v>35</v>
      </c>
      <c r="B25" s="8" t="s">
        <v>148</v>
      </c>
      <c r="C25" s="6" t="s">
        <v>4</v>
      </c>
      <c r="D25" s="4" t="s">
        <v>2</v>
      </c>
      <c r="E25" s="4" t="s">
        <v>2</v>
      </c>
      <c r="F25" s="4" t="s">
        <v>2</v>
      </c>
      <c r="G25" s="5" t="s">
        <v>3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5" t="s">
        <v>3</v>
      </c>
      <c r="O25" s="4" t="s">
        <v>2</v>
      </c>
      <c r="P25" s="4" t="s">
        <v>2</v>
      </c>
      <c r="Q25" s="4" t="s">
        <v>2</v>
      </c>
      <c r="R25" s="4" t="s">
        <v>2</v>
      </c>
      <c r="S25" s="4" t="s">
        <v>2</v>
      </c>
      <c r="T25" s="4" t="s">
        <v>2</v>
      </c>
      <c r="U25" s="5" t="s">
        <v>3</v>
      </c>
      <c r="V25" s="4" t="s">
        <v>2</v>
      </c>
      <c r="W25" s="4" t="s">
        <v>2</v>
      </c>
      <c r="X25" s="4" t="s">
        <v>2</v>
      </c>
      <c r="Y25" s="4" t="s">
        <v>2</v>
      </c>
      <c r="Z25" s="4" t="s">
        <v>2</v>
      </c>
      <c r="AA25" s="7" t="s">
        <v>5</v>
      </c>
      <c r="AB25" s="5" t="s">
        <v>3</v>
      </c>
      <c r="AC25" s="4" t="s">
        <v>2</v>
      </c>
      <c r="AD25" s="4" t="s">
        <v>2</v>
      </c>
      <c r="AE25" s="4" t="s">
        <v>2</v>
      </c>
      <c r="AF25" s="4" t="s">
        <v>2</v>
      </c>
      <c r="AG25" s="4" t="s">
        <v>2</v>
      </c>
      <c r="AH25" s="4">
        <f t="shared" si="0"/>
        <v>25</v>
      </c>
      <c r="AI25" s="4">
        <f t="shared" si="1"/>
        <v>1</v>
      </c>
      <c r="AJ25" s="4">
        <f t="shared" si="2"/>
        <v>0</v>
      </c>
      <c r="AK25" s="4">
        <f t="shared" si="3"/>
        <v>0</v>
      </c>
    </row>
    <row r="26" spans="1:37" x14ac:dyDescent="0.25">
      <c r="A26" s="12" t="s">
        <v>36</v>
      </c>
      <c r="B26" s="8" t="s">
        <v>149</v>
      </c>
      <c r="C26" s="4" t="s">
        <v>2</v>
      </c>
      <c r="D26" s="4" t="s">
        <v>2</v>
      </c>
      <c r="E26" s="4" t="s">
        <v>2</v>
      </c>
      <c r="F26" s="4" t="s">
        <v>2</v>
      </c>
      <c r="G26" s="5" t="s">
        <v>3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5" t="s">
        <v>3</v>
      </c>
      <c r="O26" s="4" t="s">
        <v>2</v>
      </c>
      <c r="P26" s="4" t="s">
        <v>2</v>
      </c>
      <c r="Q26" s="4" t="s">
        <v>2</v>
      </c>
      <c r="R26" s="4" t="s">
        <v>2</v>
      </c>
      <c r="S26" s="4" t="s">
        <v>2</v>
      </c>
      <c r="T26" s="4" t="s">
        <v>2</v>
      </c>
      <c r="U26" s="5" t="s">
        <v>3</v>
      </c>
      <c r="V26" s="4" t="s">
        <v>2</v>
      </c>
      <c r="W26" s="4" t="s">
        <v>2</v>
      </c>
      <c r="X26" s="4" t="s">
        <v>2</v>
      </c>
      <c r="Y26" s="4" t="s">
        <v>2</v>
      </c>
      <c r="Z26" s="4" t="s">
        <v>2</v>
      </c>
      <c r="AA26" s="7" t="s">
        <v>5</v>
      </c>
      <c r="AB26" s="5" t="s">
        <v>3</v>
      </c>
      <c r="AC26" s="4" t="s">
        <v>2</v>
      </c>
      <c r="AD26" s="4" t="s">
        <v>2</v>
      </c>
      <c r="AE26" s="4" t="s">
        <v>2</v>
      </c>
      <c r="AF26" s="4" t="s">
        <v>2</v>
      </c>
      <c r="AG26" s="4" t="s">
        <v>2</v>
      </c>
      <c r="AH26" s="4">
        <f t="shared" si="0"/>
        <v>26</v>
      </c>
      <c r="AI26" s="4">
        <f t="shared" si="1"/>
        <v>0</v>
      </c>
      <c r="AJ26" s="4">
        <f t="shared" si="2"/>
        <v>0</v>
      </c>
      <c r="AK26" s="4">
        <f t="shared" si="3"/>
        <v>0</v>
      </c>
    </row>
    <row r="27" spans="1:37" x14ac:dyDescent="0.25">
      <c r="A27" s="12" t="s">
        <v>37</v>
      </c>
      <c r="B27" s="8" t="s">
        <v>150</v>
      </c>
      <c r="C27" s="4" t="s">
        <v>2</v>
      </c>
      <c r="D27" s="4" t="s">
        <v>2</v>
      </c>
      <c r="E27" s="4" t="s">
        <v>2</v>
      </c>
      <c r="F27" s="6" t="s">
        <v>4</v>
      </c>
      <c r="G27" s="5" t="s">
        <v>3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5" t="s">
        <v>3</v>
      </c>
      <c r="O27" s="4" t="s">
        <v>2</v>
      </c>
      <c r="P27" s="4" t="s">
        <v>2</v>
      </c>
      <c r="Q27" s="4" t="s">
        <v>2</v>
      </c>
      <c r="R27" s="4" t="s">
        <v>2</v>
      </c>
      <c r="S27" s="4" t="s">
        <v>2</v>
      </c>
      <c r="T27" s="6" t="s">
        <v>4</v>
      </c>
      <c r="U27" s="5" t="s">
        <v>3</v>
      </c>
      <c r="V27" s="4" t="s">
        <v>2</v>
      </c>
      <c r="W27" s="4" t="s">
        <v>2</v>
      </c>
      <c r="X27" s="4" t="s">
        <v>2</v>
      </c>
      <c r="Y27" s="4" t="s">
        <v>2</v>
      </c>
      <c r="Z27" s="4" t="s">
        <v>2</v>
      </c>
      <c r="AA27" s="7" t="s">
        <v>5</v>
      </c>
      <c r="AB27" s="5" t="s">
        <v>3</v>
      </c>
      <c r="AC27" s="4" t="s">
        <v>2</v>
      </c>
      <c r="AD27" s="4" t="s">
        <v>2</v>
      </c>
      <c r="AE27" s="4" t="s">
        <v>2</v>
      </c>
      <c r="AF27" s="4" t="s">
        <v>2</v>
      </c>
      <c r="AG27" s="4" t="s">
        <v>2</v>
      </c>
      <c r="AH27" s="4">
        <f t="shared" si="0"/>
        <v>24</v>
      </c>
      <c r="AI27" s="4">
        <f t="shared" si="1"/>
        <v>2</v>
      </c>
      <c r="AJ27" s="4">
        <f t="shared" si="2"/>
        <v>0</v>
      </c>
      <c r="AK27" s="4">
        <f t="shared" si="3"/>
        <v>0</v>
      </c>
    </row>
    <row r="28" spans="1:37" x14ac:dyDescent="0.25">
      <c r="A28" s="12" t="s">
        <v>38</v>
      </c>
      <c r="B28" s="8" t="s">
        <v>151</v>
      </c>
      <c r="C28" s="4" t="s">
        <v>2</v>
      </c>
      <c r="D28" s="4" t="s">
        <v>2</v>
      </c>
      <c r="E28" s="4" t="s">
        <v>2</v>
      </c>
      <c r="F28" s="4" t="s">
        <v>2</v>
      </c>
      <c r="G28" s="5" t="s">
        <v>3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5" t="s">
        <v>3</v>
      </c>
      <c r="O28" s="4" t="s">
        <v>2</v>
      </c>
      <c r="P28" s="4" t="s">
        <v>2</v>
      </c>
      <c r="Q28" s="4" t="s">
        <v>2</v>
      </c>
      <c r="R28" s="4" t="s">
        <v>2</v>
      </c>
      <c r="S28" s="4" t="s">
        <v>2</v>
      </c>
      <c r="T28" s="4" t="s">
        <v>2</v>
      </c>
      <c r="U28" s="5" t="s">
        <v>3</v>
      </c>
      <c r="V28" s="4" t="s">
        <v>2</v>
      </c>
      <c r="W28" s="4" t="s">
        <v>2</v>
      </c>
      <c r="X28" s="4" t="s">
        <v>2</v>
      </c>
      <c r="Y28" s="4" t="s">
        <v>2</v>
      </c>
      <c r="Z28" s="4" t="s">
        <v>2</v>
      </c>
      <c r="AA28" s="7" t="s">
        <v>5</v>
      </c>
      <c r="AB28" s="5" t="s">
        <v>3</v>
      </c>
      <c r="AC28" s="6" t="s">
        <v>4</v>
      </c>
      <c r="AD28" s="6" t="s">
        <v>4</v>
      </c>
      <c r="AE28" s="6" t="s">
        <v>4</v>
      </c>
      <c r="AF28" s="6" t="s">
        <v>4</v>
      </c>
      <c r="AG28" s="6" t="s">
        <v>4</v>
      </c>
      <c r="AH28" s="4">
        <f t="shared" si="0"/>
        <v>21</v>
      </c>
      <c r="AI28" s="4">
        <f t="shared" si="1"/>
        <v>5</v>
      </c>
      <c r="AJ28" s="4">
        <f t="shared" si="2"/>
        <v>0</v>
      </c>
      <c r="AK28" s="4">
        <f t="shared" si="3"/>
        <v>0</v>
      </c>
    </row>
    <row r="29" spans="1:37" x14ac:dyDescent="0.25">
      <c r="A29" s="12" t="s">
        <v>39</v>
      </c>
      <c r="B29" s="8" t="s">
        <v>152</v>
      </c>
      <c r="C29" s="4" t="s">
        <v>2</v>
      </c>
      <c r="D29" s="4" t="s">
        <v>2</v>
      </c>
      <c r="E29" s="4" t="s">
        <v>2</v>
      </c>
      <c r="F29" s="4" t="s">
        <v>2</v>
      </c>
      <c r="G29" s="5" t="s">
        <v>3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5" t="s">
        <v>3</v>
      </c>
      <c r="O29" s="4" t="s">
        <v>2</v>
      </c>
      <c r="P29" s="4" t="s">
        <v>2</v>
      </c>
      <c r="Q29" s="4" t="s">
        <v>2</v>
      </c>
      <c r="R29" s="4" t="s">
        <v>2</v>
      </c>
      <c r="S29" s="4" t="s">
        <v>2</v>
      </c>
      <c r="T29" s="4" t="s">
        <v>2</v>
      </c>
      <c r="U29" s="5" t="s">
        <v>3</v>
      </c>
      <c r="V29" s="4" t="s">
        <v>2</v>
      </c>
      <c r="W29" s="4" t="s">
        <v>2</v>
      </c>
      <c r="X29" s="4" t="s">
        <v>2</v>
      </c>
      <c r="Y29" s="4" t="s">
        <v>2</v>
      </c>
      <c r="Z29" s="4" t="s">
        <v>2</v>
      </c>
      <c r="AA29" s="7" t="s">
        <v>5</v>
      </c>
      <c r="AB29" s="5" t="s">
        <v>3</v>
      </c>
      <c r="AC29" s="6" t="s">
        <v>4</v>
      </c>
      <c r="AD29" s="4" t="s">
        <v>2</v>
      </c>
      <c r="AE29" s="4" t="s">
        <v>2</v>
      </c>
      <c r="AF29" s="4" t="s">
        <v>2</v>
      </c>
      <c r="AG29" s="4" t="s">
        <v>2</v>
      </c>
      <c r="AH29" s="4">
        <f t="shared" si="0"/>
        <v>25</v>
      </c>
      <c r="AI29" s="4">
        <f t="shared" si="1"/>
        <v>1</v>
      </c>
      <c r="AJ29" s="4">
        <f t="shared" si="2"/>
        <v>0</v>
      </c>
      <c r="AK29" s="4">
        <f t="shared" si="3"/>
        <v>0</v>
      </c>
    </row>
    <row r="30" spans="1:37" x14ac:dyDescent="0.25">
      <c r="A30" s="13"/>
      <c r="B30" s="14"/>
    </row>
    <row r="31" spans="1:37" x14ac:dyDescent="0.25">
      <c r="A31" s="13"/>
      <c r="B31" s="14"/>
    </row>
    <row r="32" spans="1:37" ht="15.75" x14ac:dyDescent="0.25">
      <c r="A32" s="15" t="s">
        <v>9</v>
      </c>
    </row>
    <row r="33" spans="1:1" ht="15.75" x14ac:dyDescent="0.25">
      <c r="A33" s="16" t="s">
        <v>10</v>
      </c>
    </row>
    <row r="34" spans="1:1" ht="15.75" x14ac:dyDescent="0.25">
      <c r="A34" s="16" t="s">
        <v>11</v>
      </c>
    </row>
    <row r="35" spans="1:1" ht="15.75" x14ac:dyDescent="0.25">
      <c r="A35" s="16" t="s">
        <v>12</v>
      </c>
    </row>
    <row r="36" spans="1:1" ht="15.75" x14ac:dyDescent="0.25">
      <c r="A36" s="16" t="s">
        <v>13</v>
      </c>
    </row>
    <row r="37" spans="1:1" ht="15.75" x14ac:dyDescent="0.25">
      <c r="A37" s="16" t="s">
        <v>14</v>
      </c>
    </row>
  </sheetData>
  <mergeCells count="1">
    <mergeCell ref="A1:D3"/>
  </mergeCells>
  <phoneticPr fontId="6" type="noConversion"/>
  <conditionalFormatting sqref="AF6:AF7 AF9:AF11 AF13:AF14 AF16">
    <cfRule type="containsText" dxfId="102" priority="99" operator="containsText" text="A">
      <formula>NOT(ISERROR(SEARCH("A",AF6)))</formula>
    </cfRule>
  </conditionalFormatting>
  <conditionalFormatting sqref="AF8">
    <cfRule type="containsText" dxfId="101" priority="98" operator="containsText" text="A">
      <formula>NOT(ISERROR(SEARCH("A",AF8)))</formula>
    </cfRule>
  </conditionalFormatting>
  <conditionalFormatting sqref="AF15">
    <cfRule type="containsText" dxfId="100" priority="97" operator="containsText" text="A">
      <formula>NOT(ISERROR(SEARCH("A",AF15)))</formula>
    </cfRule>
  </conditionalFormatting>
  <conditionalFormatting sqref="AF17">
    <cfRule type="containsText" dxfId="99" priority="96" operator="containsText" text="A">
      <formula>NOT(ISERROR(SEARCH("A",AF17)))</formula>
    </cfRule>
  </conditionalFormatting>
  <conditionalFormatting sqref="AF5">
    <cfRule type="containsText" dxfId="98" priority="95" operator="containsText" text="A">
      <formula>NOT(ISERROR(SEARCH("A",AF5)))</formula>
    </cfRule>
  </conditionalFormatting>
  <conditionalFormatting sqref="F5:F7 F11 F13:F16">
    <cfRule type="containsText" dxfId="97" priority="94" operator="containsText" text="A">
      <formula>NOT(ISERROR(SEARCH("A",F5)))</formula>
    </cfRule>
  </conditionalFormatting>
  <conditionalFormatting sqref="F18">
    <cfRule type="containsText" dxfId="96" priority="93" operator="containsText" text="A">
      <formula>NOT(ISERROR(SEARCH("A",F18)))</formula>
    </cfRule>
  </conditionalFormatting>
  <conditionalFormatting sqref="F10">
    <cfRule type="containsText" dxfId="95" priority="92" operator="containsText" text="A">
      <formula>NOT(ISERROR(SEARCH("A",F10)))</formula>
    </cfRule>
  </conditionalFormatting>
  <conditionalFormatting sqref="K18">
    <cfRule type="containsText" dxfId="94" priority="91" operator="containsText" text="A">
      <formula>NOT(ISERROR(SEARCH("A",K18)))</formula>
    </cfRule>
  </conditionalFormatting>
  <conditionalFormatting sqref="M18">
    <cfRule type="containsText" dxfId="93" priority="90" operator="containsText" text="A">
      <formula>NOT(ISERROR(SEARCH("A",M18)))</formula>
    </cfRule>
  </conditionalFormatting>
  <conditionalFormatting sqref="O18">
    <cfRule type="containsText" dxfId="92" priority="89" operator="containsText" text="A">
      <formula>NOT(ISERROR(SEARCH("A",O18)))</formula>
    </cfRule>
  </conditionalFormatting>
  <conditionalFormatting sqref="P18">
    <cfRule type="containsText" dxfId="91" priority="88" operator="containsText" text="A">
      <formula>NOT(ISERROR(SEARCH("A",P18)))</formula>
    </cfRule>
  </conditionalFormatting>
  <conditionalFormatting sqref="Q18">
    <cfRule type="containsText" dxfId="90" priority="87" operator="containsText" text="A">
      <formula>NOT(ISERROR(SEARCH("A",Q18)))</formula>
    </cfRule>
  </conditionalFormatting>
  <conditionalFormatting sqref="R18">
    <cfRule type="containsText" dxfId="89" priority="86" operator="containsText" text="A">
      <formula>NOT(ISERROR(SEARCH("A",R18)))</formula>
    </cfRule>
  </conditionalFormatting>
  <conditionalFormatting sqref="T18">
    <cfRule type="containsText" dxfId="88" priority="85" operator="containsText" text="A">
      <formula>NOT(ISERROR(SEARCH("A",T18)))</formula>
    </cfRule>
  </conditionalFormatting>
  <conditionalFormatting sqref="AC5:AC7 AC11 AC13:AC14 AC16">
    <cfRule type="containsText" dxfId="87" priority="84" operator="containsText" text="A">
      <formula>NOT(ISERROR(SEARCH("A",AC5)))</formula>
    </cfRule>
  </conditionalFormatting>
  <conditionalFormatting sqref="AC10">
    <cfRule type="containsText" dxfId="86" priority="83" operator="containsText" text="A">
      <formula>NOT(ISERROR(SEARCH("A",AC10)))</formula>
    </cfRule>
  </conditionalFormatting>
  <conditionalFormatting sqref="AD5 AD11 AD14 AD16 AD7">
    <cfRule type="containsText" dxfId="85" priority="82" operator="containsText" text="A">
      <formula>NOT(ISERROR(SEARCH("A",AD5)))</formula>
    </cfRule>
  </conditionalFormatting>
  <conditionalFormatting sqref="AE5:AE7 AE9 AE11 AE13:AE17">
    <cfRule type="containsText" dxfId="84" priority="81" operator="containsText" text="A">
      <formula>NOT(ISERROR(SEARCH("A",AE5)))</formula>
    </cfRule>
  </conditionalFormatting>
  <conditionalFormatting sqref="AE8">
    <cfRule type="containsText" dxfId="83" priority="80" operator="containsText" text="A">
      <formula>NOT(ISERROR(SEARCH("A",AE8)))</formula>
    </cfRule>
  </conditionalFormatting>
  <conditionalFormatting sqref="AE10">
    <cfRule type="containsText" dxfId="82" priority="79" operator="containsText" text="A">
      <formula>NOT(ISERROR(SEARCH("A",AE10)))</formula>
    </cfRule>
  </conditionalFormatting>
  <conditionalFormatting sqref="C5:C7 C11 C16:C17">
    <cfRule type="containsText" dxfId="81" priority="78" operator="containsText" text="A">
      <formula>NOT(ISERROR(SEARCH("A",C5)))</formula>
    </cfRule>
  </conditionalFormatting>
  <conditionalFormatting sqref="C8">
    <cfRule type="containsText" dxfId="80" priority="77" operator="containsText" text="A">
      <formula>NOT(ISERROR(SEARCH("A",C8)))</formula>
    </cfRule>
  </conditionalFormatting>
  <conditionalFormatting sqref="F8">
    <cfRule type="containsText" dxfId="79" priority="76" operator="containsText" text="A">
      <formula>NOT(ISERROR(SEARCH("A",F8)))</formula>
    </cfRule>
  </conditionalFormatting>
  <conditionalFormatting sqref="AC12">
    <cfRule type="containsText" dxfId="78" priority="68" operator="containsText" text="A">
      <formula>NOT(ISERROR(SEARCH("A",AC12)))</formula>
    </cfRule>
  </conditionalFormatting>
  <conditionalFormatting sqref="AD12">
    <cfRule type="containsText" dxfId="77" priority="67" operator="containsText" text="A">
      <formula>NOT(ISERROR(SEARCH("A",AD12)))</formula>
    </cfRule>
  </conditionalFormatting>
  <conditionalFormatting sqref="AD13">
    <cfRule type="containsText" dxfId="76" priority="66" operator="containsText" text="A">
      <formula>NOT(ISERROR(SEARCH("A",AD13)))</formula>
    </cfRule>
  </conditionalFormatting>
  <conditionalFormatting sqref="C14">
    <cfRule type="containsText" dxfId="75" priority="65" operator="containsText" text="A">
      <formula>NOT(ISERROR(SEARCH("A",C14)))</formula>
    </cfRule>
  </conditionalFormatting>
  <conditionalFormatting sqref="C15">
    <cfRule type="containsText" dxfId="74" priority="64" operator="containsText" text="A">
      <formula>NOT(ISERROR(SEARCH("A",C15)))</formula>
    </cfRule>
  </conditionalFormatting>
  <conditionalFormatting sqref="AC15:AD15">
    <cfRule type="containsText" dxfId="73" priority="63" operator="containsText" text="A">
      <formula>NOT(ISERROR(SEARCH("A",AC15)))</formula>
    </cfRule>
  </conditionalFormatting>
  <conditionalFormatting sqref="C13:F16 C17:D17 F17">
    <cfRule type="containsText" dxfId="72" priority="62" operator="containsText" text="A">
      <formula>NOT(ISERROR(SEARCH("A",C13)))</formula>
    </cfRule>
  </conditionalFormatting>
  <conditionalFormatting sqref="AC17:AD17">
    <cfRule type="containsText" dxfId="71" priority="61" operator="containsText" text="A">
      <formula>NOT(ISERROR(SEARCH("A",AC17)))</formula>
    </cfRule>
  </conditionalFormatting>
  <conditionalFormatting sqref="N18">
    <cfRule type="containsText" dxfId="70" priority="60" operator="containsText" text="A">
      <formula>NOT(ISERROR(SEARCH("A",N18)))</formula>
    </cfRule>
  </conditionalFormatting>
  <conditionalFormatting sqref="H5:J7 H11:J11 H13:J14 H16:J16">
    <cfRule type="containsText" dxfId="69" priority="59" operator="containsText" text="A">
      <formula>NOT(ISERROR(SEARCH("A",H5)))</formula>
    </cfRule>
  </conditionalFormatting>
  <conditionalFormatting sqref="G18:J18">
    <cfRule type="containsText" dxfId="68" priority="58" operator="containsText" text="A">
      <formula>NOT(ISERROR(SEARCH("A",G18)))</formula>
    </cfRule>
  </conditionalFormatting>
  <conditionalFormatting sqref="H10:J10">
    <cfRule type="containsText" dxfId="67" priority="57" operator="containsText" text="A">
      <formula>NOT(ISERROR(SEARCH("A",H10)))</formula>
    </cfRule>
  </conditionalFormatting>
  <conditionalFormatting sqref="H8:J8">
    <cfRule type="containsText" dxfId="66" priority="56" operator="containsText" text="A">
      <formula>NOT(ISERROR(SEARCH("A",H8)))</formula>
    </cfRule>
  </conditionalFormatting>
  <conditionalFormatting sqref="H9:J9">
    <cfRule type="containsText" dxfId="65" priority="55" operator="containsText" text="A">
      <formula>NOT(ISERROR(SEARCH("A",H9)))</formula>
    </cfRule>
  </conditionalFormatting>
  <conditionalFormatting sqref="H12:J12">
    <cfRule type="containsText" dxfId="64" priority="54" operator="containsText" text="A">
      <formula>NOT(ISERROR(SEARCH("A",H12)))</formula>
    </cfRule>
  </conditionalFormatting>
  <conditionalFormatting sqref="H15:J15">
    <cfRule type="containsText" dxfId="63" priority="53" operator="containsText" text="A">
      <formula>NOT(ISERROR(SEARCH("A",H15)))</formula>
    </cfRule>
  </conditionalFormatting>
  <conditionalFormatting sqref="H17:J17">
    <cfRule type="containsText" dxfId="62" priority="52" operator="containsText" text="A">
      <formula>NOT(ISERROR(SEARCH("A",H17)))</formula>
    </cfRule>
  </conditionalFormatting>
  <conditionalFormatting sqref="D5:E16 D17">
    <cfRule type="containsText" dxfId="61" priority="47" operator="containsText" text="A">
      <formula>NOT(ISERROR(SEARCH("A",D5)))</formula>
    </cfRule>
  </conditionalFormatting>
  <conditionalFormatting sqref="C13">
    <cfRule type="containsText" dxfId="60" priority="48" operator="containsText" text="A">
      <formula>NOT(ISERROR(SEARCH("A",C13)))</formula>
    </cfRule>
  </conditionalFormatting>
  <conditionalFormatting sqref="D25:E29">
    <cfRule type="containsText" dxfId="59" priority="46" operator="containsText" text="A">
      <formula>NOT(ISERROR(SEARCH("A",D25)))</formula>
    </cfRule>
  </conditionalFormatting>
  <conditionalFormatting sqref="F25:F27">
    <cfRule type="containsText" dxfId="58" priority="45" operator="containsText" text="A">
      <formula>NOT(ISERROR(SEARCH("A",F25)))</formula>
    </cfRule>
  </conditionalFormatting>
  <conditionalFormatting sqref="Z5:Z7 Z9:Z17">
    <cfRule type="containsText" dxfId="57" priority="41" operator="containsText" text="A">
      <formula>NOT(ISERROR(SEARCH("A",Z5)))</formula>
    </cfRule>
  </conditionalFormatting>
  <conditionalFormatting sqref="K5:M15 O6:T6 P5:Q5 S5:T5 K17:M17 K16:L16 V15:Y16 V14 O7:Q7 S7:T7 O11:T14 O10 Q10:T10 O16:T17 P15:T15 W17:Y17 O8:T9 V5:Y13">
    <cfRule type="containsText" dxfId="56" priority="44" operator="containsText" text="A">
      <formula>NOT(ISERROR(SEARCH("A",K5)))</formula>
    </cfRule>
  </conditionalFormatting>
  <conditionalFormatting sqref="C19:F24">
    <cfRule type="containsText" dxfId="55" priority="43" operator="containsText" text="A">
      <formula>NOT(ISERROR(SEARCH("A",C19)))</formula>
    </cfRule>
  </conditionalFormatting>
  <conditionalFormatting sqref="H19:M19 V19:Z29 O19:T29 I21:M21 AC19:AF29 H22:M29">
    <cfRule type="containsText" dxfId="54" priority="42" operator="containsText" text="A">
      <formula>NOT(ISERROR(SEARCH("A",H19)))</formula>
    </cfRule>
  </conditionalFormatting>
  <conditionalFormatting sqref="C18:D18">
    <cfRule type="containsText" dxfId="53" priority="40" operator="containsText" text="A">
      <formula>NOT(ISERROR(SEARCH("A",C18)))</formula>
    </cfRule>
  </conditionalFormatting>
  <conditionalFormatting sqref="C26:C29">
    <cfRule type="containsText" dxfId="52" priority="39" operator="containsText" text="A">
      <formula>NOT(ISERROR(SEARCH("A",C26)))</formula>
    </cfRule>
  </conditionalFormatting>
  <conditionalFormatting sqref="AA5:AA17">
    <cfRule type="containsText" dxfId="51" priority="38" operator="containsText" text="A">
      <formula>NOT(ISERROR(SEARCH("A",AA5)))</formula>
    </cfRule>
  </conditionalFormatting>
  <conditionalFormatting sqref="AA19:AA29">
    <cfRule type="containsText" dxfId="50" priority="37" operator="containsText" text="A">
      <formula>NOT(ISERROR(SEARCH("A",AA19)))</formula>
    </cfRule>
  </conditionalFormatting>
  <conditionalFormatting sqref="O5">
    <cfRule type="containsText" dxfId="49" priority="36" operator="containsText" text="A">
      <formula>NOT(ISERROR(SEARCH("A",O5)))</formula>
    </cfRule>
  </conditionalFormatting>
  <conditionalFormatting sqref="F9">
    <cfRule type="containsText" dxfId="48" priority="75" operator="containsText" text="A">
      <formula>NOT(ISERROR(SEARCH("A",F9)))</formula>
    </cfRule>
  </conditionalFormatting>
  <conditionalFormatting sqref="C9">
    <cfRule type="containsText" dxfId="47" priority="74" operator="containsText" text="A">
      <formula>NOT(ISERROR(SEARCH("A",C9)))</formula>
    </cfRule>
  </conditionalFormatting>
  <conditionalFormatting sqref="AD9">
    <cfRule type="containsText" dxfId="46" priority="72" operator="containsText" text="A">
      <formula>NOT(ISERROR(SEARCH("A",AD9)))</formula>
    </cfRule>
  </conditionalFormatting>
  <conditionalFormatting sqref="AC9">
    <cfRule type="containsText" dxfId="45" priority="73" operator="containsText" text="A">
      <formula>NOT(ISERROR(SEARCH("A",AC9)))</formula>
    </cfRule>
  </conditionalFormatting>
  <conditionalFormatting sqref="AD10">
    <cfRule type="containsText" dxfId="44" priority="71" operator="containsText" text="A">
      <formula>NOT(ISERROR(SEARCH("A",AD10)))</formula>
    </cfRule>
  </conditionalFormatting>
  <conditionalFormatting sqref="C12 F12">
    <cfRule type="containsText" dxfId="43" priority="70" operator="containsText" text="A">
      <formula>NOT(ISERROR(SEARCH("A",C12)))</formula>
    </cfRule>
  </conditionalFormatting>
  <conditionalFormatting sqref="AE12:AF12">
    <cfRule type="containsText" dxfId="42" priority="69" operator="containsText" text="A">
      <formula>NOT(ISERROR(SEARCH("A",AE12)))</formula>
    </cfRule>
  </conditionalFormatting>
  <conditionalFormatting sqref="S18">
    <cfRule type="containsText" dxfId="41" priority="51" operator="containsText" text="A">
      <formula>NOT(ISERROR(SEARCH("A",S18)))</formula>
    </cfRule>
  </conditionalFormatting>
  <conditionalFormatting sqref="L18">
    <cfRule type="containsText" dxfId="40" priority="50" operator="containsText" text="A">
      <formula>NOT(ISERROR(SEARCH("A",L18)))</formula>
    </cfRule>
  </conditionalFormatting>
  <conditionalFormatting sqref="E18">
    <cfRule type="containsText" dxfId="39" priority="49" operator="containsText" text="A">
      <formula>NOT(ISERROR(SEARCH("A",E18)))</formula>
    </cfRule>
  </conditionalFormatting>
  <conditionalFormatting sqref="Z18">
    <cfRule type="containsText" dxfId="38" priority="34" operator="containsText" text="A">
      <formula>NOT(ISERROR(SEARCH("A",Z18)))</formula>
    </cfRule>
  </conditionalFormatting>
  <conditionalFormatting sqref="V18:Y18">
    <cfRule type="containsText" dxfId="37" priority="35" operator="containsText" text="A">
      <formula>NOT(ISERROR(SEARCH("A",V18)))</formula>
    </cfRule>
  </conditionalFormatting>
  <conditionalFormatting sqref="AC18 AF18">
    <cfRule type="containsText" dxfId="36" priority="33" operator="containsText" text="A">
      <formula>NOT(ISERROR(SEARCH("A",AC18)))</formula>
    </cfRule>
  </conditionalFormatting>
  <conditionalFormatting sqref="AD18">
    <cfRule type="containsText" dxfId="35" priority="32" operator="containsText" text="A">
      <formula>NOT(ISERROR(SEARCH("A",AD18)))</formula>
    </cfRule>
  </conditionalFormatting>
  <conditionalFormatting sqref="AE18">
    <cfRule type="containsText" dxfId="34" priority="31" operator="containsText" text="A">
      <formula>NOT(ISERROR(SEARCH("A",AE18)))</formula>
    </cfRule>
  </conditionalFormatting>
  <conditionalFormatting sqref="AA18">
    <cfRule type="containsText" dxfId="33" priority="30" operator="containsText" text="A">
      <formula>NOT(ISERROR(SEARCH("A",AA18)))</formula>
    </cfRule>
  </conditionalFormatting>
  <conditionalFormatting sqref="F28:F29">
    <cfRule type="containsText" dxfId="32" priority="29" operator="containsText" text="A">
      <formula>NOT(ISERROR(SEARCH("A",F28)))</formula>
    </cfRule>
  </conditionalFormatting>
  <conditionalFormatting sqref="R5">
    <cfRule type="containsText" dxfId="31" priority="28" operator="containsText" text="A">
      <formula>NOT(ISERROR(SEARCH("A",R5)))</formula>
    </cfRule>
  </conditionalFormatting>
  <conditionalFormatting sqref="AG6:AG17">
    <cfRule type="containsText" dxfId="30" priority="27" operator="containsText" text="A">
      <formula>NOT(ISERROR(SEARCH("A",AG6)))</formula>
    </cfRule>
  </conditionalFormatting>
  <conditionalFormatting sqref="AG19:AG27 AG29">
    <cfRule type="containsText" dxfId="29" priority="26" operator="containsText" text="A">
      <formula>NOT(ISERROR(SEARCH("A",AG19)))</formula>
    </cfRule>
  </conditionalFormatting>
  <conditionalFormatting sqref="AG18">
    <cfRule type="containsText" dxfId="28" priority="25" operator="containsText" text="A">
      <formula>NOT(ISERROR(SEARCH("A",AG18)))</formula>
    </cfRule>
  </conditionalFormatting>
  <conditionalFormatting sqref="M16">
    <cfRule type="containsText" dxfId="27" priority="24" operator="containsText" text="A">
      <formula>NOT(ISERROR(SEARCH("A",M16)))</formula>
    </cfRule>
  </conditionalFormatting>
  <conditionalFormatting sqref="W14:Y14">
    <cfRule type="containsText" dxfId="26" priority="23" operator="containsText" text="A">
      <formula>NOT(ISERROR(SEARCH("A",W14)))</formula>
    </cfRule>
  </conditionalFormatting>
  <conditionalFormatting sqref="AD6">
    <cfRule type="containsText" dxfId="25" priority="22" operator="containsText" text="A">
      <formula>NOT(ISERROR(SEARCH("A",AD6)))</formula>
    </cfRule>
  </conditionalFormatting>
  <conditionalFormatting sqref="R7">
    <cfRule type="containsText" dxfId="24" priority="21" operator="containsText" text="A">
      <formula>NOT(ISERROR(SEARCH("A",R7)))</formula>
    </cfRule>
  </conditionalFormatting>
  <conditionalFormatting sqref="P10">
    <cfRule type="containsText" dxfId="23" priority="20" operator="containsText" text="A">
      <formula>NOT(ISERROR(SEARCH("A",P10)))</formula>
    </cfRule>
  </conditionalFormatting>
  <conditionalFormatting sqref="O15">
    <cfRule type="containsText" dxfId="22" priority="19" operator="containsText" text="A">
      <formula>NOT(ISERROR(SEARCH("A",O15)))</formula>
    </cfRule>
  </conditionalFormatting>
  <conditionalFormatting sqref="G21">
    <cfRule type="containsText" dxfId="21" priority="18" operator="containsText" text="A">
      <formula>NOT(ISERROR(SEARCH("A",G21)))</formula>
    </cfRule>
  </conditionalFormatting>
  <conditionalFormatting sqref="H21">
    <cfRule type="containsText" dxfId="20" priority="17" operator="containsText" text="A">
      <formula>NOT(ISERROR(SEARCH("A",H21)))</formula>
    </cfRule>
  </conditionalFormatting>
  <conditionalFormatting sqref="C25">
    <cfRule type="containsText" dxfId="19" priority="16" operator="containsText" text="A">
      <formula>NOT(ISERROR(SEARCH("A",C25)))</formula>
    </cfRule>
  </conditionalFormatting>
  <conditionalFormatting sqref="Z8">
    <cfRule type="containsText" dxfId="18" priority="15" operator="containsText" text="A">
      <formula>NOT(ISERROR(SEARCH("A",Z8)))</formula>
    </cfRule>
  </conditionalFormatting>
  <conditionalFormatting sqref="AC8">
    <cfRule type="containsText" dxfId="17" priority="14" operator="containsText" text="A">
      <formula>NOT(ISERROR(SEARCH("A",AC8)))</formula>
    </cfRule>
  </conditionalFormatting>
  <conditionalFormatting sqref="AD8">
    <cfRule type="containsText" dxfId="16" priority="13" operator="containsText" text="A">
      <formula>NOT(ISERROR(SEARCH("A",AD8)))</formula>
    </cfRule>
  </conditionalFormatting>
  <conditionalFormatting sqref="G20">
    <cfRule type="containsText" dxfId="15" priority="12" operator="containsText" text="A">
      <formula>NOT(ISERROR(SEARCH("A",G20)))</formula>
    </cfRule>
  </conditionalFormatting>
  <conditionalFormatting sqref="H20">
    <cfRule type="containsText" dxfId="14" priority="11" operator="containsText" text="A">
      <formula>NOT(ISERROR(SEARCH("A",H20)))</formula>
    </cfRule>
  </conditionalFormatting>
  <conditionalFormatting sqref="I20">
    <cfRule type="containsText" dxfId="13" priority="10" operator="containsText" text="A">
      <formula>NOT(ISERROR(SEARCH("A",I20)))</formula>
    </cfRule>
  </conditionalFormatting>
  <conditionalFormatting sqref="J20">
    <cfRule type="containsText" dxfId="12" priority="9" operator="containsText" text="A">
      <formula>NOT(ISERROR(SEARCH("A",J20)))</formula>
    </cfRule>
  </conditionalFormatting>
  <conditionalFormatting sqref="K20">
    <cfRule type="containsText" dxfId="11" priority="8" operator="containsText" text="A">
      <formula>NOT(ISERROR(SEARCH("A",K20)))</formula>
    </cfRule>
  </conditionalFormatting>
  <conditionalFormatting sqref="L20">
    <cfRule type="containsText" dxfId="10" priority="7" operator="containsText" text="A">
      <formula>NOT(ISERROR(SEARCH("A",L20)))</formula>
    </cfRule>
  </conditionalFormatting>
  <conditionalFormatting sqref="M20">
    <cfRule type="containsText" dxfId="9" priority="6" operator="containsText" text="A">
      <formula>NOT(ISERROR(SEARCH("A",M20)))</formula>
    </cfRule>
  </conditionalFormatting>
  <conditionalFormatting sqref="AG28">
    <cfRule type="containsText" dxfId="8" priority="5" operator="containsText" text="A">
      <formula>NOT(ISERROR(SEARCH("A",AG28)))</formula>
    </cfRule>
  </conditionalFormatting>
  <conditionalFormatting sqref="C10">
    <cfRule type="containsText" dxfId="7" priority="4" operator="containsText" text="A">
      <formula>NOT(ISERROR(SEARCH("A",C10)))</formula>
    </cfRule>
  </conditionalFormatting>
  <conditionalFormatting sqref="E17">
    <cfRule type="containsText" dxfId="6" priority="3" operator="containsText" text="A">
      <formula>NOT(ISERROR(SEARCH("A",E17)))</formula>
    </cfRule>
  </conditionalFormatting>
  <conditionalFormatting sqref="V17">
    <cfRule type="containsText" dxfId="5" priority="2" operator="containsText" text="A">
      <formula>NOT(ISERROR(SEARCH("A",V17)))</formula>
    </cfRule>
  </conditionalFormatting>
  <conditionalFormatting sqref="AG5">
    <cfRule type="containsText" dxfId="4" priority="1" operator="containsText" text="A">
      <formula>NOT(ISERROR(SEARCH("A",AG5)))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EB62-94C2-42E3-98BE-A7073AB77E24}">
  <dimension ref="A1:U33"/>
  <sheetViews>
    <sheetView showGridLines="0" tabSelected="1" topLeftCell="A19" workbookViewId="0">
      <selection activeCell="E31" sqref="E31"/>
    </sheetView>
  </sheetViews>
  <sheetFormatPr defaultRowHeight="15" x14ac:dyDescent="0.25"/>
  <cols>
    <col min="1" max="1" width="14.28515625" customWidth="1"/>
    <col min="2" max="2" width="25.28515625" customWidth="1"/>
    <col min="3" max="3" width="16" customWidth="1"/>
    <col min="4" max="4" width="16.28515625" customWidth="1"/>
    <col min="11" max="11" width="15.140625" bestFit="1" customWidth="1"/>
    <col min="12" max="12" width="11.28515625" customWidth="1"/>
  </cols>
  <sheetData>
    <row r="1" spans="1:21" x14ac:dyDescent="0.25">
      <c r="A1" s="31" t="s">
        <v>0</v>
      </c>
      <c r="B1" s="31" t="s">
        <v>42</v>
      </c>
      <c r="C1" s="31" t="s">
        <v>66</v>
      </c>
      <c r="D1" s="31" t="s">
        <v>44</v>
      </c>
      <c r="E1" s="31" t="s">
        <v>46</v>
      </c>
      <c r="F1" s="31" t="s">
        <v>45</v>
      </c>
      <c r="G1" s="31" t="s">
        <v>47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52</v>
      </c>
    </row>
    <row r="2" spans="1:21" x14ac:dyDescent="0.25">
      <c r="A2" s="12" t="s">
        <v>15</v>
      </c>
      <c r="B2" s="3" t="s">
        <v>128</v>
      </c>
      <c r="C2" s="3">
        <f>VALUE('Set-1'!AH5)</f>
        <v>23</v>
      </c>
      <c r="D2" s="3">
        <v>15000</v>
      </c>
      <c r="E2" s="3">
        <f>10%*D2</f>
        <v>1500</v>
      </c>
      <c r="F2" s="3">
        <f>5%*D2</f>
        <v>750</v>
      </c>
      <c r="G2" s="3">
        <f>SUM(D2:F2)</f>
        <v>17250</v>
      </c>
      <c r="H2" s="3">
        <f>12%*D2+E2</f>
        <v>3300</v>
      </c>
      <c r="I2" s="3">
        <f>0.75%*G2</f>
        <v>129.375</v>
      </c>
      <c r="J2" s="3" t="str">
        <f>IF(G2&lt;1000,"0",IF(G2&lt;15000,"110",IF(G2&lt;25000,"130",IF(G2&lt;4000,"150",IF(G2&gt;40001,"200", "0")))))</f>
        <v>130</v>
      </c>
      <c r="K2" s="3">
        <f>SUM(H2:J2)</f>
        <v>3429.375</v>
      </c>
      <c r="L2" s="3">
        <f>G2-K2</f>
        <v>13820.625</v>
      </c>
      <c r="N2" s="32" t="s">
        <v>53</v>
      </c>
      <c r="O2" s="32"/>
      <c r="P2" s="32"/>
      <c r="Q2" s="32"/>
      <c r="R2" s="32"/>
      <c r="S2" s="32"/>
      <c r="T2" s="32"/>
      <c r="U2" s="32"/>
    </row>
    <row r="3" spans="1:21" x14ac:dyDescent="0.25">
      <c r="A3" s="12" t="s">
        <v>16</v>
      </c>
      <c r="B3" s="8" t="s">
        <v>129</v>
      </c>
      <c r="C3" s="3">
        <f>VALUE('Set-1'!AH6)</f>
        <v>25</v>
      </c>
      <c r="D3" s="3">
        <v>14000</v>
      </c>
      <c r="E3" s="3">
        <f t="shared" ref="E3:E26" si="0">10%*D3</f>
        <v>1400</v>
      </c>
      <c r="F3" s="3">
        <f t="shared" ref="F3:F26" si="1">5%*D3</f>
        <v>700</v>
      </c>
      <c r="G3" s="3">
        <f t="shared" ref="G3:G26" si="2">SUM(D3:F3)</f>
        <v>16100</v>
      </c>
      <c r="H3" s="3">
        <f t="shared" ref="H3:H26" si="3">12%*D3+E3</f>
        <v>3080</v>
      </c>
      <c r="I3" s="3">
        <f t="shared" ref="I3:I26" si="4">0.75%*G3</f>
        <v>120.75</v>
      </c>
      <c r="J3" s="3" t="str">
        <f t="shared" ref="J3:J26" si="5">IF(G3&lt;1000,"0",IF(G3&lt;15000,"110",IF(G3&lt;25000,"130",IF(G3&lt;4000,"150",IF(G3&gt;40001,"200", "0")))))</f>
        <v>130</v>
      </c>
      <c r="K3" s="3">
        <f t="shared" ref="K3:K26" si="6">SUM(H3:J3)</f>
        <v>3200.75</v>
      </c>
      <c r="L3" s="3">
        <f t="shared" ref="L3:L26" si="7">G3-K3</f>
        <v>12899.25</v>
      </c>
      <c r="N3" s="27" t="s">
        <v>124</v>
      </c>
      <c r="O3" s="27"/>
      <c r="P3" s="27"/>
      <c r="Q3" s="27"/>
      <c r="R3" s="27"/>
      <c r="S3" s="27"/>
      <c r="T3" s="27"/>
      <c r="U3" s="27"/>
    </row>
    <row r="4" spans="1:21" x14ac:dyDescent="0.25">
      <c r="A4" s="12" t="s">
        <v>17</v>
      </c>
      <c r="B4" s="8" t="s">
        <v>130</v>
      </c>
      <c r="C4" s="3">
        <f>VALUE('Set-1'!AH7)</f>
        <v>25</v>
      </c>
      <c r="D4" s="3">
        <v>11120</v>
      </c>
      <c r="E4" s="3">
        <f t="shared" si="0"/>
        <v>1112</v>
      </c>
      <c r="F4" s="3">
        <f t="shared" si="1"/>
        <v>556</v>
      </c>
      <c r="G4" s="3">
        <f t="shared" si="2"/>
        <v>12788</v>
      </c>
      <c r="H4" s="3">
        <f t="shared" si="3"/>
        <v>2446.3999999999996</v>
      </c>
      <c r="I4" s="3">
        <f t="shared" si="4"/>
        <v>95.91</v>
      </c>
      <c r="J4" s="3" t="str">
        <f t="shared" si="5"/>
        <v>110</v>
      </c>
      <c r="K4" s="3">
        <f t="shared" si="6"/>
        <v>2542.3099999999995</v>
      </c>
      <c r="L4" s="3">
        <f t="shared" si="7"/>
        <v>10245.69</v>
      </c>
      <c r="N4" s="27" t="s">
        <v>54</v>
      </c>
      <c r="O4" s="27"/>
      <c r="P4" s="27"/>
      <c r="Q4" s="27"/>
      <c r="R4" s="27"/>
      <c r="S4" s="27"/>
      <c r="T4" s="27"/>
      <c r="U4" s="27"/>
    </row>
    <row r="5" spans="1:21" x14ac:dyDescent="0.25">
      <c r="A5" s="12" t="s">
        <v>18</v>
      </c>
      <c r="B5" s="8" t="s">
        <v>131</v>
      </c>
      <c r="C5" s="3">
        <f>VALUE('Set-1'!AH8)</f>
        <v>26</v>
      </c>
      <c r="D5" s="3">
        <v>25000</v>
      </c>
      <c r="E5" s="3">
        <f t="shared" si="0"/>
        <v>2500</v>
      </c>
      <c r="F5" s="3">
        <f t="shared" si="1"/>
        <v>1250</v>
      </c>
      <c r="G5" s="3">
        <f t="shared" si="2"/>
        <v>28750</v>
      </c>
      <c r="H5" s="3">
        <f t="shared" si="3"/>
        <v>5500</v>
      </c>
      <c r="I5" s="3">
        <f t="shared" si="4"/>
        <v>215.625</v>
      </c>
      <c r="J5" s="3" t="str">
        <f t="shared" si="5"/>
        <v>0</v>
      </c>
      <c r="K5" s="3">
        <f t="shared" si="6"/>
        <v>5715.625</v>
      </c>
      <c r="L5" s="3">
        <f t="shared" si="7"/>
        <v>23034.375</v>
      </c>
      <c r="N5" s="27" t="s">
        <v>55</v>
      </c>
      <c r="O5" s="27"/>
      <c r="P5" s="27"/>
      <c r="Q5" s="27"/>
      <c r="R5" s="27"/>
      <c r="S5" s="27"/>
      <c r="T5" s="27"/>
      <c r="U5" s="27"/>
    </row>
    <row r="6" spans="1:21" x14ac:dyDescent="0.25">
      <c r="A6" s="12" t="s">
        <v>19</v>
      </c>
      <c r="B6" s="8" t="s">
        <v>132</v>
      </c>
      <c r="C6" s="3">
        <f>VALUE('Set-1'!AH9)</f>
        <v>26</v>
      </c>
      <c r="D6" s="3">
        <v>16000</v>
      </c>
      <c r="E6" s="3">
        <f t="shared" si="0"/>
        <v>1600</v>
      </c>
      <c r="F6" s="3">
        <f t="shared" si="1"/>
        <v>800</v>
      </c>
      <c r="G6" s="3">
        <f t="shared" si="2"/>
        <v>18400</v>
      </c>
      <c r="H6" s="3">
        <f t="shared" si="3"/>
        <v>3520</v>
      </c>
      <c r="I6" s="3">
        <f t="shared" si="4"/>
        <v>138</v>
      </c>
      <c r="J6" s="3" t="str">
        <f t="shared" si="5"/>
        <v>130</v>
      </c>
      <c r="K6" s="3">
        <f t="shared" si="6"/>
        <v>3658</v>
      </c>
      <c r="L6" s="3">
        <f t="shared" si="7"/>
        <v>14742</v>
      </c>
      <c r="N6" s="27" t="s">
        <v>56</v>
      </c>
      <c r="O6" s="27"/>
      <c r="P6" s="27"/>
      <c r="Q6" s="27"/>
      <c r="R6" s="27"/>
      <c r="S6" s="27"/>
      <c r="T6" s="27"/>
      <c r="U6" s="27"/>
    </row>
    <row r="7" spans="1:21" x14ac:dyDescent="0.25">
      <c r="A7" s="12" t="s">
        <v>20</v>
      </c>
      <c r="B7" s="8" t="s">
        <v>133</v>
      </c>
      <c r="C7" s="3">
        <f>VALUE('Set-1'!AH10)</f>
        <v>24</v>
      </c>
      <c r="D7" s="3">
        <v>18000</v>
      </c>
      <c r="E7" s="3">
        <f t="shared" si="0"/>
        <v>1800</v>
      </c>
      <c r="F7" s="3">
        <f t="shared" si="1"/>
        <v>900</v>
      </c>
      <c r="G7" s="3">
        <f t="shared" si="2"/>
        <v>20700</v>
      </c>
      <c r="H7" s="3">
        <f t="shared" si="3"/>
        <v>3960</v>
      </c>
      <c r="I7" s="3">
        <f t="shared" si="4"/>
        <v>155.25</v>
      </c>
      <c r="J7" s="3" t="str">
        <f t="shared" si="5"/>
        <v>130</v>
      </c>
      <c r="K7" s="3">
        <f t="shared" si="6"/>
        <v>4115.25</v>
      </c>
      <c r="L7" s="3">
        <f t="shared" si="7"/>
        <v>16584.75</v>
      </c>
      <c r="N7" s="27" t="s">
        <v>57</v>
      </c>
      <c r="O7" s="27"/>
      <c r="P7" s="27"/>
      <c r="Q7" s="27"/>
      <c r="R7" s="27"/>
      <c r="S7" s="27"/>
      <c r="T7" s="27"/>
      <c r="U7" s="27"/>
    </row>
    <row r="8" spans="1:21" x14ac:dyDescent="0.25">
      <c r="A8" s="12" t="s">
        <v>21</v>
      </c>
      <c r="B8" s="8" t="s">
        <v>134</v>
      </c>
      <c r="C8" s="3">
        <f>VALUE('Set-1'!AH11)</f>
        <v>26</v>
      </c>
      <c r="D8" s="3">
        <v>19500</v>
      </c>
      <c r="E8" s="3">
        <f t="shared" si="0"/>
        <v>1950</v>
      </c>
      <c r="F8" s="3">
        <f t="shared" si="1"/>
        <v>975</v>
      </c>
      <c r="G8" s="3">
        <f t="shared" si="2"/>
        <v>22425</v>
      </c>
      <c r="H8" s="3">
        <f t="shared" si="3"/>
        <v>4290</v>
      </c>
      <c r="I8" s="3">
        <f t="shared" si="4"/>
        <v>168.1875</v>
      </c>
      <c r="J8" s="3" t="str">
        <f t="shared" si="5"/>
        <v>130</v>
      </c>
      <c r="K8" s="3">
        <f t="shared" si="6"/>
        <v>4458.1875</v>
      </c>
      <c r="L8" s="3">
        <f t="shared" si="7"/>
        <v>17966.8125</v>
      </c>
      <c r="N8" s="27" t="s">
        <v>60</v>
      </c>
      <c r="O8" s="27"/>
      <c r="P8" s="27"/>
      <c r="Q8" s="27"/>
      <c r="R8" s="27"/>
      <c r="S8" s="27"/>
      <c r="T8" s="27"/>
      <c r="U8" s="27"/>
    </row>
    <row r="9" spans="1:21" x14ac:dyDescent="0.25">
      <c r="A9" s="12" t="s">
        <v>22</v>
      </c>
      <c r="B9" s="8" t="s">
        <v>135</v>
      </c>
      <c r="C9" s="3">
        <f>VALUE('Set-1'!AH12)</f>
        <v>26</v>
      </c>
      <c r="D9" s="3">
        <v>17500</v>
      </c>
      <c r="E9" s="3">
        <f t="shared" si="0"/>
        <v>1750</v>
      </c>
      <c r="F9" s="3">
        <f t="shared" si="1"/>
        <v>875</v>
      </c>
      <c r="G9" s="3">
        <f t="shared" si="2"/>
        <v>20125</v>
      </c>
      <c r="H9" s="3">
        <f t="shared" si="3"/>
        <v>3850</v>
      </c>
      <c r="I9" s="3">
        <f t="shared" si="4"/>
        <v>150.9375</v>
      </c>
      <c r="J9" s="3" t="str">
        <f t="shared" si="5"/>
        <v>130</v>
      </c>
      <c r="K9" s="3">
        <f t="shared" si="6"/>
        <v>4000.9375</v>
      </c>
      <c r="L9" s="3">
        <f t="shared" si="7"/>
        <v>16124.0625</v>
      </c>
      <c r="N9" s="27" t="s">
        <v>58</v>
      </c>
      <c r="O9" s="27"/>
      <c r="P9" s="27"/>
      <c r="Q9" s="27"/>
      <c r="R9" s="27"/>
      <c r="S9" s="27"/>
      <c r="T9" s="27"/>
      <c r="U9" s="27"/>
    </row>
    <row r="10" spans="1:21" x14ac:dyDescent="0.25">
      <c r="A10" s="12" t="s">
        <v>23</v>
      </c>
      <c r="B10" s="8" t="s">
        <v>136</v>
      </c>
      <c r="C10" s="3">
        <f>VALUE('Set-1'!AH13)</f>
        <v>25</v>
      </c>
      <c r="D10" s="3">
        <v>18000</v>
      </c>
      <c r="E10" s="3">
        <f t="shared" si="0"/>
        <v>1800</v>
      </c>
      <c r="F10" s="3">
        <f t="shared" si="1"/>
        <v>900</v>
      </c>
      <c r="G10" s="3">
        <f t="shared" si="2"/>
        <v>20700</v>
      </c>
      <c r="H10" s="3">
        <f t="shared" si="3"/>
        <v>3960</v>
      </c>
      <c r="I10" s="3">
        <f t="shared" si="4"/>
        <v>155.25</v>
      </c>
      <c r="J10" s="3" t="str">
        <f t="shared" si="5"/>
        <v>130</v>
      </c>
      <c r="K10" s="3">
        <f t="shared" si="6"/>
        <v>4115.25</v>
      </c>
      <c r="L10" s="3">
        <f t="shared" si="7"/>
        <v>16584.75</v>
      </c>
      <c r="N10" s="27" t="s">
        <v>59</v>
      </c>
      <c r="O10" s="27"/>
      <c r="P10" s="27"/>
      <c r="Q10" s="27"/>
      <c r="R10" s="27"/>
      <c r="S10" s="27"/>
      <c r="T10" s="27"/>
      <c r="U10" s="27"/>
    </row>
    <row r="11" spans="1:21" x14ac:dyDescent="0.25">
      <c r="A11" s="12" t="s">
        <v>24</v>
      </c>
      <c r="B11" s="8" t="s">
        <v>137</v>
      </c>
      <c r="C11" s="3">
        <f>VALUE('Set-1'!AH14)</f>
        <v>22</v>
      </c>
      <c r="D11" s="3">
        <v>19620</v>
      </c>
      <c r="E11" s="3">
        <f t="shared" si="0"/>
        <v>1962</v>
      </c>
      <c r="F11" s="3">
        <f t="shared" si="1"/>
        <v>981</v>
      </c>
      <c r="G11" s="3">
        <f t="shared" si="2"/>
        <v>22563</v>
      </c>
      <c r="H11" s="3">
        <f t="shared" si="3"/>
        <v>4316.3999999999996</v>
      </c>
      <c r="I11" s="3">
        <f t="shared" si="4"/>
        <v>169.2225</v>
      </c>
      <c r="J11" s="3" t="str">
        <f t="shared" si="5"/>
        <v>130</v>
      </c>
      <c r="K11" s="3">
        <f t="shared" si="6"/>
        <v>4485.6224999999995</v>
      </c>
      <c r="L11" s="3">
        <f t="shared" si="7"/>
        <v>18077.377500000002</v>
      </c>
      <c r="N11" s="27" t="s">
        <v>61</v>
      </c>
      <c r="O11" s="27"/>
      <c r="P11" s="27"/>
      <c r="Q11" s="27"/>
      <c r="R11" s="27"/>
      <c r="S11" s="27"/>
      <c r="T11" s="27"/>
      <c r="U11" s="27"/>
    </row>
    <row r="12" spans="1:21" x14ac:dyDescent="0.25">
      <c r="A12" s="12" t="s">
        <v>25</v>
      </c>
      <c r="B12" s="8" t="s">
        <v>138</v>
      </c>
      <c r="C12" s="3">
        <f>VALUE('Set-1'!AH15)</f>
        <v>25</v>
      </c>
      <c r="D12" s="3">
        <v>28000</v>
      </c>
      <c r="E12" s="3">
        <f t="shared" si="0"/>
        <v>2800</v>
      </c>
      <c r="F12" s="3">
        <f t="shared" si="1"/>
        <v>1400</v>
      </c>
      <c r="G12" s="3">
        <f t="shared" si="2"/>
        <v>32200</v>
      </c>
      <c r="H12" s="3">
        <f t="shared" si="3"/>
        <v>6160</v>
      </c>
      <c r="I12" s="3">
        <f t="shared" si="4"/>
        <v>241.5</v>
      </c>
      <c r="J12" s="3" t="str">
        <f t="shared" si="5"/>
        <v>0</v>
      </c>
      <c r="K12" s="3">
        <f t="shared" si="6"/>
        <v>6401.5</v>
      </c>
      <c r="L12" s="3">
        <f t="shared" si="7"/>
        <v>25798.5</v>
      </c>
      <c r="N12" s="36" t="s">
        <v>63</v>
      </c>
      <c r="O12" s="36"/>
      <c r="P12" s="36" t="s">
        <v>62</v>
      </c>
    </row>
    <row r="13" spans="1:21" x14ac:dyDescent="0.25">
      <c r="A13" s="12" t="s">
        <v>26</v>
      </c>
      <c r="B13" s="8" t="s">
        <v>139</v>
      </c>
      <c r="C13" s="3">
        <f>VALUE('Set-1'!AH16)</f>
        <v>25</v>
      </c>
      <c r="D13" s="3">
        <v>14500</v>
      </c>
      <c r="E13" s="3">
        <f t="shared" si="0"/>
        <v>1450</v>
      </c>
      <c r="F13" s="3">
        <f t="shared" si="1"/>
        <v>725</v>
      </c>
      <c r="G13" s="3">
        <f t="shared" si="2"/>
        <v>16675</v>
      </c>
      <c r="H13" s="3">
        <f t="shared" si="3"/>
        <v>3190</v>
      </c>
      <c r="I13" s="3">
        <f t="shared" si="4"/>
        <v>125.0625</v>
      </c>
      <c r="J13" s="3" t="str">
        <f t="shared" si="5"/>
        <v>130</v>
      </c>
      <c r="K13" s="3">
        <f t="shared" si="6"/>
        <v>3315.0625</v>
      </c>
      <c r="L13" s="3">
        <f t="shared" si="7"/>
        <v>13359.9375</v>
      </c>
      <c r="N13" s="18" t="s">
        <v>64</v>
      </c>
      <c r="O13" s="18" t="s">
        <v>65</v>
      </c>
      <c r="P13" s="36"/>
    </row>
    <row r="14" spans="1:21" x14ac:dyDescent="0.25">
      <c r="A14" s="12" t="s">
        <v>27</v>
      </c>
      <c r="B14" s="8" t="s">
        <v>140</v>
      </c>
      <c r="C14" s="3">
        <f>VALUE('Set-1'!AH17)</f>
        <v>24</v>
      </c>
      <c r="D14" s="3">
        <v>12115</v>
      </c>
      <c r="E14" s="3">
        <f t="shared" si="0"/>
        <v>1211.5</v>
      </c>
      <c r="F14" s="3">
        <f t="shared" si="1"/>
        <v>605.75</v>
      </c>
      <c r="G14" s="3">
        <f t="shared" si="2"/>
        <v>13932.25</v>
      </c>
      <c r="H14" s="3">
        <f t="shared" si="3"/>
        <v>2665.3</v>
      </c>
      <c r="I14" s="3">
        <f t="shared" si="4"/>
        <v>104.49187499999999</v>
      </c>
      <c r="J14" s="3" t="str">
        <f t="shared" si="5"/>
        <v>110</v>
      </c>
      <c r="K14" s="3">
        <f t="shared" si="6"/>
        <v>2769.7918750000003</v>
      </c>
      <c r="L14" s="3">
        <f t="shared" si="7"/>
        <v>11162.458124999999</v>
      </c>
      <c r="N14" s="17">
        <v>0</v>
      </c>
      <c r="O14" s="17">
        <v>10000</v>
      </c>
      <c r="P14" s="17">
        <v>0</v>
      </c>
    </row>
    <row r="15" spans="1:21" x14ac:dyDescent="0.25">
      <c r="A15" s="12" t="s">
        <v>28</v>
      </c>
      <c r="B15" s="8" t="s">
        <v>141</v>
      </c>
      <c r="C15" s="3">
        <f>VALUE('Set-1'!AH18)</f>
        <v>10</v>
      </c>
      <c r="D15" s="3">
        <v>17500</v>
      </c>
      <c r="E15" s="3">
        <f t="shared" si="0"/>
        <v>1750</v>
      </c>
      <c r="F15" s="3">
        <f t="shared" si="1"/>
        <v>875</v>
      </c>
      <c r="G15" s="3">
        <f t="shared" si="2"/>
        <v>20125</v>
      </c>
      <c r="H15" s="3">
        <f t="shared" si="3"/>
        <v>3850</v>
      </c>
      <c r="I15" s="3">
        <f t="shared" si="4"/>
        <v>150.9375</v>
      </c>
      <c r="J15" s="3" t="str">
        <f t="shared" si="5"/>
        <v>130</v>
      </c>
      <c r="K15" s="3">
        <f t="shared" si="6"/>
        <v>4000.9375</v>
      </c>
      <c r="L15" s="3">
        <f t="shared" si="7"/>
        <v>16124.0625</v>
      </c>
      <c r="N15" s="17">
        <v>10001</v>
      </c>
      <c r="O15" s="17">
        <v>15000</v>
      </c>
      <c r="P15" s="17">
        <v>110</v>
      </c>
    </row>
    <row r="16" spans="1:21" x14ac:dyDescent="0.25">
      <c r="A16" s="12" t="s">
        <v>29</v>
      </c>
      <c r="B16" s="3" t="s">
        <v>142</v>
      </c>
      <c r="C16" s="3">
        <f>VALUE('Set-1'!AH19)</f>
        <v>26</v>
      </c>
      <c r="D16" s="3">
        <v>19250</v>
      </c>
      <c r="E16" s="3">
        <f t="shared" si="0"/>
        <v>1925</v>
      </c>
      <c r="F16" s="3">
        <f t="shared" si="1"/>
        <v>962.5</v>
      </c>
      <c r="G16" s="3">
        <f t="shared" si="2"/>
        <v>22137.5</v>
      </c>
      <c r="H16" s="3">
        <f t="shared" si="3"/>
        <v>4235</v>
      </c>
      <c r="I16" s="3">
        <f t="shared" si="4"/>
        <v>166.03125</v>
      </c>
      <c r="J16" s="3" t="str">
        <f t="shared" si="5"/>
        <v>130</v>
      </c>
      <c r="K16" s="3">
        <f t="shared" si="6"/>
        <v>4401.03125</v>
      </c>
      <c r="L16" s="3">
        <f t="shared" si="7"/>
        <v>17736.46875</v>
      </c>
      <c r="N16" s="17">
        <v>15001</v>
      </c>
      <c r="O16" s="17">
        <v>25000</v>
      </c>
      <c r="P16" s="17">
        <v>130</v>
      </c>
    </row>
    <row r="17" spans="1:16" x14ac:dyDescent="0.25">
      <c r="A17" s="12" t="s">
        <v>30</v>
      </c>
      <c r="B17" s="8" t="s">
        <v>143</v>
      </c>
      <c r="C17" s="3">
        <f>VALUE('Set-1'!AH20)</f>
        <v>16</v>
      </c>
      <c r="D17" s="3">
        <v>10000</v>
      </c>
      <c r="E17" s="3">
        <f t="shared" si="0"/>
        <v>1000</v>
      </c>
      <c r="F17" s="3">
        <f t="shared" si="1"/>
        <v>500</v>
      </c>
      <c r="G17" s="3">
        <f t="shared" si="2"/>
        <v>11500</v>
      </c>
      <c r="H17" s="3">
        <f t="shared" si="3"/>
        <v>2200</v>
      </c>
      <c r="I17" s="3">
        <f t="shared" si="4"/>
        <v>86.25</v>
      </c>
      <c r="J17" s="3" t="str">
        <f t="shared" si="5"/>
        <v>110</v>
      </c>
      <c r="K17" s="3">
        <f t="shared" si="6"/>
        <v>2286.25</v>
      </c>
      <c r="L17" s="3">
        <f t="shared" si="7"/>
        <v>9213.75</v>
      </c>
      <c r="N17" s="17">
        <v>25001</v>
      </c>
      <c r="O17" s="17">
        <v>40000</v>
      </c>
      <c r="P17" s="17">
        <v>150</v>
      </c>
    </row>
    <row r="18" spans="1:16" x14ac:dyDescent="0.25">
      <c r="A18" s="12" t="s">
        <v>31</v>
      </c>
      <c r="B18" s="8" t="s">
        <v>144</v>
      </c>
      <c r="C18" s="3">
        <f>VALUE('Set-1'!AH21)</f>
        <v>23</v>
      </c>
      <c r="D18" s="3">
        <v>14000</v>
      </c>
      <c r="E18" s="3">
        <f t="shared" si="0"/>
        <v>1400</v>
      </c>
      <c r="F18" s="3">
        <f t="shared" si="1"/>
        <v>700</v>
      </c>
      <c r="G18" s="3">
        <f t="shared" si="2"/>
        <v>16100</v>
      </c>
      <c r="H18" s="3">
        <f t="shared" si="3"/>
        <v>3080</v>
      </c>
      <c r="I18" s="3">
        <f t="shared" si="4"/>
        <v>120.75</v>
      </c>
      <c r="J18" s="3" t="str">
        <f t="shared" si="5"/>
        <v>130</v>
      </c>
      <c r="K18" s="3">
        <f t="shared" si="6"/>
        <v>3200.75</v>
      </c>
      <c r="L18" s="3">
        <f t="shared" si="7"/>
        <v>12899.25</v>
      </c>
      <c r="N18" s="17">
        <v>40001</v>
      </c>
      <c r="O18" s="17">
        <v>9999999</v>
      </c>
      <c r="P18" s="17">
        <v>200</v>
      </c>
    </row>
    <row r="19" spans="1:16" x14ac:dyDescent="0.25">
      <c r="A19" s="12" t="s">
        <v>32</v>
      </c>
      <c r="B19" s="8" t="s">
        <v>145</v>
      </c>
      <c r="C19" s="3">
        <f>VALUE('Set-1'!AH22)</f>
        <v>25</v>
      </c>
      <c r="D19" s="3">
        <v>7500</v>
      </c>
      <c r="E19" s="3">
        <f t="shared" si="0"/>
        <v>750</v>
      </c>
      <c r="F19" s="3">
        <f t="shared" si="1"/>
        <v>375</v>
      </c>
      <c r="G19" s="3">
        <f t="shared" si="2"/>
        <v>8625</v>
      </c>
      <c r="H19" s="3">
        <f t="shared" si="3"/>
        <v>1650</v>
      </c>
      <c r="I19" s="3">
        <f t="shared" si="4"/>
        <v>64.6875</v>
      </c>
      <c r="J19" s="3" t="str">
        <f t="shared" si="5"/>
        <v>110</v>
      </c>
      <c r="K19" s="3">
        <f t="shared" si="6"/>
        <v>1714.6875</v>
      </c>
      <c r="L19" s="3">
        <f t="shared" si="7"/>
        <v>6910.3125</v>
      </c>
    </row>
    <row r="20" spans="1:16" x14ac:dyDescent="0.25">
      <c r="A20" s="12" t="s">
        <v>33</v>
      </c>
      <c r="B20" s="8" t="s">
        <v>146</v>
      </c>
      <c r="C20" s="3">
        <f>VALUE('Set-1'!AH23)</f>
        <v>26</v>
      </c>
      <c r="D20" s="3">
        <v>7500</v>
      </c>
      <c r="E20" s="3">
        <f t="shared" si="0"/>
        <v>750</v>
      </c>
      <c r="F20" s="3">
        <f t="shared" si="1"/>
        <v>375</v>
      </c>
      <c r="G20" s="3">
        <f t="shared" si="2"/>
        <v>8625</v>
      </c>
      <c r="H20" s="3">
        <f t="shared" si="3"/>
        <v>1650</v>
      </c>
      <c r="I20" s="3">
        <f t="shared" si="4"/>
        <v>64.6875</v>
      </c>
      <c r="J20" s="3" t="str">
        <f t="shared" si="5"/>
        <v>110</v>
      </c>
      <c r="K20" s="3">
        <f t="shared" si="6"/>
        <v>1714.6875</v>
      </c>
      <c r="L20" s="3">
        <f t="shared" si="7"/>
        <v>6910.3125</v>
      </c>
    </row>
    <row r="21" spans="1:16" x14ac:dyDescent="0.25">
      <c r="A21" s="3" t="s">
        <v>34</v>
      </c>
      <c r="B21" s="3" t="s">
        <v>147</v>
      </c>
      <c r="C21" s="3">
        <f>VALUE('Set-1'!AH24)</f>
        <v>23</v>
      </c>
      <c r="D21" s="3">
        <v>16500</v>
      </c>
      <c r="E21" s="3">
        <f t="shared" si="0"/>
        <v>1650</v>
      </c>
      <c r="F21" s="3">
        <f t="shared" si="1"/>
        <v>825</v>
      </c>
      <c r="G21" s="3">
        <f t="shared" si="2"/>
        <v>18975</v>
      </c>
      <c r="H21" s="3">
        <f t="shared" si="3"/>
        <v>3630</v>
      </c>
      <c r="I21" s="3">
        <f t="shared" si="4"/>
        <v>142.3125</v>
      </c>
      <c r="J21" s="3" t="str">
        <f t="shared" si="5"/>
        <v>130</v>
      </c>
      <c r="K21" s="3">
        <f t="shared" si="6"/>
        <v>3772.3125</v>
      </c>
      <c r="L21" s="3">
        <f t="shared" si="7"/>
        <v>15202.6875</v>
      </c>
    </row>
    <row r="22" spans="1:16" x14ac:dyDescent="0.25">
      <c r="A22" s="3" t="s">
        <v>35</v>
      </c>
      <c r="B22" s="3" t="s">
        <v>148</v>
      </c>
      <c r="C22" s="3">
        <f>VALUE('Set-1'!AH25)</f>
        <v>25</v>
      </c>
      <c r="D22" s="3">
        <v>5500</v>
      </c>
      <c r="E22" s="3">
        <f t="shared" si="0"/>
        <v>550</v>
      </c>
      <c r="F22" s="3">
        <f t="shared" si="1"/>
        <v>275</v>
      </c>
      <c r="G22" s="3">
        <f t="shared" si="2"/>
        <v>6325</v>
      </c>
      <c r="H22" s="3">
        <f t="shared" si="3"/>
        <v>1210</v>
      </c>
      <c r="I22" s="3">
        <f t="shared" si="4"/>
        <v>47.4375</v>
      </c>
      <c r="J22" s="3" t="str">
        <f t="shared" si="5"/>
        <v>110</v>
      </c>
      <c r="K22" s="3">
        <f t="shared" si="6"/>
        <v>1257.4375</v>
      </c>
      <c r="L22" s="3">
        <f t="shared" si="7"/>
        <v>5067.5625</v>
      </c>
    </row>
    <row r="23" spans="1:16" x14ac:dyDescent="0.25">
      <c r="A23" s="3" t="s">
        <v>36</v>
      </c>
      <c r="B23" s="3" t="s">
        <v>149</v>
      </c>
      <c r="C23" s="3">
        <f>VALUE('Set-1'!AH26)</f>
        <v>26</v>
      </c>
      <c r="D23" s="3">
        <v>7500</v>
      </c>
      <c r="E23" s="3">
        <f t="shared" si="0"/>
        <v>750</v>
      </c>
      <c r="F23" s="3">
        <f t="shared" si="1"/>
        <v>375</v>
      </c>
      <c r="G23" s="3">
        <f t="shared" si="2"/>
        <v>8625</v>
      </c>
      <c r="H23" s="3">
        <f t="shared" si="3"/>
        <v>1650</v>
      </c>
      <c r="I23" s="3">
        <f t="shared" si="4"/>
        <v>64.6875</v>
      </c>
      <c r="J23" s="3" t="str">
        <f t="shared" si="5"/>
        <v>110</v>
      </c>
      <c r="K23" s="3">
        <f t="shared" si="6"/>
        <v>1714.6875</v>
      </c>
      <c r="L23" s="3">
        <f t="shared" si="7"/>
        <v>6910.3125</v>
      </c>
    </row>
    <row r="24" spans="1:16" x14ac:dyDescent="0.25">
      <c r="A24" s="3" t="s">
        <v>37</v>
      </c>
      <c r="B24" s="3" t="s">
        <v>150</v>
      </c>
      <c r="C24" s="3">
        <f>VALUE('Set-1'!AH27)</f>
        <v>24</v>
      </c>
      <c r="D24" s="3">
        <v>8900</v>
      </c>
      <c r="E24" s="3">
        <f t="shared" si="0"/>
        <v>890</v>
      </c>
      <c r="F24" s="3">
        <f t="shared" si="1"/>
        <v>445</v>
      </c>
      <c r="G24" s="3">
        <f t="shared" si="2"/>
        <v>10235</v>
      </c>
      <c r="H24" s="3">
        <f t="shared" si="3"/>
        <v>1958</v>
      </c>
      <c r="I24" s="3">
        <f t="shared" si="4"/>
        <v>76.762500000000003</v>
      </c>
      <c r="J24" s="3" t="str">
        <f t="shared" si="5"/>
        <v>110</v>
      </c>
      <c r="K24" s="3">
        <f t="shared" si="6"/>
        <v>2034.7625</v>
      </c>
      <c r="L24" s="3">
        <f t="shared" si="7"/>
        <v>8200.2374999999993</v>
      </c>
    </row>
    <row r="25" spans="1:16" x14ac:dyDescent="0.25">
      <c r="A25" s="3" t="s">
        <v>38</v>
      </c>
      <c r="B25" s="3" t="s">
        <v>151</v>
      </c>
      <c r="C25" s="3">
        <f>VALUE('Set-1'!AH28)</f>
        <v>21</v>
      </c>
      <c r="D25" s="3">
        <v>7800</v>
      </c>
      <c r="E25" s="3">
        <f t="shared" si="0"/>
        <v>780</v>
      </c>
      <c r="F25" s="3">
        <f t="shared" si="1"/>
        <v>390</v>
      </c>
      <c r="G25" s="3">
        <f t="shared" si="2"/>
        <v>8970</v>
      </c>
      <c r="H25" s="3">
        <f t="shared" si="3"/>
        <v>1716</v>
      </c>
      <c r="I25" s="3">
        <f t="shared" si="4"/>
        <v>67.274999999999991</v>
      </c>
      <c r="J25" s="3" t="str">
        <f t="shared" si="5"/>
        <v>110</v>
      </c>
      <c r="K25" s="3">
        <f t="shared" si="6"/>
        <v>1783.2750000000001</v>
      </c>
      <c r="L25" s="3">
        <f t="shared" si="7"/>
        <v>7186.7250000000004</v>
      </c>
    </row>
    <row r="26" spans="1:16" x14ac:dyDescent="0.25">
      <c r="A26" s="3" t="s">
        <v>39</v>
      </c>
      <c r="B26" s="3" t="s">
        <v>152</v>
      </c>
      <c r="C26" s="3">
        <f>VALUE('Set-1'!AH29)</f>
        <v>25</v>
      </c>
      <c r="D26" s="3">
        <v>11235</v>
      </c>
      <c r="E26" s="3">
        <f t="shared" si="0"/>
        <v>1123.5</v>
      </c>
      <c r="F26" s="3">
        <f t="shared" si="1"/>
        <v>561.75</v>
      </c>
      <c r="G26" s="3">
        <f t="shared" si="2"/>
        <v>12920.25</v>
      </c>
      <c r="H26" s="3">
        <f t="shared" si="3"/>
        <v>2471.6999999999998</v>
      </c>
      <c r="I26" s="3">
        <f t="shared" si="4"/>
        <v>96.90187499999999</v>
      </c>
      <c r="J26" s="3" t="str">
        <f t="shared" si="5"/>
        <v>110</v>
      </c>
      <c r="K26" s="3">
        <f t="shared" si="6"/>
        <v>2568.6018749999998</v>
      </c>
      <c r="L26" s="3">
        <f t="shared" si="7"/>
        <v>10351.648125</v>
      </c>
    </row>
    <row r="30" spans="1:16" x14ac:dyDescent="0.25">
      <c r="A30" s="28" t="s">
        <v>125</v>
      </c>
      <c r="B30" s="27"/>
      <c r="C30" s="27"/>
      <c r="D30" s="27"/>
    </row>
    <row r="32" spans="1:16" s="30" customFormat="1" ht="30" x14ac:dyDescent="0.25">
      <c r="A32" s="23" t="s">
        <v>153</v>
      </c>
      <c r="B32" s="29" t="s">
        <v>67</v>
      </c>
      <c r="C32" s="29" t="s">
        <v>68</v>
      </c>
      <c r="D32" s="29" t="s">
        <v>69</v>
      </c>
    </row>
    <row r="33" spans="1:4" x14ac:dyDescent="0.25">
      <c r="A33" s="3"/>
      <c r="B33" s="3"/>
      <c r="C33" s="3"/>
      <c r="D33" s="3"/>
    </row>
  </sheetData>
  <mergeCells count="2">
    <mergeCell ref="P12:P13"/>
    <mergeCell ref="N12:O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706B-4BE5-46B8-A6EB-3B35D6542151}">
  <dimension ref="A2:L45"/>
  <sheetViews>
    <sheetView showGridLines="0" topLeftCell="A26" workbookViewId="0">
      <selection activeCell="A15" sqref="A15"/>
    </sheetView>
  </sheetViews>
  <sheetFormatPr defaultRowHeight="15" x14ac:dyDescent="0.25"/>
  <cols>
    <col min="1" max="1" width="69" customWidth="1"/>
  </cols>
  <sheetData>
    <row r="2" spans="1:12" x14ac:dyDescent="0.25">
      <c r="A2" s="38" t="s">
        <v>127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5">
      <c r="A3" t="s">
        <v>158</v>
      </c>
    </row>
    <row r="4" spans="1:12" x14ac:dyDescent="0.25">
      <c r="A4" t="s">
        <v>157</v>
      </c>
    </row>
    <row r="5" spans="1:12" x14ac:dyDescent="0.25">
      <c r="A5" t="s">
        <v>159</v>
      </c>
    </row>
    <row r="9" spans="1:12" x14ac:dyDescent="0.25">
      <c r="A9" s="27" t="s">
        <v>126</v>
      </c>
      <c r="B9" s="27"/>
      <c r="C9" s="27"/>
      <c r="D9" s="27"/>
      <c r="E9" s="27"/>
      <c r="F9" s="27"/>
    </row>
    <row r="11" spans="1:12" x14ac:dyDescent="0.25">
      <c r="A11" t="s">
        <v>70</v>
      </c>
      <c r="B11" t="s">
        <v>71</v>
      </c>
      <c r="C11" t="str">
        <f>IF(B11="F","Ms.","Mr.")</f>
        <v>Ms.</v>
      </c>
    </row>
    <row r="12" spans="1:12" x14ac:dyDescent="0.25">
      <c r="A12" t="s">
        <v>72</v>
      </c>
      <c r="B12" t="s">
        <v>71</v>
      </c>
      <c r="C12" t="str">
        <f t="shared" ref="C12:C17" si="0">IF(B12="F","Ms.","Mr.")</f>
        <v>Ms.</v>
      </c>
    </row>
    <row r="13" spans="1:12" x14ac:dyDescent="0.25">
      <c r="A13" t="s">
        <v>73</v>
      </c>
      <c r="B13" t="s">
        <v>74</v>
      </c>
      <c r="C13" t="str">
        <f t="shared" si="0"/>
        <v>Mr.</v>
      </c>
    </row>
    <row r="14" spans="1:12" x14ac:dyDescent="0.25">
      <c r="A14" t="s">
        <v>75</v>
      </c>
      <c r="B14" t="s">
        <v>71</v>
      </c>
      <c r="C14" t="str">
        <f t="shared" si="0"/>
        <v>Ms.</v>
      </c>
    </row>
    <row r="15" spans="1:12" x14ac:dyDescent="0.25">
      <c r="A15" t="s">
        <v>76</v>
      </c>
      <c r="B15" t="s">
        <v>74</v>
      </c>
      <c r="C15" t="str">
        <f t="shared" si="0"/>
        <v>Mr.</v>
      </c>
    </row>
    <row r="16" spans="1:12" x14ac:dyDescent="0.25">
      <c r="A16" t="s">
        <v>77</v>
      </c>
      <c r="B16" t="s">
        <v>74</v>
      </c>
      <c r="C16" t="str">
        <f t="shared" si="0"/>
        <v>Mr.</v>
      </c>
    </row>
    <row r="17" spans="1:3" x14ac:dyDescent="0.25">
      <c r="A17" t="s">
        <v>78</v>
      </c>
      <c r="B17" t="s">
        <v>74</v>
      </c>
      <c r="C17" t="str">
        <f t="shared" si="0"/>
        <v>Mr.</v>
      </c>
    </row>
    <row r="19" spans="1:3" x14ac:dyDescent="0.25">
      <c r="A19" s="27" t="s">
        <v>123</v>
      </c>
    </row>
    <row r="21" spans="1:3" x14ac:dyDescent="0.25">
      <c r="A21" s="19" t="s">
        <v>79</v>
      </c>
    </row>
    <row r="22" spans="1:3" x14ac:dyDescent="0.25">
      <c r="A22" s="19" t="s">
        <v>80</v>
      </c>
    </row>
    <row r="23" spans="1:3" x14ac:dyDescent="0.25">
      <c r="A23" s="19" t="s">
        <v>81</v>
      </c>
    </row>
    <row r="24" spans="1:3" x14ac:dyDescent="0.25">
      <c r="A24" s="19" t="s">
        <v>82</v>
      </c>
    </row>
    <row r="25" spans="1:3" x14ac:dyDescent="0.25">
      <c r="A25" s="19" t="s">
        <v>70</v>
      </c>
    </row>
    <row r="26" spans="1:3" x14ac:dyDescent="0.25">
      <c r="A26" s="19" t="s">
        <v>72</v>
      </c>
    </row>
    <row r="27" spans="1:3" x14ac:dyDescent="0.25">
      <c r="A27" s="19" t="s">
        <v>73</v>
      </c>
    </row>
    <row r="28" spans="1:3" x14ac:dyDescent="0.25">
      <c r="A28" s="19" t="s">
        <v>83</v>
      </c>
    </row>
    <row r="29" spans="1:3" x14ac:dyDescent="0.25">
      <c r="A29" s="19" t="s">
        <v>76</v>
      </c>
    </row>
    <row r="30" spans="1:3" x14ac:dyDescent="0.25">
      <c r="A30" s="19" t="s">
        <v>77</v>
      </c>
    </row>
    <row r="31" spans="1:3" x14ac:dyDescent="0.25">
      <c r="A31" s="19" t="s">
        <v>78</v>
      </c>
    </row>
    <row r="32" spans="1:3" x14ac:dyDescent="0.25">
      <c r="A32" s="19" t="s">
        <v>84</v>
      </c>
    </row>
    <row r="33" spans="1:7" x14ac:dyDescent="0.25">
      <c r="A33" s="19" t="s">
        <v>85</v>
      </c>
    </row>
    <row r="34" spans="1:7" x14ac:dyDescent="0.25">
      <c r="A34" s="19" t="s">
        <v>86</v>
      </c>
    </row>
    <row r="35" spans="1:7" x14ac:dyDescent="0.25">
      <c r="A35" s="19" t="s">
        <v>87</v>
      </c>
    </row>
    <row r="36" spans="1:7" x14ac:dyDescent="0.25">
      <c r="A36" s="19" t="s">
        <v>88</v>
      </c>
    </row>
    <row r="37" spans="1:7" x14ac:dyDescent="0.25">
      <c r="A37" s="19" t="s">
        <v>89</v>
      </c>
    </row>
    <row r="38" spans="1:7" x14ac:dyDescent="0.25">
      <c r="A38" s="19" t="s">
        <v>90</v>
      </c>
    </row>
    <row r="39" spans="1:7" x14ac:dyDescent="0.25">
      <c r="A39" s="19" t="s">
        <v>73</v>
      </c>
    </row>
    <row r="40" spans="1:7" x14ac:dyDescent="0.25">
      <c r="A40" s="19" t="s">
        <v>91</v>
      </c>
    </row>
    <row r="41" spans="1:7" x14ac:dyDescent="0.25">
      <c r="A41" s="19" t="s">
        <v>92</v>
      </c>
    </row>
    <row r="43" spans="1:7" x14ac:dyDescent="0.25">
      <c r="A43" s="37" t="s">
        <v>122</v>
      </c>
      <c r="B43" s="37"/>
      <c r="C43" s="37"/>
      <c r="D43" s="37"/>
      <c r="E43" s="37"/>
      <c r="F43" s="37"/>
      <c r="G43" s="37"/>
    </row>
    <row r="45" spans="1:7" x14ac:dyDescent="0.25">
      <c r="A45">
        <v>7000</v>
      </c>
    </row>
  </sheetData>
  <mergeCells count="2">
    <mergeCell ref="A43:G43"/>
    <mergeCell ref="A2:L2"/>
  </mergeCells>
  <conditionalFormatting sqref="A21:A41">
    <cfRule type="duplicateValues" dxfId="0" priority="2"/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90E0-FFCB-4F0D-85F7-DE31B299AD7C}">
  <dimension ref="A1:H13"/>
  <sheetViews>
    <sheetView workbookViewId="0">
      <selection activeCell="H4" sqref="H4"/>
    </sheetView>
  </sheetViews>
  <sheetFormatPr defaultRowHeight="15" x14ac:dyDescent="0.25"/>
  <cols>
    <col min="2" max="2" width="26.5703125" customWidth="1"/>
    <col min="3" max="3" width="17.85546875" customWidth="1"/>
    <col min="4" max="4" width="19.85546875" customWidth="1"/>
    <col min="5" max="5" width="10.7109375" bestFit="1" customWidth="1"/>
    <col min="6" max="6" width="17.42578125" customWidth="1"/>
    <col min="7" max="7" width="13.5703125" customWidth="1"/>
    <col min="8" max="8" width="19" customWidth="1"/>
  </cols>
  <sheetData>
    <row r="1" spans="1:8" x14ac:dyDescent="0.25">
      <c r="A1" s="37" t="s">
        <v>121</v>
      </c>
      <c r="B1" s="37"/>
      <c r="C1" s="37"/>
      <c r="D1" s="37"/>
      <c r="E1" s="37"/>
      <c r="F1" s="37"/>
      <c r="G1" s="37"/>
      <c r="H1" s="20"/>
    </row>
    <row r="2" spans="1:8" x14ac:dyDescent="0.25">
      <c r="A2" s="39" t="s">
        <v>93</v>
      </c>
      <c r="B2" s="39"/>
      <c r="C2" s="39"/>
      <c r="D2" s="39"/>
      <c r="E2" s="39"/>
      <c r="F2" s="39"/>
      <c r="G2" s="39"/>
      <c r="H2" s="39"/>
    </row>
    <row r="3" spans="1:8" ht="45" x14ac:dyDescent="0.25">
      <c r="A3" s="21" t="s">
        <v>94</v>
      </c>
      <c r="B3" s="21" t="s">
        <v>42</v>
      </c>
      <c r="C3" s="21" t="s">
        <v>43</v>
      </c>
      <c r="D3" s="21" t="s">
        <v>95</v>
      </c>
      <c r="E3" s="21" t="s">
        <v>96</v>
      </c>
      <c r="F3" s="22" t="s">
        <v>97</v>
      </c>
      <c r="G3" s="22" t="s">
        <v>98</v>
      </c>
      <c r="H3" s="22" t="s">
        <v>99</v>
      </c>
    </row>
    <row r="4" spans="1:8" x14ac:dyDescent="0.25">
      <c r="A4" s="23" t="s">
        <v>100</v>
      </c>
      <c r="B4" s="23" t="s">
        <v>101</v>
      </c>
      <c r="C4" s="25">
        <v>38413</v>
      </c>
      <c r="D4" s="24" t="s">
        <v>102</v>
      </c>
      <c r="E4" s="25">
        <v>42912</v>
      </c>
      <c r="F4" s="26">
        <f>DATEDIF(C4,E4,"d")</f>
        <v>4499</v>
      </c>
      <c r="G4" s="26">
        <f>DATEDIF(C4,E4,"y")</f>
        <v>12</v>
      </c>
      <c r="H4" s="26" t="str">
        <f>IF(F4&gt;1700,"Yes","No")</f>
        <v>Yes</v>
      </c>
    </row>
    <row r="5" spans="1:8" x14ac:dyDescent="0.25">
      <c r="A5" s="23" t="s">
        <v>103</v>
      </c>
      <c r="B5" s="23" t="s">
        <v>104</v>
      </c>
      <c r="C5" s="25">
        <v>39321</v>
      </c>
      <c r="D5" s="24" t="s">
        <v>102</v>
      </c>
      <c r="E5" s="25">
        <v>42912</v>
      </c>
      <c r="F5" s="26">
        <f t="shared" ref="F5:F13" si="0">DATEDIF(C5,E5,"d")</f>
        <v>3591</v>
      </c>
      <c r="G5" s="26">
        <f t="shared" ref="G5:G13" si="1">DATEDIF(C5,E5,"y")</f>
        <v>9</v>
      </c>
      <c r="H5" s="26" t="str">
        <f t="shared" ref="H5:H13" si="2">IF(F5&gt;1700,"Yes","No")</f>
        <v>Yes</v>
      </c>
    </row>
    <row r="6" spans="1:8" x14ac:dyDescent="0.25">
      <c r="A6" s="23" t="s">
        <v>105</v>
      </c>
      <c r="B6" s="23" t="s">
        <v>106</v>
      </c>
      <c r="C6" s="25">
        <v>39594</v>
      </c>
      <c r="D6" s="24" t="s">
        <v>102</v>
      </c>
      <c r="E6" s="25">
        <v>42911</v>
      </c>
      <c r="F6" s="26">
        <f t="shared" si="0"/>
        <v>3317</v>
      </c>
      <c r="G6" s="26">
        <f t="shared" si="1"/>
        <v>9</v>
      </c>
      <c r="H6" s="26" t="str">
        <f t="shared" si="2"/>
        <v>Yes</v>
      </c>
    </row>
    <row r="7" spans="1:8" x14ac:dyDescent="0.25">
      <c r="A7" s="23" t="s">
        <v>107</v>
      </c>
      <c r="B7" s="23" t="s">
        <v>108</v>
      </c>
      <c r="C7" s="25">
        <v>39727</v>
      </c>
      <c r="D7" s="24" t="s">
        <v>102</v>
      </c>
      <c r="E7" s="25">
        <v>42912</v>
      </c>
      <c r="F7" s="26">
        <f t="shared" si="0"/>
        <v>3185</v>
      </c>
      <c r="G7" s="26">
        <f t="shared" si="1"/>
        <v>8</v>
      </c>
      <c r="H7" s="26" t="str">
        <f t="shared" si="2"/>
        <v>Yes</v>
      </c>
    </row>
    <row r="8" spans="1:8" ht="30" x14ac:dyDescent="0.25">
      <c r="A8" s="23" t="s">
        <v>109</v>
      </c>
      <c r="B8" s="23" t="s">
        <v>110</v>
      </c>
      <c r="C8" s="25">
        <v>40525</v>
      </c>
      <c r="D8" s="24" t="s">
        <v>102</v>
      </c>
      <c r="E8" s="25">
        <v>42908</v>
      </c>
      <c r="F8" s="26">
        <f t="shared" si="0"/>
        <v>2383</v>
      </c>
      <c r="G8" s="26">
        <f t="shared" si="1"/>
        <v>6</v>
      </c>
      <c r="H8" s="26" t="str">
        <f t="shared" si="2"/>
        <v>Yes</v>
      </c>
    </row>
    <row r="9" spans="1:8" x14ac:dyDescent="0.25">
      <c r="A9" s="23" t="s">
        <v>111</v>
      </c>
      <c r="B9" s="23" t="s">
        <v>112</v>
      </c>
      <c r="C9" s="25">
        <v>40805</v>
      </c>
      <c r="D9" s="24" t="s">
        <v>102</v>
      </c>
      <c r="E9" s="25">
        <v>42907</v>
      </c>
      <c r="F9" s="26">
        <f t="shared" si="0"/>
        <v>2102</v>
      </c>
      <c r="G9" s="26">
        <f t="shared" si="1"/>
        <v>5</v>
      </c>
      <c r="H9" s="26" t="str">
        <f t="shared" si="2"/>
        <v>Yes</v>
      </c>
    </row>
    <row r="10" spans="1:8" x14ac:dyDescent="0.25">
      <c r="A10" s="23" t="s">
        <v>113</v>
      </c>
      <c r="B10" s="23" t="s">
        <v>114</v>
      </c>
      <c r="C10" s="25">
        <v>39671</v>
      </c>
      <c r="D10" s="24" t="s">
        <v>102</v>
      </c>
      <c r="E10" s="25">
        <v>42909</v>
      </c>
      <c r="F10" s="26">
        <f t="shared" si="0"/>
        <v>3238</v>
      </c>
      <c r="G10" s="26">
        <f t="shared" si="1"/>
        <v>8</v>
      </c>
      <c r="H10" s="26" t="str">
        <f t="shared" si="2"/>
        <v>Yes</v>
      </c>
    </row>
    <row r="11" spans="1:8" x14ac:dyDescent="0.25">
      <c r="A11" s="23" t="s">
        <v>115</v>
      </c>
      <c r="B11" s="23" t="s">
        <v>116</v>
      </c>
      <c r="C11" s="25">
        <v>40553</v>
      </c>
      <c r="D11" s="24" t="s">
        <v>102</v>
      </c>
      <c r="E11" s="25">
        <v>42907</v>
      </c>
      <c r="F11" s="26">
        <f t="shared" si="0"/>
        <v>2354</v>
      </c>
      <c r="G11" s="26">
        <f t="shared" si="1"/>
        <v>6</v>
      </c>
      <c r="H11" s="26" t="str">
        <f t="shared" si="2"/>
        <v>Yes</v>
      </c>
    </row>
    <row r="12" spans="1:8" x14ac:dyDescent="0.25">
      <c r="A12" s="23" t="s">
        <v>117</v>
      </c>
      <c r="B12" s="23" t="s">
        <v>118</v>
      </c>
      <c r="C12" s="25">
        <v>40616</v>
      </c>
      <c r="D12" s="24" t="s">
        <v>102</v>
      </c>
      <c r="E12" s="25">
        <v>42910</v>
      </c>
      <c r="F12" s="26">
        <f t="shared" si="0"/>
        <v>2294</v>
      </c>
      <c r="G12" s="26">
        <f t="shared" si="1"/>
        <v>6</v>
      </c>
      <c r="H12" s="26" t="str">
        <f t="shared" si="2"/>
        <v>Yes</v>
      </c>
    </row>
    <row r="13" spans="1:8" x14ac:dyDescent="0.25">
      <c r="A13" s="23" t="s">
        <v>119</v>
      </c>
      <c r="B13" s="23" t="s">
        <v>120</v>
      </c>
      <c r="C13" s="25">
        <v>39387</v>
      </c>
      <c r="D13" s="24" t="s">
        <v>102</v>
      </c>
      <c r="E13" s="25">
        <v>42886</v>
      </c>
      <c r="F13" s="26">
        <f t="shared" si="0"/>
        <v>3499</v>
      </c>
      <c r="G13" s="26">
        <f t="shared" si="1"/>
        <v>9</v>
      </c>
      <c r="H13" s="26" t="str">
        <f t="shared" si="2"/>
        <v>Yes</v>
      </c>
    </row>
  </sheetData>
  <mergeCells count="2">
    <mergeCell ref="A1:G1"/>
    <mergeCell ref="A2:H2"/>
  </mergeCells>
  <conditionalFormatting sqref="A3:A13">
    <cfRule type="duplicateValues" dxfId="3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Set-1</vt:lpstr>
      <vt:lpstr>Set-2</vt:lpstr>
      <vt:lpstr>Set-3</vt:lpstr>
      <vt:lpstr>Set-4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Bhattacharya</dc:creator>
  <cp:lastModifiedBy>Dawn, Soumitra (Cognizant)</cp:lastModifiedBy>
  <dcterms:created xsi:type="dcterms:W3CDTF">2022-01-07T06:09:25Z</dcterms:created>
  <dcterms:modified xsi:type="dcterms:W3CDTF">2022-02-02T11:00:51Z</dcterms:modified>
</cp:coreProperties>
</file>