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D:\BUSINESS ANLYTICS\EXCEL\"/>
    </mc:Choice>
  </mc:AlternateContent>
  <xr:revisionPtr revIDLastSave="0" documentId="13_ncr:1_{A16FC4D0-E4F2-4A2B-9517-EA83150EDB1B}" xr6:coauthVersionLast="45" xr6:coauthVersionMax="45" xr10:uidLastSave="{00000000-0000-0000-0000-000000000000}"/>
  <bookViews>
    <workbookView xWindow="-108" yWindow="-108" windowWidth="23256" windowHeight="12720" xr2:uid="{FAA3D22B-27B1-4938-9C7A-99122C235385}"/>
  </bookViews>
  <sheets>
    <sheet name="Dashboard" sheetId="5" r:id="rId1"/>
    <sheet name="Actual" sheetId="1" r:id="rId2"/>
    <sheet name="Budget" sheetId="2" r:id="rId3"/>
    <sheet name="Mechanics" sheetId="3" r:id="rId4"/>
    <sheet name="Lookups" sheetId="4" r:id="rId5"/>
  </sheets>
  <definedNames>
    <definedName name="NativeTimeline_Month">#N/A</definedName>
    <definedName name="Slicer_Cost_Type">#N/A</definedName>
    <definedName name="Slicer_Employe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3" l="1"/>
  <c r="C3" i="3" l="1"/>
  <c r="C8" i="3"/>
  <c r="C9" i="3"/>
  <c r="C10" i="3"/>
  <c r="E10" i="3" s="1"/>
  <c r="C11" i="3"/>
  <c r="C12" i="3"/>
  <c r="E12" i="3" s="1"/>
  <c r="C13" i="3"/>
  <c r="C14" i="3"/>
  <c r="C15" i="3"/>
  <c r="C16" i="3"/>
  <c r="E16" i="3" s="1"/>
  <c r="C17" i="3"/>
  <c r="C18" i="3"/>
  <c r="E18" i="3" s="1"/>
  <c r="D8" i="3"/>
  <c r="D9" i="3"/>
  <c r="D10" i="3"/>
  <c r="D11" i="3"/>
  <c r="D12" i="3"/>
  <c r="D13" i="3"/>
  <c r="D14" i="3"/>
  <c r="D15" i="3"/>
  <c r="D16" i="3"/>
  <c r="D17" i="3"/>
  <c r="D18" i="3"/>
  <c r="E8" i="3"/>
  <c r="D7" i="3"/>
  <c r="E7" i="3"/>
  <c r="H3" i="3" l="1"/>
  <c r="Q7" i="3"/>
  <c r="O30" i="5" s="1"/>
  <c r="K7" i="3"/>
  <c r="I30" i="5" s="1"/>
  <c r="N8" i="3"/>
  <c r="L31" i="5" s="1"/>
  <c r="N7" i="3"/>
  <c r="L30" i="5" s="1"/>
  <c r="Q8" i="3"/>
  <c r="O31" i="5" s="1"/>
  <c r="K8" i="3"/>
  <c r="I31" i="5" s="1"/>
  <c r="H7" i="3"/>
  <c r="F30" i="5" s="1"/>
  <c r="H8" i="3"/>
  <c r="F31" i="5" s="1"/>
  <c r="H2" i="3"/>
  <c r="H4" i="3" s="1"/>
  <c r="E14" i="3"/>
  <c r="E17" i="3"/>
  <c r="E13" i="3"/>
  <c r="E9" i="3"/>
  <c r="E15" i="3"/>
  <c r="E11" i="3"/>
  <c r="Q9" i="3" l="1"/>
  <c r="Q13" i="3" s="1"/>
  <c r="N9" i="3"/>
  <c r="N12" i="3" s="1"/>
  <c r="H9" i="3"/>
  <c r="K9" i="3"/>
  <c r="N11" i="3" l="1"/>
  <c r="N13" i="3"/>
  <c r="N10" i="3"/>
  <c r="Q10" i="3"/>
  <c r="Q11" i="3"/>
  <c r="Q12" i="3"/>
  <c r="K13" i="3"/>
  <c r="K10" i="3"/>
  <c r="K12" i="3"/>
  <c r="K11" i="3"/>
  <c r="H13" i="3"/>
  <c r="H10" i="3"/>
  <c r="H12" i="3"/>
  <c r="H11" i="3"/>
</calcChain>
</file>

<file path=xl/sharedStrings.xml><?xml version="1.0" encoding="utf-8"?>
<sst xmlns="http://schemas.openxmlformats.org/spreadsheetml/2006/main" count="556" uniqueCount="35">
  <si>
    <t>Month</t>
  </si>
  <si>
    <t>Employee</t>
  </si>
  <si>
    <t>Cost Type</t>
  </si>
  <si>
    <t>Amount</t>
  </si>
  <si>
    <t>Sunil</t>
  </si>
  <si>
    <t>Transport</t>
  </si>
  <si>
    <t>Lokesh</t>
  </si>
  <si>
    <t>Priyanka</t>
  </si>
  <si>
    <t>Naina</t>
  </si>
  <si>
    <t>Saloni</t>
  </si>
  <si>
    <t>Other</t>
  </si>
  <si>
    <t>Daily Allowence</t>
  </si>
  <si>
    <t>Accomodation</t>
  </si>
  <si>
    <t>Budget</t>
  </si>
  <si>
    <t>Daily Allowance</t>
  </si>
  <si>
    <t>Actual</t>
  </si>
  <si>
    <t>Detla</t>
  </si>
  <si>
    <t>Total</t>
  </si>
  <si>
    <t>Index</t>
  </si>
  <si>
    <t>Value</t>
  </si>
  <si>
    <t>Month Index</t>
  </si>
  <si>
    <t xml:space="preserve">Month </t>
  </si>
  <si>
    <t>Total Actual</t>
  </si>
  <si>
    <t>Total Budget</t>
  </si>
  <si>
    <t>Actual vs. Budget</t>
  </si>
  <si>
    <t>Total Cost</t>
  </si>
  <si>
    <t>Max</t>
  </si>
  <si>
    <t>Cost Category Analysis</t>
  </si>
  <si>
    <t>Cost:</t>
  </si>
  <si>
    <t>Budget:</t>
  </si>
  <si>
    <t>Sum of Amount</t>
  </si>
  <si>
    <t>Row Labels</t>
  </si>
  <si>
    <t>Grand Total</t>
  </si>
  <si>
    <t>Column Labels</t>
  </si>
  <si>
    <t>Dashboard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</si>
</sst>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409]mmm\-yy;@"/>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0" tint="-0.499984740745262"/>
      <name val="Calibri"/>
      <family val="2"/>
      <scheme val="minor"/>
    </font>
    <font>
      <b/>
      <sz val="14"/>
      <color theme="0" tint="-0.499984740745262"/>
      <name val="Calibri"/>
      <family val="2"/>
      <scheme val="minor"/>
    </font>
    <font>
      <b/>
      <sz val="11"/>
      <color theme="0" tint="-0.499984740745262"/>
      <name val="Calibri"/>
      <family val="2"/>
      <scheme val="minor"/>
    </font>
    <font>
      <sz val="36"/>
      <color theme="0" tint="-0.499984740745262"/>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bottom style="thin">
        <color theme="0" tint="-0.499984740745262"/>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0" fillId="0" borderId="1" xfId="0" applyBorder="1" applyAlignment="1">
      <alignment horizontal="left"/>
    </xf>
    <xf numFmtId="0" fontId="0" fillId="0" borderId="0" xfId="0"/>
    <xf numFmtId="44" fontId="0" fillId="0" borderId="0" xfId="1" applyFont="1"/>
    <xf numFmtId="164" fontId="0" fillId="0" borderId="2" xfId="0" applyNumberFormat="1" applyBorder="1" applyAlignment="1">
      <alignment horizontal="left"/>
    </xf>
    <xf numFmtId="164" fontId="2" fillId="0" borderId="4" xfId="0" applyNumberFormat="1" applyFont="1" applyBorder="1" applyAlignment="1">
      <alignment horizontal="left"/>
    </xf>
    <xf numFmtId="0" fontId="2" fillId="0" borderId="5" xfId="0" applyFont="1" applyBorder="1" applyAlignment="1">
      <alignment horizontal="left"/>
    </xf>
    <xf numFmtId="164" fontId="0" fillId="0" borderId="7" xfId="0" applyNumberFormat="1" applyBorder="1" applyAlignment="1">
      <alignment horizontal="left"/>
    </xf>
    <xf numFmtId="0" fontId="0" fillId="0" borderId="8" xfId="0" applyBorder="1" applyAlignment="1">
      <alignment horizontal="left"/>
    </xf>
    <xf numFmtId="0" fontId="0" fillId="2" borderId="1" xfId="0" applyFont="1" applyFill="1" applyBorder="1" applyAlignment="1">
      <alignment horizontal="left"/>
    </xf>
    <xf numFmtId="0" fontId="0" fillId="0" borderId="1" xfId="0" applyFont="1" applyBorder="1" applyAlignment="1">
      <alignment horizontal="left"/>
    </xf>
    <xf numFmtId="44" fontId="2" fillId="0" borderId="6" xfId="1" applyFont="1" applyBorder="1" applyAlignment="1">
      <alignment horizontal="left"/>
    </xf>
    <xf numFmtId="44" fontId="0" fillId="0" borderId="3" xfId="1" applyFont="1" applyBorder="1" applyAlignment="1">
      <alignment horizontal="left"/>
    </xf>
    <xf numFmtId="44" fontId="0" fillId="0" borderId="9" xfId="1" applyFont="1" applyBorder="1" applyAlignment="1">
      <alignment horizontal="left"/>
    </xf>
    <xf numFmtId="17" fontId="0" fillId="0" borderId="0" xfId="0" applyNumberFormat="1"/>
    <xf numFmtId="0" fontId="0" fillId="2" borderId="8" xfId="0" applyFont="1" applyFill="1" applyBorder="1" applyAlignment="1">
      <alignment horizontal="left"/>
    </xf>
    <xf numFmtId="44" fontId="0" fillId="0" borderId="0" xfId="0" applyNumberFormat="1"/>
    <xf numFmtId="0" fontId="0" fillId="0" borderId="0" xfId="1" applyNumberFormat="1" applyFont="1"/>
    <xf numFmtId="0" fontId="0" fillId="0" borderId="0" xfId="0" applyNumberFormat="1"/>
    <xf numFmtId="17" fontId="0" fillId="0" borderId="0" xfId="1" applyNumberFormat="1" applyFont="1"/>
    <xf numFmtId="0" fontId="0" fillId="0" borderId="0" xfId="1" applyNumberFormat="1" applyFont="1" applyAlignment="1">
      <alignment vertical="center"/>
    </xf>
    <xf numFmtId="17" fontId="0" fillId="2" borderId="10" xfId="1" applyNumberFormat="1" applyFont="1" applyFill="1" applyBorder="1"/>
    <xf numFmtId="17" fontId="0" fillId="0" borderId="10" xfId="1" applyNumberFormat="1" applyFont="1" applyBorder="1"/>
    <xf numFmtId="44" fontId="0" fillId="0" borderId="0" xfId="1" applyNumberFormat="1" applyFont="1"/>
    <xf numFmtId="0" fontId="0" fillId="3" borderId="0" xfId="0" applyFill="1"/>
    <xf numFmtId="9" fontId="0" fillId="0" borderId="0" xfId="2" applyFont="1"/>
    <xf numFmtId="10" fontId="0" fillId="0" borderId="0" xfId="2" applyNumberFormat="1" applyFont="1"/>
    <xf numFmtId="0" fontId="3" fillId="3" borderId="0" xfId="0" applyFont="1" applyFill="1"/>
    <xf numFmtId="10" fontId="0" fillId="0" borderId="0" xfId="0" applyNumberFormat="1"/>
    <xf numFmtId="0" fontId="4" fillId="3" borderId="11" xfId="0" applyFont="1" applyFill="1" applyBorder="1" applyAlignment="1">
      <alignment horizontal="centerContinuous"/>
    </xf>
    <xf numFmtId="0" fontId="0" fillId="3" borderId="11" xfId="0" applyFill="1" applyBorder="1" applyAlignment="1">
      <alignment horizontal="centerContinuous"/>
    </xf>
    <xf numFmtId="44" fontId="5" fillId="3" borderId="0" xfId="0" applyNumberFormat="1" applyFont="1" applyFill="1"/>
    <xf numFmtId="0" fontId="0" fillId="0" borderId="0" xfId="0" pivotButton="1"/>
    <xf numFmtId="0" fontId="0" fillId="0" borderId="0" xfId="0" applyAlignment="1">
      <alignment horizontal="left"/>
    </xf>
    <xf numFmtId="0" fontId="5" fillId="3" borderId="0" xfId="0" applyFont="1" applyFill="1" applyAlignment="1">
      <alignment horizontal="center"/>
    </xf>
    <xf numFmtId="0" fontId="6" fillId="4" borderId="0" xfId="0" applyFont="1" applyFill="1" applyAlignment="1">
      <alignment horizontal="center" vertical="center"/>
    </xf>
  </cellXfs>
  <cellStyles count="3">
    <cellStyle name="Currency" xfId="1" builtinId="4"/>
    <cellStyle name="Normal" xfId="0" builtinId="0"/>
    <cellStyle name="Percent" xfId="2" builtinId="5"/>
  </cellStyles>
  <dxfs count="18">
    <dxf>
      <font>
        <b val="0"/>
        <i val="0"/>
        <strike val="0"/>
        <condense val="0"/>
        <extend val="0"/>
        <outline val="0"/>
        <shadow val="0"/>
        <u val="none"/>
        <vertAlign val="baseline"/>
        <sz val="11"/>
        <color theme="1"/>
        <name val="Calibri"/>
        <family val="2"/>
        <scheme val="minor"/>
      </font>
      <numFmt numFmtId="22" formatCode="mmm/yy"/>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2" formatCode="mmm/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409]mmm\-yy;@"/>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Actual vs. Budget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Mechanics!$E$6</c:f>
              <c:strCache>
                <c:ptCount val="1"/>
                <c:pt idx="0">
                  <c:v>Detla</c:v>
                </c:pt>
              </c:strCache>
            </c:strRef>
          </c:tx>
          <c:spPr>
            <a:solidFill>
              <a:srgbClr val="9DC3E6"/>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Mechanics!$B$7:$B$18</c:f>
              <c:numCache>
                <c:formatCode>mmm\-yy</c:formatCode>
                <c:ptCount val="1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numCache>
            </c:numRef>
          </c:cat>
          <c:val>
            <c:numRef>
              <c:f>Mechanics!$E$7:$E$18</c:f>
              <c:numCache>
                <c:formatCode>_("₹"* #,##0.00_);_("₹"* \(#,##0.00\);_("₹"* "-"??_);_(@_)</c:formatCode>
                <c:ptCount val="12"/>
                <c:pt idx="0">
                  <c:v>9230</c:v>
                </c:pt>
                <c:pt idx="1">
                  <c:v>36550</c:v>
                </c:pt>
                <c:pt idx="2">
                  <c:v>51466</c:v>
                </c:pt>
                <c:pt idx="3">
                  <c:v>47827</c:v>
                </c:pt>
                <c:pt idx="4">
                  <c:v>29654</c:v>
                </c:pt>
                <c:pt idx="5">
                  <c:v>36772</c:v>
                </c:pt>
                <c:pt idx="6">
                  <c:v>41743</c:v>
                </c:pt>
                <c:pt idx="7">
                  <c:v>45614</c:v>
                </c:pt>
                <c:pt idx="8">
                  <c:v>40769</c:v>
                </c:pt>
                <c:pt idx="9">
                  <c:v>44027</c:v>
                </c:pt>
                <c:pt idx="10">
                  <c:v>52338</c:v>
                </c:pt>
                <c:pt idx="11">
                  <c:v>41197</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3D28-4EEE-B691-D370D1B58C86}"/>
            </c:ext>
          </c:extLst>
        </c:ser>
        <c:dLbls>
          <c:dLblPos val="outEnd"/>
          <c:showLegendKey val="0"/>
          <c:showVal val="1"/>
          <c:showCatName val="0"/>
          <c:showSerName val="0"/>
          <c:showPercent val="0"/>
          <c:showBubbleSize val="0"/>
        </c:dLbls>
        <c:gapWidth val="128"/>
        <c:overlap val="-27"/>
        <c:axId val="1920208175"/>
        <c:axId val="1981964351"/>
      </c:barChart>
      <c:dateAx>
        <c:axId val="1920208175"/>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64351"/>
        <c:crosses val="autoZero"/>
        <c:auto val="1"/>
        <c:lblOffset val="100"/>
        <c:baseTimeUnit val="months"/>
      </c:dateAx>
      <c:valAx>
        <c:axId val="1981964351"/>
        <c:scaling>
          <c:orientation val="minMax"/>
        </c:scaling>
        <c:delete val="1"/>
        <c:axPos val="l"/>
        <c:numFmt formatCode="_(&quot;₹&quot;* #,##0.00_);_(&quot;₹&quot;* \(#,##0.00\);_(&quot;₹&quot;* &quot;-&quot;??_);_(@_)" sourceLinked="1"/>
        <c:majorTickMark val="none"/>
        <c:minorTickMark val="none"/>
        <c:tickLblPos val="nextTo"/>
        <c:crossAx val="192020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73621103117509E-2"/>
          <c:y val="0.16081871345029239"/>
          <c:w val="0.93405275779376495"/>
          <c:h val="0.79532163742690054"/>
        </c:manualLayout>
      </c:layout>
      <c:barChart>
        <c:barDir val="bar"/>
        <c:grouping val="clustered"/>
        <c:varyColors val="0"/>
        <c:ser>
          <c:idx val="1"/>
          <c:order val="0"/>
          <c:tx>
            <c:strRef>
              <c:f>Mechanics!$G$3</c:f>
              <c:strCache>
                <c:ptCount val="1"/>
                <c:pt idx="0">
                  <c:v>Total Budget</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Mechanics!$H$3</c:f>
              <c:numCache>
                <c:formatCode>_("₹"* #,##0.00_);_("₹"* \(#,##0.00\);_("₹"* "-"??_);_(@_)</c:formatCode>
                <c:ptCount val="1"/>
                <c:pt idx="0">
                  <c:v>180000</c:v>
                </c:pt>
              </c:numCache>
            </c:numRef>
          </c:val>
          <c:extLst>
            <c:ext xmlns:c16="http://schemas.microsoft.com/office/drawing/2014/chart" uri="{C3380CC4-5D6E-409C-BE32-E72D297353CC}">
              <c16:uniqueId val="{00000000-BD71-4682-8C11-A2037C83D625}"/>
            </c:ext>
          </c:extLst>
        </c:ser>
        <c:ser>
          <c:idx val="0"/>
          <c:order val="1"/>
          <c:tx>
            <c:strRef>
              <c:f>Mechanics!$G$2</c:f>
              <c:strCache>
                <c:ptCount val="1"/>
                <c:pt idx="0">
                  <c:v>Total Actual</c:v>
                </c:pt>
              </c:strCache>
            </c:strRef>
          </c:tx>
          <c:spPr>
            <a:solidFill>
              <a:schemeClr val="bg1">
                <a:lumMod val="95000"/>
              </a:schemeClr>
            </a:solidFill>
            <a:ln>
              <a:noFill/>
            </a:ln>
            <a:effectLst/>
          </c:spPr>
          <c:invertIfNegative val="0"/>
          <c:dLbls>
            <c:dLbl>
              <c:idx val="0"/>
              <c:layout>
                <c:manualLayout>
                  <c:x val="-2.2222222222222223E-2"/>
                  <c:y val="-6.585172969665513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71-4682-8C11-A2037C83D6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Mechanics!$H$2</c:f>
              <c:numCache>
                <c:formatCode>_("₹"* #,##0.00_);_("₹"* \(#,##0.00\);_("₹"* "-"??_);_(@_)</c:formatCode>
                <c:ptCount val="1"/>
                <c:pt idx="0">
                  <c:v>143450</c:v>
                </c:pt>
              </c:numCache>
            </c:numRef>
          </c:val>
          <c:extLst>
            <c:ext xmlns:c16="http://schemas.microsoft.com/office/drawing/2014/chart" uri="{C3380CC4-5D6E-409C-BE32-E72D297353CC}">
              <c16:uniqueId val="{00000002-BD71-4682-8C11-A2037C83D625}"/>
            </c:ext>
          </c:extLst>
        </c:ser>
        <c:dLbls>
          <c:dLblPos val="outEnd"/>
          <c:showLegendKey val="0"/>
          <c:showVal val="1"/>
          <c:showCatName val="0"/>
          <c:showSerName val="0"/>
          <c:showPercent val="0"/>
          <c:showBubbleSize val="0"/>
        </c:dLbls>
        <c:gapWidth val="219"/>
        <c:overlap val="100"/>
        <c:axId val="1918093263"/>
        <c:axId val="1981980575"/>
      </c:barChart>
      <c:catAx>
        <c:axId val="1918093263"/>
        <c:scaling>
          <c:orientation val="minMax"/>
        </c:scaling>
        <c:delete val="1"/>
        <c:axPos val="l"/>
        <c:numFmt formatCode="General" sourceLinked="1"/>
        <c:majorTickMark val="none"/>
        <c:minorTickMark val="none"/>
        <c:tickLblPos val="nextTo"/>
        <c:crossAx val="1981980575"/>
        <c:crosses val="autoZero"/>
        <c:auto val="1"/>
        <c:lblAlgn val="ctr"/>
        <c:lblOffset val="100"/>
        <c:noMultiLvlLbl val="0"/>
      </c:catAx>
      <c:valAx>
        <c:axId val="1981980575"/>
        <c:scaling>
          <c:orientation val="minMax"/>
          <c:min val="0"/>
        </c:scaling>
        <c:delete val="1"/>
        <c:axPos val="b"/>
        <c:numFmt formatCode="_(&quot;₹&quot;* #,##0.00_);_(&quot;₹&quot;* \(#,##0.00\);_(&quot;₹&quot;* &quot;-&quot;??_);_(@_)" sourceLinked="1"/>
        <c:majorTickMark val="out"/>
        <c:minorTickMark val="none"/>
        <c:tickLblPos val="nextTo"/>
        <c:crossAx val="191809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45329530406437"/>
          <c:y val="4.1007194825344061E-2"/>
          <c:w val="0.70707968163063062"/>
          <c:h val="0.90773381164297584"/>
        </c:manualLayout>
      </c:layout>
      <c:doughnut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7767-4AB4-959F-C5C393E9C7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67-4AB4-959F-C5C393E9C7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67-4AB4-959F-C5C393E9C774}"/>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7767-4AB4-959F-C5C393E9C774}"/>
              </c:ext>
            </c:extLst>
          </c:dPt>
          <c:val>
            <c:numRef>
              <c:f>Mechanics!$H$10:$H$13</c:f>
              <c:numCache>
                <c:formatCode>0.00%</c:formatCode>
                <c:ptCount val="4"/>
                <c:pt idx="0">
                  <c:v>0.83377999999999997</c:v>
                </c:pt>
                <c:pt idx="1">
                  <c:v>0</c:v>
                </c:pt>
                <c:pt idx="2">
                  <c:v>0</c:v>
                </c:pt>
                <c:pt idx="3">
                  <c:v>0.16622000000000003</c:v>
                </c:pt>
              </c:numCache>
            </c:numRef>
          </c:val>
          <c:extLst>
            <c:ext xmlns:c16="http://schemas.microsoft.com/office/drawing/2014/chart" uri="{C3380CC4-5D6E-409C-BE32-E72D297353CC}">
              <c16:uniqueId val="{00000008-7767-4AB4-959F-C5C393E9C77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76992514071665"/>
          <c:y val="4.1233398078426249E-2"/>
          <c:w val="0.75492708042403855"/>
          <c:h val="0.9587666019215737"/>
        </c:manualLayout>
      </c:layout>
      <c:doughnut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BF7D-44F9-B630-C38329F67B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7D-44F9-B630-C38329F67BC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BF7D-44F9-B630-C38329F67BC8}"/>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BF7D-44F9-B630-C38329F67BC8}"/>
              </c:ext>
            </c:extLst>
          </c:dPt>
          <c:val>
            <c:numRef>
              <c:f>Mechanics!$K$10:$K$13</c:f>
              <c:numCache>
                <c:formatCode>0.00%</c:formatCode>
                <c:ptCount val="4"/>
                <c:pt idx="0">
                  <c:v>0.76563999999999999</c:v>
                </c:pt>
                <c:pt idx="1">
                  <c:v>0</c:v>
                </c:pt>
                <c:pt idx="2">
                  <c:v>0</c:v>
                </c:pt>
                <c:pt idx="3">
                  <c:v>0.23436000000000001</c:v>
                </c:pt>
              </c:numCache>
            </c:numRef>
          </c:val>
          <c:extLst>
            <c:ext xmlns:c16="http://schemas.microsoft.com/office/drawing/2014/chart" uri="{C3380CC4-5D6E-409C-BE32-E72D297353CC}">
              <c16:uniqueId val="{00000008-BF7D-44F9-B630-C38329F67BC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106442982138969E-2"/>
          <c:y val="3.0925048558819685E-2"/>
          <c:w val="0.83578783715380722"/>
          <c:h val="0.93814990288236066"/>
        </c:manualLayout>
      </c:layout>
      <c:doughnutChart>
        <c:varyColors val="1"/>
        <c:ser>
          <c:idx val="0"/>
          <c:order val="0"/>
          <c:spPr>
            <a:solidFill>
              <a:schemeClr val="bg1">
                <a:lumMod val="85000"/>
              </a:schemeClr>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68A1-4D83-8197-048FA373FC28}"/>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68A1-4D83-8197-048FA373FC28}"/>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68A1-4D83-8197-048FA373FC28}"/>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68A1-4D83-8197-048FA373FC28}"/>
              </c:ext>
            </c:extLst>
          </c:dPt>
          <c:val>
            <c:numRef>
              <c:f>Mechanics!$N$10:$N$13</c:f>
              <c:numCache>
                <c:formatCode>0.00%</c:formatCode>
                <c:ptCount val="4"/>
                <c:pt idx="0">
                  <c:v>0.79700000000000004</c:v>
                </c:pt>
                <c:pt idx="1">
                  <c:v>0</c:v>
                </c:pt>
                <c:pt idx="2">
                  <c:v>0</c:v>
                </c:pt>
                <c:pt idx="3">
                  <c:v>0.20299999999999996</c:v>
                </c:pt>
              </c:numCache>
            </c:numRef>
          </c:val>
          <c:extLst>
            <c:ext xmlns:c16="http://schemas.microsoft.com/office/drawing/2014/chart" uri="{C3380CC4-5D6E-409C-BE32-E72D297353CC}">
              <c16:uniqueId val="{00000008-68A1-4D83-8197-048FA373FC2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51261506663179E-2"/>
          <c:y val="5.0744100299110501E-2"/>
          <c:w val="0.84198047508776852"/>
          <c:h val="0.94925589970088953"/>
        </c:manualLayout>
      </c:layout>
      <c:doughnut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6BE5-4B94-8C1B-271794D1E5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E5-4B94-8C1B-271794D1E51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BE5-4B94-8C1B-271794D1E51E}"/>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6BE5-4B94-8C1B-271794D1E51E}"/>
              </c:ext>
            </c:extLst>
          </c:dPt>
          <c:val>
            <c:numRef>
              <c:f>Mechanics!$Q$10:$Q$13</c:f>
              <c:numCache>
                <c:formatCode>0.00%</c:formatCode>
                <c:ptCount val="4"/>
                <c:pt idx="0">
                  <c:v>0.373</c:v>
                </c:pt>
                <c:pt idx="1">
                  <c:v>0</c:v>
                </c:pt>
                <c:pt idx="2">
                  <c:v>0</c:v>
                </c:pt>
                <c:pt idx="3">
                  <c:v>0.627</c:v>
                </c:pt>
              </c:numCache>
            </c:numRef>
          </c:val>
          <c:extLst>
            <c:ext xmlns:c16="http://schemas.microsoft.com/office/drawing/2014/chart" uri="{C3380CC4-5D6E-409C-BE32-E72D297353CC}">
              <c16:uniqueId val="{00000008-6BE5-4B94-8C1B-271794D1E51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[Soumodeep Dey(P2)(180409120022).xlsx]Mechanics!PivotTable1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2">
              <a:lumMod val="75000"/>
            </a:schemeClr>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Mechanics!$T$7:$T$8</c:f>
              <c:strCache>
                <c:ptCount val="1"/>
                <c:pt idx="0">
                  <c:v>Accomodation</c:v>
                </c:pt>
              </c:strCache>
            </c:strRef>
          </c:tx>
          <c:spPr>
            <a:solidFill>
              <a:schemeClr val="accent2">
                <a:lumMod val="75000"/>
              </a:schemeClr>
            </a:solidFill>
            <a:ln>
              <a:noFill/>
            </a:ln>
            <a:effectLst/>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Mechanics!$S$9:$S$14</c:f>
              <c:strCache>
                <c:ptCount val="5"/>
                <c:pt idx="0">
                  <c:v>Lokesh</c:v>
                </c:pt>
                <c:pt idx="1">
                  <c:v>Naina</c:v>
                </c:pt>
                <c:pt idx="2">
                  <c:v>Priyanka</c:v>
                </c:pt>
                <c:pt idx="3">
                  <c:v>Saloni</c:v>
                </c:pt>
                <c:pt idx="4">
                  <c:v>Sunil</c:v>
                </c:pt>
              </c:strCache>
            </c:strRef>
          </c:cat>
          <c:val>
            <c:numRef>
              <c:f>Mechanics!$T$9:$T$14</c:f>
              <c:numCache>
                <c:formatCode>General</c:formatCode>
                <c:ptCount val="5"/>
                <c:pt idx="0">
                  <c:v>207092</c:v>
                </c:pt>
                <c:pt idx="1">
                  <c:v>193178</c:v>
                </c:pt>
                <c:pt idx="2">
                  <c:v>182735</c:v>
                </c:pt>
                <c:pt idx="3">
                  <c:v>205526</c:v>
                </c:pt>
                <c:pt idx="4">
                  <c:v>200263</c:v>
                </c:pt>
              </c:numCache>
            </c:numRef>
          </c:val>
          <c:extLst>
            <c:ext xmlns:c16="http://schemas.microsoft.com/office/drawing/2014/chart" uri="{C3380CC4-5D6E-409C-BE32-E72D297353CC}">
              <c16:uniqueId val="{00000000-9097-480C-9141-2CED0532C87E}"/>
            </c:ext>
          </c:extLst>
        </c:ser>
        <c:ser>
          <c:idx val="1"/>
          <c:order val="1"/>
          <c:tx>
            <c:strRef>
              <c:f>Mechanics!$U$7:$U$8</c:f>
              <c:strCache>
                <c:ptCount val="1"/>
                <c:pt idx="0">
                  <c:v>Daily Allowence</c:v>
                </c:pt>
              </c:strCache>
            </c:strRef>
          </c:tx>
          <c:spPr>
            <a:solidFill>
              <a:schemeClr val="accent2">
                <a:lumMod val="40000"/>
                <a:lumOff val="60000"/>
              </a:schemeClr>
            </a:solidFill>
            <a:ln>
              <a:noFill/>
            </a:ln>
            <a:effectLst/>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Mechanics!$S$9:$S$14</c:f>
              <c:strCache>
                <c:ptCount val="5"/>
                <c:pt idx="0">
                  <c:v>Lokesh</c:v>
                </c:pt>
                <c:pt idx="1">
                  <c:v>Naina</c:v>
                </c:pt>
                <c:pt idx="2">
                  <c:v>Priyanka</c:v>
                </c:pt>
                <c:pt idx="3">
                  <c:v>Saloni</c:v>
                </c:pt>
                <c:pt idx="4">
                  <c:v>Sunil</c:v>
                </c:pt>
              </c:strCache>
            </c:strRef>
          </c:cat>
          <c:val>
            <c:numRef>
              <c:f>Mechanics!$U$9:$U$14</c:f>
              <c:numCache>
                <c:formatCode>General</c:formatCode>
                <c:ptCount val="5"/>
                <c:pt idx="0">
                  <c:v>42377</c:v>
                </c:pt>
                <c:pt idx="1">
                  <c:v>45440</c:v>
                </c:pt>
                <c:pt idx="2">
                  <c:v>51499</c:v>
                </c:pt>
                <c:pt idx="3">
                  <c:v>46729</c:v>
                </c:pt>
                <c:pt idx="4">
                  <c:v>41658</c:v>
                </c:pt>
              </c:numCache>
            </c:numRef>
          </c:val>
          <c:extLst>
            <c:ext xmlns:c16="http://schemas.microsoft.com/office/drawing/2014/chart" uri="{C3380CC4-5D6E-409C-BE32-E72D297353CC}">
              <c16:uniqueId val="{00000005-89AA-43B4-8A95-A590795EDD85}"/>
            </c:ext>
          </c:extLst>
        </c:ser>
        <c:ser>
          <c:idx val="2"/>
          <c:order val="2"/>
          <c:tx>
            <c:strRef>
              <c:f>Mechanics!$V$7:$V$8</c:f>
              <c:strCache>
                <c:ptCount val="1"/>
                <c:pt idx="0">
                  <c:v>Other</c:v>
                </c:pt>
              </c:strCache>
            </c:strRef>
          </c:tx>
          <c:spPr>
            <a:solidFill>
              <a:schemeClr val="accent2">
                <a:lumMod val="20000"/>
                <a:lumOff val="80000"/>
              </a:schemeClr>
            </a:solidFill>
            <a:ln>
              <a:noFill/>
            </a:ln>
            <a:effectLst/>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Mechanics!$S$9:$S$14</c:f>
              <c:strCache>
                <c:ptCount val="5"/>
                <c:pt idx="0">
                  <c:v>Lokesh</c:v>
                </c:pt>
                <c:pt idx="1">
                  <c:v>Naina</c:v>
                </c:pt>
                <c:pt idx="2">
                  <c:v>Priyanka</c:v>
                </c:pt>
                <c:pt idx="3">
                  <c:v>Saloni</c:v>
                </c:pt>
                <c:pt idx="4">
                  <c:v>Sunil</c:v>
                </c:pt>
              </c:strCache>
            </c:strRef>
          </c:cat>
          <c:val>
            <c:numRef>
              <c:f>Mechanics!$V$9:$V$14</c:f>
              <c:numCache>
                <c:formatCode>General</c:formatCode>
                <c:ptCount val="5"/>
                <c:pt idx="0">
                  <c:v>5192</c:v>
                </c:pt>
                <c:pt idx="1">
                  <c:v>7379</c:v>
                </c:pt>
                <c:pt idx="2">
                  <c:v>9252</c:v>
                </c:pt>
                <c:pt idx="3">
                  <c:v>8368</c:v>
                </c:pt>
                <c:pt idx="4">
                  <c:v>6810</c:v>
                </c:pt>
              </c:numCache>
            </c:numRef>
          </c:val>
          <c:extLst>
            <c:ext xmlns:c16="http://schemas.microsoft.com/office/drawing/2014/chart" uri="{C3380CC4-5D6E-409C-BE32-E72D297353CC}">
              <c16:uniqueId val="{00000006-89AA-43B4-8A95-A590795EDD85}"/>
            </c:ext>
          </c:extLst>
        </c:ser>
        <c:ser>
          <c:idx val="3"/>
          <c:order val="3"/>
          <c:tx>
            <c:strRef>
              <c:f>Mechanics!$W$7:$W$8</c:f>
              <c:strCache>
                <c:ptCount val="1"/>
                <c:pt idx="0">
                  <c:v>Transport</c:v>
                </c:pt>
              </c:strCache>
            </c:strRef>
          </c:tx>
          <c:spPr>
            <a:solidFill>
              <a:schemeClr val="accent2">
                <a:lumMod val="60000"/>
                <a:lumOff val="40000"/>
              </a:schemeClr>
            </a:solidFill>
            <a:ln>
              <a:noFill/>
            </a:ln>
            <a:effectLst/>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Mechanics!$S$9:$S$14</c:f>
              <c:strCache>
                <c:ptCount val="5"/>
                <c:pt idx="0">
                  <c:v>Lokesh</c:v>
                </c:pt>
                <c:pt idx="1">
                  <c:v>Naina</c:v>
                </c:pt>
                <c:pt idx="2">
                  <c:v>Priyanka</c:v>
                </c:pt>
                <c:pt idx="3">
                  <c:v>Saloni</c:v>
                </c:pt>
                <c:pt idx="4">
                  <c:v>Sunil</c:v>
                </c:pt>
              </c:strCache>
            </c:strRef>
          </c:cat>
          <c:val>
            <c:numRef>
              <c:f>Mechanics!$W$9:$W$14</c:f>
              <c:numCache>
                <c:formatCode>General</c:formatCode>
                <c:ptCount val="5"/>
                <c:pt idx="0">
                  <c:v>84501</c:v>
                </c:pt>
                <c:pt idx="1">
                  <c:v>78819</c:v>
                </c:pt>
                <c:pt idx="2">
                  <c:v>92758</c:v>
                </c:pt>
                <c:pt idx="3">
                  <c:v>86427</c:v>
                </c:pt>
                <c:pt idx="4">
                  <c:v>86810</c:v>
                </c:pt>
              </c:numCache>
            </c:numRef>
          </c:val>
          <c:extLst>
            <c:ext xmlns:c16="http://schemas.microsoft.com/office/drawing/2014/chart" uri="{C3380CC4-5D6E-409C-BE32-E72D297353CC}">
              <c16:uniqueId val="{00000007-89AA-43B4-8A95-A590795EDD85}"/>
            </c:ext>
          </c:extLst>
        </c:ser>
        <c:dLbls>
          <c:dLblPos val="outEnd"/>
          <c:showLegendKey val="0"/>
          <c:showVal val="1"/>
          <c:showCatName val="0"/>
          <c:showSerName val="0"/>
          <c:showPercent val="0"/>
          <c:showBubbleSize val="0"/>
        </c:dLbls>
        <c:gapWidth val="219"/>
        <c:overlap val="-27"/>
        <c:axId val="980836496"/>
        <c:axId val="978508592"/>
      </c:barChart>
      <c:catAx>
        <c:axId val="98083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508592"/>
        <c:crosses val="autoZero"/>
        <c:auto val="1"/>
        <c:lblAlgn val="ctr"/>
        <c:lblOffset val="100"/>
        <c:noMultiLvlLbl val="0"/>
      </c:catAx>
      <c:valAx>
        <c:axId val="9785085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8083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26" fmlaLink="Mechanics!$C$2" fmlaRange="Lookups!$D$2:$D$14" noThreeD="1" sel="3"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167640</xdr:rowOff>
    </xdr:from>
    <xdr:to>
      <xdr:col>15</xdr:col>
      <xdr:colOff>7620</xdr:colOff>
      <xdr:row>11</xdr:row>
      <xdr:rowOff>160020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22860</xdr:colOff>
          <xdr:row>15</xdr:row>
          <xdr:rowOff>0</xdr:rowOff>
        </xdr:from>
        <xdr:to>
          <xdr:col>3</xdr:col>
          <xdr:colOff>30480</xdr:colOff>
          <xdr:row>28</xdr:row>
          <xdr:rowOff>129540</xdr:rowOff>
        </xdr:to>
        <xdr:sp macro="" textlink="">
          <xdr:nvSpPr>
            <xdr:cNvPr id="5121" name="List Box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7</xdr:col>
      <xdr:colOff>0</xdr:colOff>
      <xdr:row>15</xdr:row>
      <xdr:rowOff>7620</xdr:rowOff>
    </xdr:from>
    <xdr:to>
      <xdr:col>15</xdr:col>
      <xdr:colOff>0</xdr:colOff>
      <xdr:row>19</xdr:row>
      <xdr:rowOff>152400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541020</xdr:colOff>
      <xdr:row>15</xdr:row>
      <xdr:rowOff>15240</xdr:rowOff>
    </xdr:from>
    <xdr:to>
      <xdr:col>6</xdr:col>
      <xdr:colOff>83820</xdr:colOff>
      <xdr:row>19</xdr:row>
      <xdr:rowOff>160020</xdr:rowOff>
    </xdr:to>
    <xdr:sp macro="" textlink="Mechanics!H4">
      <xdr:nvSpPr>
        <xdr:cNvPr id="3" name="TextBox 2">
          <a:extLst>
            <a:ext uri="{FF2B5EF4-FFF2-40B4-BE49-F238E27FC236}">
              <a16:creationId xmlns:a16="http://schemas.microsoft.com/office/drawing/2014/main" id="{00000000-0008-0000-0000-000003000000}"/>
            </a:ext>
          </a:extLst>
        </xdr:cNvPr>
        <xdr:cNvSpPr txBox="1"/>
      </xdr:nvSpPr>
      <xdr:spPr>
        <a:xfrm>
          <a:off x="2148840" y="2575560"/>
          <a:ext cx="137160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F59C18-1546-4412-BB43-E0DC0BE705EB}" type="TxLink">
            <a:rPr lang="en-US" sz="2400" b="0" i="0" u="none" strike="noStrike">
              <a:solidFill>
                <a:schemeClr val="bg1">
                  <a:lumMod val="50000"/>
                </a:schemeClr>
              </a:solidFill>
              <a:latin typeface="Calibri"/>
              <a:cs typeface="Calibri"/>
            </a:rPr>
            <a:pPr algn="ctr"/>
            <a:t>79.69%</a:t>
          </a:fld>
          <a:endParaRPr lang="en-IN" sz="2400">
            <a:solidFill>
              <a:schemeClr val="bg1">
                <a:lumMod val="50000"/>
              </a:schemeClr>
            </a:solidFill>
          </a:endParaRPr>
        </a:p>
      </xdr:txBody>
    </xdr:sp>
    <xdr:clientData/>
  </xdr:twoCellAnchor>
  <xdr:twoCellAnchor>
    <xdr:from>
      <xdr:col>3</xdr:col>
      <xdr:colOff>190500</xdr:colOff>
      <xdr:row>22</xdr:row>
      <xdr:rowOff>0</xdr:rowOff>
    </xdr:from>
    <xdr:to>
      <xdr:col>6</xdr:col>
      <xdr:colOff>0</xdr:colOff>
      <xdr:row>28</xdr:row>
      <xdr:rowOff>160020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205740</xdr:colOff>
      <xdr:row>22</xdr:row>
      <xdr:rowOff>7208</xdr:rowOff>
    </xdr:from>
    <xdr:to>
      <xdr:col>9</xdr:col>
      <xdr:colOff>15240</xdr:colOff>
      <xdr:row>28</xdr:row>
      <xdr:rowOff>160432</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251461</xdr:colOff>
      <xdr:row>22</xdr:row>
      <xdr:rowOff>14828</xdr:rowOff>
    </xdr:from>
    <xdr:to>
      <xdr:col>11</xdr:col>
      <xdr:colOff>769620</xdr:colOff>
      <xdr:row>28</xdr:row>
      <xdr:rowOff>168052</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22</xdr:row>
      <xdr:rowOff>7620</xdr:rowOff>
    </xdr:from>
    <xdr:to>
      <xdr:col>15</xdr:col>
      <xdr:colOff>15240</xdr:colOff>
      <xdr:row>29</xdr:row>
      <xdr:rowOff>412</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470900</xdr:colOff>
      <xdr:row>24</xdr:row>
      <xdr:rowOff>106680</xdr:rowOff>
    </xdr:from>
    <xdr:to>
      <xdr:col>5</xdr:col>
      <xdr:colOff>469530</xdr:colOff>
      <xdr:row>26</xdr:row>
      <xdr:rowOff>30480</xdr:rowOff>
    </xdr:to>
    <xdr:sp macro="" textlink="Mechanics!H9">
      <xdr:nvSpPr>
        <xdr:cNvPr id="5" name="TextBox 4">
          <a:extLst>
            <a:ext uri="{FF2B5EF4-FFF2-40B4-BE49-F238E27FC236}">
              <a16:creationId xmlns:a16="http://schemas.microsoft.com/office/drawing/2014/main" id="{00000000-0008-0000-0000-000005000000}"/>
            </a:ext>
          </a:extLst>
        </xdr:cNvPr>
        <xdr:cNvSpPr txBox="1"/>
      </xdr:nvSpPr>
      <xdr:spPr>
        <a:xfrm>
          <a:off x="2063394" y="4473197"/>
          <a:ext cx="606518" cy="2833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1FE5F9C-DC6E-4A41-83E9-771CB836CE46}" type="TxLink">
            <a:rPr lang="en-US" sz="1100" b="0" i="0" u="none" strike="noStrike">
              <a:solidFill>
                <a:srgbClr val="000000"/>
              </a:solidFill>
              <a:latin typeface="Calibri"/>
              <a:cs typeface="Calibri"/>
            </a:rPr>
            <a:pPr/>
            <a:t>83.38%</a:t>
          </a:fld>
          <a:endParaRPr lang="en-IN" sz="1100"/>
        </a:p>
      </xdr:txBody>
    </xdr:sp>
    <xdr:clientData/>
  </xdr:twoCellAnchor>
  <xdr:twoCellAnchor>
    <xdr:from>
      <xdr:col>15</xdr:col>
      <xdr:colOff>152400</xdr:colOff>
      <xdr:row>4</xdr:row>
      <xdr:rowOff>175260</xdr:rowOff>
    </xdr:from>
    <xdr:to>
      <xdr:col>24</xdr:col>
      <xdr:colOff>601980</xdr:colOff>
      <xdr:row>21</xdr:row>
      <xdr:rowOff>38100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26</xdr:col>
      <xdr:colOff>56165</xdr:colOff>
      <xdr:row>5</xdr:row>
      <xdr:rowOff>20034</xdr:rowOff>
    </xdr:from>
    <xdr:to>
      <xdr:col>28</xdr:col>
      <xdr:colOff>8563</xdr:colOff>
      <xdr:row>15</xdr:row>
      <xdr:rowOff>59933</xdr:rowOff>
    </xdr:to>
    <mc:AlternateContent xmlns:mc="http://schemas.openxmlformats.org/markup-compatibility/2006" xmlns:a14="http://schemas.microsoft.com/office/drawing/2010/main">
      <mc:Choice Requires="a14">
        <xdr:graphicFrame macro="">
          <xdr:nvGraphicFramePr>
            <xdr:cNvPr id="10" name="Employee">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4131761" y="919023"/>
              <a:ext cx="1322285" cy="1889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75174</xdr:colOff>
      <xdr:row>16</xdr:row>
      <xdr:rowOff>25685</xdr:rowOff>
    </xdr:from>
    <xdr:to>
      <xdr:col>28</xdr:col>
      <xdr:colOff>25686</xdr:colOff>
      <xdr:row>24</xdr:row>
      <xdr:rowOff>111303</xdr:rowOff>
    </xdr:to>
    <mc:AlternateContent xmlns:mc="http://schemas.openxmlformats.org/markup-compatibility/2006" xmlns:a14="http://schemas.microsoft.com/office/drawing/2010/main">
      <mc:Choice Requires="a14">
        <xdr:graphicFrame macro="">
          <xdr:nvGraphicFramePr>
            <xdr:cNvPr id="12" name="Cost Type">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Cost Type"/>
            </a:graphicData>
          </a:graphic>
        </xdr:graphicFrame>
      </mc:Choice>
      <mc:Fallback xmlns="">
        <xdr:sp macro="" textlink="">
          <xdr:nvSpPr>
            <xdr:cNvPr id="0" name=""/>
            <xdr:cNvSpPr>
              <a:spLocks noTextEdit="1"/>
            </xdr:cNvSpPr>
          </xdr:nvSpPr>
          <xdr:spPr>
            <a:xfrm>
              <a:off x="14150770" y="2953820"/>
              <a:ext cx="1320399"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22</xdr:row>
      <xdr:rowOff>30480</xdr:rowOff>
    </xdr:from>
    <xdr:to>
      <xdr:col>24</xdr:col>
      <xdr:colOff>601980</xdr:colOff>
      <xdr:row>31</xdr:row>
      <xdr:rowOff>0</xdr:rowOff>
    </xdr:to>
    <mc:AlternateContent xmlns:mc="http://schemas.openxmlformats.org/markup-compatibility/2006" xmlns:tsle="http://schemas.microsoft.com/office/drawing/2012/timeslicer">
      <mc:Choice Requires="tsle">
        <xdr:graphicFrame macro="">
          <xdr:nvGraphicFramePr>
            <xdr:cNvPr id="13" name="Month">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8493303" y="4037401"/>
              <a:ext cx="5465081" cy="1587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0.27957</cdr:x>
      <cdr:y>0.38186</cdr:y>
    </cdr:from>
    <cdr:to>
      <cdr:x>0.74624</cdr:x>
      <cdr:y>0.61342</cdr:y>
    </cdr:to>
    <cdr:sp macro="" textlink="Mechanics!$K$9">
      <cdr:nvSpPr>
        <cdr:cNvPr id="2" name="TextBox 4">
          <a:extLst xmlns:a="http://schemas.openxmlformats.org/drawingml/2006/main">
            <a:ext uri="{FF2B5EF4-FFF2-40B4-BE49-F238E27FC236}">
              <a16:creationId xmlns:a16="http://schemas.microsoft.com/office/drawing/2014/main" id="{DDAAE032-812C-415C-AB3F-3068C343AD18}"/>
            </a:ext>
          </a:extLst>
        </cdr:cNvPr>
        <cdr:cNvSpPr txBox="1"/>
      </cdr:nvSpPr>
      <cdr:spPr>
        <a:xfrm xmlns:a="http://schemas.openxmlformats.org/drawingml/2006/main">
          <a:off x="437441" y="470458"/>
          <a:ext cx="730179" cy="28527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358D4078-3145-4A05-A89D-5E038B9A2252}" type="TxLink">
            <a:rPr lang="en-US" sz="1100" b="0" i="0" u="none" strike="noStrike">
              <a:solidFill>
                <a:srgbClr val="000000"/>
              </a:solidFill>
              <a:latin typeface="Calibri"/>
              <a:cs typeface="Calibri"/>
            </a:rPr>
            <a:pPr/>
            <a:t>76.56%</a:t>
          </a:fld>
          <a:endParaRPr lang="en-IN" sz="1100"/>
        </a:p>
      </cdr:txBody>
    </cdr:sp>
  </cdr:relSizeAnchor>
</c:userShapes>
</file>

<file path=xl/drawings/drawing3.xml><?xml version="1.0" encoding="utf-8"?>
<c:userShapes xmlns:c="http://schemas.openxmlformats.org/drawingml/2006/chart">
  <cdr:relSizeAnchor xmlns:cdr="http://schemas.openxmlformats.org/drawingml/2006/chartDrawing">
    <cdr:from>
      <cdr:x>0.29487</cdr:x>
      <cdr:y>0.37577</cdr:y>
    </cdr:from>
    <cdr:to>
      <cdr:x>0.73443</cdr:x>
      <cdr:y>0.60732</cdr:y>
    </cdr:to>
    <cdr:sp macro="" textlink="Mechanics!$N$9">
      <cdr:nvSpPr>
        <cdr:cNvPr id="2" name="TextBox 4">
          <a:extLst xmlns:a="http://schemas.openxmlformats.org/drawingml/2006/main">
            <a:ext uri="{FF2B5EF4-FFF2-40B4-BE49-F238E27FC236}">
              <a16:creationId xmlns:a16="http://schemas.microsoft.com/office/drawing/2014/main" id="{DDAAE032-812C-415C-AB3F-3068C343AD18}"/>
            </a:ext>
          </a:extLst>
        </cdr:cNvPr>
        <cdr:cNvSpPr txBox="1"/>
      </cdr:nvSpPr>
      <cdr:spPr>
        <a:xfrm xmlns:a="http://schemas.openxmlformats.org/drawingml/2006/main">
          <a:off x="408940" y="469900"/>
          <a:ext cx="609600" cy="28956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CBCD8CA4-8549-484A-A9FE-5B602F9EC9E9}" type="TxLink">
            <a:rPr lang="en-US" sz="1100" b="0" i="0" u="none" strike="noStrike">
              <a:solidFill>
                <a:srgbClr val="000000"/>
              </a:solidFill>
              <a:latin typeface="Calibri"/>
              <a:cs typeface="Calibri"/>
            </a:rPr>
            <a:pPr/>
            <a:t>79.70%</a:t>
          </a:fld>
          <a:endParaRPr lang="en-IN" sz="1100"/>
        </a:p>
      </cdr:txBody>
    </cdr:sp>
  </cdr:relSizeAnchor>
</c:userShapes>
</file>

<file path=xl/drawings/drawing4.xml><?xml version="1.0" encoding="utf-8"?>
<c:userShapes xmlns:c="http://schemas.openxmlformats.org/drawingml/2006/chart">
  <cdr:relSizeAnchor xmlns:cdr="http://schemas.openxmlformats.org/drawingml/2006/chartDrawing">
    <cdr:from>
      <cdr:x>0.25214</cdr:x>
      <cdr:y>0.3871</cdr:y>
    </cdr:from>
    <cdr:to>
      <cdr:x>0.77023</cdr:x>
      <cdr:y>0.61457</cdr:y>
    </cdr:to>
    <cdr:sp macro="" textlink="Mechanics!$Q$9">
      <cdr:nvSpPr>
        <cdr:cNvPr id="2" name="TextBox 4">
          <a:extLst xmlns:a="http://schemas.openxmlformats.org/drawingml/2006/main">
            <a:ext uri="{FF2B5EF4-FFF2-40B4-BE49-F238E27FC236}">
              <a16:creationId xmlns:a16="http://schemas.microsoft.com/office/drawing/2014/main" id="{DDAAE032-812C-415C-AB3F-3068C343AD18}"/>
            </a:ext>
          </a:extLst>
        </cdr:cNvPr>
        <cdr:cNvSpPr txBox="1"/>
      </cdr:nvSpPr>
      <cdr:spPr>
        <a:xfrm xmlns:a="http://schemas.openxmlformats.org/drawingml/2006/main">
          <a:off x="355719" y="484408"/>
          <a:ext cx="730936" cy="28465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4208B744-0699-4077-A9C2-2E115AD397A2}" type="TxLink">
            <a:rPr lang="en-US" sz="1100" b="0" i="0" u="none" strike="noStrike">
              <a:solidFill>
                <a:srgbClr val="000000"/>
              </a:solidFill>
              <a:latin typeface="Calibri"/>
              <a:cs typeface="Calibri"/>
            </a:rPr>
            <a:pPr/>
            <a:t>37.30%</a:t>
          </a:fld>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odeep Dey" refreshedDate="44135.569009722225" createdVersion="6" refreshedVersion="6" minRefreshableVersion="3" recordCount="240" xr:uid="{AE537BAA-BD75-444C-A91A-76F2DBCA0BEE}">
  <cacheSource type="worksheet">
    <worksheetSource name="Table2"/>
  </cacheSource>
  <cacheFields count="4">
    <cacheField name="Month" numFmtId="164">
      <sharedItems containsSemiMixedTypes="0" containsNonDate="0" containsDate="1" containsString="0" minDate="2020-01-01T00:00:00" maxDate="2020-12-02T00:00:00" count="12">
        <d v="2020-01-01T00:00:00"/>
        <d v="2020-02-01T00:00:00"/>
        <d v="2020-03-01T00:00:00"/>
        <d v="2020-04-01T00:00:00"/>
        <d v="2020-05-01T00:00:00"/>
        <d v="2020-06-01T00:00:00"/>
        <d v="2020-07-01T00:00:00"/>
        <d v="2020-08-01T00:00:00"/>
        <d v="2020-09-01T00:00:00"/>
        <d v="2020-10-01T00:00:00"/>
        <d v="2020-11-01T00:00:00"/>
        <d v="2020-12-01T00:00:00"/>
      </sharedItems>
    </cacheField>
    <cacheField name="Employee" numFmtId="0">
      <sharedItems count="5">
        <s v="Sunil"/>
        <s v="Lokesh"/>
        <s v="Priyanka"/>
        <s v="Naina"/>
        <s v="Saloni"/>
      </sharedItems>
    </cacheField>
    <cacheField name="Cost Type" numFmtId="0">
      <sharedItems count="4">
        <s v="Transport"/>
        <s v="Other"/>
        <s v="Daily Allowence"/>
        <s v="Accomodation"/>
      </sharedItems>
    </cacheField>
    <cacheField name="Amount" numFmtId="44">
      <sharedItems containsSemiMixedTypes="0" containsString="0" containsNumber="1" containsInteger="1" minValue="52" maxValue="21928"/>
    </cacheField>
  </cacheFields>
  <extLst>
    <ext xmlns:x14="http://schemas.microsoft.com/office/spreadsheetml/2009/9/main" uri="{725AE2AE-9491-48be-B2B4-4EB974FC3084}">
      <x14:pivotCacheDefinition pivotCacheId="76008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x v="0"/>
    <x v="0"/>
    <n v="11600"/>
  </r>
  <r>
    <x v="0"/>
    <x v="1"/>
    <x v="0"/>
    <n v="9500"/>
  </r>
  <r>
    <x v="0"/>
    <x v="2"/>
    <x v="0"/>
    <n v="11810"/>
  </r>
  <r>
    <x v="0"/>
    <x v="3"/>
    <x v="0"/>
    <n v="10420"/>
  </r>
  <r>
    <x v="0"/>
    <x v="4"/>
    <x v="0"/>
    <n v="9870"/>
  </r>
  <r>
    <x v="0"/>
    <x v="0"/>
    <x v="1"/>
    <n v="600"/>
  </r>
  <r>
    <x v="0"/>
    <x v="1"/>
    <x v="1"/>
    <n v="600"/>
  </r>
  <r>
    <x v="0"/>
    <x v="2"/>
    <x v="1"/>
    <n v="1940"/>
  </r>
  <r>
    <x v="0"/>
    <x v="3"/>
    <x v="1"/>
    <n v="1180"/>
  </r>
  <r>
    <x v="0"/>
    <x v="4"/>
    <x v="1"/>
    <n v="1350"/>
  </r>
  <r>
    <x v="0"/>
    <x v="0"/>
    <x v="2"/>
    <n v="4910"/>
  </r>
  <r>
    <x v="0"/>
    <x v="1"/>
    <x v="2"/>
    <n v="3680"/>
  </r>
  <r>
    <x v="0"/>
    <x v="2"/>
    <x v="2"/>
    <n v="3520"/>
  </r>
  <r>
    <x v="0"/>
    <x v="3"/>
    <x v="2"/>
    <n v="4040"/>
  </r>
  <r>
    <x v="0"/>
    <x v="4"/>
    <x v="2"/>
    <n v="4740"/>
  </r>
  <r>
    <x v="0"/>
    <x v="0"/>
    <x v="3"/>
    <n v="20750"/>
  </r>
  <r>
    <x v="0"/>
    <x v="1"/>
    <x v="3"/>
    <n v="21130"/>
  </r>
  <r>
    <x v="0"/>
    <x v="2"/>
    <x v="3"/>
    <n v="18860"/>
  </r>
  <r>
    <x v="0"/>
    <x v="3"/>
    <x v="3"/>
    <n v="19610"/>
  </r>
  <r>
    <x v="0"/>
    <x v="4"/>
    <x v="3"/>
    <n v="10660"/>
  </r>
  <r>
    <x v="1"/>
    <x v="0"/>
    <x v="0"/>
    <n v="11800"/>
  </r>
  <r>
    <x v="1"/>
    <x v="1"/>
    <x v="0"/>
    <n v="9056"/>
  </r>
  <r>
    <x v="1"/>
    <x v="2"/>
    <x v="0"/>
    <n v="7934"/>
  </r>
  <r>
    <x v="1"/>
    <x v="3"/>
    <x v="0"/>
    <n v="5089"/>
  </r>
  <r>
    <x v="1"/>
    <x v="4"/>
    <x v="0"/>
    <n v="4403"/>
  </r>
  <r>
    <x v="1"/>
    <x v="0"/>
    <x v="1"/>
    <n v="668"/>
  </r>
  <r>
    <x v="1"/>
    <x v="1"/>
    <x v="1"/>
    <n v="79"/>
  </r>
  <r>
    <x v="1"/>
    <x v="2"/>
    <x v="1"/>
    <n v="531"/>
  </r>
  <r>
    <x v="1"/>
    <x v="3"/>
    <x v="1"/>
    <n v="220"/>
  </r>
  <r>
    <x v="1"/>
    <x v="4"/>
    <x v="1"/>
    <n v="367"/>
  </r>
  <r>
    <x v="1"/>
    <x v="0"/>
    <x v="2"/>
    <n v="4581"/>
  </r>
  <r>
    <x v="1"/>
    <x v="1"/>
    <x v="2"/>
    <n v="4445"/>
  </r>
  <r>
    <x v="1"/>
    <x v="2"/>
    <x v="2"/>
    <n v="4376"/>
  </r>
  <r>
    <x v="1"/>
    <x v="3"/>
    <x v="2"/>
    <n v="2346"/>
  </r>
  <r>
    <x v="1"/>
    <x v="4"/>
    <x v="2"/>
    <n v="4177"/>
  </r>
  <r>
    <x v="1"/>
    <x v="0"/>
    <x v="3"/>
    <n v="20054"/>
  </r>
  <r>
    <x v="1"/>
    <x v="1"/>
    <x v="3"/>
    <n v="10359"/>
  </r>
  <r>
    <x v="1"/>
    <x v="2"/>
    <x v="3"/>
    <n v="10467"/>
  </r>
  <r>
    <x v="1"/>
    <x v="3"/>
    <x v="3"/>
    <n v="21408"/>
  </r>
  <r>
    <x v="1"/>
    <x v="4"/>
    <x v="3"/>
    <n v="21090"/>
  </r>
  <r>
    <x v="2"/>
    <x v="0"/>
    <x v="0"/>
    <n v="3340"/>
  </r>
  <r>
    <x v="2"/>
    <x v="1"/>
    <x v="0"/>
    <n v="8979"/>
  </r>
  <r>
    <x v="2"/>
    <x v="2"/>
    <x v="0"/>
    <n v="4930"/>
  </r>
  <r>
    <x v="2"/>
    <x v="3"/>
    <x v="0"/>
    <n v="5873"/>
  </r>
  <r>
    <x v="2"/>
    <x v="4"/>
    <x v="0"/>
    <n v="9590"/>
  </r>
  <r>
    <x v="2"/>
    <x v="0"/>
    <x v="1"/>
    <n v="82"/>
  </r>
  <r>
    <x v="2"/>
    <x v="1"/>
    <x v="1"/>
    <n v="344"/>
  </r>
  <r>
    <x v="2"/>
    <x v="2"/>
    <x v="1"/>
    <n v="254"/>
  </r>
  <r>
    <x v="2"/>
    <x v="3"/>
    <x v="1"/>
    <n v="52"/>
  </r>
  <r>
    <x v="2"/>
    <x v="4"/>
    <x v="1"/>
    <n v="667"/>
  </r>
  <r>
    <x v="2"/>
    <x v="0"/>
    <x v="2"/>
    <n v="2414"/>
  </r>
  <r>
    <x v="2"/>
    <x v="1"/>
    <x v="2"/>
    <n v="2875"/>
  </r>
  <r>
    <x v="2"/>
    <x v="2"/>
    <x v="2"/>
    <n v="5325"/>
  </r>
  <r>
    <x v="2"/>
    <x v="3"/>
    <x v="2"/>
    <n v="5299"/>
  </r>
  <r>
    <x v="2"/>
    <x v="4"/>
    <x v="2"/>
    <n v="3203"/>
  </r>
  <r>
    <x v="2"/>
    <x v="0"/>
    <x v="3"/>
    <n v="18017"/>
  </r>
  <r>
    <x v="2"/>
    <x v="1"/>
    <x v="3"/>
    <n v="13020"/>
  </r>
  <r>
    <x v="2"/>
    <x v="2"/>
    <x v="3"/>
    <n v="11591"/>
  </r>
  <r>
    <x v="2"/>
    <x v="3"/>
    <x v="3"/>
    <n v="17614"/>
  </r>
  <r>
    <x v="2"/>
    <x v="4"/>
    <x v="3"/>
    <n v="15065"/>
  </r>
  <r>
    <x v="3"/>
    <x v="0"/>
    <x v="0"/>
    <n v="8034"/>
  </r>
  <r>
    <x v="3"/>
    <x v="1"/>
    <x v="0"/>
    <n v="8537"/>
  </r>
  <r>
    <x v="3"/>
    <x v="2"/>
    <x v="0"/>
    <n v="8678"/>
  </r>
  <r>
    <x v="3"/>
    <x v="3"/>
    <x v="0"/>
    <n v="3814"/>
  </r>
  <r>
    <x v="3"/>
    <x v="4"/>
    <x v="0"/>
    <n v="8089"/>
  </r>
  <r>
    <x v="3"/>
    <x v="0"/>
    <x v="1"/>
    <n v="834"/>
  </r>
  <r>
    <x v="3"/>
    <x v="1"/>
    <x v="1"/>
    <n v="311"/>
  </r>
  <r>
    <x v="3"/>
    <x v="2"/>
    <x v="1"/>
    <n v="685"/>
  </r>
  <r>
    <x v="3"/>
    <x v="3"/>
    <x v="1"/>
    <n v="526"/>
  </r>
  <r>
    <x v="3"/>
    <x v="4"/>
    <x v="1"/>
    <n v="96"/>
  </r>
  <r>
    <x v="3"/>
    <x v="0"/>
    <x v="2"/>
    <n v="2458"/>
  </r>
  <r>
    <x v="3"/>
    <x v="1"/>
    <x v="2"/>
    <n v="2945"/>
  </r>
  <r>
    <x v="3"/>
    <x v="2"/>
    <x v="2"/>
    <n v="4990"/>
  </r>
  <r>
    <x v="3"/>
    <x v="3"/>
    <x v="2"/>
    <n v="5465"/>
  </r>
  <r>
    <x v="3"/>
    <x v="4"/>
    <x v="2"/>
    <n v="4694"/>
  </r>
  <r>
    <x v="3"/>
    <x v="0"/>
    <x v="3"/>
    <n v="12760"/>
  </r>
  <r>
    <x v="3"/>
    <x v="1"/>
    <x v="3"/>
    <n v="18543"/>
  </r>
  <r>
    <x v="3"/>
    <x v="2"/>
    <x v="3"/>
    <n v="12098"/>
  </r>
  <r>
    <x v="3"/>
    <x v="3"/>
    <x v="3"/>
    <n v="14041"/>
  </r>
  <r>
    <x v="3"/>
    <x v="4"/>
    <x v="3"/>
    <n v="14575"/>
  </r>
  <r>
    <x v="4"/>
    <x v="0"/>
    <x v="0"/>
    <n v="6482"/>
  </r>
  <r>
    <x v="4"/>
    <x v="1"/>
    <x v="0"/>
    <n v="5661"/>
  </r>
  <r>
    <x v="4"/>
    <x v="2"/>
    <x v="0"/>
    <n v="10864"/>
  </r>
  <r>
    <x v="4"/>
    <x v="3"/>
    <x v="0"/>
    <n v="7859"/>
  </r>
  <r>
    <x v="4"/>
    <x v="4"/>
    <x v="0"/>
    <n v="8452"/>
  </r>
  <r>
    <x v="4"/>
    <x v="0"/>
    <x v="1"/>
    <n v="789"/>
  </r>
  <r>
    <x v="4"/>
    <x v="1"/>
    <x v="1"/>
    <n v="566"/>
  </r>
  <r>
    <x v="4"/>
    <x v="2"/>
    <x v="1"/>
    <n v="451"/>
  </r>
  <r>
    <x v="4"/>
    <x v="3"/>
    <x v="1"/>
    <n v="712"/>
  </r>
  <r>
    <x v="4"/>
    <x v="4"/>
    <x v="1"/>
    <n v="267"/>
  </r>
  <r>
    <x v="4"/>
    <x v="0"/>
    <x v="2"/>
    <n v="4414"/>
  </r>
  <r>
    <x v="4"/>
    <x v="1"/>
    <x v="2"/>
    <n v="2935"/>
  </r>
  <r>
    <x v="4"/>
    <x v="2"/>
    <x v="2"/>
    <n v="3211"/>
  </r>
  <r>
    <x v="4"/>
    <x v="3"/>
    <x v="2"/>
    <n v="2603"/>
  </r>
  <r>
    <x v="4"/>
    <x v="4"/>
    <x v="2"/>
    <n v="2989"/>
  </r>
  <r>
    <x v="4"/>
    <x v="0"/>
    <x v="3"/>
    <n v="21476"/>
  </r>
  <r>
    <x v="4"/>
    <x v="1"/>
    <x v="3"/>
    <n v="19982"/>
  </r>
  <r>
    <x v="4"/>
    <x v="2"/>
    <x v="3"/>
    <n v="18159"/>
  </r>
  <r>
    <x v="4"/>
    <x v="3"/>
    <x v="3"/>
    <n v="16961"/>
  </r>
  <r>
    <x v="4"/>
    <x v="4"/>
    <x v="3"/>
    <n v="15513"/>
  </r>
  <r>
    <x v="5"/>
    <x v="0"/>
    <x v="0"/>
    <n v="7367"/>
  </r>
  <r>
    <x v="5"/>
    <x v="1"/>
    <x v="0"/>
    <n v="4208"/>
  </r>
  <r>
    <x v="5"/>
    <x v="2"/>
    <x v="0"/>
    <n v="7182"/>
  </r>
  <r>
    <x v="5"/>
    <x v="3"/>
    <x v="0"/>
    <n v="9659"/>
  </r>
  <r>
    <x v="5"/>
    <x v="4"/>
    <x v="0"/>
    <n v="10425"/>
  </r>
  <r>
    <x v="5"/>
    <x v="0"/>
    <x v="1"/>
    <n v="434"/>
  </r>
  <r>
    <x v="5"/>
    <x v="1"/>
    <x v="1"/>
    <n v="656"/>
  </r>
  <r>
    <x v="5"/>
    <x v="2"/>
    <x v="1"/>
    <n v="849"/>
  </r>
  <r>
    <x v="5"/>
    <x v="3"/>
    <x v="1"/>
    <n v="948"/>
  </r>
  <r>
    <x v="5"/>
    <x v="4"/>
    <x v="1"/>
    <n v="391"/>
  </r>
  <r>
    <x v="5"/>
    <x v="0"/>
    <x v="2"/>
    <n v="2478"/>
  </r>
  <r>
    <x v="5"/>
    <x v="1"/>
    <x v="2"/>
    <n v="4213"/>
  </r>
  <r>
    <x v="5"/>
    <x v="2"/>
    <x v="2"/>
    <n v="5301"/>
  </r>
  <r>
    <x v="5"/>
    <x v="3"/>
    <x v="2"/>
    <n v="2979"/>
  </r>
  <r>
    <x v="5"/>
    <x v="4"/>
    <x v="2"/>
    <n v="3907"/>
  </r>
  <r>
    <x v="5"/>
    <x v="0"/>
    <x v="3"/>
    <n v="20548"/>
  </r>
  <r>
    <x v="5"/>
    <x v="1"/>
    <x v="3"/>
    <n v="14594"/>
  </r>
  <r>
    <x v="5"/>
    <x v="2"/>
    <x v="3"/>
    <n v="19084"/>
  </r>
  <r>
    <x v="5"/>
    <x v="3"/>
    <x v="3"/>
    <n v="10039"/>
  </r>
  <r>
    <x v="5"/>
    <x v="4"/>
    <x v="3"/>
    <n v="17966"/>
  </r>
  <r>
    <x v="6"/>
    <x v="0"/>
    <x v="0"/>
    <n v="6613"/>
  </r>
  <r>
    <x v="6"/>
    <x v="1"/>
    <x v="0"/>
    <n v="7939"/>
  </r>
  <r>
    <x v="6"/>
    <x v="2"/>
    <x v="0"/>
    <n v="9677"/>
  </r>
  <r>
    <x v="6"/>
    <x v="3"/>
    <x v="0"/>
    <n v="5923"/>
  </r>
  <r>
    <x v="6"/>
    <x v="4"/>
    <x v="0"/>
    <n v="4928"/>
  </r>
  <r>
    <x v="6"/>
    <x v="0"/>
    <x v="1"/>
    <n v="455"/>
  </r>
  <r>
    <x v="6"/>
    <x v="1"/>
    <x v="1"/>
    <n v="459"/>
  </r>
  <r>
    <x v="6"/>
    <x v="2"/>
    <x v="1"/>
    <n v="758"/>
  </r>
  <r>
    <x v="6"/>
    <x v="3"/>
    <x v="1"/>
    <n v="1087"/>
  </r>
  <r>
    <x v="6"/>
    <x v="4"/>
    <x v="1"/>
    <n v="906"/>
  </r>
  <r>
    <x v="6"/>
    <x v="0"/>
    <x v="2"/>
    <n v="3221"/>
  </r>
  <r>
    <x v="6"/>
    <x v="1"/>
    <x v="2"/>
    <n v="5085"/>
  </r>
  <r>
    <x v="6"/>
    <x v="2"/>
    <x v="2"/>
    <n v="3187"/>
  </r>
  <r>
    <x v="6"/>
    <x v="3"/>
    <x v="2"/>
    <n v="4226"/>
  </r>
  <r>
    <x v="6"/>
    <x v="4"/>
    <x v="2"/>
    <n v="2950"/>
  </r>
  <r>
    <x v="6"/>
    <x v="0"/>
    <x v="3"/>
    <n v="12958"/>
  </r>
  <r>
    <x v="6"/>
    <x v="1"/>
    <x v="3"/>
    <n v="15357"/>
  </r>
  <r>
    <x v="6"/>
    <x v="2"/>
    <x v="3"/>
    <n v="11678"/>
  </r>
  <r>
    <x v="6"/>
    <x v="3"/>
    <x v="3"/>
    <n v="18922"/>
  </r>
  <r>
    <x v="6"/>
    <x v="4"/>
    <x v="3"/>
    <n v="21928"/>
  </r>
  <r>
    <x v="7"/>
    <x v="0"/>
    <x v="0"/>
    <n v="5195"/>
  </r>
  <r>
    <x v="7"/>
    <x v="1"/>
    <x v="0"/>
    <n v="4887"/>
  </r>
  <r>
    <x v="7"/>
    <x v="2"/>
    <x v="0"/>
    <n v="3646"/>
  </r>
  <r>
    <x v="7"/>
    <x v="3"/>
    <x v="0"/>
    <n v="9257"/>
  </r>
  <r>
    <x v="7"/>
    <x v="4"/>
    <x v="0"/>
    <n v="9105"/>
  </r>
  <r>
    <x v="7"/>
    <x v="0"/>
    <x v="1"/>
    <n v="656"/>
  </r>
  <r>
    <x v="7"/>
    <x v="1"/>
    <x v="1"/>
    <n v="555"/>
  </r>
  <r>
    <x v="7"/>
    <x v="2"/>
    <x v="1"/>
    <n v="770"/>
  </r>
  <r>
    <x v="7"/>
    <x v="3"/>
    <x v="1"/>
    <n v="159"/>
  </r>
  <r>
    <x v="7"/>
    <x v="4"/>
    <x v="1"/>
    <n v="796"/>
  </r>
  <r>
    <x v="7"/>
    <x v="0"/>
    <x v="2"/>
    <n v="4570"/>
  </r>
  <r>
    <x v="7"/>
    <x v="1"/>
    <x v="2"/>
    <n v="2153"/>
  </r>
  <r>
    <x v="7"/>
    <x v="2"/>
    <x v="2"/>
    <n v="5027"/>
  </r>
  <r>
    <x v="7"/>
    <x v="3"/>
    <x v="2"/>
    <n v="3954"/>
  </r>
  <r>
    <x v="7"/>
    <x v="4"/>
    <x v="2"/>
    <n v="3024"/>
  </r>
  <r>
    <x v="7"/>
    <x v="0"/>
    <x v="3"/>
    <n v="16655"/>
  </r>
  <r>
    <x v="7"/>
    <x v="1"/>
    <x v="3"/>
    <n v="20434"/>
  </r>
  <r>
    <x v="7"/>
    <x v="2"/>
    <x v="3"/>
    <n v="15423"/>
  </r>
  <r>
    <x v="7"/>
    <x v="3"/>
    <x v="3"/>
    <n v="10859"/>
  </r>
  <r>
    <x v="7"/>
    <x v="4"/>
    <x v="3"/>
    <n v="17261"/>
  </r>
  <r>
    <x v="8"/>
    <x v="0"/>
    <x v="0"/>
    <n v="10672"/>
  </r>
  <r>
    <x v="8"/>
    <x v="1"/>
    <x v="0"/>
    <n v="10324"/>
  </r>
  <r>
    <x v="8"/>
    <x v="2"/>
    <x v="0"/>
    <n v="4541"/>
  </r>
  <r>
    <x v="8"/>
    <x v="3"/>
    <x v="0"/>
    <n v="7842"/>
  </r>
  <r>
    <x v="8"/>
    <x v="4"/>
    <x v="0"/>
    <n v="7157"/>
  </r>
  <r>
    <x v="8"/>
    <x v="0"/>
    <x v="1"/>
    <n v="795"/>
  </r>
  <r>
    <x v="8"/>
    <x v="1"/>
    <x v="1"/>
    <n v="193"/>
  </r>
  <r>
    <x v="8"/>
    <x v="2"/>
    <x v="1"/>
    <n v="954"/>
  </r>
  <r>
    <x v="8"/>
    <x v="3"/>
    <x v="1"/>
    <n v="230"/>
  </r>
  <r>
    <x v="8"/>
    <x v="4"/>
    <x v="1"/>
    <n v="765"/>
  </r>
  <r>
    <x v="8"/>
    <x v="0"/>
    <x v="2"/>
    <n v="2619"/>
  </r>
  <r>
    <x v="8"/>
    <x v="1"/>
    <x v="2"/>
    <n v="3111"/>
  </r>
  <r>
    <x v="8"/>
    <x v="2"/>
    <x v="2"/>
    <n v="4345"/>
  </r>
  <r>
    <x v="8"/>
    <x v="3"/>
    <x v="2"/>
    <n v="3077"/>
  </r>
  <r>
    <x v="8"/>
    <x v="4"/>
    <x v="2"/>
    <n v="3613"/>
  </r>
  <r>
    <x v="8"/>
    <x v="0"/>
    <x v="3"/>
    <n v="15478"/>
  </r>
  <r>
    <x v="8"/>
    <x v="1"/>
    <x v="3"/>
    <n v="15910"/>
  </r>
  <r>
    <x v="8"/>
    <x v="2"/>
    <x v="3"/>
    <n v="16738"/>
  </r>
  <r>
    <x v="8"/>
    <x v="3"/>
    <x v="3"/>
    <n v="14854"/>
  </r>
  <r>
    <x v="8"/>
    <x v="4"/>
    <x v="3"/>
    <n v="16013"/>
  </r>
  <r>
    <x v="9"/>
    <x v="0"/>
    <x v="0"/>
    <n v="6612"/>
  </r>
  <r>
    <x v="9"/>
    <x v="1"/>
    <x v="0"/>
    <n v="7378"/>
  </r>
  <r>
    <x v="9"/>
    <x v="2"/>
    <x v="0"/>
    <n v="8432"/>
  </r>
  <r>
    <x v="9"/>
    <x v="3"/>
    <x v="0"/>
    <n v="5395"/>
  </r>
  <r>
    <x v="9"/>
    <x v="4"/>
    <x v="0"/>
    <n v="3214"/>
  </r>
  <r>
    <x v="9"/>
    <x v="0"/>
    <x v="1"/>
    <n v="604"/>
  </r>
  <r>
    <x v="9"/>
    <x v="1"/>
    <x v="1"/>
    <n v="641"/>
  </r>
  <r>
    <x v="9"/>
    <x v="2"/>
    <x v="1"/>
    <n v="552"/>
  </r>
  <r>
    <x v="9"/>
    <x v="3"/>
    <x v="1"/>
    <n v="707"/>
  </r>
  <r>
    <x v="9"/>
    <x v="4"/>
    <x v="1"/>
    <n v="768"/>
  </r>
  <r>
    <x v="9"/>
    <x v="0"/>
    <x v="2"/>
    <n v="2745"/>
  </r>
  <r>
    <x v="9"/>
    <x v="1"/>
    <x v="2"/>
    <n v="4198"/>
  </r>
  <r>
    <x v="9"/>
    <x v="2"/>
    <x v="2"/>
    <n v="3364"/>
  </r>
  <r>
    <x v="9"/>
    <x v="3"/>
    <x v="2"/>
    <n v="3583"/>
  </r>
  <r>
    <x v="9"/>
    <x v="4"/>
    <x v="2"/>
    <n v="3940"/>
  </r>
  <r>
    <x v="9"/>
    <x v="0"/>
    <x v="3"/>
    <n v="14555"/>
  </r>
  <r>
    <x v="9"/>
    <x v="1"/>
    <x v="3"/>
    <n v="21588"/>
  </r>
  <r>
    <x v="9"/>
    <x v="2"/>
    <x v="3"/>
    <n v="13512"/>
  </r>
  <r>
    <x v="9"/>
    <x v="3"/>
    <x v="3"/>
    <n v="17952"/>
  </r>
  <r>
    <x v="9"/>
    <x v="4"/>
    <x v="3"/>
    <n v="16233"/>
  </r>
  <r>
    <x v="10"/>
    <x v="0"/>
    <x v="0"/>
    <n v="5309"/>
  </r>
  <r>
    <x v="10"/>
    <x v="1"/>
    <x v="0"/>
    <n v="4355"/>
  </r>
  <r>
    <x v="10"/>
    <x v="2"/>
    <x v="0"/>
    <n v="7221"/>
  </r>
  <r>
    <x v="10"/>
    <x v="3"/>
    <x v="0"/>
    <n v="3604"/>
  </r>
  <r>
    <x v="10"/>
    <x v="4"/>
    <x v="0"/>
    <n v="3019"/>
  </r>
  <r>
    <x v="10"/>
    <x v="0"/>
    <x v="1"/>
    <n v="379"/>
  </r>
  <r>
    <x v="10"/>
    <x v="1"/>
    <x v="1"/>
    <n v="150"/>
  </r>
  <r>
    <x v="10"/>
    <x v="2"/>
    <x v="1"/>
    <n v="434"/>
  </r>
  <r>
    <x v="10"/>
    <x v="3"/>
    <x v="1"/>
    <n v="974"/>
  </r>
  <r>
    <x v="10"/>
    <x v="4"/>
    <x v="1"/>
    <n v="969"/>
  </r>
  <r>
    <x v="10"/>
    <x v="0"/>
    <x v="2"/>
    <n v="2258"/>
  </r>
  <r>
    <x v="10"/>
    <x v="1"/>
    <x v="2"/>
    <n v="3113"/>
  </r>
  <r>
    <x v="10"/>
    <x v="2"/>
    <x v="2"/>
    <n v="4085"/>
  </r>
  <r>
    <x v="10"/>
    <x v="3"/>
    <x v="2"/>
    <n v="5330"/>
  </r>
  <r>
    <x v="10"/>
    <x v="4"/>
    <x v="2"/>
    <n v="4718"/>
  </r>
  <r>
    <x v="10"/>
    <x v="0"/>
    <x v="3"/>
    <n v="10740"/>
  </r>
  <r>
    <x v="10"/>
    <x v="1"/>
    <x v="3"/>
    <n v="18300"/>
  </r>
  <r>
    <x v="10"/>
    <x v="2"/>
    <x v="3"/>
    <n v="18053"/>
  </r>
  <r>
    <x v="10"/>
    <x v="3"/>
    <x v="3"/>
    <n v="15282"/>
  </r>
  <r>
    <x v="10"/>
    <x v="4"/>
    <x v="3"/>
    <n v="19369"/>
  </r>
  <r>
    <x v="11"/>
    <x v="0"/>
    <x v="0"/>
    <n v="3786"/>
  </r>
  <r>
    <x v="11"/>
    <x v="1"/>
    <x v="0"/>
    <n v="3677"/>
  </r>
  <r>
    <x v="11"/>
    <x v="2"/>
    <x v="0"/>
    <n v="7843"/>
  </r>
  <r>
    <x v="11"/>
    <x v="3"/>
    <x v="0"/>
    <n v="4084"/>
  </r>
  <r>
    <x v="11"/>
    <x v="4"/>
    <x v="0"/>
    <n v="8175"/>
  </r>
  <r>
    <x v="11"/>
    <x v="0"/>
    <x v="1"/>
    <n v="514"/>
  </r>
  <r>
    <x v="11"/>
    <x v="1"/>
    <x v="1"/>
    <n v="638"/>
  </r>
  <r>
    <x v="11"/>
    <x v="2"/>
    <x v="1"/>
    <n v="1074"/>
  </r>
  <r>
    <x v="11"/>
    <x v="3"/>
    <x v="1"/>
    <n v="584"/>
  </r>
  <r>
    <x v="11"/>
    <x v="4"/>
    <x v="1"/>
    <n v="1026"/>
  </r>
  <r>
    <x v="11"/>
    <x v="0"/>
    <x v="2"/>
    <n v="4990"/>
  </r>
  <r>
    <x v="11"/>
    <x v="1"/>
    <x v="2"/>
    <n v="3624"/>
  </r>
  <r>
    <x v="11"/>
    <x v="2"/>
    <x v="2"/>
    <n v="4768"/>
  </r>
  <r>
    <x v="11"/>
    <x v="3"/>
    <x v="2"/>
    <n v="2538"/>
  </r>
  <r>
    <x v="11"/>
    <x v="4"/>
    <x v="2"/>
    <n v="4774"/>
  </r>
  <r>
    <x v="11"/>
    <x v="0"/>
    <x v="3"/>
    <n v="16272"/>
  </r>
  <r>
    <x v="11"/>
    <x v="1"/>
    <x v="3"/>
    <n v="17875"/>
  </r>
  <r>
    <x v="11"/>
    <x v="2"/>
    <x v="3"/>
    <n v="17072"/>
  </r>
  <r>
    <x v="11"/>
    <x v="3"/>
    <x v="3"/>
    <n v="15636"/>
  </r>
  <r>
    <x v="11"/>
    <x v="4"/>
    <x v="3"/>
    <n v="198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FDD481-2152-428F-ACFD-7671247E614A}"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S7:X14" firstHeaderRow="1" firstDataRow="2" firstDataCol="1"/>
  <pivotFields count="4">
    <pivotField numFmtId="164" showAll="0">
      <items count="13">
        <item x="0"/>
        <item x="1"/>
        <item x="2"/>
        <item x="3"/>
        <item x="4"/>
        <item x="5"/>
        <item x="6"/>
        <item x="7"/>
        <item x="8"/>
        <item x="9"/>
        <item x="10"/>
        <item x="11"/>
        <item t="default"/>
      </items>
    </pivotField>
    <pivotField axis="axisRow" showAll="0">
      <items count="6">
        <item x="1"/>
        <item x="3"/>
        <item x="2"/>
        <item x="4"/>
        <item x="0"/>
        <item t="default"/>
      </items>
    </pivotField>
    <pivotField axis="axisCol" showAll="0">
      <items count="5">
        <item x="3"/>
        <item x="2"/>
        <item x="1"/>
        <item x="0"/>
        <item t="default"/>
      </items>
    </pivotField>
    <pivotField dataField="1" numFmtId="44" showAll="0"/>
  </pivotFields>
  <rowFields count="1">
    <field x="1"/>
  </rowFields>
  <rowItems count="6">
    <i>
      <x/>
    </i>
    <i>
      <x v="1"/>
    </i>
    <i>
      <x v="2"/>
    </i>
    <i>
      <x v="3"/>
    </i>
    <i>
      <x v="4"/>
    </i>
    <i t="grand">
      <x/>
    </i>
  </rowItems>
  <colFields count="1">
    <field x="2"/>
  </colFields>
  <colItems count="5">
    <i>
      <x/>
    </i>
    <i>
      <x v="1"/>
    </i>
    <i>
      <x v="2"/>
    </i>
    <i>
      <x v="3"/>
    </i>
    <i t="grand">
      <x/>
    </i>
  </colItems>
  <dataFields count="1">
    <dataField name="Sum of Amount" fld="3" baseField="0" baseItem="0"/>
  </dataFields>
  <chartFormats count="4">
    <chartFormat chart="3" format="5" series="1">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2">
          <reference field="4294967294" count="1" selected="0">
            <x v="0"/>
          </reference>
          <reference field="2" count="1" selected="0">
            <x v="2"/>
          </reference>
        </references>
      </pivotArea>
    </chartFormat>
    <chartFormat chart="3" format="8"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67B0D5FD-3D92-46E9-8FDF-55D0A1BB15E6}" sourceName="Employee">
  <pivotTables>
    <pivotTable tabId="3" name="PivotTable1"/>
  </pivotTables>
  <data>
    <tabular pivotCacheId="76008500">
      <items count="5">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Type" xr10:uid="{C22ACAC4-52FE-48E4-99A1-406CC05C2C95}" sourceName="Cost Type">
  <pivotTables>
    <pivotTable tabId="3" name="PivotTable1"/>
  </pivotTables>
  <data>
    <tabular pivotCacheId="76008500">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214A5907-0543-41F7-B966-CF5827F32CD6}" cache="Slicer_Employee" caption="Employee" style="SlicerStyleOther1" rowHeight="234950"/>
  <slicer name="Cost Type" xr10:uid="{DF0908BF-36D0-441E-BF6C-D7CC8440F93C}" cache="Slicer_Cost_Type" caption="Cost Typ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5EB03-3FD4-4036-9F74-8B456DECEFBC}" name="Table2" displayName="Table2" ref="A1:D241" totalsRowShown="0" headerRowDxfId="17" headerRowBorderDxfId="16" tableBorderDxfId="15" totalsRowBorderDxfId="14">
  <autoFilter ref="A1:D241" xr:uid="{C89A7669-B207-4ADE-B19D-199A51550B15}">
    <filterColumn colId="0" hiddenButton="1"/>
    <filterColumn colId="1" hiddenButton="1"/>
    <filterColumn colId="2" hiddenButton="1"/>
    <filterColumn colId="3" hiddenButton="1"/>
  </autoFilter>
  <tableColumns count="4">
    <tableColumn id="1" xr3:uid="{20CC691E-FC2E-4007-AA5B-637D569D2574}" name="Month" dataDxfId="13"/>
    <tableColumn id="2" xr3:uid="{C3FA1ECA-5089-4015-9CAF-B06792D381F0}" name="Employee" dataDxfId="12"/>
    <tableColumn id="3" xr3:uid="{E2B1D2F0-D4B0-4DAB-BDDD-CEDCE1F65293}" name="Cost Type" dataDxfId="11"/>
    <tableColumn id="4" xr3:uid="{778999AF-038E-4B2F-8DF1-7A58B5B66C1F}" name="Amount" dataDxfId="10"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E66132-793C-4558-AEB4-40A736141AC5}" name="Table1" displayName="Table1" ref="A1:B5" totalsRowShown="0">
  <autoFilter ref="A1:B5" xr:uid="{6ADBE8FA-D32A-408E-A5A5-FD3DC34F2DE6}">
    <filterColumn colId="0" hiddenButton="1"/>
    <filterColumn colId="1" hiddenButton="1"/>
  </autoFilter>
  <tableColumns count="2">
    <tableColumn id="1" xr3:uid="{0ECD89FB-F6FA-4C40-B7FB-AE6442AEFAFC}" name="Cost Type"/>
    <tableColumn id="2" xr3:uid="{08FFFC89-0EA0-45C2-9CAD-91558387E1D7}" name="Budget"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17A835-1380-41C4-A14E-58D67A31222A}" name="Table4" displayName="Table4" ref="B6:E18" totalsRowShown="0" headerRowDxfId="9" dataDxfId="8" headerRowCellStyle="Currency" dataCellStyle="Currency">
  <autoFilter ref="B6:E18" xr:uid="{CF6EF829-8290-4D86-A3F2-35EDB2B7A8A5}">
    <filterColumn colId="0" hiddenButton="1"/>
    <filterColumn colId="1" hiddenButton="1"/>
    <filterColumn colId="2" hiddenButton="1"/>
    <filterColumn colId="3" hiddenButton="1"/>
  </autoFilter>
  <tableColumns count="4">
    <tableColumn id="1" xr3:uid="{8B5ABBEE-2C04-4076-B626-DD875D32420B}" name="Month" dataDxfId="7" dataCellStyle="Currency"/>
    <tableColumn id="2" xr3:uid="{42F0CD94-D2D0-43C2-97D0-83DF0D0A668A}" name="Actual" dataDxfId="6" dataCellStyle="Currency">
      <calculatedColumnFormula>SUMIF(Table2[Month],Table4[[#This Row],[Month]],Table2[Amount])</calculatedColumnFormula>
    </tableColumn>
    <tableColumn id="3" xr3:uid="{5C61D154-3DC6-4090-A1CA-E692FABE17EB}" name="Budget" dataDxfId="5" dataCellStyle="Currency">
      <calculatedColumnFormula>SUM(Table1[Budget])*COUNTA(Table5[Employee])</calculatedColumnFormula>
    </tableColumn>
    <tableColumn id="4" xr3:uid="{E231F6BC-5CD3-483A-B1F7-2869958282E5}" name="Detla" dataDxfId="4" dataCellStyle="Currency">
      <calculatedColumnFormula>Table4[[#This Row],[Budget]]-Table4[[#This Row],[Actual]]</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BC5947-EE6C-4A07-B589-CF54E367C490}" name="Table5" displayName="Table5" ref="A1:A6" totalsRowShown="0" dataDxfId="3" tableBorderDxfId="2">
  <autoFilter ref="A1:A6" xr:uid="{E12F5CFA-33F3-46A5-AE2E-6D56281CBF15}">
    <filterColumn colId="0" hiddenButton="1"/>
  </autoFilter>
  <tableColumns count="1">
    <tableColumn id="1" xr3:uid="{6CFD5C21-9CA2-42D0-B59D-503734ECCBA0}" name="Employee" dataDxfId="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6CAE113-F9D7-4F81-B8D3-92401EC18D41}" name="Table6" displayName="Table6" ref="C1:D14" totalsRowShown="0">
  <autoFilter ref="C1:D14" xr:uid="{CFECAD88-EB06-4687-8D96-A602DA933253}">
    <filterColumn colId="0" hiddenButton="1"/>
    <filterColumn colId="1" hiddenButton="1"/>
  </autoFilter>
  <tableColumns count="2">
    <tableColumn id="1" xr3:uid="{F808FE70-ABEA-41FC-A1D7-B8966EA893D1}" name="Index"/>
    <tableColumn id="2" xr3:uid="{DBA2557B-AF8F-43B7-8836-08C7F5E5701F}" name="Valu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F1521061-65E0-4C18-98DD-C103A3F7763C}" sourceName="Month">
  <pivotTables>
    <pivotTable tabId="3" name="PivotTable1"/>
  </pivotTables>
  <state minimalRefreshVersion="6" lastRefreshVersion="6" pivotCacheId="76008500"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728E6AEF-328F-4266-8F86-B686810016E8}" cache="NativeTimeline_Month" caption="Month" level="2" selectionLevel="2" scrollPosition="2020-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49539-C83D-43B6-A780-42A25F2C7030}">
  <dimension ref="B2:AB31"/>
  <sheetViews>
    <sheetView showGridLines="0" tabSelected="1" zoomScale="89" zoomScaleNormal="89" workbookViewId="0">
      <selection activeCell="AB31" sqref="AB31"/>
    </sheetView>
  </sheetViews>
  <sheetFormatPr defaultRowHeight="14.4" x14ac:dyDescent="0.3"/>
  <cols>
    <col min="1" max="1" width="2.44140625" style="24" customWidth="1"/>
    <col min="2" max="3" width="8.88671875" style="24"/>
    <col min="4" max="4" width="3" style="24" customWidth="1"/>
    <col min="5" max="5" width="8.88671875" style="24"/>
    <col min="6" max="6" width="14.109375" style="24" bestFit="1" customWidth="1"/>
    <col min="7" max="7" width="3.6640625" style="24" customWidth="1"/>
    <col min="8" max="8" width="8.88671875" style="24"/>
    <col min="9" max="9" width="13.109375" style="24" bestFit="1" customWidth="1"/>
    <col min="10" max="10" width="3.77734375" style="24" customWidth="1"/>
    <col min="11" max="11" width="8.88671875" style="24"/>
    <col min="12" max="12" width="13.109375" style="24" bestFit="1" customWidth="1"/>
    <col min="13" max="13" width="3.88671875" style="24" customWidth="1"/>
    <col min="14" max="14" width="8.88671875" style="24"/>
    <col min="15" max="15" width="11.44140625" style="24" bestFit="1" customWidth="1"/>
    <col min="16" max="16" width="2.109375" style="24" customWidth="1"/>
    <col min="17" max="25" width="8.88671875" style="24"/>
    <col min="26" max="26" width="1.6640625" style="24" customWidth="1"/>
    <col min="27" max="27" width="8.88671875" style="24"/>
    <col min="28" max="28" width="11.109375" style="24" customWidth="1"/>
    <col min="29" max="16384" width="8.88671875" style="24"/>
  </cols>
  <sheetData>
    <row r="2" spans="2:28" x14ac:dyDescent="0.3">
      <c r="B2" s="35" t="s">
        <v>34</v>
      </c>
      <c r="C2" s="35"/>
      <c r="D2" s="35"/>
      <c r="E2" s="35"/>
      <c r="F2" s="35"/>
      <c r="G2" s="35"/>
      <c r="H2" s="35"/>
      <c r="I2" s="35"/>
      <c r="J2" s="35"/>
      <c r="K2" s="35"/>
      <c r="L2" s="35"/>
      <c r="M2" s="35"/>
      <c r="N2" s="35"/>
      <c r="O2" s="35"/>
      <c r="P2" s="35"/>
      <c r="Q2" s="35"/>
      <c r="R2" s="35"/>
      <c r="S2" s="35"/>
      <c r="T2" s="35"/>
      <c r="U2" s="35"/>
      <c r="V2" s="35"/>
      <c r="W2" s="35"/>
      <c r="X2" s="35"/>
      <c r="Y2" s="35"/>
      <c r="Z2" s="35"/>
      <c r="AA2" s="35"/>
      <c r="AB2" s="35"/>
    </row>
    <row r="3" spans="2:28" x14ac:dyDescent="0.3">
      <c r="B3" s="35"/>
      <c r="C3" s="35"/>
      <c r="D3" s="35"/>
      <c r="E3" s="35"/>
      <c r="F3" s="35"/>
      <c r="G3" s="35"/>
      <c r="H3" s="35"/>
      <c r="I3" s="35"/>
      <c r="J3" s="35"/>
      <c r="K3" s="35"/>
      <c r="L3" s="35"/>
      <c r="M3" s="35"/>
      <c r="N3" s="35"/>
      <c r="O3" s="35"/>
      <c r="P3" s="35"/>
      <c r="Q3" s="35"/>
      <c r="R3" s="35"/>
      <c r="S3" s="35"/>
      <c r="T3" s="35"/>
      <c r="U3" s="35"/>
      <c r="V3" s="35"/>
      <c r="W3" s="35"/>
      <c r="X3" s="35"/>
      <c r="Y3" s="35"/>
      <c r="Z3" s="35"/>
      <c r="AA3" s="35"/>
      <c r="AB3" s="35"/>
    </row>
    <row r="4" spans="2:28" x14ac:dyDescent="0.3">
      <c r="B4" s="35"/>
      <c r="C4" s="35"/>
      <c r="D4" s="35"/>
      <c r="E4" s="35"/>
      <c r="F4" s="35"/>
      <c r="G4" s="35"/>
      <c r="H4" s="35"/>
      <c r="I4" s="35"/>
      <c r="J4" s="35"/>
      <c r="K4" s="35"/>
      <c r="L4" s="35"/>
      <c r="M4" s="35"/>
      <c r="N4" s="35"/>
      <c r="O4" s="35"/>
      <c r="P4" s="35"/>
      <c r="Q4" s="35"/>
      <c r="R4" s="35"/>
      <c r="S4" s="35"/>
      <c r="T4" s="35"/>
      <c r="U4" s="35"/>
      <c r="V4" s="35"/>
      <c r="W4" s="35"/>
      <c r="X4" s="35"/>
      <c r="Y4" s="35"/>
      <c r="Z4" s="35"/>
      <c r="AA4" s="35"/>
      <c r="AB4" s="35"/>
    </row>
    <row r="5" spans="2:28" x14ac:dyDescent="0.3">
      <c r="E5" s="27"/>
    </row>
    <row r="14" spans="2:28" ht="18" x14ac:dyDescent="0.35">
      <c r="B14" s="29" t="s">
        <v>27</v>
      </c>
      <c r="C14" s="30"/>
      <c r="D14" s="30"/>
      <c r="E14" s="30"/>
      <c r="F14" s="30"/>
      <c r="G14" s="30"/>
      <c r="H14" s="30"/>
      <c r="I14" s="30"/>
      <c r="J14" s="30"/>
      <c r="K14" s="30"/>
      <c r="L14" s="30"/>
      <c r="M14" s="30"/>
      <c r="N14" s="30"/>
      <c r="O14" s="30"/>
    </row>
    <row r="22" spans="5:15" x14ac:dyDescent="0.3">
      <c r="E22" s="34" t="s">
        <v>12</v>
      </c>
      <c r="F22" s="34"/>
      <c r="H22" s="34" t="s">
        <v>5</v>
      </c>
      <c r="I22" s="34"/>
      <c r="K22" s="34" t="s">
        <v>14</v>
      </c>
      <c r="L22" s="34"/>
      <c r="N22" s="34" t="s">
        <v>10</v>
      </c>
      <c r="O22" s="34"/>
    </row>
    <row r="30" spans="5:15" x14ac:dyDescent="0.3">
      <c r="E30" s="27" t="s">
        <v>28</v>
      </c>
      <c r="F30" s="31">
        <f>Mechanics!H7</f>
        <v>83378</v>
      </c>
      <c r="G30" s="27"/>
      <c r="H30" s="27" t="s">
        <v>28</v>
      </c>
      <c r="I30" s="31">
        <f>Mechanics!K7</f>
        <v>38282</v>
      </c>
      <c r="J30" s="27"/>
      <c r="K30" s="27" t="s">
        <v>28</v>
      </c>
      <c r="L30" s="31">
        <f>Mechanics!N7</f>
        <v>19925</v>
      </c>
      <c r="M30" s="27"/>
      <c r="N30" s="27" t="s">
        <v>28</v>
      </c>
      <c r="O30" s="31">
        <f>Mechanics!Q7</f>
        <v>1865</v>
      </c>
    </row>
    <row r="31" spans="5:15" ht="14.4" customHeight="1" x14ac:dyDescent="0.3">
      <c r="E31" s="27" t="s">
        <v>29</v>
      </c>
      <c r="F31" s="31">
        <f>Mechanics!H8</f>
        <v>100000</v>
      </c>
      <c r="G31" s="27"/>
      <c r="H31" s="27" t="s">
        <v>29</v>
      </c>
      <c r="I31" s="31">
        <f>Mechanics!K8</f>
        <v>50000</v>
      </c>
      <c r="J31" s="27"/>
      <c r="K31" s="27" t="s">
        <v>29</v>
      </c>
      <c r="L31" s="31">
        <f>Mechanics!N8</f>
        <v>25000</v>
      </c>
      <c r="M31" s="27"/>
      <c r="N31" s="27" t="s">
        <v>29</v>
      </c>
      <c r="O31" s="31">
        <f>Mechanics!Q8</f>
        <v>5000</v>
      </c>
    </row>
  </sheetData>
  <mergeCells count="5">
    <mergeCell ref="E22:F22"/>
    <mergeCell ref="H22:I22"/>
    <mergeCell ref="K22:L22"/>
    <mergeCell ref="N22:O22"/>
    <mergeCell ref="B2:AB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List Box 1">
              <controlPr defaultSize="0" autoLine="0" autoPict="0">
                <anchor moveWithCells="1">
                  <from>
                    <xdr:col>1</xdr:col>
                    <xdr:colOff>22860</xdr:colOff>
                    <xdr:row>15</xdr:row>
                    <xdr:rowOff>0</xdr:rowOff>
                  </from>
                  <to>
                    <xdr:col>3</xdr:col>
                    <xdr:colOff>30480</xdr:colOff>
                    <xdr:row>28</xdr:row>
                    <xdr:rowOff>129540</xdr:rowOff>
                  </to>
                </anchor>
              </controlPr>
            </control>
          </mc:Choice>
        </mc:AlternateContent>
      </controls>
    </mc:Choice>
  </mc:AlternateContent>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B1519-454B-499A-9D64-E90F24B12258}">
  <dimension ref="A1:G241"/>
  <sheetViews>
    <sheetView workbookViewId="0">
      <selection activeCell="I4" sqref="I4"/>
    </sheetView>
  </sheetViews>
  <sheetFormatPr defaultRowHeight="14.4" x14ac:dyDescent="0.3"/>
  <cols>
    <col min="2" max="2" width="11.21875" customWidth="1"/>
    <col min="3" max="3" width="14" bestFit="1" customWidth="1"/>
    <col min="4" max="4" width="11.33203125" style="3" bestFit="1" customWidth="1"/>
  </cols>
  <sheetData>
    <row r="1" spans="1:7" x14ac:dyDescent="0.3">
      <c r="A1" s="5" t="s">
        <v>0</v>
      </c>
      <c r="B1" s="6" t="s">
        <v>1</v>
      </c>
      <c r="C1" s="6" t="s">
        <v>2</v>
      </c>
      <c r="D1" s="11" t="s">
        <v>3</v>
      </c>
    </row>
    <row r="2" spans="1:7" x14ac:dyDescent="0.3">
      <c r="A2" s="4">
        <v>43831</v>
      </c>
      <c r="B2" s="1" t="s">
        <v>4</v>
      </c>
      <c r="C2" s="1" t="s">
        <v>5</v>
      </c>
      <c r="D2" s="12">
        <v>11600</v>
      </c>
      <c r="G2" s="14"/>
    </row>
    <row r="3" spans="1:7" x14ac:dyDescent="0.3">
      <c r="A3" s="4">
        <v>43831</v>
      </c>
      <c r="B3" s="1" t="s">
        <v>6</v>
      </c>
      <c r="C3" s="1" t="s">
        <v>5</v>
      </c>
      <c r="D3" s="12">
        <v>9500</v>
      </c>
    </row>
    <row r="4" spans="1:7" x14ac:dyDescent="0.3">
      <c r="A4" s="4">
        <v>43831</v>
      </c>
      <c r="B4" s="1" t="s">
        <v>7</v>
      </c>
      <c r="C4" s="1" t="s">
        <v>5</v>
      </c>
      <c r="D4" s="12">
        <v>11810</v>
      </c>
    </row>
    <row r="5" spans="1:7" x14ac:dyDescent="0.3">
      <c r="A5" s="4">
        <v>43831</v>
      </c>
      <c r="B5" s="1" t="s">
        <v>8</v>
      </c>
      <c r="C5" s="1" t="s">
        <v>5</v>
      </c>
      <c r="D5" s="12">
        <v>10420</v>
      </c>
    </row>
    <row r="6" spans="1:7" x14ac:dyDescent="0.3">
      <c r="A6" s="4">
        <v>43831</v>
      </c>
      <c r="B6" s="1" t="s">
        <v>9</v>
      </c>
      <c r="C6" s="1" t="s">
        <v>5</v>
      </c>
      <c r="D6" s="12">
        <v>9870</v>
      </c>
    </row>
    <row r="7" spans="1:7" x14ac:dyDescent="0.3">
      <c r="A7" s="4">
        <v>43831</v>
      </c>
      <c r="B7" s="1" t="s">
        <v>4</v>
      </c>
      <c r="C7" s="1" t="s">
        <v>10</v>
      </c>
      <c r="D7" s="12">
        <v>600</v>
      </c>
    </row>
    <row r="8" spans="1:7" x14ac:dyDescent="0.3">
      <c r="A8" s="4">
        <v>43831</v>
      </c>
      <c r="B8" s="1" t="s">
        <v>6</v>
      </c>
      <c r="C8" s="1" t="s">
        <v>10</v>
      </c>
      <c r="D8" s="12">
        <v>600</v>
      </c>
    </row>
    <row r="9" spans="1:7" x14ac:dyDescent="0.3">
      <c r="A9" s="4">
        <v>43831</v>
      </c>
      <c r="B9" s="1" t="s">
        <v>7</v>
      </c>
      <c r="C9" s="1" t="s">
        <v>10</v>
      </c>
      <c r="D9" s="12">
        <v>1940</v>
      </c>
    </row>
    <row r="10" spans="1:7" x14ac:dyDescent="0.3">
      <c r="A10" s="4">
        <v>43831</v>
      </c>
      <c r="B10" s="1" t="s">
        <v>8</v>
      </c>
      <c r="C10" s="1" t="s">
        <v>10</v>
      </c>
      <c r="D10" s="12">
        <v>1180</v>
      </c>
    </row>
    <row r="11" spans="1:7" x14ac:dyDescent="0.3">
      <c r="A11" s="4">
        <v>43831</v>
      </c>
      <c r="B11" s="1" t="s">
        <v>9</v>
      </c>
      <c r="C11" s="1" t="s">
        <v>10</v>
      </c>
      <c r="D11" s="12">
        <v>1350</v>
      </c>
    </row>
    <row r="12" spans="1:7" x14ac:dyDescent="0.3">
      <c r="A12" s="4">
        <v>43831</v>
      </c>
      <c r="B12" s="1" t="s">
        <v>4</v>
      </c>
      <c r="C12" s="1" t="s">
        <v>14</v>
      </c>
      <c r="D12" s="12">
        <v>4910</v>
      </c>
    </row>
    <row r="13" spans="1:7" x14ac:dyDescent="0.3">
      <c r="A13" s="4">
        <v>43831</v>
      </c>
      <c r="B13" s="1" t="s">
        <v>6</v>
      </c>
      <c r="C13" s="1" t="s">
        <v>14</v>
      </c>
      <c r="D13" s="12">
        <v>3680</v>
      </c>
    </row>
    <row r="14" spans="1:7" x14ac:dyDescent="0.3">
      <c r="A14" s="4">
        <v>43831</v>
      </c>
      <c r="B14" s="1" t="s">
        <v>7</v>
      </c>
      <c r="C14" s="1" t="s">
        <v>14</v>
      </c>
      <c r="D14" s="12">
        <v>3520</v>
      </c>
    </row>
    <row r="15" spans="1:7" x14ac:dyDescent="0.3">
      <c r="A15" s="4">
        <v>43831</v>
      </c>
      <c r="B15" s="1" t="s">
        <v>8</v>
      </c>
      <c r="C15" s="1" t="s">
        <v>14</v>
      </c>
      <c r="D15" s="12">
        <v>4040</v>
      </c>
    </row>
    <row r="16" spans="1:7" x14ac:dyDescent="0.3">
      <c r="A16" s="4">
        <v>43831</v>
      </c>
      <c r="B16" s="1" t="s">
        <v>9</v>
      </c>
      <c r="C16" s="1" t="s">
        <v>14</v>
      </c>
      <c r="D16" s="12">
        <v>4740</v>
      </c>
    </row>
    <row r="17" spans="1:4" x14ac:dyDescent="0.3">
      <c r="A17" s="4">
        <v>43831</v>
      </c>
      <c r="B17" s="1" t="s">
        <v>4</v>
      </c>
      <c r="C17" s="1" t="s">
        <v>12</v>
      </c>
      <c r="D17" s="12">
        <v>20750</v>
      </c>
    </row>
    <row r="18" spans="1:4" x14ac:dyDescent="0.3">
      <c r="A18" s="4">
        <v>43831</v>
      </c>
      <c r="B18" s="1" t="s">
        <v>6</v>
      </c>
      <c r="C18" s="1" t="s">
        <v>12</v>
      </c>
      <c r="D18" s="12">
        <v>21130</v>
      </c>
    </row>
    <row r="19" spans="1:4" x14ac:dyDescent="0.3">
      <c r="A19" s="4">
        <v>43831</v>
      </c>
      <c r="B19" s="1" t="s">
        <v>7</v>
      </c>
      <c r="C19" s="1" t="s">
        <v>12</v>
      </c>
      <c r="D19" s="12">
        <v>18860</v>
      </c>
    </row>
    <row r="20" spans="1:4" x14ac:dyDescent="0.3">
      <c r="A20" s="4">
        <v>43831</v>
      </c>
      <c r="B20" s="1" t="s">
        <v>8</v>
      </c>
      <c r="C20" s="1" t="s">
        <v>12</v>
      </c>
      <c r="D20" s="12">
        <v>19610</v>
      </c>
    </row>
    <row r="21" spans="1:4" x14ac:dyDescent="0.3">
      <c r="A21" s="4">
        <v>43831</v>
      </c>
      <c r="B21" s="1" t="s">
        <v>9</v>
      </c>
      <c r="C21" s="1" t="s">
        <v>12</v>
      </c>
      <c r="D21" s="12">
        <v>10660</v>
      </c>
    </row>
    <row r="22" spans="1:4" x14ac:dyDescent="0.3">
      <c r="A22" s="4">
        <v>43862</v>
      </c>
      <c r="B22" s="1" t="s">
        <v>4</v>
      </c>
      <c r="C22" s="1" t="s">
        <v>5</v>
      </c>
      <c r="D22" s="12">
        <v>11800</v>
      </c>
    </row>
    <row r="23" spans="1:4" x14ac:dyDescent="0.3">
      <c r="A23" s="4">
        <v>43862</v>
      </c>
      <c r="B23" s="1" t="s">
        <v>6</v>
      </c>
      <c r="C23" s="1" t="s">
        <v>5</v>
      </c>
      <c r="D23" s="12">
        <v>9056</v>
      </c>
    </row>
    <row r="24" spans="1:4" x14ac:dyDescent="0.3">
      <c r="A24" s="4">
        <v>43862</v>
      </c>
      <c r="B24" s="1" t="s">
        <v>7</v>
      </c>
      <c r="C24" s="1" t="s">
        <v>5</v>
      </c>
      <c r="D24" s="12">
        <v>7934</v>
      </c>
    </row>
    <row r="25" spans="1:4" x14ac:dyDescent="0.3">
      <c r="A25" s="4">
        <v>43862</v>
      </c>
      <c r="B25" s="1" t="s">
        <v>8</v>
      </c>
      <c r="C25" s="1" t="s">
        <v>5</v>
      </c>
      <c r="D25" s="12">
        <v>5089</v>
      </c>
    </row>
    <row r="26" spans="1:4" x14ac:dyDescent="0.3">
      <c r="A26" s="4">
        <v>43862</v>
      </c>
      <c r="B26" s="1" t="s">
        <v>9</v>
      </c>
      <c r="C26" s="1" t="s">
        <v>5</v>
      </c>
      <c r="D26" s="12">
        <v>4403</v>
      </c>
    </row>
    <row r="27" spans="1:4" x14ac:dyDescent="0.3">
      <c r="A27" s="4">
        <v>43862</v>
      </c>
      <c r="B27" s="1" t="s">
        <v>4</v>
      </c>
      <c r="C27" s="1" t="s">
        <v>10</v>
      </c>
      <c r="D27" s="12">
        <v>668</v>
      </c>
    </row>
    <row r="28" spans="1:4" x14ac:dyDescent="0.3">
      <c r="A28" s="4">
        <v>43862</v>
      </c>
      <c r="B28" s="1" t="s">
        <v>6</v>
      </c>
      <c r="C28" s="1" t="s">
        <v>10</v>
      </c>
      <c r="D28" s="12">
        <v>79</v>
      </c>
    </row>
    <row r="29" spans="1:4" x14ac:dyDescent="0.3">
      <c r="A29" s="4">
        <v>43862</v>
      </c>
      <c r="B29" s="1" t="s">
        <v>7</v>
      </c>
      <c r="C29" s="1" t="s">
        <v>10</v>
      </c>
      <c r="D29" s="12">
        <v>531</v>
      </c>
    </row>
    <row r="30" spans="1:4" x14ac:dyDescent="0.3">
      <c r="A30" s="4">
        <v>43862</v>
      </c>
      <c r="B30" s="1" t="s">
        <v>8</v>
      </c>
      <c r="C30" s="1" t="s">
        <v>10</v>
      </c>
      <c r="D30" s="12">
        <v>220</v>
      </c>
    </row>
    <row r="31" spans="1:4" x14ac:dyDescent="0.3">
      <c r="A31" s="4">
        <v>43862</v>
      </c>
      <c r="B31" s="1" t="s">
        <v>9</v>
      </c>
      <c r="C31" s="1" t="s">
        <v>10</v>
      </c>
      <c r="D31" s="12">
        <v>367</v>
      </c>
    </row>
    <row r="32" spans="1:4" x14ac:dyDescent="0.3">
      <c r="A32" s="4">
        <v>43862</v>
      </c>
      <c r="B32" s="1" t="s">
        <v>4</v>
      </c>
      <c r="C32" s="1" t="s">
        <v>14</v>
      </c>
      <c r="D32" s="12">
        <v>4581</v>
      </c>
    </row>
    <row r="33" spans="1:4" x14ac:dyDescent="0.3">
      <c r="A33" s="4">
        <v>43862</v>
      </c>
      <c r="B33" s="1" t="s">
        <v>6</v>
      </c>
      <c r="C33" s="1" t="s">
        <v>14</v>
      </c>
      <c r="D33" s="12">
        <v>4445</v>
      </c>
    </row>
    <row r="34" spans="1:4" x14ac:dyDescent="0.3">
      <c r="A34" s="4">
        <v>43862</v>
      </c>
      <c r="B34" s="1" t="s">
        <v>7</v>
      </c>
      <c r="C34" s="1" t="s">
        <v>14</v>
      </c>
      <c r="D34" s="12">
        <v>4376</v>
      </c>
    </row>
    <row r="35" spans="1:4" x14ac:dyDescent="0.3">
      <c r="A35" s="4">
        <v>43862</v>
      </c>
      <c r="B35" s="1" t="s">
        <v>8</v>
      </c>
      <c r="C35" s="1" t="s">
        <v>14</v>
      </c>
      <c r="D35" s="12">
        <v>2346</v>
      </c>
    </row>
    <row r="36" spans="1:4" x14ac:dyDescent="0.3">
      <c r="A36" s="4">
        <v>43862</v>
      </c>
      <c r="B36" s="1" t="s">
        <v>9</v>
      </c>
      <c r="C36" s="1" t="s">
        <v>14</v>
      </c>
      <c r="D36" s="12">
        <v>4177</v>
      </c>
    </row>
    <row r="37" spans="1:4" x14ac:dyDescent="0.3">
      <c r="A37" s="4">
        <v>43862</v>
      </c>
      <c r="B37" s="1" t="s">
        <v>4</v>
      </c>
      <c r="C37" s="1" t="s">
        <v>12</v>
      </c>
      <c r="D37" s="12">
        <v>20054</v>
      </c>
    </row>
    <row r="38" spans="1:4" x14ac:dyDescent="0.3">
      <c r="A38" s="4">
        <v>43862</v>
      </c>
      <c r="B38" s="1" t="s">
        <v>6</v>
      </c>
      <c r="C38" s="1" t="s">
        <v>12</v>
      </c>
      <c r="D38" s="12">
        <v>10359</v>
      </c>
    </row>
    <row r="39" spans="1:4" x14ac:dyDescent="0.3">
      <c r="A39" s="4">
        <v>43862</v>
      </c>
      <c r="B39" s="1" t="s">
        <v>7</v>
      </c>
      <c r="C39" s="1" t="s">
        <v>12</v>
      </c>
      <c r="D39" s="12">
        <v>10467</v>
      </c>
    </row>
    <row r="40" spans="1:4" x14ac:dyDescent="0.3">
      <c r="A40" s="4">
        <v>43862</v>
      </c>
      <c r="B40" s="1" t="s">
        <v>8</v>
      </c>
      <c r="C40" s="1" t="s">
        <v>12</v>
      </c>
      <c r="D40" s="12">
        <v>21408</v>
      </c>
    </row>
    <row r="41" spans="1:4" x14ac:dyDescent="0.3">
      <c r="A41" s="4">
        <v>43862</v>
      </c>
      <c r="B41" s="1" t="s">
        <v>9</v>
      </c>
      <c r="C41" s="1" t="s">
        <v>12</v>
      </c>
      <c r="D41" s="12">
        <v>21090</v>
      </c>
    </row>
    <row r="42" spans="1:4" x14ac:dyDescent="0.3">
      <c r="A42" s="4">
        <v>43891</v>
      </c>
      <c r="B42" s="1" t="s">
        <v>4</v>
      </c>
      <c r="C42" s="1" t="s">
        <v>5</v>
      </c>
      <c r="D42" s="12">
        <v>3340</v>
      </c>
    </row>
    <row r="43" spans="1:4" x14ac:dyDescent="0.3">
      <c r="A43" s="4">
        <v>43891</v>
      </c>
      <c r="B43" s="1" t="s">
        <v>6</v>
      </c>
      <c r="C43" s="1" t="s">
        <v>5</v>
      </c>
      <c r="D43" s="12">
        <v>8979</v>
      </c>
    </row>
    <row r="44" spans="1:4" x14ac:dyDescent="0.3">
      <c r="A44" s="4">
        <v>43891</v>
      </c>
      <c r="B44" s="1" t="s">
        <v>7</v>
      </c>
      <c r="C44" s="1" t="s">
        <v>5</v>
      </c>
      <c r="D44" s="12">
        <v>4930</v>
      </c>
    </row>
    <row r="45" spans="1:4" x14ac:dyDescent="0.3">
      <c r="A45" s="4">
        <v>43891</v>
      </c>
      <c r="B45" s="1" t="s">
        <v>8</v>
      </c>
      <c r="C45" s="1" t="s">
        <v>5</v>
      </c>
      <c r="D45" s="12">
        <v>5873</v>
      </c>
    </row>
    <row r="46" spans="1:4" x14ac:dyDescent="0.3">
      <c r="A46" s="4">
        <v>43891</v>
      </c>
      <c r="B46" s="1" t="s">
        <v>9</v>
      </c>
      <c r="C46" s="1" t="s">
        <v>5</v>
      </c>
      <c r="D46" s="12">
        <v>9590</v>
      </c>
    </row>
    <row r="47" spans="1:4" x14ac:dyDescent="0.3">
      <c r="A47" s="4">
        <v>43891</v>
      </c>
      <c r="B47" s="1" t="s">
        <v>4</v>
      </c>
      <c r="C47" s="1" t="s">
        <v>10</v>
      </c>
      <c r="D47" s="12">
        <v>82</v>
      </c>
    </row>
    <row r="48" spans="1:4" x14ac:dyDescent="0.3">
      <c r="A48" s="4">
        <v>43891</v>
      </c>
      <c r="B48" s="1" t="s">
        <v>6</v>
      </c>
      <c r="C48" s="1" t="s">
        <v>10</v>
      </c>
      <c r="D48" s="12">
        <v>344</v>
      </c>
    </row>
    <row r="49" spans="1:4" x14ac:dyDescent="0.3">
      <c r="A49" s="4">
        <v>43891</v>
      </c>
      <c r="B49" s="1" t="s">
        <v>7</v>
      </c>
      <c r="C49" s="1" t="s">
        <v>10</v>
      </c>
      <c r="D49" s="12">
        <v>254</v>
      </c>
    </row>
    <row r="50" spans="1:4" x14ac:dyDescent="0.3">
      <c r="A50" s="4">
        <v>43891</v>
      </c>
      <c r="B50" s="1" t="s">
        <v>8</v>
      </c>
      <c r="C50" s="1" t="s">
        <v>10</v>
      </c>
      <c r="D50" s="12">
        <v>52</v>
      </c>
    </row>
    <row r="51" spans="1:4" x14ac:dyDescent="0.3">
      <c r="A51" s="4">
        <v>43891</v>
      </c>
      <c r="B51" s="1" t="s">
        <v>9</v>
      </c>
      <c r="C51" s="1" t="s">
        <v>10</v>
      </c>
      <c r="D51" s="12">
        <v>667</v>
      </c>
    </row>
    <row r="52" spans="1:4" x14ac:dyDescent="0.3">
      <c r="A52" s="4">
        <v>43891</v>
      </c>
      <c r="B52" s="1" t="s">
        <v>4</v>
      </c>
      <c r="C52" s="1" t="s">
        <v>14</v>
      </c>
      <c r="D52" s="12">
        <v>2414</v>
      </c>
    </row>
    <row r="53" spans="1:4" x14ac:dyDescent="0.3">
      <c r="A53" s="4">
        <v>43891</v>
      </c>
      <c r="B53" s="1" t="s">
        <v>6</v>
      </c>
      <c r="C53" s="1" t="s">
        <v>14</v>
      </c>
      <c r="D53" s="12">
        <v>2875</v>
      </c>
    </row>
    <row r="54" spans="1:4" x14ac:dyDescent="0.3">
      <c r="A54" s="4">
        <v>43891</v>
      </c>
      <c r="B54" s="1" t="s">
        <v>7</v>
      </c>
      <c r="C54" s="1" t="s">
        <v>14</v>
      </c>
      <c r="D54" s="12">
        <v>5325</v>
      </c>
    </row>
    <row r="55" spans="1:4" x14ac:dyDescent="0.3">
      <c r="A55" s="4">
        <v>43891</v>
      </c>
      <c r="B55" s="1" t="s">
        <v>8</v>
      </c>
      <c r="C55" s="1" t="s">
        <v>14</v>
      </c>
      <c r="D55" s="12">
        <v>5299</v>
      </c>
    </row>
    <row r="56" spans="1:4" x14ac:dyDescent="0.3">
      <c r="A56" s="4">
        <v>43891</v>
      </c>
      <c r="B56" s="1" t="s">
        <v>9</v>
      </c>
      <c r="C56" s="1" t="s">
        <v>14</v>
      </c>
      <c r="D56" s="12">
        <v>3203</v>
      </c>
    </row>
    <row r="57" spans="1:4" x14ac:dyDescent="0.3">
      <c r="A57" s="4">
        <v>43891</v>
      </c>
      <c r="B57" s="1" t="s">
        <v>4</v>
      </c>
      <c r="C57" s="1" t="s">
        <v>12</v>
      </c>
      <c r="D57" s="12">
        <v>18017</v>
      </c>
    </row>
    <row r="58" spans="1:4" x14ac:dyDescent="0.3">
      <c r="A58" s="4">
        <v>43891</v>
      </c>
      <c r="B58" s="1" t="s">
        <v>6</v>
      </c>
      <c r="C58" s="1" t="s">
        <v>12</v>
      </c>
      <c r="D58" s="12">
        <v>13020</v>
      </c>
    </row>
    <row r="59" spans="1:4" x14ac:dyDescent="0.3">
      <c r="A59" s="4">
        <v>43891</v>
      </c>
      <c r="B59" s="1" t="s">
        <v>7</v>
      </c>
      <c r="C59" s="1" t="s">
        <v>12</v>
      </c>
      <c r="D59" s="12">
        <v>11591</v>
      </c>
    </row>
    <row r="60" spans="1:4" x14ac:dyDescent="0.3">
      <c r="A60" s="4">
        <v>43891</v>
      </c>
      <c r="B60" s="1" t="s">
        <v>8</v>
      </c>
      <c r="C60" s="1" t="s">
        <v>12</v>
      </c>
      <c r="D60" s="12">
        <v>17614</v>
      </c>
    </row>
    <row r="61" spans="1:4" x14ac:dyDescent="0.3">
      <c r="A61" s="4">
        <v>43891</v>
      </c>
      <c r="B61" s="1" t="s">
        <v>9</v>
      </c>
      <c r="C61" s="1" t="s">
        <v>12</v>
      </c>
      <c r="D61" s="12">
        <v>15065</v>
      </c>
    </row>
    <row r="62" spans="1:4" x14ac:dyDescent="0.3">
      <c r="A62" s="4">
        <v>43922</v>
      </c>
      <c r="B62" s="1" t="s">
        <v>4</v>
      </c>
      <c r="C62" s="1" t="s">
        <v>5</v>
      </c>
      <c r="D62" s="12">
        <v>8034</v>
      </c>
    </row>
    <row r="63" spans="1:4" x14ac:dyDescent="0.3">
      <c r="A63" s="4">
        <v>43922</v>
      </c>
      <c r="B63" s="1" t="s">
        <v>6</v>
      </c>
      <c r="C63" s="1" t="s">
        <v>5</v>
      </c>
      <c r="D63" s="12">
        <v>8537</v>
      </c>
    </row>
    <row r="64" spans="1:4" x14ac:dyDescent="0.3">
      <c r="A64" s="4">
        <v>43922</v>
      </c>
      <c r="B64" s="1" t="s">
        <v>7</v>
      </c>
      <c r="C64" s="1" t="s">
        <v>5</v>
      </c>
      <c r="D64" s="12">
        <v>8678</v>
      </c>
    </row>
    <row r="65" spans="1:4" x14ac:dyDescent="0.3">
      <c r="A65" s="4">
        <v>43922</v>
      </c>
      <c r="B65" s="1" t="s">
        <v>8</v>
      </c>
      <c r="C65" s="1" t="s">
        <v>5</v>
      </c>
      <c r="D65" s="12">
        <v>3814</v>
      </c>
    </row>
    <row r="66" spans="1:4" x14ac:dyDescent="0.3">
      <c r="A66" s="4">
        <v>43922</v>
      </c>
      <c r="B66" s="1" t="s">
        <v>9</v>
      </c>
      <c r="C66" s="1" t="s">
        <v>5</v>
      </c>
      <c r="D66" s="12">
        <v>8089</v>
      </c>
    </row>
    <row r="67" spans="1:4" x14ac:dyDescent="0.3">
      <c r="A67" s="4">
        <v>43922</v>
      </c>
      <c r="B67" s="1" t="s">
        <v>4</v>
      </c>
      <c r="C67" s="1" t="s">
        <v>10</v>
      </c>
      <c r="D67" s="12">
        <v>834</v>
      </c>
    </row>
    <row r="68" spans="1:4" x14ac:dyDescent="0.3">
      <c r="A68" s="4">
        <v>43922</v>
      </c>
      <c r="B68" s="1" t="s">
        <v>6</v>
      </c>
      <c r="C68" s="1" t="s">
        <v>10</v>
      </c>
      <c r="D68" s="12">
        <v>311</v>
      </c>
    </row>
    <row r="69" spans="1:4" x14ac:dyDescent="0.3">
      <c r="A69" s="4">
        <v>43922</v>
      </c>
      <c r="B69" s="1" t="s">
        <v>7</v>
      </c>
      <c r="C69" s="1" t="s">
        <v>10</v>
      </c>
      <c r="D69" s="12">
        <v>685</v>
      </c>
    </row>
    <row r="70" spans="1:4" x14ac:dyDescent="0.3">
      <c r="A70" s="4">
        <v>43922</v>
      </c>
      <c r="B70" s="1" t="s">
        <v>8</v>
      </c>
      <c r="C70" s="1" t="s">
        <v>10</v>
      </c>
      <c r="D70" s="12">
        <v>526</v>
      </c>
    </row>
    <row r="71" spans="1:4" x14ac:dyDescent="0.3">
      <c r="A71" s="4">
        <v>43922</v>
      </c>
      <c r="B71" s="1" t="s">
        <v>9</v>
      </c>
      <c r="C71" s="1" t="s">
        <v>10</v>
      </c>
      <c r="D71" s="12">
        <v>96</v>
      </c>
    </row>
    <row r="72" spans="1:4" x14ac:dyDescent="0.3">
      <c r="A72" s="4">
        <v>43922</v>
      </c>
      <c r="B72" s="1" t="s">
        <v>4</v>
      </c>
      <c r="C72" s="1" t="s">
        <v>14</v>
      </c>
      <c r="D72" s="12">
        <v>2458</v>
      </c>
    </row>
    <row r="73" spans="1:4" x14ac:dyDescent="0.3">
      <c r="A73" s="4">
        <v>43922</v>
      </c>
      <c r="B73" s="1" t="s">
        <v>6</v>
      </c>
      <c r="C73" s="1" t="s">
        <v>14</v>
      </c>
      <c r="D73" s="12">
        <v>2945</v>
      </c>
    </row>
    <row r="74" spans="1:4" x14ac:dyDescent="0.3">
      <c r="A74" s="4">
        <v>43922</v>
      </c>
      <c r="B74" s="1" t="s">
        <v>7</v>
      </c>
      <c r="C74" s="1" t="s">
        <v>14</v>
      </c>
      <c r="D74" s="12">
        <v>4990</v>
      </c>
    </row>
    <row r="75" spans="1:4" x14ac:dyDescent="0.3">
      <c r="A75" s="4">
        <v>43922</v>
      </c>
      <c r="B75" s="1" t="s">
        <v>8</v>
      </c>
      <c r="C75" s="1" t="s">
        <v>14</v>
      </c>
      <c r="D75" s="12">
        <v>5465</v>
      </c>
    </row>
    <row r="76" spans="1:4" x14ac:dyDescent="0.3">
      <c r="A76" s="4">
        <v>43922</v>
      </c>
      <c r="B76" s="1" t="s">
        <v>9</v>
      </c>
      <c r="C76" s="1" t="s">
        <v>14</v>
      </c>
      <c r="D76" s="12">
        <v>4694</v>
      </c>
    </row>
    <row r="77" spans="1:4" x14ac:dyDescent="0.3">
      <c r="A77" s="4">
        <v>43922</v>
      </c>
      <c r="B77" s="1" t="s">
        <v>4</v>
      </c>
      <c r="C77" s="1" t="s">
        <v>12</v>
      </c>
      <c r="D77" s="12">
        <v>12760</v>
      </c>
    </row>
    <row r="78" spans="1:4" x14ac:dyDescent="0.3">
      <c r="A78" s="4">
        <v>43922</v>
      </c>
      <c r="B78" s="1" t="s">
        <v>6</v>
      </c>
      <c r="C78" s="1" t="s">
        <v>12</v>
      </c>
      <c r="D78" s="12">
        <v>18543</v>
      </c>
    </row>
    <row r="79" spans="1:4" x14ac:dyDescent="0.3">
      <c r="A79" s="4">
        <v>43922</v>
      </c>
      <c r="B79" s="1" t="s">
        <v>7</v>
      </c>
      <c r="C79" s="1" t="s">
        <v>12</v>
      </c>
      <c r="D79" s="12">
        <v>12098</v>
      </c>
    </row>
    <row r="80" spans="1:4" x14ac:dyDescent="0.3">
      <c r="A80" s="4">
        <v>43922</v>
      </c>
      <c r="B80" s="1" t="s">
        <v>8</v>
      </c>
      <c r="C80" s="1" t="s">
        <v>12</v>
      </c>
      <c r="D80" s="12">
        <v>14041</v>
      </c>
    </row>
    <row r="81" spans="1:4" x14ac:dyDescent="0.3">
      <c r="A81" s="4">
        <v>43922</v>
      </c>
      <c r="B81" s="1" t="s">
        <v>9</v>
      </c>
      <c r="C81" s="1" t="s">
        <v>12</v>
      </c>
      <c r="D81" s="12">
        <v>14575</v>
      </c>
    </row>
    <row r="82" spans="1:4" x14ac:dyDescent="0.3">
      <c r="A82" s="4">
        <v>43952</v>
      </c>
      <c r="B82" s="1" t="s">
        <v>4</v>
      </c>
      <c r="C82" s="1" t="s">
        <v>5</v>
      </c>
      <c r="D82" s="12">
        <v>6482</v>
      </c>
    </row>
    <row r="83" spans="1:4" x14ac:dyDescent="0.3">
      <c r="A83" s="4">
        <v>43952</v>
      </c>
      <c r="B83" s="1" t="s">
        <v>6</v>
      </c>
      <c r="C83" s="1" t="s">
        <v>5</v>
      </c>
      <c r="D83" s="12">
        <v>5661</v>
      </c>
    </row>
    <row r="84" spans="1:4" x14ac:dyDescent="0.3">
      <c r="A84" s="4">
        <v>43952</v>
      </c>
      <c r="B84" s="1" t="s">
        <v>7</v>
      </c>
      <c r="C84" s="1" t="s">
        <v>5</v>
      </c>
      <c r="D84" s="12">
        <v>10864</v>
      </c>
    </row>
    <row r="85" spans="1:4" x14ac:dyDescent="0.3">
      <c r="A85" s="4">
        <v>43952</v>
      </c>
      <c r="B85" s="1" t="s">
        <v>8</v>
      </c>
      <c r="C85" s="1" t="s">
        <v>5</v>
      </c>
      <c r="D85" s="12">
        <v>7859</v>
      </c>
    </row>
    <row r="86" spans="1:4" x14ac:dyDescent="0.3">
      <c r="A86" s="4">
        <v>43952</v>
      </c>
      <c r="B86" s="1" t="s">
        <v>9</v>
      </c>
      <c r="C86" s="1" t="s">
        <v>5</v>
      </c>
      <c r="D86" s="12">
        <v>8452</v>
      </c>
    </row>
    <row r="87" spans="1:4" x14ac:dyDescent="0.3">
      <c r="A87" s="4">
        <v>43952</v>
      </c>
      <c r="B87" s="1" t="s">
        <v>4</v>
      </c>
      <c r="C87" s="1" t="s">
        <v>10</v>
      </c>
      <c r="D87" s="12">
        <v>789</v>
      </c>
    </row>
    <row r="88" spans="1:4" x14ac:dyDescent="0.3">
      <c r="A88" s="4">
        <v>43952</v>
      </c>
      <c r="B88" s="1" t="s">
        <v>6</v>
      </c>
      <c r="C88" s="1" t="s">
        <v>10</v>
      </c>
      <c r="D88" s="12">
        <v>566</v>
      </c>
    </row>
    <row r="89" spans="1:4" x14ac:dyDescent="0.3">
      <c r="A89" s="4">
        <v>43952</v>
      </c>
      <c r="B89" s="1" t="s">
        <v>7</v>
      </c>
      <c r="C89" s="1" t="s">
        <v>10</v>
      </c>
      <c r="D89" s="12">
        <v>451</v>
      </c>
    </row>
    <row r="90" spans="1:4" x14ac:dyDescent="0.3">
      <c r="A90" s="4">
        <v>43952</v>
      </c>
      <c r="B90" s="1" t="s">
        <v>8</v>
      </c>
      <c r="C90" s="1" t="s">
        <v>10</v>
      </c>
      <c r="D90" s="12">
        <v>712</v>
      </c>
    </row>
    <row r="91" spans="1:4" x14ac:dyDescent="0.3">
      <c r="A91" s="4">
        <v>43952</v>
      </c>
      <c r="B91" s="1" t="s">
        <v>9</v>
      </c>
      <c r="C91" s="1" t="s">
        <v>10</v>
      </c>
      <c r="D91" s="12">
        <v>267</v>
      </c>
    </row>
    <row r="92" spans="1:4" x14ac:dyDescent="0.3">
      <c r="A92" s="4">
        <v>43952</v>
      </c>
      <c r="B92" s="1" t="s">
        <v>4</v>
      </c>
      <c r="C92" s="1" t="s">
        <v>14</v>
      </c>
      <c r="D92" s="12">
        <v>4414</v>
      </c>
    </row>
    <row r="93" spans="1:4" x14ac:dyDescent="0.3">
      <c r="A93" s="4">
        <v>43952</v>
      </c>
      <c r="B93" s="1" t="s">
        <v>6</v>
      </c>
      <c r="C93" s="1" t="s">
        <v>14</v>
      </c>
      <c r="D93" s="12">
        <v>2935</v>
      </c>
    </row>
    <row r="94" spans="1:4" x14ac:dyDescent="0.3">
      <c r="A94" s="4">
        <v>43952</v>
      </c>
      <c r="B94" s="1" t="s">
        <v>7</v>
      </c>
      <c r="C94" s="1" t="s">
        <v>14</v>
      </c>
      <c r="D94" s="12">
        <v>3211</v>
      </c>
    </row>
    <row r="95" spans="1:4" x14ac:dyDescent="0.3">
      <c r="A95" s="4">
        <v>43952</v>
      </c>
      <c r="B95" s="1" t="s">
        <v>8</v>
      </c>
      <c r="C95" s="1" t="s">
        <v>14</v>
      </c>
      <c r="D95" s="12">
        <v>2603</v>
      </c>
    </row>
    <row r="96" spans="1:4" x14ac:dyDescent="0.3">
      <c r="A96" s="4">
        <v>43952</v>
      </c>
      <c r="B96" s="1" t="s">
        <v>9</v>
      </c>
      <c r="C96" s="1" t="s">
        <v>14</v>
      </c>
      <c r="D96" s="12">
        <v>2989</v>
      </c>
    </row>
    <row r="97" spans="1:4" x14ac:dyDescent="0.3">
      <c r="A97" s="4">
        <v>43952</v>
      </c>
      <c r="B97" s="1" t="s">
        <v>4</v>
      </c>
      <c r="C97" s="1" t="s">
        <v>12</v>
      </c>
      <c r="D97" s="12">
        <v>21476</v>
      </c>
    </row>
    <row r="98" spans="1:4" x14ac:dyDescent="0.3">
      <c r="A98" s="4">
        <v>43952</v>
      </c>
      <c r="B98" s="1" t="s">
        <v>6</v>
      </c>
      <c r="C98" s="1" t="s">
        <v>12</v>
      </c>
      <c r="D98" s="12">
        <v>19982</v>
      </c>
    </row>
    <row r="99" spans="1:4" x14ac:dyDescent="0.3">
      <c r="A99" s="4">
        <v>43952</v>
      </c>
      <c r="B99" s="1" t="s">
        <v>7</v>
      </c>
      <c r="C99" s="1" t="s">
        <v>12</v>
      </c>
      <c r="D99" s="12">
        <v>18159</v>
      </c>
    </row>
    <row r="100" spans="1:4" x14ac:dyDescent="0.3">
      <c r="A100" s="4">
        <v>43952</v>
      </c>
      <c r="B100" s="1" t="s">
        <v>8</v>
      </c>
      <c r="C100" s="1" t="s">
        <v>12</v>
      </c>
      <c r="D100" s="12">
        <v>16961</v>
      </c>
    </row>
    <row r="101" spans="1:4" x14ac:dyDescent="0.3">
      <c r="A101" s="4">
        <v>43952</v>
      </c>
      <c r="B101" s="1" t="s">
        <v>9</v>
      </c>
      <c r="C101" s="1" t="s">
        <v>12</v>
      </c>
      <c r="D101" s="12">
        <v>15513</v>
      </c>
    </row>
    <row r="102" spans="1:4" x14ac:dyDescent="0.3">
      <c r="A102" s="4">
        <v>43983</v>
      </c>
      <c r="B102" s="1" t="s">
        <v>4</v>
      </c>
      <c r="C102" s="1" t="s">
        <v>5</v>
      </c>
      <c r="D102" s="12">
        <v>7367</v>
      </c>
    </row>
    <row r="103" spans="1:4" x14ac:dyDescent="0.3">
      <c r="A103" s="4">
        <v>43983</v>
      </c>
      <c r="B103" s="1" t="s">
        <v>6</v>
      </c>
      <c r="C103" s="1" t="s">
        <v>5</v>
      </c>
      <c r="D103" s="12">
        <v>4208</v>
      </c>
    </row>
    <row r="104" spans="1:4" x14ac:dyDescent="0.3">
      <c r="A104" s="4">
        <v>43983</v>
      </c>
      <c r="B104" s="1" t="s">
        <v>7</v>
      </c>
      <c r="C104" s="1" t="s">
        <v>5</v>
      </c>
      <c r="D104" s="12">
        <v>7182</v>
      </c>
    </row>
    <row r="105" spans="1:4" x14ac:dyDescent="0.3">
      <c r="A105" s="4">
        <v>43983</v>
      </c>
      <c r="B105" s="1" t="s">
        <v>8</v>
      </c>
      <c r="C105" s="1" t="s">
        <v>5</v>
      </c>
      <c r="D105" s="12">
        <v>9659</v>
      </c>
    </row>
    <row r="106" spans="1:4" x14ac:dyDescent="0.3">
      <c r="A106" s="4">
        <v>43983</v>
      </c>
      <c r="B106" s="1" t="s">
        <v>9</v>
      </c>
      <c r="C106" s="1" t="s">
        <v>5</v>
      </c>
      <c r="D106" s="12">
        <v>10425</v>
      </c>
    </row>
    <row r="107" spans="1:4" x14ac:dyDescent="0.3">
      <c r="A107" s="4">
        <v>43983</v>
      </c>
      <c r="B107" s="1" t="s">
        <v>4</v>
      </c>
      <c r="C107" s="1" t="s">
        <v>10</v>
      </c>
      <c r="D107" s="12">
        <v>434</v>
      </c>
    </row>
    <row r="108" spans="1:4" x14ac:dyDescent="0.3">
      <c r="A108" s="4">
        <v>43983</v>
      </c>
      <c r="B108" s="1" t="s">
        <v>6</v>
      </c>
      <c r="C108" s="1" t="s">
        <v>10</v>
      </c>
      <c r="D108" s="12">
        <v>656</v>
      </c>
    </row>
    <row r="109" spans="1:4" x14ac:dyDescent="0.3">
      <c r="A109" s="4">
        <v>43983</v>
      </c>
      <c r="B109" s="1" t="s">
        <v>7</v>
      </c>
      <c r="C109" s="1" t="s">
        <v>10</v>
      </c>
      <c r="D109" s="12">
        <v>849</v>
      </c>
    </row>
    <row r="110" spans="1:4" x14ac:dyDescent="0.3">
      <c r="A110" s="4">
        <v>43983</v>
      </c>
      <c r="B110" s="1" t="s">
        <v>8</v>
      </c>
      <c r="C110" s="1" t="s">
        <v>10</v>
      </c>
      <c r="D110" s="12">
        <v>948</v>
      </c>
    </row>
    <row r="111" spans="1:4" x14ac:dyDescent="0.3">
      <c r="A111" s="4">
        <v>43983</v>
      </c>
      <c r="B111" s="1" t="s">
        <v>9</v>
      </c>
      <c r="C111" s="1" t="s">
        <v>10</v>
      </c>
      <c r="D111" s="12">
        <v>391</v>
      </c>
    </row>
    <row r="112" spans="1:4" x14ac:dyDescent="0.3">
      <c r="A112" s="4">
        <v>43983</v>
      </c>
      <c r="B112" s="1" t="s">
        <v>4</v>
      </c>
      <c r="C112" s="1" t="s">
        <v>14</v>
      </c>
      <c r="D112" s="12">
        <v>2478</v>
      </c>
    </row>
    <row r="113" spans="1:4" x14ac:dyDescent="0.3">
      <c r="A113" s="4">
        <v>43983</v>
      </c>
      <c r="B113" s="1" t="s">
        <v>6</v>
      </c>
      <c r="C113" s="1" t="s">
        <v>14</v>
      </c>
      <c r="D113" s="12">
        <v>4213</v>
      </c>
    </row>
    <row r="114" spans="1:4" x14ac:dyDescent="0.3">
      <c r="A114" s="4">
        <v>43983</v>
      </c>
      <c r="B114" s="1" t="s">
        <v>7</v>
      </c>
      <c r="C114" s="1" t="s">
        <v>14</v>
      </c>
      <c r="D114" s="12">
        <v>5301</v>
      </c>
    </row>
    <row r="115" spans="1:4" x14ac:dyDescent="0.3">
      <c r="A115" s="4">
        <v>43983</v>
      </c>
      <c r="B115" s="1" t="s">
        <v>8</v>
      </c>
      <c r="C115" s="1" t="s">
        <v>14</v>
      </c>
      <c r="D115" s="12">
        <v>2979</v>
      </c>
    </row>
    <row r="116" spans="1:4" x14ac:dyDescent="0.3">
      <c r="A116" s="4">
        <v>43983</v>
      </c>
      <c r="B116" s="1" t="s">
        <v>9</v>
      </c>
      <c r="C116" s="1" t="s">
        <v>14</v>
      </c>
      <c r="D116" s="12">
        <v>3907</v>
      </c>
    </row>
    <row r="117" spans="1:4" x14ac:dyDescent="0.3">
      <c r="A117" s="4">
        <v>43983</v>
      </c>
      <c r="B117" s="1" t="s">
        <v>4</v>
      </c>
      <c r="C117" s="1" t="s">
        <v>12</v>
      </c>
      <c r="D117" s="12">
        <v>20548</v>
      </c>
    </row>
    <row r="118" spans="1:4" x14ac:dyDescent="0.3">
      <c r="A118" s="4">
        <v>43983</v>
      </c>
      <c r="B118" s="1" t="s">
        <v>6</v>
      </c>
      <c r="C118" s="1" t="s">
        <v>12</v>
      </c>
      <c r="D118" s="12">
        <v>14594</v>
      </c>
    </row>
    <row r="119" spans="1:4" x14ac:dyDescent="0.3">
      <c r="A119" s="4">
        <v>43983</v>
      </c>
      <c r="B119" s="1" t="s">
        <v>7</v>
      </c>
      <c r="C119" s="1" t="s">
        <v>12</v>
      </c>
      <c r="D119" s="12">
        <v>19084</v>
      </c>
    </row>
    <row r="120" spans="1:4" x14ac:dyDescent="0.3">
      <c r="A120" s="4">
        <v>43983</v>
      </c>
      <c r="B120" s="1" t="s">
        <v>8</v>
      </c>
      <c r="C120" s="1" t="s">
        <v>12</v>
      </c>
      <c r="D120" s="12">
        <v>10039</v>
      </c>
    </row>
    <row r="121" spans="1:4" x14ac:dyDescent="0.3">
      <c r="A121" s="4">
        <v>43983</v>
      </c>
      <c r="B121" s="1" t="s">
        <v>9</v>
      </c>
      <c r="C121" s="1" t="s">
        <v>12</v>
      </c>
      <c r="D121" s="12">
        <v>17966</v>
      </c>
    </row>
    <row r="122" spans="1:4" x14ac:dyDescent="0.3">
      <c r="A122" s="4">
        <v>44013</v>
      </c>
      <c r="B122" s="1" t="s">
        <v>4</v>
      </c>
      <c r="C122" s="1" t="s">
        <v>5</v>
      </c>
      <c r="D122" s="12">
        <v>6613</v>
      </c>
    </row>
    <row r="123" spans="1:4" x14ac:dyDescent="0.3">
      <c r="A123" s="4">
        <v>44013</v>
      </c>
      <c r="B123" s="1" t="s">
        <v>6</v>
      </c>
      <c r="C123" s="1" t="s">
        <v>5</v>
      </c>
      <c r="D123" s="12">
        <v>7939</v>
      </c>
    </row>
    <row r="124" spans="1:4" x14ac:dyDescent="0.3">
      <c r="A124" s="4">
        <v>44013</v>
      </c>
      <c r="B124" s="1" t="s">
        <v>7</v>
      </c>
      <c r="C124" s="1" t="s">
        <v>5</v>
      </c>
      <c r="D124" s="12">
        <v>9677</v>
      </c>
    </row>
    <row r="125" spans="1:4" x14ac:dyDescent="0.3">
      <c r="A125" s="4">
        <v>44013</v>
      </c>
      <c r="B125" s="1" t="s">
        <v>8</v>
      </c>
      <c r="C125" s="1" t="s">
        <v>5</v>
      </c>
      <c r="D125" s="12">
        <v>5923</v>
      </c>
    </row>
    <row r="126" spans="1:4" x14ac:dyDescent="0.3">
      <c r="A126" s="4">
        <v>44013</v>
      </c>
      <c r="B126" s="1" t="s">
        <v>9</v>
      </c>
      <c r="C126" s="1" t="s">
        <v>5</v>
      </c>
      <c r="D126" s="12">
        <v>4928</v>
      </c>
    </row>
    <row r="127" spans="1:4" x14ac:dyDescent="0.3">
      <c r="A127" s="4">
        <v>44013</v>
      </c>
      <c r="B127" s="1" t="s">
        <v>4</v>
      </c>
      <c r="C127" s="1" t="s">
        <v>10</v>
      </c>
      <c r="D127" s="12">
        <v>455</v>
      </c>
    </row>
    <row r="128" spans="1:4" x14ac:dyDescent="0.3">
      <c r="A128" s="4">
        <v>44013</v>
      </c>
      <c r="B128" s="1" t="s">
        <v>6</v>
      </c>
      <c r="C128" s="1" t="s">
        <v>10</v>
      </c>
      <c r="D128" s="12">
        <v>459</v>
      </c>
    </row>
    <row r="129" spans="1:4" x14ac:dyDescent="0.3">
      <c r="A129" s="4">
        <v>44013</v>
      </c>
      <c r="B129" s="1" t="s">
        <v>7</v>
      </c>
      <c r="C129" s="1" t="s">
        <v>10</v>
      </c>
      <c r="D129" s="12">
        <v>758</v>
      </c>
    </row>
    <row r="130" spans="1:4" x14ac:dyDescent="0.3">
      <c r="A130" s="4">
        <v>44013</v>
      </c>
      <c r="B130" s="1" t="s">
        <v>8</v>
      </c>
      <c r="C130" s="1" t="s">
        <v>10</v>
      </c>
      <c r="D130" s="12">
        <v>1087</v>
      </c>
    </row>
    <row r="131" spans="1:4" x14ac:dyDescent="0.3">
      <c r="A131" s="4">
        <v>44013</v>
      </c>
      <c r="B131" s="1" t="s">
        <v>9</v>
      </c>
      <c r="C131" s="1" t="s">
        <v>10</v>
      </c>
      <c r="D131" s="12">
        <v>906</v>
      </c>
    </row>
    <row r="132" spans="1:4" x14ac:dyDescent="0.3">
      <c r="A132" s="4">
        <v>44013</v>
      </c>
      <c r="B132" s="1" t="s">
        <v>4</v>
      </c>
      <c r="C132" s="1" t="s">
        <v>14</v>
      </c>
      <c r="D132" s="12">
        <v>3221</v>
      </c>
    </row>
    <row r="133" spans="1:4" x14ac:dyDescent="0.3">
      <c r="A133" s="4">
        <v>44013</v>
      </c>
      <c r="B133" s="1" t="s">
        <v>6</v>
      </c>
      <c r="C133" s="1" t="s">
        <v>14</v>
      </c>
      <c r="D133" s="12">
        <v>5085</v>
      </c>
    </row>
    <row r="134" spans="1:4" x14ac:dyDescent="0.3">
      <c r="A134" s="4">
        <v>44013</v>
      </c>
      <c r="B134" s="1" t="s">
        <v>7</v>
      </c>
      <c r="C134" s="1" t="s">
        <v>14</v>
      </c>
      <c r="D134" s="12">
        <v>3187</v>
      </c>
    </row>
    <row r="135" spans="1:4" x14ac:dyDescent="0.3">
      <c r="A135" s="4">
        <v>44013</v>
      </c>
      <c r="B135" s="1" t="s">
        <v>8</v>
      </c>
      <c r="C135" s="1" t="s">
        <v>14</v>
      </c>
      <c r="D135" s="12">
        <v>4226</v>
      </c>
    </row>
    <row r="136" spans="1:4" x14ac:dyDescent="0.3">
      <c r="A136" s="4">
        <v>44013</v>
      </c>
      <c r="B136" s="1" t="s">
        <v>9</v>
      </c>
      <c r="C136" s="1" t="s">
        <v>14</v>
      </c>
      <c r="D136" s="12">
        <v>2950</v>
      </c>
    </row>
    <row r="137" spans="1:4" x14ac:dyDescent="0.3">
      <c r="A137" s="4">
        <v>44013</v>
      </c>
      <c r="B137" s="1" t="s">
        <v>4</v>
      </c>
      <c r="C137" s="1" t="s">
        <v>12</v>
      </c>
      <c r="D137" s="12">
        <v>12958</v>
      </c>
    </row>
    <row r="138" spans="1:4" x14ac:dyDescent="0.3">
      <c r="A138" s="4">
        <v>44013</v>
      </c>
      <c r="B138" s="1" t="s">
        <v>6</v>
      </c>
      <c r="C138" s="1" t="s">
        <v>12</v>
      </c>
      <c r="D138" s="12">
        <v>15357</v>
      </c>
    </row>
    <row r="139" spans="1:4" x14ac:dyDescent="0.3">
      <c r="A139" s="4">
        <v>44013</v>
      </c>
      <c r="B139" s="1" t="s">
        <v>7</v>
      </c>
      <c r="C139" s="1" t="s">
        <v>12</v>
      </c>
      <c r="D139" s="12">
        <v>11678</v>
      </c>
    </row>
    <row r="140" spans="1:4" x14ac:dyDescent="0.3">
      <c r="A140" s="4">
        <v>44013</v>
      </c>
      <c r="B140" s="1" t="s">
        <v>8</v>
      </c>
      <c r="C140" s="1" t="s">
        <v>12</v>
      </c>
      <c r="D140" s="12">
        <v>18922</v>
      </c>
    </row>
    <row r="141" spans="1:4" x14ac:dyDescent="0.3">
      <c r="A141" s="4">
        <v>44013</v>
      </c>
      <c r="B141" s="1" t="s">
        <v>9</v>
      </c>
      <c r="C141" s="1" t="s">
        <v>12</v>
      </c>
      <c r="D141" s="12">
        <v>21928</v>
      </c>
    </row>
    <row r="142" spans="1:4" x14ac:dyDescent="0.3">
      <c r="A142" s="4">
        <v>44044</v>
      </c>
      <c r="B142" s="1" t="s">
        <v>4</v>
      </c>
      <c r="C142" s="1" t="s">
        <v>5</v>
      </c>
      <c r="D142" s="12">
        <v>5195</v>
      </c>
    </row>
    <row r="143" spans="1:4" x14ac:dyDescent="0.3">
      <c r="A143" s="4">
        <v>44044</v>
      </c>
      <c r="B143" s="1" t="s">
        <v>6</v>
      </c>
      <c r="C143" s="1" t="s">
        <v>5</v>
      </c>
      <c r="D143" s="12">
        <v>4887</v>
      </c>
    </row>
    <row r="144" spans="1:4" x14ac:dyDescent="0.3">
      <c r="A144" s="4">
        <v>44044</v>
      </c>
      <c r="B144" s="1" t="s">
        <v>7</v>
      </c>
      <c r="C144" s="1" t="s">
        <v>5</v>
      </c>
      <c r="D144" s="12">
        <v>3646</v>
      </c>
    </row>
    <row r="145" spans="1:4" x14ac:dyDescent="0.3">
      <c r="A145" s="4">
        <v>44044</v>
      </c>
      <c r="B145" s="1" t="s">
        <v>8</v>
      </c>
      <c r="C145" s="1" t="s">
        <v>5</v>
      </c>
      <c r="D145" s="12">
        <v>9257</v>
      </c>
    </row>
    <row r="146" spans="1:4" x14ac:dyDescent="0.3">
      <c r="A146" s="4">
        <v>44044</v>
      </c>
      <c r="B146" s="1" t="s">
        <v>9</v>
      </c>
      <c r="C146" s="1" t="s">
        <v>5</v>
      </c>
      <c r="D146" s="12">
        <v>9105</v>
      </c>
    </row>
    <row r="147" spans="1:4" x14ac:dyDescent="0.3">
      <c r="A147" s="4">
        <v>44044</v>
      </c>
      <c r="B147" s="1" t="s">
        <v>4</v>
      </c>
      <c r="C147" s="1" t="s">
        <v>10</v>
      </c>
      <c r="D147" s="12">
        <v>656</v>
      </c>
    </row>
    <row r="148" spans="1:4" x14ac:dyDescent="0.3">
      <c r="A148" s="4">
        <v>44044</v>
      </c>
      <c r="B148" s="1" t="s">
        <v>6</v>
      </c>
      <c r="C148" s="1" t="s">
        <v>10</v>
      </c>
      <c r="D148" s="12">
        <v>555</v>
      </c>
    </row>
    <row r="149" spans="1:4" x14ac:dyDescent="0.3">
      <c r="A149" s="4">
        <v>44044</v>
      </c>
      <c r="B149" s="1" t="s">
        <v>7</v>
      </c>
      <c r="C149" s="1" t="s">
        <v>10</v>
      </c>
      <c r="D149" s="12">
        <v>770</v>
      </c>
    </row>
    <row r="150" spans="1:4" x14ac:dyDescent="0.3">
      <c r="A150" s="4">
        <v>44044</v>
      </c>
      <c r="B150" s="1" t="s">
        <v>8</v>
      </c>
      <c r="C150" s="1" t="s">
        <v>10</v>
      </c>
      <c r="D150" s="12">
        <v>159</v>
      </c>
    </row>
    <row r="151" spans="1:4" x14ac:dyDescent="0.3">
      <c r="A151" s="4">
        <v>44044</v>
      </c>
      <c r="B151" s="1" t="s">
        <v>9</v>
      </c>
      <c r="C151" s="1" t="s">
        <v>10</v>
      </c>
      <c r="D151" s="12">
        <v>796</v>
      </c>
    </row>
    <row r="152" spans="1:4" x14ac:dyDescent="0.3">
      <c r="A152" s="4">
        <v>44044</v>
      </c>
      <c r="B152" s="1" t="s">
        <v>4</v>
      </c>
      <c r="C152" s="1" t="s">
        <v>14</v>
      </c>
      <c r="D152" s="12">
        <v>4570</v>
      </c>
    </row>
    <row r="153" spans="1:4" x14ac:dyDescent="0.3">
      <c r="A153" s="4">
        <v>44044</v>
      </c>
      <c r="B153" s="1" t="s">
        <v>6</v>
      </c>
      <c r="C153" s="1" t="s">
        <v>14</v>
      </c>
      <c r="D153" s="12">
        <v>2153</v>
      </c>
    </row>
    <row r="154" spans="1:4" x14ac:dyDescent="0.3">
      <c r="A154" s="4">
        <v>44044</v>
      </c>
      <c r="B154" s="1" t="s">
        <v>7</v>
      </c>
      <c r="C154" s="1" t="s">
        <v>14</v>
      </c>
      <c r="D154" s="12">
        <v>5027</v>
      </c>
    </row>
    <row r="155" spans="1:4" x14ac:dyDescent="0.3">
      <c r="A155" s="4">
        <v>44044</v>
      </c>
      <c r="B155" s="1" t="s">
        <v>8</v>
      </c>
      <c r="C155" s="1" t="s">
        <v>14</v>
      </c>
      <c r="D155" s="12">
        <v>3954</v>
      </c>
    </row>
    <row r="156" spans="1:4" x14ac:dyDescent="0.3">
      <c r="A156" s="4">
        <v>44044</v>
      </c>
      <c r="B156" s="1" t="s">
        <v>9</v>
      </c>
      <c r="C156" s="1" t="s">
        <v>14</v>
      </c>
      <c r="D156" s="12">
        <v>3024</v>
      </c>
    </row>
    <row r="157" spans="1:4" x14ac:dyDescent="0.3">
      <c r="A157" s="4">
        <v>44044</v>
      </c>
      <c r="B157" s="1" t="s">
        <v>4</v>
      </c>
      <c r="C157" s="1" t="s">
        <v>12</v>
      </c>
      <c r="D157" s="12">
        <v>16655</v>
      </c>
    </row>
    <row r="158" spans="1:4" x14ac:dyDescent="0.3">
      <c r="A158" s="4">
        <v>44044</v>
      </c>
      <c r="B158" s="1" t="s">
        <v>6</v>
      </c>
      <c r="C158" s="1" t="s">
        <v>12</v>
      </c>
      <c r="D158" s="12">
        <v>20434</v>
      </c>
    </row>
    <row r="159" spans="1:4" x14ac:dyDescent="0.3">
      <c r="A159" s="4">
        <v>44044</v>
      </c>
      <c r="B159" s="1" t="s">
        <v>7</v>
      </c>
      <c r="C159" s="1" t="s">
        <v>12</v>
      </c>
      <c r="D159" s="12">
        <v>15423</v>
      </c>
    </row>
    <row r="160" spans="1:4" x14ac:dyDescent="0.3">
      <c r="A160" s="4">
        <v>44044</v>
      </c>
      <c r="B160" s="1" t="s">
        <v>8</v>
      </c>
      <c r="C160" s="1" t="s">
        <v>12</v>
      </c>
      <c r="D160" s="12">
        <v>10859</v>
      </c>
    </row>
    <row r="161" spans="1:4" x14ac:dyDescent="0.3">
      <c r="A161" s="4">
        <v>44044</v>
      </c>
      <c r="B161" s="1" t="s">
        <v>9</v>
      </c>
      <c r="C161" s="1" t="s">
        <v>12</v>
      </c>
      <c r="D161" s="12">
        <v>17261</v>
      </c>
    </row>
    <row r="162" spans="1:4" x14ac:dyDescent="0.3">
      <c r="A162" s="4">
        <v>44075</v>
      </c>
      <c r="B162" s="1" t="s">
        <v>4</v>
      </c>
      <c r="C162" s="1" t="s">
        <v>5</v>
      </c>
      <c r="D162" s="12">
        <v>10672</v>
      </c>
    </row>
    <row r="163" spans="1:4" x14ac:dyDescent="0.3">
      <c r="A163" s="4">
        <v>44075</v>
      </c>
      <c r="B163" s="1" t="s">
        <v>6</v>
      </c>
      <c r="C163" s="1" t="s">
        <v>5</v>
      </c>
      <c r="D163" s="12">
        <v>10324</v>
      </c>
    </row>
    <row r="164" spans="1:4" x14ac:dyDescent="0.3">
      <c r="A164" s="4">
        <v>44075</v>
      </c>
      <c r="B164" s="1" t="s">
        <v>7</v>
      </c>
      <c r="C164" s="1" t="s">
        <v>5</v>
      </c>
      <c r="D164" s="12">
        <v>4541</v>
      </c>
    </row>
    <row r="165" spans="1:4" x14ac:dyDescent="0.3">
      <c r="A165" s="4">
        <v>44075</v>
      </c>
      <c r="B165" s="1" t="s">
        <v>8</v>
      </c>
      <c r="C165" s="1" t="s">
        <v>5</v>
      </c>
      <c r="D165" s="12">
        <v>7842</v>
      </c>
    </row>
    <row r="166" spans="1:4" x14ac:dyDescent="0.3">
      <c r="A166" s="4">
        <v>44075</v>
      </c>
      <c r="B166" s="1" t="s">
        <v>9</v>
      </c>
      <c r="C166" s="1" t="s">
        <v>5</v>
      </c>
      <c r="D166" s="12">
        <v>7157</v>
      </c>
    </row>
    <row r="167" spans="1:4" x14ac:dyDescent="0.3">
      <c r="A167" s="4">
        <v>44075</v>
      </c>
      <c r="B167" s="1" t="s">
        <v>4</v>
      </c>
      <c r="C167" s="1" t="s">
        <v>10</v>
      </c>
      <c r="D167" s="12">
        <v>795</v>
      </c>
    </row>
    <row r="168" spans="1:4" x14ac:dyDescent="0.3">
      <c r="A168" s="4">
        <v>44075</v>
      </c>
      <c r="B168" s="1" t="s">
        <v>6</v>
      </c>
      <c r="C168" s="1" t="s">
        <v>10</v>
      </c>
      <c r="D168" s="12">
        <v>193</v>
      </c>
    </row>
    <row r="169" spans="1:4" x14ac:dyDescent="0.3">
      <c r="A169" s="4">
        <v>44075</v>
      </c>
      <c r="B169" s="1" t="s">
        <v>7</v>
      </c>
      <c r="C169" s="1" t="s">
        <v>10</v>
      </c>
      <c r="D169" s="12">
        <v>954</v>
      </c>
    </row>
    <row r="170" spans="1:4" x14ac:dyDescent="0.3">
      <c r="A170" s="4">
        <v>44075</v>
      </c>
      <c r="B170" s="1" t="s">
        <v>8</v>
      </c>
      <c r="C170" s="1" t="s">
        <v>10</v>
      </c>
      <c r="D170" s="12">
        <v>230</v>
      </c>
    </row>
    <row r="171" spans="1:4" x14ac:dyDescent="0.3">
      <c r="A171" s="4">
        <v>44075</v>
      </c>
      <c r="B171" s="1" t="s">
        <v>9</v>
      </c>
      <c r="C171" s="1" t="s">
        <v>10</v>
      </c>
      <c r="D171" s="12">
        <v>765</v>
      </c>
    </row>
    <row r="172" spans="1:4" x14ac:dyDescent="0.3">
      <c r="A172" s="4">
        <v>44075</v>
      </c>
      <c r="B172" s="1" t="s">
        <v>4</v>
      </c>
      <c r="C172" s="1" t="s">
        <v>14</v>
      </c>
      <c r="D172" s="12">
        <v>2619</v>
      </c>
    </row>
    <row r="173" spans="1:4" x14ac:dyDescent="0.3">
      <c r="A173" s="4">
        <v>44075</v>
      </c>
      <c r="B173" s="1" t="s">
        <v>6</v>
      </c>
      <c r="C173" s="1" t="s">
        <v>14</v>
      </c>
      <c r="D173" s="12">
        <v>3111</v>
      </c>
    </row>
    <row r="174" spans="1:4" x14ac:dyDescent="0.3">
      <c r="A174" s="4">
        <v>44075</v>
      </c>
      <c r="B174" s="1" t="s">
        <v>7</v>
      </c>
      <c r="C174" s="1" t="s">
        <v>14</v>
      </c>
      <c r="D174" s="12">
        <v>4345</v>
      </c>
    </row>
    <row r="175" spans="1:4" x14ac:dyDescent="0.3">
      <c r="A175" s="4">
        <v>44075</v>
      </c>
      <c r="B175" s="1" t="s">
        <v>8</v>
      </c>
      <c r="C175" s="1" t="s">
        <v>14</v>
      </c>
      <c r="D175" s="12">
        <v>3077</v>
      </c>
    </row>
    <row r="176" spans="1:4" x14ac:dyDescent="0.3">
      <c r="A176" s="4">
        <v>44075</v>
      </c>
      <c r="B176" s="1" t="s">
        <v>9</v>
      </c>
      <c r="C176" s="1" t="s">
        <v>14</v>
      </c>
      <c r="D176" s="12">
        <v>3613</v>
      </c>
    </row>
    <row r="177" spans="1:4" x14ac:dyDescent="0.3">
      <c r="A177" s="4">
        <v>44075</v>
      </c>
      <c r="B177" s="1" t="s">
        <v>4</v>
      </c>
      <c r="C177" s="1" t="s">
        <v>12</v>
      </c>
      <c r="D177" s="12">
        <v>15478</v>
      </c>
    </row>
    <row r="178" spans="1:4" x14ac:dyDescent="0.3">
      <c r="A178" s="4">
        <v>44075</v>
      </c>
      <c r="B178" s="1" t="s">
        <v>6</v>
      </c>
      <c r="C178" s="1" t="s">
        <v>12</v>
      </c>
      <c r="D178" s="12">
        <v>15910</v>
      </c>
    </row>
    <row r="179" spans="1:4" x14ac:dyDescent="0.3">
      <c r="A179" s="4">
        <v>44075</v>
      </c>
      <c r="B179" s="1" t="s">
        <v>7</v>
      </c>
      <c r="C179" s="1" t="s">
        <v>12</v>
      </c>
      <c r="D179" s="12">
        <v>16738</v>
      </c>
    </row>
    <row r="180" spans="1:4" x14ac:dyDescent="0.3">
      <c r="A180" s="4">
        <v>44075</v>
      </c>
      <c r="B180" s="1" t="s">
        <v>8</v>
      </c>
      <c r="C180" s="1" t="s">
        <v>12</v>
      </c>
      <c r="D180" s="12">
        <v>14854</v>
      </c>
    </row>
    <row r="181" spans="1:4" x14ac:dyDescent="0.3">
      <c r="A181" s="4">
        <v>44075</v>
      </c>
      <c r="B181" s="1" t="s">
        <v>9</v>
      </c>
      <c r="C181" s="1" t="s">
        <v>12</v>
      </c>
      <c r="D181" s="12">
        <v>16013</v>
      </c>
    </row>
    <row r="182" spans="1:4" x14ac:dyDescent="0.3">
      <c r="A182" s="4">
        <v>44105</v>
      </c>
      <c r="B182" s="1" t="s">
        <v>4</v>
      </c>
      <c r="C182" s="1" t="s">
        <v>5</v>
      </c>
      <c r="D182" s="12">
        <v>6612</v>
      </c>
    </row>
    <row r="183" spans="1:4" x14ac:dyDescent="0.3">
      <c r="A183" s="4">
        <v>44105</v>
      </c>
      <c r="B183" s="1" t="s">
        <v>6</v>
      </c>
      <c r="C183" s="1" t="s">
        <v>5</v>
      </c>
      <c r="D183" s="12">
        <v>7378</v>
      </c>
    </row>
    <row r="184" spans="1:4" x14ac:dyDescent="0.3">
      <c r="A184" s="4">
        <v>44105</v>
      </c>
      <c r="B184" s="1" t="s">
        <v>7</v>
      </c>
      <c r="C184" s="1" t="s">
        <v>5</v>
      </c>
      <c r="D184" s="12">
        <v>8432</v>
      </c>
    </row>
    <row r="185" spans="1:4" x14ac:dyDescent="0.3">
      <c r="A185" s="4">
        <v>44105</v>
      </c>
      <c r="B185" s="1" t="s">
        <v>8</v>
      </c>
      <c r="C185" s="1" t="s">
        <v>5</v>
      </c>
      <c r="D185" s="12">
        <v>5395</v>
      </c>
    </row>
    <row r="186" spans="1:4" x14ac:dyDescent="0.3">
      <c r="A186" s="4">
        <v>44105</v>
      </c>
      <c r="B186" s="1" t="s">
        <v>9</v>
      </c>
      <c r="C186" s="1" t="s">
        <v>5</v>
      </c>
      <c r="D186" s="12">
        <v>3214</v>
      </c>
    </row>
    <row r="187" spans="1:4" x14ac:dyDescent="0.3">
      <c r="A187" s="4">
        <v>44105</v>
      </c>
      <c r="B187" s="1" t="s">
        <v>4</v>
      </c>
      <c r="C187" s="1" t="s">
        <v>10</v>
      </c>
      <c r="D187" s="12">
        <v>604</v>
      </c>
    </row>
    <row r="188" spans="1:4" x14ac:dyDescent="0.3">
      <c r="A188" s="4">
        <v>44105</v>
      </c>
      <c r="B188" s="1" t="s">
        <v>6</v>
      </c>
      <c r="C188" s="1" t="s">
        <v>10</v>
      </c>
      <c r="D188" s="12">
        <v>641</v>
      </c>
    </row>
    <row r="189" spans="1:4" x14ac:dyDescent="0.3">
      <c r="A189" s="4">
        <v>44105</v>
      </c>
      <c r="B189" s="1" t="s">
        <v>7</v>
      </c>
      <c r="C189" s="1" t="s">
        <v>10</v>
      </c>
      <c r="D189" s="12">
        <v>552</v>
      </c>
    </row>
    <row r="190" spans="1:4" x14ac:dyDescent="0.3">
      <c r="A190" s="4">
        <v>44105</v>
      </c>
      <c r="B190" s="1" t="s">
        <v>8</v>
      </c>
      <c r="C190" s="1" t="s">
        <v>10</v>
      </c>
      <c r="D190" s="12">
        <v>707</v>
      </c>
    </row>
    <row r="191" spans="1:4" x14ac:dyDescent="0.3">
      <c r="A191" s="4">
        <v>44105</v>
      </c>
      <c r="B191" s="1" t="s">
        <v>9</v>
      </c>
      <c r="C191" s="1" t="s">
        <v>10</v>
      </c>
      <c r="D191" s="12">
        <v>768</v>
      </c>
    </row>
    <row r="192" spans="1:4" x14ac:dyDescent="0.3">
      <c r="A192" s="4">
        <v>44105</v>
      </c>
      <c r="B192" s="1" t="s">
        <v>4</v>
      </c>
      <c r="C192" s="1" t="s">
        <v>14</v>
      </c>
      <c r="D192" s="12">
        <v>2745</v>
      </c>
    </row>
    <row r="193" spans="1:4" x14ac:dyDescent="0.3">
      <c r="A193" s="4">
        <v>44105</v>
      </c>
      <c r="B193" s="1" t="s">
        <v>6</v>
      </c>
      <c r="C193" s="1" t="s">
        <v>14</v>
      </c>
      <c r="D193" s="12">
        <v>4198</v>
      </c>
    </row>
    <row r="194" spans="1:4" x14ac:dyDescent="0.3">
      <c r="A194" s="4">
        <v>44105</v>
      </c>
      <c r="B194" s="1" t="s">
        <v>7</v>
      </c>
      <c r="C194" s="1" t="s">
        <v>14</v>
      </c>
      <c r="D194" s="12">
        <v>3364</v>
      </c>
    </row>
    <row r="195" spans="1:4" x14ac:dyDescent="0.3">
      <c r="A195" s="4">
        <v>44105</v>
      </c>
      <c r="B195" s="1" t="s">
        <v>8</v>
      </c>
      <c r="C195" s="1" t="s">
        <v>14</v>
      </c>
      <c r="D195" s="12">
        <v>3583</v>
      </c>
    </row>
    <row r="196" spans="1:4" x14ac:dyDescent="0.3">
      <c r="A196" s="4">
        <v>44105</v>
      </c>
      <c r="B196" s="1" t="s">
        <v>9</v>
      </c>
      <c r="C196" s="1" t="s">
        <v>14</v>
      </c>
      <c r="D196" s="12">
        <v>3940</v>
      </c>
    </row>
    <row r="197" spans="1:4" x14ac:dyDescent="0.3">
      <c r="A197" s="4">
        <v>44105</v>
      </c>
      <c r="B197" s="1" t="s">
        <v>4</v>
      </c>
      <c r="C197" s="1" t="s">
        <v>12</v>
      </c>
      <c r="D197" s="12">
        <v>14555</v>
      </c>
    </row>
    <row r="198" spans="1:4" x14ac:dyDescent="0.3">
      <c r="A198" s="4">
        <v>44105</v>
      </c>
      <c r="B198" s="1" t="s">
        <v>6</v>
      </c>
      <c r="C198" s="1" t="s">
        <v>12</v>
      </c>
      <c r="D198" s="12">
        <v>21588</v>
      </c>
    </row>
    <row r="199" spans="1:4" x14ac:dyDescent="0.3">
      <c r="A199" s="4">
        <v>44105</v>
      </c>
      <c r="B199" s="1" t="s">
        <v>7</v>
      </c>
      <c r="C199" s="1" t="s">
        <v>12</v>
      </c>
      <c r="D199" s="12">
        <v>13512</v>
      </c>
    </row>
    <row r="200" spans="1:4" x14ac:dyDescent="0.3">
      <c r="A200" s="4">
        <v>44105</v>
      </c>
      <c r="B200" s="1" t="s">
        <v>8</v>
      </c>
      <c r="C200" s="1" t="s">
        <v>12</v>
      </c>
      <c r="D200" s="12">
        <v>17952</v>
      </c>
    </row>
    <row r="201" spans="1:4" x14ac:dyDescent="0.3">
      <c r="A201" s="4">
        <v>44105</v>
      </c>
      <c r="B201" s="1" t="s">
        <v>9</v>
      </c>
      <c r="C201" s="1" t="s">
        <v>12</v>
      </c>
      <c r="D201" s="12">
        <v>16233</v>
      </c>
    </row>
    <row r="202" spans="1:4" x14ac:dyDescent="0.3">
      <c r="A202" s="4">
        <v>44136</v>
      </c>
      <c r="B202" s="1" t="s">
        <v>4</v>
      </c>
      <c r="C202" s="1" t="s">
        <v>5</v>
      </c>
      <c r="D202" s="12">
        <v>5309</v>
      </c>
    </row>
    <row r="203" spans="1:4" x14ac:dyDescent="0.3">
      <c r="A203" s="4">
        <v>44136</v>
      </c>
      <c r="B203" s="1" t="s">
        <v>6</v>
      </c>
      <c r="C203" s="1" t="s">
        <v>5</v>
      </c>
      <c r="D203" s="12">
        <v>4355</v>
      </c>
    </row>
    <row r="204" spans="1:4" x14ac:dyDescent="0.3">
      <c r="A204" s="4">
        <v>44136</v>
      </c>
      <c r="B204" s="1" t="s">
        <v>7</v>
      </c>
      <c r="C204" s="1" t="s">
        <v>5</v>
      </c>
      <c r="D204" s="12">
        <v>7221</v>
      </c>
    </row>
    <row r="205" spans="1:4" x14ac:dyDescent="0.3">
      <c r="A205" s="4">
        <v>44136</v>
      </c>
      <c r="B205" s="1" t="s">
        <v>8</v>
      </c>
      <c r="C205" s="1" t="s">
        <v>5</v>
      </c>
      <c r="D205" s="12">
        <v>3604</v>
      </c>
    </row>
    <row r="206" spans="1:4" x14ac:dyDescent="0.3">
      <c r="A206" s="4">
        <v>44136</v>
      </c>
      <c r="B206" s="1" t="s">
        <v>9</v>
      </c>
      <c r="C206" s="1" t="s">
        <v>5</v>
      </c>
      <c r="D206" s="12">
        <v>3019</v>
      </c>
    </row>
    <row r="207" spans="1:4" x14ac:dyDescent="0.3">
      <c r="A207" s="4">
        <v>44136</v>
      </c>
      <c r="B207" s="1" t="s">
        <v>4</v>
      </c>
      <c r="C207" s="1" t="s">
        <v>10</v>
      </c>
      <c r="D207" s="12">
        <v>379</v>
      </c>
    </row>
    <row r="208" spans="1:4" x14ac:dyDescent="0.3">
      <c r="A208" s="4">
        <v>44136</v>
      </c>
      <c r="B208" s="1" t="s">
        <v>6</v>
      </c>
      <c r="C208" s="1" t="s">
        <v>10</v>
      </c>
      <c r="D208" s="12">
        <v>150</v>
      </c>
    </row>
    <row r="209" spans="1:4" x14ac:dyDescent="0.3">
      <c r="A209" s="4">
        <v>44136</v>
      </c>
      <c r="B209" s="1" t="s">
        <v>7</v>
      </c>
      <c r="C209" s="1" t="s">
        <v>10</v>
      </c>
      <c r="D209" s="12">
        <v>434</v>
      </c>
    </row>
    <row r="210" spans="1:4" x14ac:dyDescent="0.3">
      <c r="A210" s="4">
        <v>44136</v>
      </c>
      <c r="B210" s="1" t="s">
        <v>8</v>
      </c>
      <c r="C210" s="1" t="s">
        <v>10</v>
      </c>
      <c r="D210" s="12">
        <v>974</v>
      </c>
    </row>
    <row r="211" spans="1:4" x14ac:dyDescent="0.3">
      <c r="A211" s="4">
        <v>44136</v>
      </c>
      <c r="B211" s="1" t="s">
        <v>9</v>
      </c>
      <c r="C211" s="1" t="s">
        <v>10</v>
      </c>
      <c r="D211" s="12">
        <v>969</v>
      </c>
    </row>
    <row r="212" spans="1:4" x14ac:dyDescent="0.3">
      <c r="A212" s="4">
        <v>44136</v>
      </c>
      <c r="B212" s="1" t="s">
        <v>4</v>
      </c>
      <c r="C212" s="1" t="s">
        <v>14</v>
      </c>
      <c r="D212" s="12">
        <v>2258</v>
      </c>
    </row>
    <row r="213" spans="1:4" x14ac:dyDescent="0.3">
      <c r="A213" s="4">
        <v>44136</v>
      </c>
      <c r="B213" s="1" t="s">
        <v>6</v>
      </c>
      <c r="C213" s="1" t="s">
        <v>14</v>
      </c>
      <c r="D213" s="12">
        <v>3113</v>
      </c>
    </row>
    <row r="214" spans="1:4" x14ac:dyDescent="0.3">
      <c r="A214" s="4">
        <v>44136</v>
      </c>
      <c r="B214" s="1" t="s">
        <v>7</v>
      </c>
      <c r="C214" s="1" t="s">
        <v>14</v>
      </c>
      <c r="D214" s="12">
        <v>4085</v>
      </c>
    </row>
    <row r="215" spans="1:4" x14ac:dyDescent="0.3">
      <c r="A215" s="4">
        <v>44136</v>
      </c>
      <c r="B215" s="1" t="s">
        <v>8</v>
      </c>
      <c r="C215" s="1" t="s">
        <v>14</v>
      </c>
      <c r="D215" s="12">
        <v>5330</v>
      </c>
    </row>
    <row r="216" spans="1:4" x14ac:dyDescent="0.3">
      <c r="A216" s="4">
        <v>44136</v>
      </c>
      <c r="B216" s="1" t="s">
        <v>9</v>
      </c>
      <c r="C216" s="1" t="s">
        <v>14</v>
      </c>
      <c r="D216" s="12">
        <v>4718</v>
      </c>
    </row>
    <row r="217" spans="1:4" x14ac:dyDescent="0.3">
      <c r="A217" s="4">
        <v>44136</v>
      </c>
      <c r="B217" s="1" t="s">
        <v>4</v>
      </c>
      <c r="C217" s="1" t="s">
        <v>12</v>
      </c>
      <c r="D217" s="12">
        <v>10740</v>
      </c>
    </row>
    <row r="218" spans="1:4" x14ac:dyDescent="0.3">
      <c r="A218" s="4">
        <v>44136</v>
      </c>
      <c r="B218" s="1" t="s">
        <v>6</v>
      </c>
      <c r="C218" s="1" t="s">
        <v>12</v>
      </c>
      <c r="D218" s="12">
        <v>18300</v>
      </c>
    </row>
    <row r="219" spans="1:4" x14ac:dyDescent="0.3">
      <c r="A219" s="4">
        <v>44136</v>
      </c>
      <c r="B219" s="1" t="s">
        <v>7</v>
      </c>
      <c r="C219" s="1" t="s">
        <v>12</v>
      </c>
      <c r="D219" s="12">
        <v>18053</v>
      </c>
    </row>
    <row r="220" spans="1:4" x14ac:dyDescent="0.3">
      <c r="A220" s="4">
        <v>44136</v>
      </c>
      <c r="B220" s="1" t="s">
        <v>8</v>
      </c>
      <c r="C220" s="1" t="s">
        <v>12</v>
      </c>
      <c r="D220" s="12">
        <v>15282</v>
      </c>
    </row>
    <row r="221" spans="1:4" x14ac:dyDescent="0.3">
      <c r="A221" s="4">
        <v>44136</v>
      </c>
      <c r="B221" s="1" t="s">
        <v>9</v>
      </c>
      <c r="C221" s="1" t="s">
        <v>12</v>
      </c>
      <c r="D221" s="12">
        <v>19369</v>
      </c>
    </row>
    <row r="222" spans="1:4" x14ac:dyDescent="0.3">
      <c r="A222" s="7">
        <v>44166</v>
      </c>
      <c r="B222" s="1" t="s">
        <v>4</v>
      </c>
      <c r="C222" s="1" t="s">
        <v>5</v>
      </c>
      <c r="D222" s="12">
        <v>3786</v>
      </c>
    </row>
    <row r="223" spans="1:4" x14ac:dyDescent="0.3">
      <c r="A223" s="7">
        <v>44166</v>
      </c>
      <c r="B223" s="1" t="s">
        <v>6</v>
      </c>
      <c r="C223" s="1" t="s">
        <v>5</v>
      </c>
      <c r="D223" s="12">
        <v>3677</v>
      </c>
    </row>
    <row r="224" spans="1:4" x14ac:dyDescent="0.3">
      <c r="A224" s="7">
        <v>44166</v>
      </c>
      <c r="B224" s="1" t="s">
        <v>7</v>
      </c>
      <c r="C224" s="1" t="s">
        <v>5</v>
      </c>
      <c r="D224" s="12">
        <v>7843</v>
      </c>
    </row>
    <row r="225" spans="1:4" x14ac:dyDescent="0.3">
      <c r="A225" s="7">
        <v>44166</v>
      </c>
      <c r="B225" s="1" t="s">
        <v>8</v>
      </c>
      <c r="C225" s="1" t="s">
        <v>5</v>
      </c>
      <c r="D225" s="12">
        <v>4084</v>
      </c>
    </row>
    <row r="226" spans="1:4" x14ac:dyDescent="0.3">
      <c r="A226" s="7">
        <v>44166</v>
      </c>
      <c r="B226" s="1" t="s">
        <v>9</v>
      </c>
      <c r="C226" s="1" t="s">
        <v>5</v>
      </c>
      <c r="D226" s="12">
        <v>8175</v>
      </c>
    </row>
    <row r="227" spans="1:4" x14ac:dyDescent="0.3">
      <c r="A227" s="7">
        <v>44166</v>
      </c>
      <c r="B227" s="1" t="s">
        <v>4</v>
      </c>
      <c r="C227" s="1" t="s">
        <v>10</v>
      </c>
      <c r="D227" s="12">
        <v>514</v>
      </c>
    </row>
    <row r="228" spans="1:4" x14ac:dyDescent="0.3">
      <c r="A228" s="7">
        <v>44166</v>
      </c>
      <c r="B228" s="1" t="s">
        <v>6</v>
      </c>
      <c r="C228" s="1" t="s">
        <v>10</v>
      </c>
      <c r="D228" s="12">
        <v>638</v>
      </c>
    </row>
    <row r="229" spans="1:4" x14ac:dyDescent="0.3">
      <c r="A229" s="7">
        <v>44166</v>
      </c>
      <c r="B229" s="1" t="s">
        <v>7</v>
      </c>
      <c r="C229" s="1" t="s">
        <v>10</v>
      </c>
      <c r="D229" s="12">
        <v>1074</v>
      </c>
    </row>
    <row r="230" spans="1:4" x14ac:dyDescent="0.3">
      <c r="A230" s="7">
        <v>44166</v>
      </c>
      <c r="B230" s="1" t="s">
        <v>8</v>
      </c>
      <c r="C230" s="1" t="s">
        <v>10</v>
      </c>
      <c r="D230" s="12">
        <v>584</v>
      </c>
    </row>
    <row r="231" spans="1:4" x14ac:dyDescent="0.3">
      <c r="A231" s="7">
        <v>44166</v>
      </c>
      <c r="B231" s="1" t="s">
        <v>9</v>
      </c>
      <c r="C231" s="1" t="s">
        <v>10</v>
      </c>
      <c r="D231" s="12">
        <v>1026</v>
      </c>
    </row>
    <row r="232" spans="1:4" x14ac:dyDescent="0.3">
      <c r="A232" s="7">
        <v>44166</v>
      </c>
      <c r="B232" s="1" t="s">
        <v>4</v>
      </c>
      <c r="C232" s="1" t="s">
        <v>14</v>
      </c>
      <c r="D232" s="12">
        <v>4990</v>
      </c>
    </row>
    <row r="233" spans="1:4" x14ac:dyDescent="0.3">
      <c r="A233" s="7">
        <v>44166</v>
      </c>
      <c r="B233" s="1" t="s">
        <v>6</v>
      </c>
      <c r="C233" s="1" t="s">
        <v>14</v>
      </c>
      <c r="D233" s="12">
        <v>3624</v>
      </c>
    </row>
    <row r="234" spans="1:4" x14ac:dyDescent="0.3">
      <c r="A234" s="7">
        <v>44166</v>
      </c>
      <c r="B234" s="1" t="s">
        <v>7</v>
      </c>
      <c r="C234" s="1" t="s">
        <v>14</v>
      </c>
      <c r="D234" s="12">
        <v>4768</v>
      </c>
    </row>
    <row r="235" spans="1:4" x14ac:dyDescent="0.3">
      <c r="A235" s="7">
        <v>44166</v>
      </c>
      <c r="B235" s="1" t="s">
        <v>8</v>
      </c>
      <c r="C235" s="1" t="s">
        <v>14</v>
      </c>
      <c r="D235" s="12">
        <v>2538</v>
      </c>
    </row>
    <row r="236" spans="1:4" x14ac:dyDescent="0.3">
      <c r="A236" s="7">
        <v>44166</v>
      </c>
      <c r="B236" s="1" t="s">
        <v>9</v>
      </c>
      <c r="C236" s="1" t="s">
        <v>14</v>
      </c>
      <c r="D236" s="12">
        <v>4774</v>
      </c>
    </row>
    <row r="237" spans="1:4" x14ac:dyDescent="0.3">
      <c r="A237" s="7">
        <v>44166</v>
      </c>
      <c r="B237" s="1" t="s">
        <v>4</v>
      </c>
      <c r="C237" s="1" t="s">
        <v>12</v>
      </c>
      <c r="D237" s="12">
        <v>16272</v>
      </c>
    </row>
    <row r="238" spans="1:4" x14ac:dyDescent="0.3">
      <c r="A238" s="7">
        <v>44166</v>
      </c>
      <c r="B238" s="1" t="s">
        <v>6</v>
      </c>
      <c r="C238" s="1" t="s">
        <v>12</v>
      </c>
      <c r="D238" s="12">
        <v>17875</v>
      </c>
    </row>
    <row r="239" spans="1:4" x14ac:dyDescent="0.3">
      <c r="A239" s="7">
        <v>44166</v>
      </c>
      <c r="B239" s="1" t="s">
        <v>7</v>
      </c>
      <c r="C239" s="1" t="s">
        <v>12</v>
      </c>
      <c r="D239" s="12">
        <v>17072</v>
      </c>
    </row>
    <row r="240" spans="1:4" x14ac:dyDescent="0.3">
      <c r="A240" s="7">
        <v>44166</v>
      </c>
      <c r="B240" s="1" t="s">
        <v>8</v>
      </c>
      <c r="C240" s="1" t="s">
        <v>12</v>
      </c>
      <c r="D240" s="12">
        <v>15636</v>
      </c>
    </row>
    <row r="241" spans="1:4" x14ac:dyDescent="0.3">
      <c r="A241" s="7">
        <v>44166</v>
      </c>
      <c r="B241" s="8" t="s">
        <v>9</v>
      </c>
      <c r="C241" s="8" t="s">
        <v>12</v>
      </c>
      <c r="D241" s="13">
        <v>19853</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F4BC8-D20F-4CD6-A6CD-917A6F922EA5}">
  <dimension ref="A1:B5"/>
  <sheetViews>
    <sheetView workbookViewId="0"/>
  </sheetViews>
  <sheetFormatPr defaultRowHeight="14.4" x14ac:dyDescent="0.3"/>
  <cols>
    <col min="1" max="1" width="14" bestFit="1" customWidth="1"/>
    <col min="2" max="2" width="11.33203125" bestFit="1" customWidth="1"/>
  </cols>
  <sheetData>
    <row r="1" spans="1:2" x14ac:dyDescent="0.3">
      <c r="A1" s="2" t="s">
        <v>2</v>
      </c>
      <c r="B1" s="2" t="s">
        <v>13</v>
      </c>
    </row>
    <row r="2" spans="1:2" x14ac:dyDescent="0.3">
      <c r="A2" s="2" t="s">
        <v>12</v>
      </c>
      <c r="B2" s="3">
        <v>20000</v>
      </c>
    </row>
    <row r="3" spans="1:2" x14ac:dyDescent="0.3">
      <c r="A3" s="2" t="s">
        <v>5</v>
      </c>
      <c r="B3" s="3">
        <v>10000</v>
      </c>
    </row>
    <row r="4" spans="1:2" x14ac:dyDescent="0.3">
      <c r="A4" s="2" t="s">
        <v>14</v>
      </c>
      <c r="B4" s="3">
        <v>5000</v>
      </c>
    </row>
    <row r="5" spans="1:2" x14ac:dyDescent="0.3">
      <c r="A5" s="2" t="s">
        <v>10</v>
      </c>
      <c r="B5" s="3">
        <v>1000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54755-003C-446C-88F6-A49C7413BF5F}">
  <dimension ref="A2:X246"/>
  <sheetViews>
    <sheetView workbookViewId="0">
      <selection activeCell="C7" sqref="C7"/>
    </sheetView>
  </sheetViews>
  <sheetFormatPr defaultRowHeight="14.4" x14ac:dyDescent="0.3"/>
  <cols>
    <col min="1" max="1" width="9.44140625" style="18" customWidth="1"/>
    <col min="2" max="2" width="12.77734375" style="17" bestFit="1" customWidth="1"/>
    <col min="3" max="4" width="12.77734375" bestFit="1" customWidth="1"/>
    <col min="5" max="5" width="11.33203125" bestFit="1" customWidth="1"/>
    <col min="7" max="7" width="15" bestFit="1" customWidth="1"/>
    <col min="8" max="8" width="13.88671875" bestFit="1" customWidth="1"/>
    <col min="10" max="10" width="12.88671875" bestFit="1" customWidth="1"/>
    <col min="11" max="11" width="13.88671875" bestFit="1" customWidth="1"/>
    <col min="13" max="13" width="12.88671875" bestFit="1" customWidth="1"/>
    <col min="14" max="14" width="13.88671875" bestFit="1" customWidth="1"/>
    <col min="16" max="16" width="12.88671875" bestFit="1" customWidth="1"/>
    <col min="17" max="17" width="13.88671875" bestFit="1" customWidth="1"/>
    <col min="19" max="19" width="14.44140625" bestFit="1" customWidth="1"/>
    <col min="20" max="20" width="15.5546875" bestFit="1" customWidth="1"/>
    <col min="21" max="21" width="14.33203125" bestFit="1" customWidth="1"/>
    <col min="22" max="22" width="6" bestFit="1" customWidth="1"/>
    <col min="23" max="23" width="9.109375" bestFit="1" customWidth="1"/>
    <col min="24" max="24" width="10.77734375" bestFit="1" customWidth="1"/>
  </cols>
  <sheetData>
    <row r="2" spans="1:24" x14ac:dyDescent="0.3">
      <c r="B2" s="17" t="s">
        <v>20</v>
      </c>
      <c r="C2" s="18">
        <v>3</v>
      </c>
      <c r="D2" s="18"/>
      <c r="G2" t="s">
        <v>22</v>
      </c>
      <c r="H2" s="3">
        <f>IF(C3="Total",SUM(Table4[Actual]),SUMIF(Table4[Month],C3,Table4[Actual]))</f>
        <v>143450</v>
      </c>
    </row>
    <row r="3" spans="1:24" x14ac:dyDescent="0.3">
      <c r="B3" s="17" t="s">
        <v>21</v>
      </c>
      <c r="C3" s="14">
        <f>VLOOKUP(C2,Table6[],2,0)</f>
        <v>43862</v>
      </c>
      <c r="D3" s="18"/>
      <c r="G3" t="s">
        <v>23</v>
      </c>
      <c r="H3" s="3">
        <f>IF(C3="Total",SUM(Table4[Budget]),SUMIF(Table4[Month],C3,Table4[Budget]))</f>
        <v>180000</v>
      </c>
    </row>
    <row r="4" spans="1:24" s="2" customFormat="1" x14ac:dyDescent="0.3">
      <c r="A4" s="18"/>
      <c r="B4" s="17"/>
      <c r="C4" s="14"/>
      <c r="D4" s="18"/>
      <c r="G4" s="2" t="s">
        <v>24</v>
      </c>
      <c r="H4" s="26">
        <f>H2/H3</f>
        <v>0.79694444444444446</v>
      </c>
    </row>
    <row r="5" spans="1:24" x14ac:dyDescent="0.3">
      <c r="C5" s="16"/>
      <c r="D5" s="16"/>
    </row>
    <row r="6" spans="1:24" x14ac:dyDescent="0.3">
      <c r="B6" s="20" t="s">
        <v>0</v>
      </c>
      <c r="C6" s="20" t="s">
        <v>15</v>
      </c>
      <c r="D6" s="20" t="s">
        <v>13</v>
      </c>
      <c r="E6" s="20" t="s">
        <v>16</v>
      </c>
      <c r="G6" t="s">
        <v>12</v>
      </c>
      <c r="J6" s="2" t="s">
        <v>5</v>
      </c>
      <c r="K6" s="2"/>
      <c r="M6" s="2" t="s">
        <v>14</v>
      </c>
      <c r="N6" s="2"/>
      <c r="P6" s="2" t="s">
        <v>10</v>
      </c>
      <c r="Q6" s="2"/>
    </row>
    <row r="7" spans="1:24" x14ac:dyDescent="0.3">
      <c r="B7" s="19">
        <v>43831</v>
      </c>
      <c r="C7" s="3">
        <f>SUMIF(Table2[Month],Table4[[#This Row],[Month]],Table2[Amount])</f>
        <v>170770</v>
      </c>
      <c r="D7" s="3">
        <f>SUM(Table1[Budget])*COUNTA(Table5[Employee])</f>
        <v>180000</v>
      </c>
      <c r="E7" s="3">
        <f>Table4[[#This Row],[Budget]]-Table4[[#This Row],[Actual]]</f>
        <v>9230</v>
      </c>
      <c r="G7" t="s">
        <v>25</v>
      </c>
      <c r="H7" s="3">
        <f>IF($C$3="Total",SUMIF(Table2[Cost Type],Mechanics!G6,Table2[Amount]),SUMIFS(Table2[Amount],Table2[Month],Mechanics!$C$3,Table2[Cost Type],Mechanics!G6))</f>
        <v>83378</v>
      </c>
      <c r="J7" s="2" t="s">
        <v>25</v>
      </c>
      <c r="K7" s="3">
        <f>IF($C$3="Total",SUMIF(Table2[Cost Type],Mechanics!J6,Table2[Amount]),SUMIFS(Table2[Amount],Table2[Month],Mechanics!$C$3,Table2[Cost Type],Mechanics!J6))</f>
        <v>38282</v>
      </c>
      <c r="M7" s="2" t="s">
        <v>25</v>
      </c>
      <c r="N7" s="3">
        <f>IF($C$3="Total",SUMIF(Table2[Cost Type],Mechanics!M6,Table2[Amount]),SUMIFS(Table2[Amount],Table2[Month],Mechanics!$C$3,Table2[Cost Type],Mechanics!M6))</f>
        <v>19925</v>
      </c>
      <c r="P7" s="2" t="s">
        <v>25</v>
      </c>
      <c r="Q7" s="3">
        <f>IF($C$3="Total",SUMIF(Table2[Cost Type],Mechanics!P6,Table2[Amount]),SUMIFS(Table2[Amount],Table2[Month],Mechanics!$C$3,Table2[Cost Type],Mechanics!P6))</f>
        <v>1865</v>
      </c>
      <c r="S7" s="32" t="s">
        <v>30</v>
      </c>
      <c r="T7" s="32" t="s">
        <v>33</v>
      </c>
    </row>
    <row r="8" spans="1:24" x14ac:dyDescent="0.3">
      <c r="B8" s="19">
        <v>43862</v>
      </c>
      <c r="C8" s="3">
        <f>SUMIF(Table2[Month],Table4[[#This Row],[Month]],Table2[Amount])</f>
        <v>143450</v>
      </c>
      <c r="D8" s="23">
        <f>SUM(Table1[Budget])*COUNTA(Table5[Employee])</f>
        <v>180000</v>
      </c>
      <c r="E8" s="23">
        <f>Table4[[#This Row],[Budget]]-Table4[[#This Row],[Actual]]</f>
        <v>36550</v>
      </c>
      <c r="G8" t="s">
        <v>23</v>
      </c>
      <c r="H8" s="3">
        <f>IF($C$3="Total",VLOOKUP(G6,Table1[],2,0)*COUNTA(Table4[Month])*COUNTA(Table5[Employee]),VLOOKUP(Mechanics!G6,Table1[],2,0)*COUNTA(Table5[Employee]))</f>
        <v>100000</v>
      </c>
      <c r="J8" s="2" t="s">
        <v>23</v>
      </c>
      <c r="K8" s="3">
        <f>IF($C$3="Total",VLOOKUP(J6,Table1[],2,0)*COUNTA(Table4[Month])*COUNTA(Table5[Employee]),VLOOKUP(Mechanics!J6,Table1[],2,0)*COUNTA(Table5[Employee]))</f>
        <v>50000</v>
      </c>
      <c r="M8" s="2" t="s">
        <v>23</v>
      </c>
      <c r="N8" s="3">
        <f>IF($C$3="Total",VLOOKUP(M6,Table1[],2,0)*COUNTA(Table4[Month])*COUNTA(Table5[Employee]),VLOOKUP(Mechanics!M6,Table1[],2,0)*COUNTA(Table5[Employee]))</f>
        <v>25000</v>
      </c>
      <c r="P8" s="2" t="s">
        <v>23</v>
      </c>
      <c r="Q8" s="3">
        <f>IF($C$3="Total",VLOOKUP(P6,Table1[],2,0)*COUNTA(Table4[Month])*COUNTA(Table5[Employee]),VLOOKUP(Mechanics!P6,Table1[],2,0)*COUNTA(Table5[Employee]))</f>
        <v>5000</v>
      </c>
      <c r="S8" s="32" t="s">
        <v>31</v>
      </c>
      <c r="T8" s="2" t="s">
        <v>12</v>
      </c>
      <c r="U8" s="2" t="s">
        <v>11</v>
      </c>
      <c r="V8" s="2" t="s">
        <v>10</v>
      </c>
      <c r="W8" s="2" t="s">
        <v>5</v>
      </c>
      <c r="X8" s="2" t="s">
        <v>32</v>
      </c>
    </row>
    <row r="9" spans="1:24" x14ac:dyDescent="0.3">
      <c r="B9" s="19">
        <v>43891</v>
      </c>
      <c r="C9" s="3">
        <f>SUMIF(Table2[Month],Table4[[#This Row],[Month]],Table2[Amount])</f>
        <v>128534</v>
      </c>
      <c r="D9" s="23">
        <f>SUM(Table1[Budget])*COUNTA(Table5[Employee])</f>
        <v>180000</v>
      </c>
      <c r="E9" s="23">
        <f>Table4[[#This Row],[Budget]]-Table4[[#This Row],[Actual]]</f>
        <v>51466</v>
      </c>
      <c r="G9" t="s">
        <v>15</v>
      </c>
      <c r="H9" s="26">
        <f>H7/H8</f>
        <v>0.83377999999999997</v>
      </c>
      <c r="J9" s="2" t="s">
        <v>15</v>
      </c>
      <c r="K9" s="26">
        <f>K7/K8</f>
        <v>0.76563999999999999</v>
      </c>
      <c r="M9" s="2" t="s">
        <v>15</v>
      </c>
      <c r="N9" s="26">
        <f>N7/N8</f>
        <v>0.79700000000000004</v>
      </c>
      <c r="P9" s="2" t="s">
        <v>15</v>
      </c>
      <c r="Q9" s="26">
        <f>Q7/Q8</f>
        <v>0.373</v>
      </c>
      <c r="S9" s="33" t="s">
        <v>6</v>
      </c>
      <c r="T9" s="18">
        <v>207092</v>
      </c>
      <c r="U9" s="18">
        <v>42377</v>
      </c>
      <c r="V9" s="18">
        <v>5192</v>
      </c>
      <c r="W9" s="18">
        <v>84501</v>
      </c>
      <c r="X9" s="18">
        <v>339162</v>
      </c>
    </row>
    <row r="10" spans="1:24" x14ac:dyDescent="0.3">
      <c r="B10" s="19">
        <v>43922</v>
      </c>
      <c r="C10" s="3">
        <f>SUMIF(Table2[Month],Table4[[#This Row],[Month]],Table2[Amount])</f>
        <v>132173</v>
      </c>
      <c r="D10" s="23">
        <f>SUM(Table1[Budget])*COUNTA(Table5[Employee])</f>
        <v>180000</v>
      </c>
      <c r="E10" s="23">
        <f>Table4[[#This Row],[Budget]]-Table4[[#This Row],[Actual]]</f>
        <v>47827</v>
      </c>
      <c r="G10" s="25">
        <v>0.9</v>
      </c>
      <c r="H10" s="26">
        <f>IF(H9&lt;=G10,H9,"")</f>
        <v>0.83377999999999997</v>
      </c>
      <c r="J10" s="25">
        <v>0.9</v>
      </c>
      <c r="K10" s="26">
        <f>IF(K9&lt;=J10,K9,"")</f>
        <v>0.76563999999999999</v>
      </c>
      <c r="M10" s="25">
        <v>0.9</v>
      </c>
      <c r="N10" s="26">
        <f>IF(N9&lt;=M10,N9,"")</f>
        <v>0.79700000000000004</v>
      </c>
      <c r="P10" s="25">
        <v>0.9</v>
      </c>
      <c r="Q10" s="26">
        <f>IF(Q9&lt;=P10,Q9,"")</f>
        <v>0.373</v>
      </c>
      <c r="S10" s="33" t="s">
        <v>8</v>
      </c>
      <c r="T10" s="18">
        <v>193178</v>
      </c>
      <c r="U10" s="18">
        <v>45440</v>
      </c>
      <c r="V10" s="18">
        <v>7379</v>
      </c>
      <c r="W10" s="18">
        <v>78819</v>
      </c>
      <c r="X10" s="18">
        <v>324816</v>
      </c>
    </row>
    <row r="11" spans="1:24" x14ac:dyDescent="0.3">
      <c r="B11" s="19">
        <v>43952</v>
      </c>
      <c r="C11" s="3">
        <f>SUMIF(Table2[Month],Table4[[#This Row],[Month]],Table2[Amount])</f>
        <v>150346</v>
      </c>
      <c r="D11" s="23">
        <f>SUM(Table1[Budget])*COUNTA(Table5[Employee])</f>
        <v>180000</v>
      </c>
      <c r="E11" s="23">
        <f>Table4[[#This Row],[Budget]]-Table4[[#This Row],[Actual]]</f>
        <v>29654</v>
      </c>
      <c r="G11" s="25">
        <v>1</v>
      </c>
      <c r="H11" s="26" t="str">
        <f>IF(AND(H9&gt;G10,H9&lt;=G11),H9,"")</f>
        <v/>
      </c>
      <c r="J11" s="25">
        <v>1</v>
      </c>
      <c r="K11" s="26" t="str">
        <f>IF(AND(K9&gt;J10,K9&lt;=J11),K9,"")</f>
        <v/>
      </c>
      <c r="M11" s="25">
        <v>1</v>
      </c>
      <c r="N11" s="26" t="str">
        <f>IF(AND(N9&gt;M10,N9&lt;=M11),N9,"")</f>
        <v/>
      </c>
      <c r="P11" s="25">
        <v>1</v>
      </c>
      <c r="Q11" s="26" t="str">
        <f>IF(AND(Q9&gt;P10,Q9&lt;=P11),Q9,"")</f>
        <v/>
      </c>
      <c r="S11" s="33" t="s">
        <v>7</v>
      </c>
      <c r="T11" s="18">
        <v>182735</v>
      </c>
      <c r="U11" s="18">
        <v>51499</v>
      </c>
      <c r="V11" s="18">
        <v>9252</v>
      </c>
      <c r="W11" s="18">
        <v>92758</v>
      </c>
      <c r="X11" s="18">
        <v>336244</v>
      </c>
    </row>
    <row r="12" spans="1:24" x14ac:dyDescent="0.3">
      <c r="B12" s="19">
        <v>43983</v>
      </c>
      <c r="C12" s="3">
        <f>SUMIF(Table2[Month],Table4[[#This Row],[Month]],Table2[Amount])</f>
        <v>143228</v>
      </c>
      <c r="D12" s="23">
        <f>SUM(Table1[Budget])*COUNTA(Table5[Employee])</f>
        <v>180000</v>
      </c>
      <c r="E12" s="23">
        <f>Table4[[#This Row],[Budget]]-Table4[[#This Row],[Actual]]</f>
        <v>36772</v>
      </c>
      <c r="H12" s="26" t="str">
        <f>IF(H9&gt;G11,H9,"")</f>
        <v/>
      </c>
      <c r="J12" s="2"/>
      <c r="K12" s="26" t="str">
        <f>IF(K9&gt;J11,K9,"")</f>
        <v/>
      </c>
      <c r="M12" s="2"/>
      <c r="N12" s="26" t="str">
        <f>IF(N9&gt;M11,N9,"")</f>
        <v/>
      </c>
      <c r="P12" s="2"/>
      <c r="Q12" s="26" t="str">
        <f>IF(Q9&gt;P11,Q9,"")</f>
        <v/>
      </c>
      <c r="S12" s="33" t="s">
        <v>9</v>
      </c>
      <c r="T12" s="18">
        <v>205526</v>
      </c>
      <c r="U12" s="18">
        <v>46729</v>
      </c>
      <c r="V12" s="18">
        <v>8368</v>
      </c>
      <c r="W12" s="18">
        <v>86427</v>
      </c>
      <c r="X12" s="18">
        <v>347050</v>
      </c>
    </row>
    <row r="13" spans="1:24" x14ac:dyDescent="0.3">
      <c r="B13" s="19">
        <v>44013</v>
      </c>
      <c r="C13" s="3">
        <f>SUMIF(Table2[Month],Table4[[#This Row],[Month]],Table2[Amount])</f>
        <v>138257</v>
      </c>
      <c r="D13" s="23">
        <f>SUM(Table1[Budget])*COUNTA(Table5[Employee])</f>
        <v>180000</v>
      </c>
      <c r="E13" s="23">
        <f>Table4[[#This Row],[Budget]]-Table4[[#This Row],[Actual]]</f>
        <v>41743</v>
      </c>
      <c r="G13" t="s">
        <v>26</v>
      </c>
      <c r="H13" s="28">
        <f>MAX(1,H9)-H9</f>
        <v>0.16622000000000003</v>
      </c>
      <c r="J13" s="2" t="s">
        <v>26</v>
      </c>
      <c r="K13" s="28">
        <f>MAX(1,K9)-K9</f>
        <v>0.23436000000000001</v>
      </c>
      <c r="M13" s="2" t="s">
        <v>26</v>
      </c>
      <c r="N13" s="28">
        <f>MAX(1,N9)-N9</f>
        <v>0.20299999999999996</v>
      </c>
      <c r="P13" s="2" t="s">
        <v>26</v>
      </c>
      <c r="Q13" s="28">
        <f>MAX(1,Q9)-Q9</f>
        <v>0.627</v>
      </c>
      <c r="S13" s="33" t="s">
        <v>4</v>
      </c>
      <c r="T13" s="18">
        <v>200263</v>
      </c>
      <c r="U13" s="18">
        <v>41658</v>
      </c>
      <c r="V13" s="18">
        <v>6810</v>
      </c>
      <c r="W13" s="18">
        <v>86810</v>
      </c>
      <c r="X13" s="18">
        <v>335541</v>
      </c>
    </row>
    <row r="14" spans="1:24" x14ac:dyDescent="0.3">
      <c r="B14" s="19">
        <v>44044</v>
      </c>
      <c r="C14" s="3">
        <f>SUMIF(Table2[Month],Table4[[#This Row],[Month]],Table2[Amount])</f>
        <v>134386</v>
      </c>
      <c r="D14" s="23">
        <f>SUM(Table1[Budget])*COUNTA(Table5[Employee])</f>
        <v>180000</v>
      </c>
      <c r="E14" s="23">
        <f>Table4[[#This Row],[Budget]]-Table4[[#This Row],[Actual]]</f>
        <v>45614</v>
      </c>
      <c r="S14" s="33" t="s">
        <v>32</v>
      </c>
      <c r="T14" s="18">
        <v>988794</v>
      </c>
      <c r="U14" s="18">
        <v>227703</v>
      </c>
      <c r="V14" s="18">
        <v>37001</v>
      </c>
      <c r="W14" s="18">
        <v>429315</v>
      </c>
      <c r="X14" s="18">
        <v>1682813</v>
      </c>
    </row>
    <row r="15" spans="1:24" x14ac:dyDescent="0.3">
      <c r="B15" s="19">
        <v>44075</v>
      </c>
      <c r="C15" s="3">
        <f>SUMIF(Table2[Month],Table4[[#This Row],[Month]],Table2[Amount])</f>
        <v>139231</v>
      </c>
      <c r="D15" s="23">
        <f>SUM(Table1[Budget])*COUNTA(Table5[Employee])</f>
        <v>180000</v>
      </c>
      <c r="E15" s="23">
        <f>Table4[[#This Row],[Budget]]-Table4[[#This Row],[Actual]]</f>
        <v>40769</v>
      </c>
    </row>
    <row r="16" spans="1:24" x14ac:dyDescent="0.3">
      <c r="B16" s="19">
        <v>44105</v>
      </c>
      <c r="C16" s="3">
        <f>SUMIF(Table2[Month],Table4[[#This Row],[Month]],Table2[Amount])</f>
        <v>135973</v>
      </c>
      <c r="D16" s="23">
        <f>SUM(Table1[Budget])*COUNTA(Table5[Employee])</f>
        <v>180000</v>
      </c>
      <c r="E16" s="23">
        <f>Table4[[#This Row],[Budget]]-Table4[[#This Row],[Actual]]</f>
        <v>44027</v>
      </c>
    </row>
    <row r="17" spans="2:5" x14ac:dyDescent="0.3">
      <c r="B17" s="19">
        <v>44136</v>
      </c>
      <c r="C17" s="3">
        <f>SUMIF(Table2[Month],Table4[[#This Row],[Month]],Table2[Amount])</f>
        <v>127662</v>
      </c>
      <c r="D17" s="23">
        <f>SUM(Table1[Budget])*COUNTA(Table5[Employee])</f>
        <v>180000</v>
      </c>
      <c r="E17" s="23">
        <f>Table4[[#This Row],[Budget]]-Table4[[#This Row],[Actual]]</f>
        <v>52338</v>
      </c>
    </row>
    <row r="18" spans="2:5" x14ac:dyDescent="0.3">
      <c r="B18" s="19">
        <v>44166</v>
      </c>
      <c r="C18" s="3">
        <f>SUMIF(Table2[Month],Table4[[#This Row],[Month]],Table2[Amount])</f>
        <v>138803</v>
      </c>
      <c r="D18" s="23">
        <f>SUM(Table1[Budget])*COUNTA(Table5[Employee])</f>
        <v>180000</v>
      </c>
      <c r="E18" s="23">
        <f>Table4[[#This Row],[Budget]]-Table4[[#This Row],[Actual]]</f>
        <v>41197</v>
      </c>
    </row>
    <row r="19" spans="2:5" x14ac:dyDescent="0.3">
      <c r="B19"/>
    </row>
    <row r="20" spans="2:5" x14ac:dyDescent="0.3">
      <c r="B20"/>
    </row>
    <row r="21" spans="2:5" x14ac:dyDescent="0.3">
      <c r="B21"/>
    </row>
    <row r="22" spans="2:5" x14ac:dyDescent="0.3">
      <c r="B22"/>
    </row>
    <row r="23" spans="2:5" x14ac:dyDescent="0.3">
      <c r="B23"/>
    </row>
    <row r="24" spans="2:5" x14ac:dyDescent="0.3">
      <c r="B24"/>
    </row>
    <row r="25" spans="2:5" x14ac:dyDescent="0.3">
      <c r="B25"/>
    </row>
    <row r="26" spans="2:5" x14ac:dyDescent="0.3">
      <c r="B26"/>
    </row>
    <row r="27" spans="2:5" x14ac:dyDescent="0.3">
      <c r="B27"/>
    </row>
    <row r="28" spans="2:5" x14ac:dyDescent="0.3">
      <c r="B28"/>
    </row>
    <row r="29" spans="2:5" x14ac:dyDescent="0.3">
      <c r="B29"/>
    </row>
    <row r="30" spans="2:5" x14ac:dyDescent="0.3">
      <c r="B30"/>
    </row>
    <row r="31" spans="2:5" x14ac:dyDescent="0.3">
      <c r="B31"/>
    </row>
    <row r="32" spans="2:5"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sheetData>
  <pageMargins left="0.7" right="0.7" top="0.75" bottom="0.75" header="0.3" footer="0.3"/>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B2D13-1C53-4171-B221-BCA36848E720}">
  <dimension ref="A1:D14"/>
  <sheetViews>
    <sheetView workbookViewId="0">
      <selection activeCell="E30" sqref="E30"/>
    </sheetView>
  </sheetViews>
  <sheetFormatPr defaultRowHeight="14.4" x14ac:dyDescent="0.3"/>
  <cols>
    <col min="1" max="1" width="11.21875" customWidth="1"/>
  </cols>
  <sheetData>
    <row r="1" spans="1:4" x14ac:dyDescent="0.3">
      <c r="A1" t="s">
        <v>1</v>
      </c>
      <c r="C1" t="s">
        <v>18</v>
      </c>
      <c r="D1" t="s">
        <v>19</v>
      </c>
    </row>
    <row r="2" spans="1:4" x14ac:dyDescent="0.3">
      <c r="A2" s="9" t="s">
        <v>4</v>
      </c>
      <c r="C2">
        <v>1</v>
      </c>
      <c r="D2" t="s">
        <v>17</v>
      </c>
    </row>
    <row r="3" spans="1:4" x14ac:dyDescent="0.3">
      <c r="A3" s="10" t="s">
        <v>6</v>
      </c>
      <c r="C3">
        <v>2</v>
      </c>
      <c r="D3" s="21">
        <v>43831</v>
      </c>
    </row>
    <row r="4" spans="1:4" x14ac:dyDescent="0.3">
      <c r="A4" s="9" t="s">
        <v>7</v>
      </c>
      <c r="C4" s="2">
        <v>3</v>
      </c>
      <c r="D4" s="22">
        <v>43862</v>
      </c>
    </row>
    <row r="5" spans="1:4" x14ac:dyDescent="0.3">
      <c r="A5" s="10" t="s">
        <v>8</v>
      </c>
      <c r="C5" s="2">
        <v>4</v>
      </c>
      <c r="D5" s="21">
        <v>43891</v>
      </c>
    </row>
    <row r="6" spans="1:4" x14ac:dyDescent="0.3">
      <c r="A6" s="15" t="s">
        <v>9</v>
      </c>
      <c r="C6" s="2">
        <v>5</v>
      </c>
      <c r="D6" s="22">
        <v>43922</v>
      </c>
    </row>
    <row r="7" spans="1:4" x14ac:dyDescent="0.3">
      <c r="C7" s="2">
        <v>6</v>
      </c>
      <c r="D7" s="21">
        <v>43952</v>
      </c>
    </row>
    <row r="8" spans="1:4" x14ac:dyDescent="0.3">
      <c r="C8" s="2">
        <v>7</v>
      </c>
      <c r="D8" s="22">
        <v>43983</v>
      </c>
    </row>
    <row r="9" spans="1:4" x14ac:dyDescent="0.3">
      <c r="C9" s="2">
        <v>8</v>
      </c>
      <c r="D9" s="21">
        <v>44013</v>
      </c>
    </row>
    <row r="10" spans="1:4" x14ac:dyDescent="0.3">
      <c r="C10" s="2">
        <v>9</v>
      </c>
      <c r="D10" s="22">
        <v>44044</v>
      </c>
    </row>
    <row r="11" spans="1:4" x14ac:dyDescent="0.3">
      <c r="C11" s="2">
        <v>10</v>
      </c>
      <c r="D11" s="21">
        <v>44075</v>
      </c>
    </row>
    <row r="12" spans="1:4" x14ac:dyDescent="0.3">
      <c r="C12" s="2">
        <v>11</v>
      </c>
      <c r="D12" s="22">
        <v>44105</v>
      </c>
    </row>
    <row r="13" spans="1:4" x14ac:dyDescent="0.3">
      <c r="C13" s="2">
        <v>12</v>
      </c>
      <c r="D13" s="21">
        <v>44136</v>
      </c>
    </row>
    <row r="14" spans="1:4" x14ac:dyDescent="0.3">
      <c r="C14" s="2">
        <v>13</v>
      </c>
      <c r="D14" s="22">
        <v>44166</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Actual</vt:lpstr>
      <vt:lpstr>Budget</vt:lpstr>
      <vt:lpstr>Mechanics</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Soumodeep Dey</dc:creator>
  <cp:lastModifiedBy>Soumodeep Dey</cp:lastModifiedBy>
  <dcterms:created xsi:type="dcterms:W3CDTF">2020-10-29T13:59:44Z</dcterms:created>
  <dcterms:modified xsi:type="dcterms:W3CDTF">2021-05-24T14:59:17Z</dcterms:modified>
</cp:coreProperties>
</file>