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r\Documents\"/>
    </mc:Choice>
  </mc:AlternateContent>
  <bookViews>
    <workbookView xWindow="0" yWindow="0" windowWidth="20490" windowHeight="7680" xr2:uid="{C27682E7-ED21-480D-ACC9-E68567692064}"/>
  </bookViews>
  <sheets>
    <sheet name="Sheet1" sheetId="1" r:id="rId1"/>
    <sheet name="Sheet2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2" l="1"/>
  <c r="I5" i="2"/>
  <c r="I6" i="2"/>
  <c r="I3" i="2"/>
  <c r="H4" i="2"/>
  <c r="H5" i="2"/>
  <c r="H6" i="2"/>
  <c r="H3" i="2"/>
  <c r="V24" i="1"/>
  <c r="Q24" i="1"/>
  <c r="U24" i="1"/>
  <c r="U23" i="1"/>
  <c r="V23" i="1" s="1"/>
  <c r="Q23" i="1"/>
  <c r="U22" i="1"/>
  <c r="V22" i="1" s="1"/>
  <c r="Q22" i="1"/>
  <c r="U21" i="1"/>
  <c r="V21" i="1" s="1"/>
  <c r="Q21" i="1"/>
  <c r="U20" i="1"/>
  <c r="V20" i="1" s="1"/>
  <c r="Q20" i="1"/>
  <c r="U19" i="1"/>
  <c r="V19" i="1" s="1"/>
  <c r="Q19" i="1"/>
  <c r="V12" i="1"/>
  <c r="V13" i="1"/>
  <c r="V14" i="1"/>
  <c r="V15" i="1"/>
  <c r="V11" i="1"/>
  <c r="U16" i="1"/>
  <c r="U15" i="1"/>
  <c r="Q15" i="1"/>
  <c r="U14" i="1"/>
  <c r="Q14" i="1"/>
  <c r="U13" i="1"/>
  <c r="Q13" i="1"/>
  <c r="U12" i="1"/>
  <c r="Q12" i="1"/>
  <c r="U11" i="1"/>
  <c r="Q11" i="1"/>
  <c r="H32" i="1"/>
  <c r="I32" i="1" s="1"/>
  <c r="J32" i="1" s="1"/>
  <c r="E32" i="1"/>
  <c r="H31" i="1"/>
  <c r="I31" i="1" s="1"/>
  <c r="J31" i="1" s="1"/>
  <c r="E31" i="1"/>
  <c r="H30" i="1"/>
  <c r="I30" i="1" s="1"/>
  <c r="J30" i="1" s="1"/>
  <c r="E30" i="1"/>
  <c r="H29" i="1"/>
  <c r="I29" i="1" s="1"/>
  <c r="J29" i="1" s="1"/>
  <c r="E29" i="1"/>
  <c r="H28" i="1"/>
  <c r="I28" i="1" s="1"/>
  <c r="J28" i="1" s="1"/>
  <c r="E28" i="1"/>
  <c r="H27" i="1"/>
  <c r="E27" i="1"/>
  <c r="G6" i="2"/>
  <c r="D6" i="2"/>
  <c r="G5" i="2"/>
  <c r="D5" i="2"/>
  <c r="G4" i="2"/>
  <c r="D4" i="2"/>
  <c r="G3" i="2"/>
  <c r="D3" i="2"/>
  <c r="I27" i="1" l="1"/>
  <c r="J27" i="1" s="1"/>
  <c r="N3" i="1"/>
  <c r="N4" i="1"/>
  <c r="N5" i="1"/>
  <c r="N6" i="1"/>
  <c r="N7" i="1"/>
  <c r="V7" i="1"/>
  <c r="U4" i="1"/>
  <c r="U5" i="1"/>
  <c r="U6" i="1"/>
  <c r="U7" i="1"/>
  <c r="U8" i="1"/>
  <c r="U3" i="1"/>
  <c r="T4" i="1"/>
  <c r="T5" i="1"/>
  <c r="T6" i="1"/>
  <c r="T7" i="1"/>
  <c r="T8" i="1"/>
  <c r="T3" i="1"/>
  <c r="S4" i="1"/>
  <c r="S5" i="1"/>
  <c r="S6" i="1"/>
  <c r="S7" i="1"/>
  <c r="S8" i="1"/>
  <c r="S3" i="1"/>
  <c r="R4" i="1"/>
  <c r="R5" i="1"/>
  <c r="R6" i="1"/>
  <c r="R7" i="1"/>
  <c r="R3" i="1"/>
  <c r="Q4" i="1"/>
  <c r="V4" i="1" s="1"/>
  <c r="Q5" i="1"/>
  <c r="V5" i="1" s="1"/>
  <c r="Q6" i="1"/>
  <c r="V6" i="1" s="1"/>
  <c r="Q7" i="1"/>
  <c r="Q8" i="1"/>
  <c r="V8" i="1" s="1"/>
  <c r="Q3" i="1"/>
  <c r="V3" i="1" s="1"/>
  <c r="P4" i="1"/>
  <c r="P5" i="1"/>
  <c r="P6" i="1"/>
  <c r="P7" i="1"/>
  <c r="P8" i="1"/>
  <c r="P3" i="1"/>
  <c r="O4" i="1"/>
  <c r="O5" i="1"/>
  <c r="O6" i="1"/>
  <c r="O7" i="1"/>
  <c r="O8" i="1"/>
  <c r="O3" i="1"/>
  <c r="H19" i="1" l="1"/>
  <c r="H20" i="1"/>
  <c r="H21" i="1"/>
  <c r="H22" i="1"/>
  <c r="H23" i="1"/>
  <c r="E19" i="1"/>
  <c r="E20" i="1"/>
  <c r="E21" i="1"/>
  <c r="E22" i="1"/>
  <c r="E23" i="1"/>
  <c r="H18" i="1"/>
  <c r="E18" i="1"/>
  <c r="I18" i="1" l="1"/>
  <c r="J18" i="1" s="1"/>
  <c r="I19" i="1"/>
  <c r="J19" i="1" s="1"/>
  <c r="I23" i="1"/>
  <c r="J23" i="1" s="1"/>
  <c r="I22" i="1"/>
  <c r="J22" i="1" s="1"/>
  <c r="I21" i="1"/>
  <c r="J21" i="1" s="1"/>
  <c r="I20" i="1"/>
  <c r="J20" i="1" s="1"/>
  <c r="I14" i="1"/>
  <c r="E14" i="1"/>
  <c r="J14" i="1" s="1"/>
  <c r="K14" i="1" s="1"/>
  <c r="I13" i="1"/>
  <c r="J13" i="1" s="1"/>
  <c r="K13" i="1" s="1"/>
  <c r="E13" i="1"/>
  <c r="I12" i="1"/>
  <c r="E12" i="1"/>
  <c r="I11" i="1"/>
  <c r="J11" i="1" s="1"/>
  <c r="K11" i="1" s="1"/>
  <c r="E11" i="1"/>
  <c r="I10" i="1"/>
  <c r="E10" i="1"/>
  <c r="J10" i="1" s="1"/>
  <c r="K10" i="1" s="1"/>
  <c r="I9" i="1"/>
  <c r="J9" i="1" s="1"/>
  <c r="K9" i="1" s="1"/>
  <c r="E9" i="1"/>
  <c r="H7" i="1"/>
  <c r="G7" i="1"/>
  <c r="E7" i="1"/>
  <c r="G6" i="1"/>
  <c r="F6" i="1"/>
  <c r="E6" i="1"/>
  <c r="I5" i="1"/>
  <c r="J5" i="1" s="1"/>
  <c r="K5" i="1" s="1"/>
  <c r="E5" i="1"/>
  <c r="I4" i="1"/>
  <c r="E4" i="1"/>
  <c r="J4" i="1" s="1"/>
  <c r="K4" i="1" s="1"/>
  <c r="I3" i="1"/>
  <c r="J3" i="1" s="1"/>
  <c r="K3" i="1" s="1"/>
  <c r="E3" i="1"/>
  <c r="J12" i="1" l="1"/>
  <c r="K12" i="1" s="1"/>
  <c r="I6" i="1"/>
  <c r="I7" i="1"/>
  <c r="J7" i="1" s="1"/>
  <c r="K7" i="1" s="1"/>
  <c r="J6" i="1"/>
  <c r="K6" i="1" s="1"/>
</calcChain>
</file>

<file path=xl/sharedStrings.xml><?xml version="1.0" encoding="utf-8"?>
<sst xmlns="http://schemas.openxmlformats.org/spreadsheetml/2006/main" count="130" uniqueCount="41">
  <si>
    <t>Parallel Sort</t>
  </si>
  <si>
    <t>New Sort</t>
  </si>
  <si>
    <t>Stats</t>
  </si>
  <si>
    <t>Buckets</t>
  </si>
  <si>
    <t>sorterBucket</t>
  </si>
  <si>
    <t>Total Time</t>
  </si>
  <si>
    <t xml:space="preserve">Elements </t>
  </si>
  <si>
    <t>Start</t>
  </si>
  <si>
    <t>End</t>
  </si>
  <si>
    <t xml:space="preserve">Total Time </t>
  </si>
  <si>
    <t xml:space="preserve">HEAP ERROR </t>
  </si>
  <si>
    <t xml:space="preserve">End </t>
  </si>
  <si>
    <t xml:space="preserve">Percent Less </t>
  </si>
  <si>
    <t>Difference</t>
  </si>
  <si>
    <t>~~~~~</t>
  </si>
  <si>
    <t>Percent Error</t>
  </si>
  <si>
    <t>Start Time</t>
  </si>
  <si>
    <t xml:space="preserve">End Time </t>
  </si>
  <si>
    <t xml:space="preserve">Start Time </t>
  </si>
  <si>
    <t>Percent Less</t>
  </si>
  <si>
    <t xml:space="preserve">Compared Parallel Sort -2 </t>
  </si>
  <si>
    <t xml:space="preserve">Compared to Parallel Sort -1 </t>
  </si>
  <si>
    <t xml:space="preserve">Parallel Sort </t>
  </si>
  <si>
    <t xml:space="preserve">New Sort </t>
  </si>
  <si>
    <t>Percent Faster (%)</t>
  </si>
  <si>
    <t>Trial 1 (s)</t>
  </si>
  <si>
    <t>Trial 2 (s)</t>
  </si>
  <si>
    <t>Trial 3 (s)</t>
  </si>
  <si>
    <t>Average (s)</t>
  </si>
  <si>
    <t>JAVA</t>
  </si>
  <si>
    <t>PYTHON</t>
  </si>
  <si>
    <t>Built in Sort Function</t>
  </si>
  <si>
    <t>Python Sort</t>
  </si>
  <si>
    <t>Compared to Parallel Sort 3</t>
  </si>
  <si>
    <t>Compared to Merge Sort 1</t>
  </si>
  <si>
    <t>Merge Sort</t>
  </si>
  <si>
    <t>HEAP</t>
  </si>
  <si>
    <t>N/A</t>
  </si>
  <si>
    <t xml:space="preserve">Bucket Sort - Optimized </t>
  </si>
  <si>
    <t>Merge Sort - My Own</t>
  </si>
  <si>
    <t>~~~~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</si>
</sst>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Times Newimes Roman"/>
    </font>
    <font>
      <sz val="11"/>
      <color theme="1"/>
      <name val="Calibri"/>
      <family val="2"/>
      <scheme val="minor"/>
    </font>
    <font>
      <sz val="12"/>
      <name val="Times Newimes Roman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2" fontId="1" fillId="0" borderId="1" xfId="0" applyNumberFormat="1" applyFont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0" borderId="0" xfId="0" applyFont="1"/>
    <xf numFmtId="0" fontId="2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6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59E9-B036-4C63-B0BB-7C5E89B81263}">
  <sheetPr>
    <pageSetUpPr fitToPage="1"/>
  </sheetPr>
  <dimension ref="A1:V33"/>
  <sheetViews>
    <sheetView tabSelected="1" topLeftCell="K1" zoomScale="90" zoomScaleNormal="100" workbookViewId="0">
      <selection activeCell="M1" sqref="M1:U24"/>
    </sheetView>
  </sheetViews>
  <sheetFormatPr defaultRowHeight="15"/>
  <cols>
    <col min="1" max="1" width="25.5703125" style="4" bestFit="1" customWidth="1"/>
    <col min="2" max="2" width="12.42578125" style="4" bestFit="1" customWidth="1"/>
    <col min="3" max="3" width="13.140625" style="4" bestFit="1" customWidth="1"/>
    <col min="4" max="4" width="11.7109375" style="4" customWidth="1"/>
    <col min="5" max="5" width="11.140625" style="4" bestFit="1" customWidth="1"/>
    <col min="6" max="7" width="10.7109375" style="4" bestFit="1" customWidth="1"/>
    <col min="8" max="8" width="12.7109375" style="4" bestFit="1" customWidth="1"/>
    <col min="9" max="9" width="10.7109375" style="4" bestFit="1" customWidth="1"/>
    <col min="10" max="10" width="12.42578125" style="4" bestFit="1" customWidth="1"/>
    <col min="11" max="11" width="12.5703125" style="4" bestFit="1" customWidth="1"/>
    <col min="12" max="12" width="9.140625" style="4"/>
    <col min="13" max="13" width="11.140625" style="4" bestFit="1" customWidth="1"/>
    <col min="14" max="16" width="9.140625" style="4"/>
    <col min="17" max="17" width="11" style="4" bestFit="1" customWidth="1"/>
    <col min="18" max="20" width="9.140625" style="4"/>
    <col min="21" max="21" width="11" style="4" bestFit="1" customWidth="1"/>
    <col min="22" max="22" width="17.42578125" style="4" bestFit="1" customWidth="1"/>
    <col min="23" max="16384" width="9.140625" style="4"/>
  </cols>
  <sheetData>
    <row r="1" spans="1:22" ht="15.75">
      <c r="A1" s="1"/>
      <c r="B1" s="2" t="s">
        <v>6</v>
      </c>
      <c r="C1" s="17" t="s">
        <v>0</v>
      </c>
      <c r="D1" s="17"/>
      <c r="E1" s="17"/>
      <c r="F1" s="17" t="s">
        <v>1</v>
      </c>
      <c r="G1" s="17"/>
      <c r="H1" s="17"/>
      <c r="I1" s="17"/>
      <c r="J1" s="17" t="s">
        <v>15</v>
      </c>
      <c r="K1" s="17"/>
      <c r="M1" s="31" t="s">
        <v>29</v>
      </c>
      <c r="N1" s="30" t="s">
        <v>22</v>
      </c>
      <c r="O1" s="30"/>
      <c r="P1" s="30"/>
      <c r="Q1" s="30"/>
      <c r="R1" s="30" t="s">
        <v>23</v>
      </c>
      <c r="S1" s="30"/>
      <c r="T1" s="30"/>
      <c r="U1" s="30"/>
      <c r="V1" s="30" t="s">
        <v>24</v>
      </c>
    </row>
    <row r="2" spans="1:22" ht="15.75">
      <c r="A2" s="19" t="s">
        <v>21</v>
      </c>
      <c r="B2" s="2"/>
      <c r="C2" s="2" t="s">
        <v>7</v>
      </c>
      <c r="D2" s="2" t="s">
        <v>8</v>
      </c>
      <c r="E2" s="2" t="s">
        <v>9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13</v>
      </c>
      <c r="K2" s="2" t="s">
        <v>12</v>
      </c>
      <c r="M2" s="31" t="s">
        <v>6</v>
      </c>
      <c r="N2" s="31" t="s">
        <v>25</v>
      </c>
      <c r="O2" s="31" t="s">
        <v>26</v>
      </c>
      <c r="P2" s="31" t="s">
        <v>27</v>
      </c>
      <c r="Q2" s="31" t="s">
        <v>28</v>
      </c>
      <c r="R2" s="31" t="s">
        <v>25</v>
      </c>
      <c r="S2" s="31" t="s">
        <v>26</v>
      </c>
      <c r="T2" s="31" t="s">
        <v>27</v>
      </c>
      <c r="U2" s="31" t="s">
        <v>28</v>
      </c>
      <c r="V2" s="30"/>
    </row>
    <row r="3" spans="1:22" ht="15.75">
      <c r="A3" s="20"/>
      <c r="B3" s="2">
        <v>1000</v>
      </c>
      <c r="C3" s="5">
        <v>18.631</v>
      </c>
      <c r="D3" s="5">
        <v>18.939</v>
      </c>
      <c r="E3" s="6">
        <f>D3-C3</f>
        <v>0.30799999999999983</v>
      </c>
      <c r="F3" s="5">
        <v>1E-3</v>
      </c>
      <c r="G3" s="5">
        <v>4.0000000000000001E-3</v>
      </c>
      <c r="H3" s="5">
        <v>0</v>
      </c>
      <c r="I3" s="6">
        <f>H3+G3+F3</f>
        <v>5.0000000000000001E-3</v>
      </c>
      <c r="J3" s="5">
        <f>I3-E3</f>
        <v>-0.30299999999999983</v>
      </c>
      <c r="K3" s="5">
        <f>(J3/E3)*100</f>
        <v>-98.376623376623371</v>
      </c>
      <c r="M3" s="31">
        <v>1000</v>
      </c>
      <c r="N3" s="32">
        <f>E3</f>
        <v>0.30799999999999983</v>
      </c>
      <c r="O3" s="32">
        <f>E9</f>
        <v>0.20499999999999829</v>
      </c>
      <c r="P3" s="32">
        <f>E18</f>
        <v>0.26900000000000546</v>
      </c>
      <c r="Q3" s="32">
        <f>(N3+O3+P3)/3</f>
        <v>0.26066666666666788</v>
      </c>
      <c r="R3" s="32">
        <f>I3</f>
        <v>5.0000000000000001E-3</v>
      </c>
      <c r="S3" s="32">
        <f>I9</f>
        <v>1.6000000000005343E-2</v>
      </c>
      <c r="T3" s="32">
        <f>H18</f>
        <v>1.5000000000000568E-2</v>
      </c>
      <c r="U3" s="32">
        <f>(R3+S3+T3)/3</f>
        <v>1.2000000000001973E-2</v>
      </c>
      <c r="V3" s="32">
        <f>(-(U3-Q3)/Q3)*100</f>
        <v>95.396419437339418</v>
      </c>
    </row>
    <row r="4" spans="1:22" ht="15.75">
      <c r="A4" s="20"/>
      <c r="B4" s="2">
        <v>10000</v>
      </c>
      <c r="C4" s="5">
        <v>41.993000000000002</v>
      </c>
      <c r="D4" s="5">
        <v>42.302999999999997</v>
      </c>
      <c r="E4" s="6">
        <f>D4-C4</f>
        <v>0.30999999999999517</v>
      </c>
      <c r="F4" s="5">
        <v>3.0000000000000001E-3</v>
      </c>
      <c r="G4" s="5">
        <v>1.2E-2</v>
      </c>
      <c r="H4" s="5">
        <v>0</v>
      </c>
      <c r="I4" s="6">
        <f>H4+G4+F4</f>
        <v>1.4999999999999999E-2</v>
      </c>
      <c r="J4" s="5">
        <f t="shared" ref="J4:J7" si="0">I4-E4</f>
        <v>-0.29499999999999515</v>
      </c>
      <c r="K4" s="5">
        <f t="shared" ref="K4:K7" si="1">(J4/E4)*100</f>
        <v>-95.161290322580555</v>
      </c>
      <c r="M4" s="31">
        <v>10000</v>
      </c>
      <c r="N4" s="32">
        <f t="shared" ref="N4:N7" si="2">E4</f>
        <v>0.30999999999999517</v>
      </c>
      <c r="O4" s="32">
        <f t="shared" ref="O4:O8" si="3">E10</f>
        <v>0.35699999999999932</v>
      </c>
      <c r="P4" s="32">
        <f t="shared" ref="P4:P8" si="4">E19</f>
        <v>0.36899999999999999</v>
      </c>
      <c r="Q4" s="32">
        <f t="shared" ref="Q4:Q8" si="5">(N4+O4+P4)/3</f>
        <v>0.34533333333333149</v>
      </c>
      <c r="R4" s="32">
        <f t="shared" ref="R4:R7" si="6">I4</f>
        <v>1.4999999999999999E-2</v>
      </c>
      <c r="S4" s="32">
        <f t="shared" ref="S4:S8" si="7">I10</f>
        <v>9.9999999999980105E-3</v>
      </c>
      <c r="T4" s="32">
        <f t="shared" ref="T4:T8" si="8">H19</f>
        <v>1.6000000000000014E-2</v>
      </c>
      <c r="U4" s="32">
        <f t="shared" ref="U4:U8" si="9">(R4+S4+T4)/3</f>
        <v>1.3666666666666008E-2</v>
      </c>
      <c r="V4" s="32">
        <f t="shared" ref="V4:V8" si="10">(-(U4-Q4)/Q4)*100</f>
        <v>96.042471042471206</v>
      </c>
    </row>
    <row r="5" spans="1:22" ht="15.75">
      <c r="A5" s="20"/>
      <c r="B5" s="2">
        <v>100000</v>
      </c>
      <c r="C5" s="5">
        <v>47.430999999999997</v>
      </c>
      <c r="D5" s="5">
        <v>47.67</v>
      </c>
      <c r="E5" s="6">
        <f>D5-C5</f>
        <v>0.23900000000000432</v>
      </c>
      <c r="F5" s="5">
        <v>1.2999999999999999E-2</v>
      </c>
      <c r="G5" s="5">
        <v>2.5999999999999999E-2</v>
      </c>
      <c r="H5" s="5">
        <v>1.0999999999999999E-2</v>
      </c>
      <c r="I5" s="6">
        <f>H5+G5+F5</f>
        <v>4.9999999999999996E-2</v>
      </c>
      <c r="J5" s="5">
        <f t="shared" si="0"/>
        <v>-0.18900000000000433</v>
      </c>
      <c r="K5" s="5">
        <f t="shared" si="1"/>
        <v>-79.07949790795017</v>
      </c>
      <c r="M5" s="31">
        <v>100000</v>
      </c>
      <c r="N5" s="32">
        <f t="shared" si="2"/>
        <v>0.23900000000000432</v>
      </c>
      <c r="O5" s="32">
        <f t="shared" si="3"/>
        <v>0.25099999999999767</v>
      </c>
      <c r="P5" s="32">
        <f t="shared" si="4"/>
        <v>0.28399999999999981</v>
      </c>
      <c r="Q5" s="32">
        <f t="shared" si="5"/>
        <v>0.25800000000000062</v>
      </c>
      <c r="R5" s="32">
        <f t="shared" si="6"/>
        <v>4.9999999999999996E-2</v>
      </c>
      <c r="S5" s="32">
        <f t="shared" si="7"/>
        <v>8.2000000000000739E-2</v>
      </c>
      <c r="T5" s="32">
        <f t="shared" si="8"/>
        <v>6.899999999999995E-2</v>
      </c>
      <c r="U5" s="32">
        <f t="shared" si="9"/>
        <v>6.7000000000000226E-2</v>
      </c>
      <c r="V5" s="32">
        <f t="shared" si="10"/>
        <v>74.031007751937963</v>
      </c>
    </row>
    <row r="6" spans="1:22" ht="15.75">
      <c r="A6" s="20"/>
      <c r="B6" s="2">
        <v>1000000</v>
      </c>
      <c r="C6" s="5">
        <v>48.83</v>
      </c>
      <c r="D6" s="5">
        <v>49.454000000000001</v>
      </c>
      <c r="E6" s="6">
        <f>D6-C6</f>
        <v>0.62400000000000233</v>
      </c>
      <c r="F6" s="5">
        <f>0.092-0.054</f>
        <v>3.7999999999999999E-2</v>
      </c>
      <c r="G6" s="5">
        <f>0.601-0.492</f>
        <v>0.10899999999999999</v>
      </c>
      <c r="H6" s="5">
        <v>1.4E-2</v>
      </c>
      <c r="I6" s="6">
        <f>H6+G6+F6</f>
        <v>0.16099999999999998</v>
      </c>
      <c r="J6" s="5">
        <f t="shared" si="0"/>
        <v>-0.46300000000000235</v>
      </c>
      <c r="K6" s="5">
        <f t="shared" si="1"/>
        <v>-74.198717948718055</v>
      </c>
      <c r="M6" s="31">
        <v>1000000</v>
      </c>
      <c r="N6" s="32">
        <f t="shared" si="2"/>
        <v>0.62400000000000233</v>
      </c>
      <c r="O6" s="32">
        <f t="shared" si="3"/>
        <v>0.68299999999999983</v>
      </c>
      <c r="P6" s="32">
        <f t="shared" si="4"/>
        <v>0.51200000000000045</v>
      </c>
      <c r="Q6" s="32">
        <f t="shared" si="5"/>
        <v>0.60633333333333417</v>
      </c>
      <c r="R6" s="32">
        <f t="shared" si="6"/>
        <v>0.16099999999999998</v>
      </c>
      <c r="S6" s="32">
        <f t="shared" si="7"/>
        <v>0.1639999999999997</v>
      </c>
      <c r="T6" s="32">
        <f t="shared" si="8"/>
        <v>0.13299999999999557</v>
      </c>
      <c r="U6" s="32">
        <f t="shared" si="9"/>
        <v>0.15266666666666509</v>
      </c>
      <c r="V6" s="32">
        <f t="shared" si="10"/>
        <v>74.821330401319713</v>
      </c>
    </row>
    <row r="7" spans="1:22" ht="15.75">
      <c r="A7" s="21"/>
      <c r="B7" s="2">
        <v>10000000</v>
      </c>
      <c r="C7" s="5">
        <v>44.926000000000002</v>
      </c>
      <c r="D7" s="5">
        <v>45.406999999999996</v>
      </c>
      <c r="E7" s="6">
        <f>D7-C7</f>
        <v>0.48099999999999454</v>
      </c>
      <c r="F7" s="7">
        <v>6.5000000000000002E-2</v>
      </c>
      <c r="G7" s="5">
        <f>0.623-0.473</f>
        <v>0.15000000000000002</v>
      </c>
      <c r="H7" s="5">
        <f>0.665-0.623</f>
        <v>4.2000000000000037E-2</v>
      </c>
      <c r="I7" s="6">
        <f>H7+G7+F7</f>
        <v>0.25700000000000006</v>
      </c>
      <c r="J7" s="5">
        <f t="shared" si="0"/>
        <v>-0.22399999999999448</v>
      </c>
      <c r="K7" s="5">
        <f t="shared" si="1"/>
        <v>-46.569646569645954</v>
      </c>
      <c r="M7" s="31">
        <v>10000000</v>
      </c>
      <c r="N7" s="32">
        <f t="shared" si="2"/>
        <v>0.48099999999999454</v>
      </c>
      <c r="O7" s="32">
        <f t="shared" si="3"/>
        <v>1.2520000000000007</v>
      </c>
      <c r="P7" s="32">
        <f t="shared" si="4"/>
        <v>1.2379999999999995</v>
      </c>
      <c r="Q7" s="32">
        <f t="shared" si="5"/>
        <v>0.99033333333333162</v>
      </c>
      <c r="R7" s="32">
        <f t="shared" si="6"/>
        <v>0.25700000000000006</v>
      </c>
      <c r="S7" s="32">
        <f t="shared" si="7"/>
        <v>0.54099999999999859</v>
      </c>
      <c r="T7" s="32">
        <f t="shared" si="8"/>
        <v>0.46999999999999886</v>
      </c>
      <c r="U7" s="32">
        <f t="shared" si="9"/>
        <v>0.42266666666666586</v>
      </c>
      <c r="V7" s="32">
        <f t="shared" si="10"/>
        <v>57.320767418377663</v>
      </c>
    </row>
    <row r="8" spans="1:22" ht="15.75">
      <c r="A8" s="1"/>
      <c r="B8" s="8"/>
      <c r="C8" s="9" t="s">
        <v>7</v>
      </c>
      <c r="D8" s="9" t="s">
        <v>11</v>
      </c>
      <c r="E8" s="9"/>
      <c r="F8" s="9" t="s">
        <v>7</v>
      </c>
      <c r="G8" s="9" t="s">
        <v>8</v>
      </c>
      <c r="H8" s="9"/>
      <c r="I8" s="9"/>
      <c r="J8" s="9"/>
      <c r="K8" s="9"/>
      <c r="M8" s="31">
        <v>100000000</v>
      </c>
      <c r="N8" s="32">
        <v>5.71</v>
      </c>
      <c r="O8" s="32">
        <f t="shared" si="3"/>
        <v>5.913000000000002</v>
      </c>
      <c r="P8" s="32">
        <f t="shared" si="4"/>
        <v>5.82</v>
      </c>
      <c r="Q8" s="32">
        <f t="shared" si="5"/>
        <v>5.8143333333333338</v>
      </c>
      <c r="R8" s="32">
        <v>3.31</v>
      </c>
      <c r="S8" s="32">
        <f t="shared" si="7"/>
        <v>3.0609999999999999</v>
      </c>
      <c r="T8" s="32">
        <f t="shared" si="8"/>
        <v>3.394999999999996</v>
      </c>
      <c r="U8" s="32">
        <f t="shared" si="9"/>
        <v>3.2553333333333323</v>
      </c>
      <c r="V8" s="32">
        <f t="shared" si="10"/>
        <v>44.011924554262478</v>
      </c>
    </row>
    <row r="9" spans="1:22" ht="15.75">
      <c r="A9" s="19" t="s">
        <v>20</v>
      </c>
      <c r="B9" s="2">
        <v>1000</v>
      </c>
      <c r="C9" s="5">
        <v>41.957999999999998</v>
      </c>
      <c r="D9" s="5">
        <v>42.162999999999997</v>
      </c>
      <c r="E9" s="6">
        <f t="shared" ref="E9:E14" si="11">D9-C9</f>
        <v>0.20499999999999829</v>
      </c>
      <c r="F9" s="7">
        <v>42.262999999999998</v>
      </c>
      <c r="G9" s="7">
        <v>42.279000000000003</v>
      </c>
      <c r="H9" s="5" t="s">
        <v>14</v>
      </c>
      <c r="I9" s="6">
        <f t="shared" ref="I9:I14" si="12">G9-F9</f>
        <v>1.6000000000005343E-2</v>
      </c>
      <c r="J9" s="5">
        <f t="shared" ref="J9:J14" si="13">I9-E9</f>
        <v>-0.18899999999999295</v>
      </c>
      <c r="K9" s="5">
        <f>(J9/E9)*100</f>
        <v>-92.195121951216834</v>
      </c>
      <c r="M9" s="31" t="s">
        <v>29</v>
      </c>
      <c r="N9" s="30" t="s">
        <v>39</v>
      </c>
      <c r="O9" s="30"/>
      <c r="P9" s="30"/>
      <c r="Q9" s="30"/>
      <c r="R9" s="30" t="s">
        <v>23</v>
      </c>
      <c r="S9" s="30"/>
      <c r="T9" s="30"/>
      <c r="U9" s="30"/>
      <c r="V9" s="30" t="s">
        <v>24</v>
      </c>
    </row>
    <row r="10" spans="1:22" ht="15.75">
      <c r="A10" s="20"/>
      <c r="B10" s="2">
        <v>10000</v>
      </c>
      <c r="C10" s="5">
        <v>41.164000000000001</v>
      </c>
      <c r="D10" s="5">
        <v>41.521000000000001</v>
      </c>
      <c r="E10" s="6">
        <f t="shared" si="11"/>
        <v>0.35699999999999932</v>
      </c>
      <c r="F10" s="7">
        <v>41.521000000000001</v>
      </c>
      <c r="G10" s="7">
        <v>41.530999999999999</v>
      </c>
      <c r="H10" s="5" t="s">
        <v>14</v>
      </c>
      <c r="I10" s="6">
        <f t="shared" si="12"/>
        <v>9.9999999999980105E-3</v>
      </c>
      <c r="J10" s="5">
        <f t="shared" si="13"/>
        <v>-0.34700000000000131</v>
      </c>
      <c r="K10" s="5">
        <f t="shared" ref="K10:K14" si="14">(J10/E10)*100</f>
        <v>-97.198879551821278</v>
      </c>
      <c r="M10" s="31" t="s">
        <v>6</v>
      </c>
      <c r="N10" s="31" t="s">
        <v>25</v>
      </c>
      <c r="O10" s="31" t="s">
        <v>26</v>
      </c>
      <c r="P10" s="31" t="s">
        <v>27</v>
      </c>
      <c r="Q10" s="31" t="s">
        <v>28</v>
      </c>
      <c r="R10" s="31" t="s">
        <v>25</v>
      </c>
      <c r="S10" s="31" t="s">
        <v>26</v>
      </c>
      <c r="T10" s="31" t="s">
        <v>27</v>
      </c>
      <c r="U10" s="31" t="s">
        <v>28</v>
      </c>
      <c r="V10" s="30"/>
    </row>
    <row r="11" spans="1:22" ht="15.75">
      <c r="A11" s="20"/>
      <c r="B11" s="2">
        <v>100000</v>
      </c>
      <c r="C11" s="5">
        <v>55.158000000000001</v>
      </c>
      <c r="D11" s="5">
        <v>55.408999999999999</v>
      </c>
      <c r="E11" s="6">
        <f t="shared" si="11"/>
        <v>0.25099999999999767</v>
      </c>
      <c r="F11" s="7">
        <v>55.41</v>
      </c>
      <c r="G11" s="7">
        <v>55.491999999999997</v>
      </c>
      <c r="H11" s="5" t="s">
        <v>14</v>
      </c>
      <c r="I11" s="6">
        <f t="shared" si="12"/>
        <v>8.2000000000000739E-2</v>
      </c>
      <c r="J11" s="5">
        <f t="shared" si="13"/>
        <v>-0.16899999999999693</v>
      </c>
      <c r="K11" s="5">
        <f t="shared" si="14"/>
        <v>-67.330677290836064</v>
      </c>
      <c r="M11" s="31">
        <v>1000</v>
      </c>
      <c r="N11" s="32">
        <v>0.20799999999999999</v>
      </c>
      <c r="O11" s="32">
        <v>0.16700000000000001</v>
      </c>
      <c r="P11" s="32">
        <v>0.29599999999999999</v>
      </c>
      <c r="Q11" s="32">
        <f>(N11+O11+P11)/3</f>
        <v>0.22366666666666668</v>
      </c>
      <c r="R11" s="32">
        <v>0.17599999999999999</v>
      </c>
      <c r="S11" s="32">
        <v>0.20100000000000001</v>
      </c>
      <c r="T11" s="32">
        <v>0.16900000000000001</v>
      </c>
      <c r="U11" s="32">
        <f>(R11+S11+T11)/3</f>
        <v>0.18200000000000002</v>
      </c>
      <c r="V11" s="32">
        <f>((P11-U11)/(P11))*100</f>
        <v>38.513513513513502</v>
      </c>
    </row>
    <row r="12" spans="1:22" ht="15.75">
      <c r="A12" s="20"/>
      <c r="B12" s="2">
        <v>1000000</v>
      </c>
      <c r="C12" s="5">
        <v>8.0749999999999993</v>
      </c>
      <c r="D12" s="5">
        <v>8.7579999999999991</v>
      </c>
      <c r="E12" s="6">
        <f t="shared" si="11"/>
        <v>0.68299999999999983</v>
      </c>
      <c r="F12" s="7">
        <v>8.7590000000000003</v>
      </c>
      <c r="G12" s="7">
        <v>8.923</v>
      </c>
      <c r="H12" s="5" t="s">
        <v>14</v>
      </c>
      <c r="I12" s="6">
        <f t="shared" si="12"/>
        <v>0.1639999999999997</v>
      </c>
      <c r="J12" s="5">
        <f t="shared" si="13"/>
        <v>-0.51900000000000013</v>
      </c>
      <c r="K12" s="5">
        <f t="shared" si="14"/>
        <v>-75.988286969253323</v>
      </c>
      <c r="M12" s="31">
        <v>10000</v>
      </c>
      <c r="N12" s="32">
        <v>0.52200000000000002</v>
      </c>
      <c r="O12" s="32">
        <v>0.16900000000000001</v>
      </c>
      <c r="P12" s="32">
        <v>0.40100000000000002</v>
      </c>
      <c r="Q12" s="32">
        <f t="shared" ref="Q12:Q16" si="15">(N12+O12+P12)/3</f>
        <v>0.36400000000000005</v>
      </c>
      <c r="R12" s="32">
        <v>0.17399999999999999</v>
      </c>
      <c r="S12" s="32">
        <v>0.33900000000000002</v>
      </c>
      <c r="T12" s="32">
        <v>0.40200000000000002</v>
      </c>
      <c r="U12" s="32">
        <f t="shared" ref="U12:U16" si="16">(R12+S12+T12)/3</f>
        <v>0.30499999999999999</v>
      </c>
      <c r="V12" s="32">
        <f t="shared" ref="V12:V16" si="17">((P12-U12)/(P12))*100</f>
        <v>23.940149625935167</v>
      </c>
    </row>
    <row r="13" spans="1:22" ht="15.75">
      <c r="A13" s="20"/>
      <c r="B13" s="2">
        <v>10000000</v>
      </c>
      <c r="C13" s="5">
        <v>7.734</v>
      </c>
      <c r="D13" s="5">
        <v>8.9860000000000007</v>
      </c>
      <c r="E13" s="6">
        <f t="shared" si="11"/>
        <v>1.2520000000000007</v>
      </c>
      <c r="F13" s="7">
        <v>8.9860000000000007</v>
      </c>
      <c r="G13" s="7">
        <v>9.5269999999999992</v>
      </c>
      <c r="H13" s="5" t="s">
        <v>14</v>
      </c>
      <c r="I13" s="6">
        <f t="shared" si="12"/>
        <v>0.54099999999999859</v>
      </c>
      <c r="J13" s="5">
        <f t="shared" si="13"/>
        <v>-0.71100000000000207</v>
      </c>
      <c r="K13" s="5">
        <f t="shared" si="14"/>
        <v>-56.789137380191832</v>
      </c>
      <c r="M13" s="31">
        <v>100000</v>
      </c>
      <c r="N13" s="32">
        <v>0.191</v>
      </c>
      <c r="O13" s="32">
        <v>0.624</v>
      </c>
      <c r="P13" s="32">
        <v>0.60499999999999998</v>
      </c>
      <c r="Q13" s="32">
        <f t="shared" si="15"/>
        <v>0.47333333333333333</v>
      </c>
      <c r="R13" s="32">
        <v>0.23400000000000001</v>
      </c>
      <c r="S13" s="32">
        <v>0.18099999999999999</v>
      </c>
      <c r="T13" s="32">
        <v>0.23100000000000001</v>
      </c>
      <c r="U13" s="32">
        <f t="shared" si="16"/>
        <v>0.21533333333333335</v>
      </c>
      <c r="V13" s="32">
        <f t="shared" si="17"/>
        <v>64.40771349862257</v>
      </c>
    </row>
    <row r="14" spans="1:22" ht="15.75">
      <c r="A14" s="21"/>
      <c r="B14" s="2">
        <v>100000000</v>
      </c>
      <c r="C14" s="5">
        <v>11.930999999999999</v>
      </c>
      <c r="D14" s="5">
        <v>17.844000000000001</v>
      </c>
      <c r="E14" s="6">
        <f t="shared" si="11"/>
        <v>5.913000000000002</v>
      </c>
      <c r="F14" s="7">
        <v>17.844000000000001</v>
      </c>
      <c r="G14" s="7">
        <v>20.905000000000001</v>
      </c>
      <c r="H14" s="5" t="s">
        <v>14</v>
      </c>
      <c r="I14" s="6">
        <f t="shared" si="12"/>
        <v>3.0609999999999999</v>
      </c>
      <c r="J14" s="5">
        <f t="shared" si="13"/>
        <v>-2.8520000000000021</v>
      </c>
      <c r="K14" s="5">
        <f t="shared" si="14"/>
        <v>-48.232707593438207</v>
      </c>
      <c r="M14" s="31">
        <v>1000000</v>
      </c>
      <c r="N14" s="32">
        <v>1.0860000000000001</v>
      </c>
      <c r="O14" s="32">
        <v>1.278</v>
      </c>
      <c r="P14" s="32">
        <v>1.18</v>
      </c>
      <c r="Q14" s="32">
        <f t="shared" si="15"/>
        <v>1.1813333333333331</v>
      </c>
      <c r="R14" s="32">
        <v>0.223</v>
      </c>
      <c r="S14" s="32">
        <v>0.32300000000000001</v>
      </c>
      <c r="T14" s="32">
        <v>0.871</v>
      </c>
      <c r="U14" s="32">
        <f t="shared" si="16"/>
        <v>0.47233333333333333</v>
      </c>
      <c r="V14" s="32">
        <f t="shared" si="17"/>
        <v>59.971751412429384</v>
      </c>
    </row>
    <row r="15" spans="1:22" ht="15.75">
      <c r="A15" s="1"/>
      <c r="B15" s="10">
        <v>1000000000</v>
      </c>
      <c r="C15" s="18" t="s">
        <v>10</v>
      </c>
      <c r="D15" s="18"/>
      <c r="E15" s="18"/>
      <c r="F15" s="18"/>
      <c r="G15" s="18"/>
      <c r="H15" s="18"/>
      <c r="I15" s="18"/>
      <c r="J15" s="18"/>
      <c r="K15" s="10"/>
      <c r="M15" s="31">
        <v>10000000</v>
      </c>
      <c r="N15" s="32">
        <v>10.18</v>
      </c>
      <c r="O15" s="32">
        <v>10.738</v>
      </c>
      <c r="P15" s="32">
        <v>10.007</v>
      </c>
      <c r="Q15" s="32">
        <f t="shared" si="15"/>
        <v>10.308333333333332</v>
      </c>
      <c r="R15" s="32">
        <v>0.82</v>
      </c>
      <c r="S15" s="32">
        <v>0.68799999999999994</v>
      </c>
      <c r="T15" s="32">
        <v>1.72</v>
      </c>
      <c r="U15" s="32">
        <f t="shared" si="16"/>
        <v>1.0759999999999998</v>
      </c>
      <c r="V15" s="32">
        <f t="shared" si="17"/>
        <v>89.24752673128809</v>
      </c>
    </row>
    <row r="16" spans="1:22" ht="15.75">
      <c r="A16" s="24" t="s">
        <v>33</v>
      </c>
      <c r="B16" s="8" t="s">
        <v>6</v>
      </c>
      <c r="C16" s="22" t="s">
        <v>0</v>
      </c>
      <c r="D16" s="22"/>
      <c r="E16" s="22"/>
      <c r="F16" s="22" t="s">
        <v>1</v>
      </c>
      <c r="G16" s="22"/>
      <c r="H16" s="22"/>
      <c r="I16" s="22" t="s">
        <v>15</v>
      </c>
      <c r="J16" s="22"/>
      <c r="K16" s="13"/>
      <c r="M16" s="31">
        <v>100000000</v>
      </c>
      <c r="N16" s="32" t="s">
        <v>36</v>
      </c>
      <c r="O16" s="32" t="s">
        <v>36</v>
      </c>
      <c r="P16" s="32" t="s">
        <v>36</v>
      </c>
      <c r="Q16" s="32" t="s">
        <v>36</v>
      </c>
      <c r="R16" s="32">
        <v>2.157</v>
      </c>
      <c r="S16" s="32">
        <v>4.53</v>
      </c>
      <c r="T16" s="32">
        <v>7.415</v>
      </c>
      <c r="U16" s="32">
        <f t="shared" si="16"/>
        <v>4.7006666666666668</v>
      </c>
      <c r="V16" s="33" t="s">
        <v>37</v>
      </c>
    </row>
    <row r="17" spans="1:22" ht="15.75">
      <c r="A17" s="24"/>
      <c r="B17" s="8"/>
      <c r="C17" s="2" t="s">
        <v>18</v>
      </c>
      <c r="D17" s="2" t="s">
        <v>17</v>
      </c>
      <c r="E17" s="2" t="s">
        <v>9</v>
      </c>
      <c r="F17" s="2" t="s">
        <v>16</v>
      </c>
      <c r="G17" s="2" t="s">
        <v>17</v>
      </c>
      <c r="H17" s="2" t="s">
        <v>9</v>
      </c>
      <c r="I17" s="2" t="s">
        <v>13</v>
      </c>
      <c r="J17" s="2" t="s">
        <v>19</v>
      </c>
      <c r="K17" s="16"/>
      <c r="M17" s="31" t="s">
        <v>29</v>
      </c>
      <c r="N17" s="30" t="s">
        <v>38</v>
      </c>
      <c r="O17" s="30"/>
      <c r="P17" s="30"/>
      <c r="Q17" s="30"/>
      <c r="R17" s="30" t="s">
        <v>23</v>
      </c>
      <c r="S17" s="30"/>
      <c r="T17" s="30"/>
      <c r="U17" s="30"/>
      <c r="V17" s="30" t="s">
        <v>24</v>
      </c>
    </row>
    <row r="18" spans="1:22" ht="15.75">
      <c r="A18" s="24"/>
      <c r="B18" s="13">
        <v>1000</v>
      </c>
      <c r="C18" s="14">
        <v>43.473999999999997</v>
      </c>
      <c r="D18" s="14">
        <v>43.743000000000002</v>
      </c>
      <c r="E18" s="14">
        <f>D18-C18</f>
        <v>0.26900000000000546</v>
      </c>
      <c r="F18" s="14">
        <v>43.743000000000002</v>
      </c>
      <c r="G18" s="14">
        <v>43.758000000000003</v>
      </c>
      <c r="H18" s="14">
        <f>G18-F18</f>
        <v>1.5000000000000568E-2</v>
      </c>
      <c r="I18" s="14">
        <f>H18-E18</f>
        <v>-0.25400000000000489</v>
      </c>
      <c r="J18" s="14">
        <f>(I18/E18)*100</f>
        <v>-94.423791821561238</v>
      </c>
      <c r="K18" s="12"/>
      <c r="M18" s="31" t="s">
        <v>6</v>
      </c>
      <c r="N18" s="31" t="s">
        <v>25</v>
      </c>
      <c r="O18" s="31" t="s">
        <v>26</v>
      </c>
      <c r="P18" s="31" t="s">
        <v>27</v>
      </c>
      <c r="Q18" s="31" t="s">
        <v>28</v>
      </c>
      <c r="R18" s="31" t="s">
        <v>25</v>
      </c>
      <c r="S18" s="31" t="s">
        <v>26</v>
      </c>
      <c r="T18" s="31" t="s">
        <v>27</v>
      </c>
      <c r="U18" s="31" t="s">
        <v>28</v>
      </c>
      <c r="V18" s="30"/>
    </row>
    <row r="19" spans="1:22" ht="15.75">
      <c r="A19" s="24"/>
      <c r="B19" s="13">
        <v>10000</v>
      </c>
      <c r="C19" s="14">
        <v>1.9850000000000001</v>
      </c>
      <c r="D19" s="14">
        <v>2.3540000000000001</v>
      </c>
      <c r="E19" s="14">
        <f t="shared" ref="E19:E23" si="18">D19-C19</f>
        <v>0.36899999999999999</v>
      </c>
      <c r="F19" s="14">
        <v>2.3540000000000001</v>
      </c>
      <c r="G19" s="14">
        <v>2.37</v>
      </c>
      <c r="H19" s="14">
        <f t="shared" ref="H19:H23" si="19">G19-F19</f>
        <v>1.6000000000000014E-2</v>
      </c>
      <c r="I19" s="14">
        <f t="shared" ref="I19:I23" si="20">H19-E19</f>
        <v>-0.35299999999999998</v>
      </c>
      <c r="J19" s="14">
        <f t="shared" ref="J19:J23" si="21">(I19/E19)*100</f>
        <v>-95.663956639566393</v>
      </c>
      <c r="K19" s="12"/>
      <c r="M19" s="31">
        <v>1000</v>
      </c>
      <c r="N19" s="32">
        <v>0.129</v>
      </c>
      <c r="O19" s="32">
        <v>0.33</v>
      </c>
      <c r="P19" s="32">
        <v>0.106</v>
      </c>
      <c r="Q19" s="32">
        <f>(N19+O19+P19)/3</f>
        <v>0.18833333333333335</v>
      </c>
      <c r="R19" s="32">
        <v>0.113</v>
      </c>
      <c r="S19" s="32">
        <v>0.14599999999999999</v>
      </c>
      <c r="T19" s="32">
        <v>0.16700000000000001</v>
      </c>
      <c r="U19" s="32">
        <f>(R19+S19+T19)/3</f>
        <v>0.14200000000000002</v>
      </c>
      <c r="V19" s="32">
        <f>((P19-U19)/(P19))*100</f>
        <v>-33.962264150943419</v>
      </c>
    </row>
    <row r="20" spans="1:22" ht="15.75">
      <c r="A20" s="24"/>
      <c r="B20" s="13">
        <v>100000</v>
      </c>
      <c r="C20" s="14">
        <v>5.2069999999999999</v>
      </c>
      <c r="D20" s="14">
        <v>5.4909999999999997</v>
      </c>
      <c r="E20" s="14">
        <f t="shared" si="18"/>
        <v>0.28399999999999981</v>
      </c>
      <c r="F20" s="14">
        <v>5.4909999999999997</v>
      </c>
      <c r="G20" s="14">
        <v>5.56</v>
      </c>
      <c r="H20" s="14">
        <f t="shared" si="19"/>
        <v>6.899999999999995E-2</v>
      </c>
      <c r="I20" s="14">
        <f t="shared" si="20"/>
        <v>-0.21499999999999986</v>
      </c>
      <c r="J20" s="14">
        <f t="shared" si="21"/>
        <v>-75.704225352112672</v>
      </c>
      <c r="K20" s="12"/>
      <c r="M20" s="31">
        <v>10000</v>
      </c>
      <c r="N20" s="32">
        <v>0.45</v>
      </c>
      <c r="O20" s="32">
        <v>0.41599999999999998</v>
      </c>
      <c r="P20" s="32">
        <v>0.40100000000000002</v>
      </c>
      <c r="Q20" s="32">
        <f t="shared" ref="Q20:Q24" si="22">(N20+O20+P20)/3</f>
        <v>0.42233333333333328</v>
      </c>
      <c r="R20" s="32">
        <v>0.14000000000000001</v>
      </c>
      <c r="S20" s="32">
        <v>0.16</v>
      </c>
      <c r="T20" s="32">
        <v>0.14899999999999999</v>
      </c>
      <c r="U20" s="32">
        <f t="shared" ref="U20:U24" si="23">(R20+S20+T20)/3</f>
        <v>0.1496666666666667</v>
      </c>
      <c r="V20" s="32">
        <f t="shared" ref="V20:V23" si="24">((P20-U20)/(P20))*100</f>
        <v>62.676641729010797</v>
      </c>
    </row>
    <row r="21" spans="1:22" ht="15.75">
      <c r="A21" s="24"/>
      <c r="B21" s="13">
        <v>1000000</v>
      </c>
      <c r="C21" s="14">
        <v>54.581000000000003</v>
      </c>
      <c r="D21" s="14">
        <v>55.093000000000004</v>
      </c>
      <c r="E21" s="14">
        <f t="shared" si="18"/>
        <v>0.51200000000000045</v>
      </c>
      <c r="F21" s="14">
        <v>55.093000000000004</v>
      </c>
      <c r="G21" s="14">
        <v>55.225999999999999</v>
      </c>
      <c r="H21" s="14">
        <f t="shared" si="19"/>
        <v>0.13299999999999557</v>
      </c>
      <c r="I21" s="14">
        <f t="shared" si="20"/>
        <v>-0.37900000000000489</v>
      </c>
      <c r="J21" s="14">
        <f t="shared" si="21"/>
        <v>-74.023437500000881</v>
      </c>
      <c r="K21" s="12"/>
      <c r="M21" s="31">
        <v>100000</v>
      </c>
      <c r="N21" s="32">
        <v>0.10299999999999999</v>
      </c>
      <c r="O21" s="32">
        <v>0.104</v>
      </c>
      <c r="P21" s="32">
        <v>0.108</v>
      </c>
      <c r="Q21" s="32">
        <f t="shared" si="22"/>
        <v>0.105</v>
      </c>
      <c r="R21" s="32">
        <v>0.14199999999999999</v>
      </c>
      <c r="S21" s="32">
        <v>0.21199999999999999</v>
      </c>
      <c r="T21" s="32">
        <v>0.23899999999999999</v>
      </c>
      <c r="U21" s="32">
        <f t="shared" si="23"/>
        <v>0.19766666666666666</v>
      </c>
      <c r="V21" s="32">
        <f t="shared" si="24"/>
        <v>-83.024691358024683</v>
      </c>
    </row>
    <row r="22" spans="1:22" ht="15.75">
      <c r="A22" s="24"/>
      <c r="B22" s="13">
        <v>10000000</v>
      </c>
      <c r="C22" s="14">
        <v>42.710999999999999</v>
      </c>
      <c r="D22" s="14">
        <v>43.948999999999998</v>
      </c>
      <c r="E22" s="14">
        <f t="shared" si="18"/>
        <v>1.2379999999999995</v>
      </c>
      <c r="F22" s="14">
        <v>43.948999999999998</v>
      </c>
      <c r="G22" s="14">
        <v>44.418999999999997</v>
      </c>
      <c r="H22" s="14">
        <f t="shared" si="19"/>
        <v>0.46999999999999886</v>
      </c>
      <c r="I22" s="14">
        <f t="shared" si="20"/>
        <v>-0.76800000000000068</v>
      </c>
      <c r="J22" s="14">
        <f t="shared" si="21"/>
        <v>-62.035541195476654</v>
      </c>
      <c r="K22" s="12"/>
      <c r="M22" s="31">
        <v>1000000</v>
      </c>
      <c r="N22" s="32">
        <v>0.114</v>
      </c>
      <c r="O22" s="32">
        <v>0.11799999999999999</v>
      </c>
      <c r="P22" s="32">
        <v>0.41699999999999998</v>
      </c>
      <c r="Q22" s="32">
        <f t="shared" si="22"/>
        <v>0.21633333333333335</v>
      </c>
      <c r="R22" s="32">
        <v>0.188</v>
      </c>
      <c r="S22" s="32">
        <v>0.28199999999999997</v>
      </c>
      <c r="T22" s="32">
        <v>0.22800000000000001</v>
      </c>
      <c r="U22" s="32">
        <f t="shared" si="23"/>
        <v>0.23266666666666666</v>
      </c>
      <c r="V22" s="32">
        <f t="shared" si="24"/>
        <v>44.204636290967223</v>
      </c>
    </row>
    <row r="23" spans="1:22" ht="15.75">
      <c r="A23" s="24"/>
      <c r="B23" s="13">
        <v>100000000</v>
      </c>
      <c r="C23" s="14">
        <v>32.064999999999998</v>
      </c>
      <c r="D23" s="14">
        <v>37.884999999999998</v>
      </c>
      <c r="E23" s="14">
        <f t="shared" si="18"/>
        <v>5.82</v>
      </c>
      <c r="F23" s="14">
        <v>37.886000000000003</v>
      </c>
      <c r="G23" s="14">
        <v>41.280999999999999</v>
      </c>
      <c r="H23" s="14">
        <f t="shared" si="19"/>
        <v>3.394999999999996</v>
      </c>
      <c r="I23" s="14">
        <f t="shared" si="20"/>
        <v>-2.4250000000000043</v>
      </c>
      <c r="J23" s="14">
        <f t="shared" si="21"/>
        <v>-41.666666666666735</v>
      </c>
      <c r="K23" s="12"/>
      <c r="M23" s="31">
        <v>10000000</v>
      </c>
      <c r="N23" s="32">
        <v>0.219</v>
      </c>
      <c r="O23" s="32">
        <v>0.187</v>
      </c>
      <c r="P23" s="32">
        <v>0.17499999999999999</v>
      </c>
      <c r="Q23" s="32">
        <f t="shared" si="22"/>
        <v>0.19366666666666665</v>
      </c>
      <c r="R23" s="32">
        <v>0.96399999999999997</v>
      </c>
      <c r="S23" s="32">
        <v>0.42699999999999999</v>
      </c>
      <c r="T23" s="32">
        <v>0.69099999999999995</v>
      </c>
      <c r="U23" s="32">
        <f t="shared" si="23"/>
        <v>0.69399999999999995</v>
      </c>
      <c r="V23" s="32">
        <f t="shared" si="24"/>
        <v>-296.57142857142856</v>
      </c>
    </row>
    <row r="24" spans="1:22" ht="15.75">
      <c r="A24" s="24"/>
      <c r="B24" s="15">
        <v>1000000000</v>
      </c>
      <c r="C24" s="23" t="s">
        <v>10</v>
      </c>
      <c r="D24" s="23"/>
      <c r="E24" s="23"/>
      <c r="F24" s="23"/>
      <c r="G24" s="23"/>
      <c r="H24" s="23"/>
      <c r="I24" s="23"/>
      <c r="J24" s="23"/>
      <c r="K24" s="15"/>
      <c r="M24" s="31">
        <v>100000000</v>
      </c>
      <c r="N24" s="32">
        <v>0.80100000000000005</v>
      </c>
      <c r="O24" s="32">
        <v>0.72399999999999998</v>
      </c>
      <c r="P24" s="32">
        <v>0.69</v>
      </c>
      <c r="Q24" s="32">
        <f>(N24+O24+P24)/3</f>
        <v>0.73833333333333329</v>
      </c>
      <c r="R24" s="32">
        <v>2.14</v>
      </c>
      <c r="S24" s="32">
        <v>2.0590000000000002</v>
      </c>
      <c r="T24" s="32">
        <v>2.0680000000000001</v>
      </c>
      <c r="U24" s="32">
        <f t="shared" si="23"/>
        <v>2.089</v>
      </c>
      <c r="V24" s="32">
        <f>((Q24-U24)/Q24)*100</f>
        <v>-182.93453724604967</v>
      </c>
    </row>
    <row r="25" spans="1:22" ht="15.75">
      <c r="A25" s="24" t="s">
        <v>34</v>
      </c>
      <c r="B25" s="11" t="s">
        <v>6</v>
      </c>
      <c r="C25" s="22" t="s">
        <v>35</v>
      </c>
      <c r="D25" s="22"/>
      <c r="E25" s="22"/>
      <c r="F25" s="22" t="s">
        <v>1</v>
      </c>
      <c r="G25" s="22"/>
      <c r="H25" s="22"/>
      <c r="I25" s="22" t="s">
        <v>15</v>
      </c>
      <c r="J25" s="22"/>
      <c r="K25" s="13"/>
    </row>
    <row r="26" spans="1:22" ht="15.75">
      <c r="A26" s="24"/>
      <c r="B26" s="11"/>
      <c r="C26" s="3" t="s">
        <v>18</v>
      </c>
      <c r="D26" s="3" t="s">
        <v>17</v>
      </c>
      <c r="E26" s="3" t="s">
        <v>9</v>
      </c>
      <c r="F26" s="3" t="s">
        <v>16</v>
      </c>
      <c r="G26" s="3" t="s">
        <v>17</v>
      </c>
      <c r="H26" s="3" t="s">
        <v>9</v>
      </c>
      <c r="I26" s="3" t="s">
        <v>13</v>
      </c>
      <c r="J26" s="3" t="s">
        <v>19</v>
      </c>
      <c r="K26" s="16"/>
    </row>
    <row r="27" spans="1:22" ht="15.75">
      <c r="A27" s="24"/>
      <c r="B27" s="13">
        <v>1000</v>
      </c>
      <c r="C27" s="14">
        <v>52.924999999999997</v>
      </c>
      <c r="D27" s="14">
        <v>53.133000000000003</v>
      </c>
      <c r="E27" s="14">
        <f>D27-C27</f>
        <v>0.20800000000000551</v>
      </c>
      <c r="F27" s="14">
        <v>20.23</v>
      </c>
      <c r="G27" s="14">
        <v>20.561</v>
      </c>
      <c r="H27" s="14">
        <f>G27-F27</f>
        <v>0.33099999999999952</v>
      </c>
      <c r="I27" s="14">
        <f>H27-E27</f>
        <v>0.122999999999994</v>
      </c>
      <c r="J27" s="14">
        <f>(I27/E27)*100</f>
        <v>59.134615384610932</v>
      </c>
      <c r="K27" s="12"/>
    </row>
    <row r="28" spans="1:22" ht="15.75">
      <c r="A28" s="24"/>
      <c r="B28" s="13">
        <v>10000</v>
      </c>
      <c r="C28" s="14">
        <v>1.9850000000000001</v>
      </c>
      <c r="D28" s="14">
        <v>2.3540000000000001</v>
      </c>
      <c r="E28" s="14">
        <f t="shared" ref="E28:E32" si="25">D28-C28</f>
        <v>0.36899999999999999</v>
      </c>
      <c r="F28" s="14">
        <v>2.3540000000000001</v>
      </c>
      <c r="G28" s="14">
        <v>2.37</v>
      </c>
      <c r="H28" s="14">
        <f t="shared" ref="H28:H32" si="26">G28-F28</f>
        <v>1.6000000000000014E-2</v>
      </c>
      <c r="I28" s="14">
        <f t="shared" ref="I28:I32" si="27">H28-E28</f>
        <v>-0.35299999999999998</v>
      </c>
      <c r="J28" s="14">
        <f t="shared" ref="J28:J32" si="28">(I28/E28)*100</f>
        <v>-95.663956639566393</v>
      </c>
      <c r="K28" s="12"/>
    </row>
    <row r="29" spans="1:22" ht="15.75">
      <c r="A29" s="24"/>
      <c r="B29" s="13">
        <v>100000</v>
      </c>
      <c r="C29" s="14">
        <v>5.2069999999999999</v>
      </c>
      <c r="D29" s="14">
        <v>5.4909999999999997</v>
      </c>
      <c r="E29" s="14">
        <f t="shared" si="25"/>
        <v>0.28399999999999981</v>
      </c>
      <c r="F29" s="14">
        <v>5.4909999999999997</v>
      </c>
      <c r="G29" s="14">
        <v>5.56</v>
      </c>
      <c r="H29" s="14">
        <f t="shared" si="26"/>
        <v>6.899999999999995E-2</v>
      </c>
      <c r="I29" s="14">
        <f t="shared" si="27"/>
        <v>-0.21499999999999986</v>
      </c>
      <c r="J29" s="14">
        <f t="shared" si="28"/>
        <v>-75.704225352112672</v>
      </c>
      <c r="K29" s="12"/>
    </row>
    <row r="30" spans="1:22" ht="15.75">
      <c r="A30" s="24"/>
      <c r="B30" s="13">
        <v>1000000</v>
      </c>
      <c r="C30" s="14">
        <v>54.581000000000003</v>
      </c>
      <c r="D30" s="14">
        <v>55.093000000000004</v>
      </c>
      <c r="E30" s="14">
        <f t="shared" si="25"/>
        <v>0.51200000000000045</v>
      </c>
      <c r="F30" s="14">
        <v>55.093000000000004</v>
      </c>
      <c r="G30" s="14">
        <v>55.225999999999999</v>
      </c>
      <c r="H30" s="14">
        <f t="shared" si="26"/>
        <v>0.13299999999999557</v>
      </c>
      <c r="I30" s="14">
        <f t="shared" si="27"/>
        <v>-0.37900000000000489</v>
      </c>
      <c r="J30" s="14">
        <f t="shared" si="28"/>
        <v>-74.023437500000881</v>
      </c>
      <c r="K30" s="12"/>
    </row>
    <row r="31" spans="1:22" ht="15.75">
      <c r="A31" s="24"/>
      <c r="B31" s="13">
        <v>10000000</v>
      </c>
      <c r="C31" s="14">
        <v>42.710999999999999</v>
      </c>
      <c r="D31" s="14">
        <v>43.948999999999998</v>
      </c>
      <c r="E31" s="14">
        <f t="shared" si="25"/>
        <v>1.2379999999999995</v>
      </c>
      <c r="F31" s="14">
        <v>43.948999999999998</v>
      </c>
      <c r="G31" s="14">
        <v>44.418999999999997</v>
      </c>
      <c r="H31" s="14">
        <f t="shared" si="26"/>
        <v>0.46999999999999886</v>
      </c>
      <c r="I31" s="14">
        <f t="shared" si="27"/>
        <v>-0.76800000000000068</v>
      </c>
      <c r="J31" s="14">
        <f t="shared" si="28"/>
        <v>-62.035541195476654</v>
      </c>
      <c r="K31" s="12"/>
    </row>
    <row r="32" spans="1:22" ht="15.75">
      <c r="A32" s="24"/>
      <c r="B32" s="13">
        <v>100000000</v>
      </c>
      <c r="C32" s="14">
        <v>32.064999999999998</v>
      </c>
      <c r="D32" s="14">
        <v>37.884999999999998</v>
      </c>
      <c r="E32" s="14">
        <f t="shared" si="25"/>
        <v>5.82</v>
      </c>
      <c r="F32" s="14">
        <v>37.886000000000003</v>
      </c>
      <c r="G32" s="14">
        <v>41.280999999999999</v>
      </c>
      <c r="H32" s="14">
        <f t="shared" si="26"/>
        <v>3.394999999999996</v>
      </c>
      <c r="I32" s="14">
        <f t="shared" si="27"/>
        <v>-2.4250000000000043</v>
      </c>
      <c r="J32" s="14">
        <f t="shared" si="28"/>
        <v>-41.666666666666735</v>
      </c>
      <c r="K32" s="12"/>
    </row>
    <row r="33" spans="1:11" ht="15.75">
      <c r="A33" s="24"/>
      <c r="B33" s="15">
        <v>1000000000</v>
      </c>
      <c r="C33" s="23" t="s">
        <v>10</v>
      </c>
      <c r="D33" s="23"/>
      <c r="E33" s="23"/>
      <c r="F33" s="23"/>
      <c r="G33" s="23"/>
      <c r="H33" s="23"/>
      <c r="I33" s="23"/>
      <c r="J33" s="23"/>
      <c r="K33" s="15"/>
    </row>
  </sheetData>
  <mergeCells count="25">
    <mergeCell ref="V9:V10"/>
    <mergeCell ref="N17:Q17"/>
    <mergeCell ref="R17:U17"/>
    <mergeCell ref="V17:V18"/>
    <mergeCell ref="C24:J24"/>
    <mergeCell ref="A16:A24"/>
    <mergeCell ref="N9:Q9"/>
    <mergeCell ref="R9:U9"/>
    <mergeCell ref="C25:E25"/>
    <mergeCell ref="F25:H25"/>
    <mergeCell ref="I25:J25"/>
    <mergeCell ref="A25:A33"/>
    <mergeCell ref="C33:J33"/>
    <mergeCell ref="C15:J15"/>
    <mergeCell ref="J1:K1"/>
    <mergeCell ref="A2:A7"/>
    <mergeCell ref="A9:A14"/>
    <mergeCell ref="C16:E16"/>
    <mergeCell ref="F16:H16"/>
    <mergeCell ref="I16:J16"/>
    <mergeCell ref="N1:Q1"/>
    <mergeCell ref="R1:U1"/>
    <mergeCell ref="V1:V2"/>
    <mergeCell ref="F1:I1"/>
    <mergeCell ref="C1:E1"/>
  </mergeCells>
  <pageMargins left="0.7" right="0.7" top="0.75" bottom="0.75" header="0.3" footer="0.3"/>
  <pageSetup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3117-6872-47AB-8D2D-FBD27C169FF2}">
  <dimension ref="A1:V9"/>
  <sheetViews>
    <sheetView workbookViewId="0">
      <selection activeCell="E20" sqref="E20"/>
    </sheetView>
  </sheetViews>
  <sheetFormatPr defaultRowHeight="15"/>
  <cols>
    <col min="1" max="1" width="10.140625" bestFit="1" customWidth="1"/>
    <col min="2" max="2" width="10.5703125" bestFit="1" customWidth="1"/>
    <col min="3" max="3" width="9.7109375" bestFit="1" customWidth="1"/>
    <col min="4" max="4" width="10.85546875" bestFit="1" customWidth="1"/>
    <col min="5" max="5" width="10.140625" bestFit="1" customWidth="1"/>
    <col min="6" max="6" width="9.7109375" bestFit="1" customWidth="1"/>
    <col min="7" max="7" width="10.85546875" bestFit="1" customWidth="1"/>
    <col min="8" max="8" width="10.5703125" bestFit="1" customWidth="1"/>
    <col min="9" max="9" width="12.140625" bestFit="1" customWidth="1"/>
  </cols>
  <sheetData>
    <row r="1" spans="1:22" ht="15.75">
      <c r="A1" s="31" t="s">
        <v>6</v>
      </c>
      <c r="B1" s="30" t="s">
        <v>32</v>
      </c>
      <c r="C1" s="30"/>
      <c r="D1" s="30"/>
      <c r="E1" s="30" t="s">
        <v>1</v>
      </c>
      <c r="F1" s="30"/>
      <c r="G1" s="30"/>
      <c r="H1" s="30" t="s">
        <v>15</v>
      </c>
      <c r="I1" s="30"/>
      <c r="J1" s="4"/>
    </row>
    <row r="2" spans="1:22" ht="15.75">
      <c r="A2" s="31"/>
      <c r="B2" s="31" t="s">
        <v>18</v>
      </c>
      <c r="C2" s="31" t="s">
        <v>17</v>
      </c>
      <c r="D2" s="31" t="s">
        <v>9</v>
      </c>
      <c r="E2" s="31" t="s">
        <v>16</v>
      </c>
      <c r="F2" s="31" t="s">
        <v>17</v>
      </c>
      <c r="G2" s="31" t="s">
        <v>9</v>
      </c>
      <c r="H2" s="31" t="s">
        <v>13</v>
      </c>
      <c r="I2" s="31" t="s">
        <v>19</v>
      </c>
      <c r="J2" s="4"/>
      <c r="N2" s="25" t="s">
        <v>30</v>
      </c>
      <c r="O2" s="27" t="s">
        <v>31</v>
      </c>
      <c r="P2" s="26"/>
      <c r="Q2" s="26"/>
      <c r="R2" s="26"/>
      <c r="S2" s="27" t="s">
        <v>23</v>
      </c>
      <c r="T2" s="26"/>
      <c r="U2" s="26"/>
      <c r="V2" s="26"/>
    </row>
    <row r="3" spans="1:22" ht="15.75">
      <c r="A3" s="31">
        <v>1000</v>
      </c>
      <c r="B3" s="32">
        <v>54.869050000000001</v>
      </c>
      <c r="C3" s="32">
        <v>54.884686000000002</v>
      </c>
      <c r="D3" s="32">
        <f>C3-B3</f>
        <v>1.5636000000000649E-2</v>
      </c>
      <c r="E3" s="32">
        <v>49.931317999999997</v>
      </c>
      <c r="F3" s="32">
        <v>49.946944999999999</v>
      </c>
      <c r="G3" s="32">
        <f>F3-E3</f>
        <v>1.5627000000002056E-2</v>
      </c>
      <c r="H3" s="32">
        <f>D3-G3</f>
        <v>8.9999999985934664E-6</v>
      </c>
      <c r="I3" s="32">
        <f>H3/D3</f>
        <v>5.7559478118400444E-4</v>
      </c>
      <c r="J3" s="4"/>
      <c r="N3" s="25" t="s">
        <v>6</v>
      </c>
      <c r="O3" s="25" t="s">
        <v>25</v>
      </c>
      <c r="P3" s="25" t="s">
        <v>26</v>
      </c>
      <c r="Q3" s="25" t="s">
        <v>27</v>
      </c>
      <c r="R3" s="29" t="s">
        <v>28</v>
      </c>
      <c r="S3" s="29" t="s">
        <v>25</v>
      </c>
      <c r="T3" s="29" t="s">
        <v>26</v>
      </c>
      <c r="U3" s="29" t="s">
        <v>27</v>
      </c>
      <c r="V3" s="29" t="s">
        <v>28</v>
      </c>
    </row>
    <row r="4" spans="1:22" ht="15.75">
      <c r="A4" s="31">
        <v>10000</v>
      </c>
      <c r="B4" s="32">
        <v>9.6944689999999998</v>
      </c>
      <c r="C4" s="32">
        <v>9.7166239999999995</v>
      </c>
      <c r="D4" s="32">
        <f t="shared" ref="D4:D9" si="0">C4-B4</f>
        <v>2.2154999999999703E-2</v>
      </c>
      <c r="E4" s="32">
        <v>45.606645</v>
      </c>
      <c r="F4" s="32">
        <v>45.814225</v>
      </c>
      <c r="G4" s="32">
        <f t="shared" ref="G4:G9" si="1">F4-E4</f>
        <v>0.2075800000000001</v>
      </c>
      <c r="H4" s="32">
        <f t="shared" ref="H4:H6" si="2">D4-G4</f>
        <v>-0.1854250000000004</v>
      </c>
      <c r="I4" s="32">
        <f t="shared" ref="I4:I7" si="3">H4/D4</f>
        <v>-8.3694425637554897</v>
      </c>
      <c r="J4" s="4"/>
      <c r="N4" s="28">
        <v>1000</v>
      </c>
      <c r="O4" s="4">
        <v>1.6E-2</v>
      </c>
      <c r="P4" s="4"/>
      <c r="Q4" s="4"/>
      <c r="R4" s="4"/>
      <c r="S4" s="4"/>
      <c r="T4" s="4"/>
      <c r="U4" s="4"/>
      <c r="V4" s="4"/>
    </row>
    <row r="5" spans="1:22" ht="15.75">
      <c r="A5" s="31">
        <v>100000</v>
      </c>
      <c r="B5" s="32">
        <v>25.549378000000001</v>
      </c>
      <c r="C5" s="32">
        <v>25.766095</v>
      </c>
      <c r="D5" s="32">
        <f t="shared" si="0"/>
        <v>0.21671699999999916</v>
      </c>
      <c r="E5" s="32">
        <v>55.465383000000003</v>
      </c>
      <c r="F5" s="32">
        <v>56.220970000000001</v>
      </c>
      <c r="G5" s="32">
        <f t="shared" si="1"/>
        <v>0.75558699999999845</v>
      </c>
      <c r="H5" s="32">
        <f t="shared" si="2"/>
        <v>-0.53886999999999929</v>
      </c>
      <c r="I5" s="32">
        <f t="shared" si="3"/>
        <v>-2.4865146712071566</v>
      </c>
      <c r="J5" s="4"/>
      <c r="N5" s="28">
        <v>10000</v>
      </c>
      <c r="O5" s="4">
        <v>2.1999999999999999E-2</v>
      </c>
      <c r="P5" s="4"/>
      <c r="Q5" s="4"/>
      <c r="R5" s="4"/>
      <c r="S5" s="4"/>
      <c r="T5" s="4"/>
      <c r="U5" s="4"/>
      <c r="V5" s="4"/>
    </row>
    <row r="6" spans="1:22" ht="15.75">
      <c r="A6" s="31">
        <v>1000000</v>
      </c>
      <c r="B6" s="32">
        <v>49.639494999999997</v>
      </c>
      <c r="C6" s="32">
        <v>51.979767000000002</v>
      </c>
      <c r="D6" s="32">
        <f t="shared" si="0"/>
        <v>2.3402720000000059</v>
      </c>
      <c r="E6" s="32">
        <v>30.986419000000001</v>
      </c>
      <c r="F6" s="32">
        <v>36.348711999999999</v>
      </c>
      <c r="G6" s="32">
        <f t="shared" si="1"/>
        <v>5.3622929999999975</v>
      </c>
      <c r="H6" s="32">
        <f t="shared" si="2"/>
        <v>-3.0220209999999916</v>
      </c>
      <c r="I6" s="32">
        <f t="shared" si="3"/>
        <v>-1.2913118646037658</v>
      </c>
      <c r="J6" s="4"/>
      <c r="N6" s="28">
        <v>100000</v>
      </c>
      <c r="O6" s="29">
        <v>0.217</v>
      </c>
      <c r="P6" s="4"/>
      <c r="Q6" s="4"/>
      <c r="R6" s="4"/>
      <c r="S6" s="4"/>
      <c r="T6" s="4"/>
      <c r="U6" s="4"/>
      <c r="V6" s="4"/>
    </row>
    <row r="7" spans="1:22" ht="15.75">
      <c r="A7" s="31">
        <v>10000000</v>
      </c>
      <c r="B7" s="34" t="s">
        <v>40</v>
      </c>
      <c r="C7" s="34" t="s">
        <v>40</v>
      </c>
      <c r="D7" s="34" t="s">
        <v>40</v>
      </c>
      <c r="E7" s="34" t="s">
        <v>40</v>
      </c>
      <c r="F7" s="34" t="s">
        <v>40</v>
      </c>
      <c r="G7" s="34" t="s">
        <v>40</v>
      </c>
      <c r="H7" s="32" t="s">
        <v>40</v>
      </c>
      <c r="I7" s="34" t="s">
        <v>40</v>
      </c>
      <c r="J7" s="4"/>
      <c r="N7" s="28">
        <v>1000000</v>
      </c>
      <c r="O7" s="29">
        <v>2.34</v>
      </c>
      <c r="P7" s="4"/>
      <c r="Q7" s="4"/>
      <c r="R7" s="4"/>
      <c r="S7" s="4"/>
      <c r="T7" s="4"/>
      <c r="U7" s="4"/>
      <c r="V7" s="4"/>
    </row>
    <row r="8" spans="1:22">
      <c r="A8" s="29"/>
      <c r="B8" s="4"/>
      <c r="C8" s="4"/>
      <c r="D8" s="4"/>
      <c r="E8" s="4"/>
      <c r="F8" s="4"/>
      <c r="G8" s="4"/>
      <c r="H8" s="4"/>
      <c r="I8" s="4"/>
      <c r="J8" s="4"/>
      <c r="N8" s="28">
        <v>10000000</v>
      </c>
      <c r="O8" s="29">
        <v>29.12</v>
      </c>
      <c r="P8" s="4"/>
      <c r="Q8" s="4"/>
      <c r="R8" s="4"/>
      <c r="S8" s="4"/>
      <c r="T8" s="4"/>
      <c r="U8" s="4"/>
      <c r="V8" s="4"/>
    </row>
    <row r="9" spans="1:22">
      <c r="A9" s="29"/>
      <c r="B9" s="4"/>
      <c r="C9" s="4"/>
      <c r="D9" s="4"/>
      <c r="E9" s="4"/>
      <c r="F9" s="4"/>
      <c r="G9" s="4"/>
      <c r="H9" s="4"/>
      <c r="I9" s="4"/>
      <c r="J9" s="4"/>
      <c r="N9" s="28">
        <v>100000000</v>
      </c>
      <c r="O9" s="4"/>
      <c r="P9" s="4"/>
      <c r="Q9" s="4"/>
      <c r="R9" s="4"/>
      <c r="S9" s="4"/>
      <c r="T9" s="4"/>
      <c r="U9" s="4"/>
      <c r="V9" s="4"/>
    </row>
  </sheetData>
  <mergeCells count="5">
    <mergeCell ref="B1:D1"/>
    <mergeCell ref="E1:G1"/>
    <mergeCell ref="H1:I1"/>
    <mergeCell ref="O2:R2"/>
    <mergeCell ref="S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Mishra</dc:creator>
  <cp:lastModifiedBy>Soumya Mishra</cp:lastModifiedBy>
  <cp:lastPrinted>2017-10-06T01:21:21Z</cp:lastPrinted>
  <dcterms:created xsi:type="dcterms:W3CDTF">2017-09-18T18:19:47Z</dcterms:created>
  <dcterms:modified xsi:type="dcterms:W3CDTF">2017-11-03T04:49:32Z</dcterms:modified>
</cp:coreProperties>
</file>