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<sst xmlns="http://schemas.openxmlformats.org/spreadsheetml/2006/main" count="96" uniqueCount="47">
  <si>
    <t>Iteration 1</t>
  </si>
  <si>
    <t>Step 1</t>
  </si>
  <si>
    <t>Step2</t>
  </si>
  <si>
    <t>Step 4 - Calculate individual X error  Used in Step 5</t>
  </si>
  <si>
    <t>X1</t>
  </si>
  <si>
    <t>X2</t>
  </si>
  <si>
    <t>X3</t>
  </si>
  <si>
    <t>Y</t>
  </si>
  <si>
    <t>GIVEN</t>
  </si>
  <si>
    <t>Formula for Predicted Y is</t>
  </si>
  <si>
    <t>Calculating the value new Y</t>
  </si>
  <si>
    <t>Error = (New Y - Y)Square</t>
  </si>
  <si>
    <t>Error</t>
  </si>
  <si>
    <t>Error X X1</t>
  </si>
  <si>
    <t>Errro X X2</t>
  </si>
  <si>
    <t>Error X x3</t>
  </si>
  <si>
    <t>W0=W1=W2=W3=0.5</t>
  </si>
  <si>
    <t>y=w0+w1*X1+W2*X2+W3X3</t>
  </si>
  <si>
    <t>y=w0+w1*X1+W2*X2+W3X4</t>
  </si>
  <si>
    <t>y=w0+w1*X1+W2*X2+W3X5</t>
  </si>
  <si>
    <t>y=w0+w1*X1+W2*X2+W3X6</t>
  </si>
  <si>
    <t>y=w0+w1*X1+W2*X2+W3X7</t>
  </si>
  <si>
    <t>y=w0+w1*X1+W2*X2+W3X8</t>
  </si>
  <si>
    <t>y=w0+w1*X1+W2*X2+W3X9</t>
  </si>
  <si>
    <t>y=w0+w1*X1+W2*X2+W3X10</t>
  </si>
  <si>
    <t>y=w0+w1*X1+W2*X2+W3X11</t>
  </si>
  <si>
    <t>y=w0+w1*X1+W2*X2+W3X12</t>
  </si>
  <si>
    <t xml:space="preserve"> </t>
  </si>
  <si>
    <t>Step3</t>
  </si>
  <si>
    <t>J(w) = (1/(2m)) X (Sum( Error Sum)</t>
  </si>
  <si>
    <t>Sum( Error X X values)</t>
  </si>
  <si>
    <t>1/(2*count=10) X Error Square total</t>
  </si>
  <si>
    <t>Step 5</t>
  </si>
  <si>
    <t>Learning Rate = 0.1</t>
  </si>
  <si>
    <t>Adjust the wightts</t>
  </si>
  <si>
    <t>W - Learning rate X (1/m) X Sum( Error  X X values)</t>
  </si>
  <si>
    <t>Weight 0 adjustment</t>
  </si>
  <si>
    <t>Weight 1 adjustment</t>
  </si>
  <si>
    <t>Weight 2 adjustment</t>
  </si>
  <si>
    <t>Weight 3</t>
  </si>
  <si>
    <t>Derived from Step 5</t>
  </si>
  <si>
    <t>w0 = -2.5, W1 = -51.07</t>
  </si>
  <si>
    <t>W2 = -100.97</t>
  </si>
  <si>
    <t>W3 = -62.64</t>
  </si>
  <si>
    <t>W - Learning rate X (1/2m) X Sum( Error  X X values)</t>
  </si>
  <si>
    <t>Weight 1</t>
  </si>
  <si>
    <t>Weight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</si>
</sst>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FFD966"/>
        <bgColor rgb="FFFFD966"/>
      </patternFill>
    </fill>
    <fill>
      <patternFill patternType="solid">
        <fgColor rgb="FF00FFFF"/>
        <bgColor rgb="FF00FFFF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Fill="1" applyFont="1"/>
    <xf borderId="0" fillId="7" fontId="1" numFmtId="0" xfId="0" applyAlignment="1" applyFont="1">
      <alignment readingOrder="0"/>
    </xf>
    <xf borderId="0" fillId="8" fontId="1" numFmtId="0" xfId="0" applyAlignment="1" applyFill="1" applyFont="1">
      <alignment readingOrder="0"/>
    </xf>
    <xf borderId="0" fillId="9" fontId="2" numFmtId="0" xfId="0" applyAlignment="1" applyFill="1" applyFont="1">
      <alignment horizontal="left" readingOrder="0"/>
    </xf>
    <xf borderId="0" fillId="8" fontId="1" numFmtId="0" xfId="0" applyFont="1"/>
    <xf borderId="0" fillId="9" fontId="1" numFmtId="0" xfId="0" applyAlignment="1" applyFont="1">
      <alignment readingOrder="0"/>
    </xf>
    <xf borderId="0" fillId="9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9.57"/>
    <col customWidth="1" min="2" max="2" width="8.71"/>
    <col customWidth="1" min="3" max="3" width="5.0"/>
    <col customWidth="1" min="4" max="4" width="5.71"/>
    <col customWidth="1" min="5" max="5" width="19.14"/>
    <col customWidth="1" min="6" max="6" width="25.0"/>
    <col customWidth="1" min="7" max="7" width="24.57"/>
    <col customWidth="1" min="8" max="8" width="29.0"/>
  </cols>
  <sheetData>
    <row r="1">
      <c r="A1" s="1" t="s">
        <v>0</v>
      </c>
      <c r="B1" s="2" t="s">
        <v>0</v>
      </c>
      <c r="C1" s="2"/>
      <c r="D1" s="2"/>
      <c r="E1" s="2"/>
      <c r="F1" s="2"/>
      <c r="G1" s="1" t="s">
        <v>1</v>
      </c>
      <c r="H1" s="1" t="s">
        <v>2</v>
      </c>
      <c r="I1" s="3" t="s">
        <v>3</v>
      </c>
    </row>
    <row r="2">
      <c r="A2" s="1" t="s">
        <v>4</v>
      </c>
      <c r="B2" s="1" t="s">
        <v>5</v>
      </c>
      <c r="C2" s="1" t="s">
        <v>6</v>
      </c>
      <c r="D2" s="4" t="s">
        <v>7</v>
      </c>
      <c r="E2" s="5" t="s">
        <v>8</v>
      </c>
      <c r="F2" s="6" t="s">
        <v>9</v>
      </c>
      <c r="G2" s="1" t="s">
        <v>10</v>
      </c>
      <c r="H2" s="1" t="s">
        <v>11</v>
      </c>
      <c r="I2" s="3" t="s">
        <v>12</v>
      </c>
      <c r="J2" s="3" t="s">
        <v>13</v>
      </c>
      <c r="K2" s="3" t="s">
        <v>14</v>
      </c>
      <c r="L2" s="3" t="s">
        <v>15</v>
      </c>
    </row>
    <row r="3">
      <c r="A3" s="3">
        <v>10.0</v>
      </c>
      <c r="B3" s="3">
        <v>50.0</v>
      </c>
      <c r="C3" s="3">
        <v>20.0</v>
      </c>
      <c r="D3" s="3">
        <v>10.0</v>
      </c>
      <c r="E3" s="3" t="s">
        <v>16</v>
      </c>
      <c r="F3" s="3" t="s">
        <v>17</v>
      </c>
      <c r="G3">
        <f t="shared" ref="G3:G12" si="1">0.5+A3*0.5+0.5*B3+0.5*C3</f>
        <v>40.5</v>
      </c>
      <c r="H3">
        <f t="shared" ref="H3:H12" si="2">(G3-D3)^2</f>
        <v>930.25</v>
      </c>
      <c r="I3">
        <f t="shared" ref="I3:I12" si="3">G3-D3</f>
        <v>30.5</v>
      </c>
      <c r="J3">
        <f t="shared" ref="J3:J12" si="4">I3*A3</f>
        <v>305</v>
      </c>
      <c r="K3">
        <f t="shared" ref="K3:K12" si="5">I3*B3</f>
        <v>1525</v>
      </c>
      <c r="L3">
        <f t="shared" ref="L3:L12" si="6">I3*C3</f>
        <v>610</v>
      </c>
    </row>
    <row r="4">
      <c r="A4" s="3">
        <v>11.0</v>
      </c>
      <c r="B4" s="3">
        <v>31.0</v>
      </c>
      <c r="C4" s="3">
        <v>22.0</v>
      </c>
      <c r="D4" s="3">
        <v>12.0</v>
      </c>
      <c r="E4" s="3" t="s">
        <v>16</v>
      </c>
      <c r="F4" s="3" t="s">
        <v>18</v>
      </c>
      <c r="G4">
        <f t="shared" si="1"/>
        <v>32.5</v>
      </c>
      <c r="H4">
        <f t="shared" si="2"/>
        <v>420.25</v>
      </c>
      <c r="I4">
        <f t="shared" si="3"/>
        <v>20.5</v>
      </c>
      <c r="J4">
        <f t="shared" si="4"/>
        <v>225.5</v>
      </c>
      <c r="K4">
        <f t="shared" si="5"/>
        <v>635.5</v>
      </c>
      <c r="L4">
        <f t="shared" si="6"/>
        <v>451</v>
      </c>
    </row>
    <row r="5">
      <c r="A5" s="3">
        <v>11.0</v>
      </c>
      <c r="B5" s="3">
        <v>12.0</v>
      </c>
      <c r="C5" s="3">
        <v>15.0</v>
      </c>
      <c r="D5" s="3">
        <v>4.0</v>
      </c>
      <c r="E5" s="3" t="s">
        <v>16</v>
      </c>
      <c r="F5" s="3" t="s">
        <v>19</v>
      </c>
      <c r="G5">
        <f t="shared" si="1"/>
        <v>19.5</v>
      </c>
      <c r="H5">
        <f t="shared" si="2"/>
        <v>240.25</v>
      </c>
      <c r="I5">
        <f t="shared" si="3"/>
        <v>15.5</v>
      </c>
      <c r="J5">
        <f t="shared" si="4"/>
        <v>170.5</v>
      </c>
      <c r="K5">
        <f t="shared" si="5"/>
        <v>186</v>
      </c>
      <c r="L5">
        <f t="shared" si="6"/>
        <v>232.5</v>
      </c>
    </row>
    <row r="6">
      <c r="A6" s="3">
        <v>20.0</v>
      </c>
      <c r="B6" s="3">
        <v>55.0</v>
      </c>
      <c r="C6" s="3">
        <v>20.0</v>
      </c>
      <c r="D6" s="3">
        <v>22.0</v>
      </c>
      <c r="E6" s="3" t="s">
        <v>16</v>
      </c>
      <c r="F6" s="3" t="s">
        <v>20</v>
      </c>
      <c r="G6">
        <f t="shared" si="1"/>
        <v>48</v>
      </c>
      <c r="H6">
        <f t="shared" si="2"/>
        <v>676</v>
      </c>
      <c r="I6">
        <f t="shared" si="3"/>
        <v>26</v>
      </c>
      <c r="J6">
        <f t="shared" si="4"/>
        <v>520</v>
      </c>
      <c r="K6">
        <f t="shared" si="5"/>
        <v>1430</v>
      </c>
      <c r="L6">
        <f t="shared" si="6"/>
        <v>520</v>
      </c>
    </row>
    <row r="7">
      <c r="A7" s="3">
        <v>23.0</v>
      </c>
      <c r="B7" s="3">
        <v>41.0</v>
      </c>
      <c r="C7" s="3">
        <v>27.0</v>
      </c>
      <c r="D7" s="3">
        <v>1.0</v>
      </c>
      <c r="E7" s="3" t="s">
        <v>16</v>
      </c>
      <c r="F7" s="3" t="s">
        <v>21</v>
      </c>
      <c r="G7">
        <f t="shared" si="1"/>
        <v>46</v>
      </c>
      <c r="H7">
        <f t="shared" si="2"/>
        <v>2025</v>
      </c>
      <c r="I7">
        <f t="shared" si="3"/>
        <v>45</v>
      </c>
      <c r="J7">
        <f t="shared" si="4"/>
        <v>1035</v>
      </c>
      <c r="K7">
        <f t="shared" si="5"/>
        <v>1845</v>
      </c>
      <c r="L7">
        <f t="shared" si="6"/>
        <v>1215</v>
      </c>
    </row>
    <row r="8">
      <c r="A8" s="3">
        <v>31.0</v>
      </c>
      <c r="B8" s="3">
        <v>12.0</v>
      </c>
      <c r="C8" s="3">
        <v>35.0</v>
      </c>
      <c r="D8" s="3">
        <v>9.0</v>
      </c>
      <c r="E8" s="3" t="s">
        <v>16</v>
      </c>
      <c r="F8" s="3" t="s">
        <v>22</v>
      </c>
      <c r="G8">
        <f t="shared" si="1"/>
        <v>39.5</v>
      </c>
      <c r="H8">
        <f t="shared" si="2"/>
        <v>930.25</v>
      </c>
      <c r="I8">
        <f t="shared" si="3"/>
        <v>30.5</v>
      </c>
      <c r="J8">
        <f t="shared" si="4"/>
        <v>945.5</v>
      </c>
      <c r="K8">
        <f t="shared" si="5"/>
        <v>366</v>
      </c>
      <c r="L8">
        <f t="shared" si="6"/>
        <v>1067.5</v>
      </c>
    </row>
    <row r="9">
      <c r="A9" s="3">
        <v>13.0</v>
      </c>
      <c r="B9" s="3">
        <v>18.0</v>
      </c>
      <c r="C9" s="3">
        <v>12.0</v>
      </c>
      <c r="D9" s="3">
        <v>23.0</v>
      </c>
      <c r="E9" s="3" t="s">
        <v>16</v>
      </c>
      <c r="F9" s="3" t="s">
        <v>23</v>
      </c>
      <c r="G9">
        <f t="shared" si="1"/>
        <v>22</v>
      </c>
      <c r="H9">
        <f t="shared" si="2"/>
        <v>1</v>
      </c>
      <c r="I9">
        <f t="shared" si="3"/>
        <v>-1</v>
      </c>
      <c r="J9">
        <f t="shared" si="4"/>
        <v>-13</v>
      </c>
      <c r="K9">
        <f t="shared" si="5"/>
        <v>-18</v>
      </c>
      <c r="L9">
        <f t="shared" si="6"/>
        <v>-12</v>
      </c>
    </row>
    <row r="10">
      <c r="A10" s="3">
        <v>21.0</v>
      </c>
      <c r="B10" s="3">
        <v>55.0</v>
      </c>
      <c r="C10" s="3">
        <v>16.0</v>
      </c>
      <c r="D10" s="3">
        <v>16.0</v>
      </c>
      <c r="E10" s="3" t="s">
        <v>16</v>
      </c>
      <c r="F10" s="3" t="s">
        <v>24</v>
      </c>
      <c r="G10">
        <f t="shared" si="1"/>
        <v>46.5</v>
      </c>
      <c r="H10">
        <f t="shared" si="2"/>
        <v>930.25</v>
      </c>
      <c r="I10">
        <f t="shared" si="3"/>
        <v>30.5</v>
      </c>
      <c r="J10">
        <f t="shared" si="4"/>
        <v>640.5</v>
      </c>
      <c r="K10">
        <f t="shared" si="5"/>
        <v>1677.5</v>
      </c>
      <c r="L10">
        <f t="shared" si="6"/>
        <v>488</v>
      </c>
    </row>
    <row r="11">
      <c r="A11" s="3">
        <v>32.0</v>
      </c>
      <c r="B11" s="3">
        <v>56.0</v>
      </c>
      <c r="C11" s="3">
        <v>27.0</v>
      </c>
      <c r="D11" s="3">
        <v>22.0</v>
      </c>
      <c r="E11" s="3" t="s">
        <v>16</v>
      </c>
      <c r="F11" s="3" t="s">
        <v>25</v>
      </c>
      <c r="G11">
        <f t="shared" si="1"/>
        <v>58</v>
      </c>
      <c r="H11">
        <f t="shared" si="2"/>
        <v>1296</v>
      </c>
      <c r="I11">
        <f t="shared" si="3"/>
        <v>36</v>
      </c>
      <c r="J11">
        <f t="shared" si="4"/>
        <v>1152</v>
      </c>
      <c r="K11">
        <f t="shared" si="5"/>
        <v>2016</v>
      </c>
      <c r="L11">
        <f t="shared" si="6"/>
        <v>972</v>
      </c>
    </row>
    <row r="12">
      <c r="A12" s="3">
        <v>8.0</v>
      </c>
      <c r="B12" s="3">
        <v>22.0</v>
      </c>
      <c r="C12" s="3">
        <v>35.0</v>
      </c>
      <c r="D12" s="3">
        <v>11.0</v>
      </c>
      <c r="E12" s="3" t="s">
        <v>16</v>
      </c>
      <c r="F12" s="3" t="s">
        <v>26</v>
      </c>
      <c r="G12">
        <f t="shared" si="1"/>
        <v>33</v>
      </c>
      <c r="H12">
        <f t="shared" si="2"/>
        <v>484</v>
      </c>
      <c r="I12">
        <f t="shared" si="3"/>
        <v>22</v>
      </c>
      <c r="J12">
        <f t="shared" si="4"/>
        <v>176</v>
      </c>
      <c r="K12">
        <f t="shared" si="5"/>
        <v>484</v>
      </c>
      <c r="L12">
        <f t="shared" si="6"/>
        <v>770</v>
      </c>
    </row>
    <row r="13">
      <c r="G13" s="3" t="s">
        <v>27</v>
      </c>
      <c r="H13" s="7">
        <f t="shared" ref="H13:L13" si="7">Sum(H3:H12)</f>
        <v>7933.25</v>
      </c>
      <c r="I13" s="8">
        <f t="shared" si="7"/>
        <v>255.5</v>
      </c>
      <c r="J13" s="8">
        <f t="shared" si="7"/>
        <v>5157</v>
      </c>
      <c r="K13" s="8">
        <f t="shared" si="7"/>
        <v>10147</v>
      </c>
      <c r="L13" s="8">
        <f t="shared" si="7"/>
        <v>6314</v>
      </c>
    </row>
    <row r="14">
      <c r="G14" s="9" t="s">
        <v>28</v>
      </c>
      <c r="H14" s="9" t="s">
        <v>29</v>
      </c>
      <c r="J14" s="10" t="s">
        <v>30</v>
      </c>
      <c r="K14" s="10" t="s">
        <v>30</v>
      </c>
      <c r="L14" s="10" t="s">
        <v>30</v>
      </c>
    </row>
    <row r="15">
      <c r="G15" s="11"/>
      <c r="H15" s="9" t="s">
        <v>31</v>
      </c>
    </row>
    <row r="16">
      <c r="G16" s="9"/>
      <c r="H16" s="11">
        <f>H13/20</f>
        <v>396.6625</v>
      </c>
    </row>
    <row r="17">
      <c r="G17" s="12" t="s">
        <v>32</v>
      </c>
      <c r="H17" s="12" t="s">
        <v>33</v>
      </c>
      <c r="I17" s="13"/>
    </row>
    <row r="18">
      <c r="G18" s="13"/>
      <c r="H18" s="12" t="s">
        <v>34</v>
      </c>
      <c r="I18" s="13"/>
    </row>
    <row r="19">
      <c r="G19" s="13"/>
      <c r="H19" s="12" t="s">
        <v>35</v>
      </c>
      <c r="I19" s="13"/>
    </row>
    <row r="20">
      <c r="G20" s="12" t="s">
        <v>36</v>
      </c>
      <c r="H20" s="12">
        <f>0.05 - (0.1/10) * 255</f>
        <v>-2.5</v>
      </c>
      <c r="I20" s="13"/>
    </row>
    <row r="21">
      <c r="G21" s="12" t="s">
        <v>37</v>
      </c>
      <c r="H21" s="13">
        <f>0.5- (0.1/10)*J13</f>
        <v>-51.07</v>
      </c>
      <c r="I21" s="13"/>
    </row>
    <row r="22">
      <c r="G22" s="12" t="s">
        <v>38</v>
      </c>
      <c r="H22" s="13">
        <f>0.5- (0.1/10)*K13</f>
        <v>-100.97</v>
      </c>
    </row>
    <row r="23">
      <c r="G23" s="12" t="s">
        <v>39</v>
      </c>
      <c r="H23" s="13">
        <f>0.5- (0.1/10)*L13</f>
        <v>-62.64</v>
      </c>
    </row>
    <row r="25">
      <c r="B25" s="2" t="s">
        <v>0</v>
      </c>
      <c r="C25" s="2"/>
      <c r="D25" s="2"/>
      <c r="E25" s="2"/>
      <c r="F25" s="2"/>
      <c r="G25" s="1" t="s">
        <v>1</v>
      </c>
      <c r="H25" s="1" t="s">
        <v>2</v>
      </c>
      <c r="I25" s="3" t="s">
        <v>3</v>
      </c>
    </row>
    <row r="26">
      <c r="A26" s="1" t="s">
        <v>4</v>
      </c>
      <c r="B26" s="1" t="s">
        <v>5</v>
      </c>
      <c r="C26" s="1" t="s">
        <v>6</v>
      </c>
      <c r="D26" s="4" t="s">
        <v>7</v>
      </c>
      <c r="E26" s="5" t="s">
        <v>40</v>
      </c>
      <c r="F26" s="6" t="s">
        <v>9</v>
      </c>
      <c r="G26" s="1" t="s">
        <v>10</v>
      </c>
      <c r="H26" s="1" t="s">
        <v>11</v>
      </c>
      <c r="I26" s="3" t="s">
        <v>12</v>
      </c>
      <c r="J26" s="3" t="s">
        <v>13</v>
      </c>
      <c r="K26" s="3" t="s">
        <v>14</v>
      </c>
      <c r="L26" s="3" t="s">
        <v>15</v>
      </c>
    </row>
    <row r="27">
      <c r="A27" s="3">
        <v>10.0</v>
      </c>
      <c r="B27" s="3">
        <v>50.0</v>
      </c>
      <c r="C27" s="3">
        <v>20.0</v>
      </c>
      <c r="D27" s="3">
        <v>10.0</v>
      </c>
      <c r="E27" s="3" t="s">
        <v>41</v>
      </c>
      <c r="F27" s="3" t="s">
        <v>17</v>
      </c>
      <c r="G27">
        <f t="shared" ref="G27:G36" si="8">-2.5+A27*(-51.07)+(-100.97)*B27+(-62.64)*C27</f>
        <v>-6814.5</v>
      </c>
      <c r="H27">
        <f t="shared" ref="H27:H36" si="9">(G27-D27)^2</f>
        <v>46573800.25</v>
      </c>
      <c r="I27">
        <f t="shared" ref="I27:I36" si="10">G27-D27</f>
        <v>-6824.5</v>
      </c>
      <c r="J27">
        <f t="shared" ref="J27:J36" si="11">I27*A27</f>
        <v>-68245</v>
      </c>
      <c r="K27">
        <f t="shared" ref="K27:K36" si="12">I27*B27</f>
        <v>-341225</v>
      </c>
      <c r="L27">
        <f t="shared" ref="L27:L36" si="13">I27*C27</f>
        <v>-136490</v>
      </c>
    </row>
    <row r="28">
      <c r="A28" s="3">
        <v>11.0</v>
      </c>
      <c r="B28" s="3">
        <v>31.0</v>
      </c>
      <c r="C28" s="3">
        <v>22.0</v>
      </c>
      <c r="D28" s="3">
        <v>12.0</v>
      </c>
      <c r="E28" s="3" t="s">
        <v>42</v>
      </c>
      <c r="F28" s="3" t="s">
        <v>18</v>
      </c>
      <c r="G28">
        <f t="shared" si="8"/>
        <v>-5072.42</v>
      </c>
      <c r="H28">
        <f t="shared" si="9"/>
        <v>25851326.74</v>
      </c>
      <c r="I28">
        <f t="shared" si="10"/>
        <v>-5084.42</v>
      </c>
      <c r="J28">
        <f t="shared" si="11"/>
        <v>-55928.62</v>
      </c>
      <c r="K28">
        <f t="shared" si="12"/>
        <v>-157617.02</v>
      </c>
      <c r="L28">
        <f t="shared" si="13"/>
        <v>-111857.24</v>
      </c>
    </row>
    <row r="29">
      <c r="A29" s="3">
        <v>11.0</v>
      </c>
      <c r="B29" s="3">
        <v>12.0</v>
      </c>
      <c r="C29" s="3">
        <v>15.0</v>
      </c>
      <c r="D29" s="3">
        <v>4.0</v>
      </c>
      <c r="E29" s="3" t="s">
        <v>43</v>
      </c>
      <c r="F29" s="3" t="s">
        <v>19</v>
      </c>
      <c r="G29">
        <f t="shared" si="8"/>
        <v>-2715.51</v>
      </c>
      <c r="H29">
        <f t="shared" si="9"/>
        <v>7395734.64</v>
      </c>
      <c r="I29">
        <f t="shared" si="10"/>
        <v>-2719.51</v>
      </c>
      <c r="J29">
        <f t="shared" si="11"/>
        <v>-29914.61</v>
      </c>
      <c r="K29">
        <f t="shared" si="12"/>
        <v>-32634.12</v>
      </c>
      <c r="L29">
        <f t="shared" si="13"/>
        <v>-40792.65</v>
      </c>
    </row>
    <row r="30">
      <c r="A30" s="3">
        <v>20.0</v>
      </c>
      <c r="B30" s="3">
        <v>55.0</v>
      </c>
      <c r="C30" s="3">
        <v>20.0</v>
      </c>
      <c r="D30" s="3">
        <v>22.0</v>
      </c>
      <c r="F30" s="3" t="s">
        <v>20</v>
      </c>
      <c r="G30">
        <f t="shared" si="8"/>
        <v>-7830.05</v>
      </c>
      <c r="H30">
        <f t="shared" si="9"/>
        <v>61654689.2</v>
      </c>
      <c r="I30">
        <f t="shared" si="10"/>
        <v>-7852.05</v>
      </c>
      <c r="J30">
        <f t="shared" si="11"/>
        <v>-157041</v>
      </c>
      <c r="K30">
        <f t="shared" si="12"/>
        <v>-431862.75</v>
      </c>
      <c r="L30">
        <f t="shared" si="13"/>
        <v>-157041</v>
      </c>
    </row>
    <row r="31">
      <c r="A31" s="3">
        <v>23.0</v>
      </c>
      <c r="B31" s="3">
        <v>41.0</v>
      </c>
      <c r="C31" s="3">
        <v>27.0</v>
      </c>
      <c r="D31" s="3">
        <v>1.0</v>
      </c>
      <c r="F31" s="3" t="s">
        <v>21</v>
      </c>
      <c r="G31">
        <f t="shared" si="8"/>
        <v>-7008.16</v>
      </c>
      <c r="H31">
        <f t="shared" si="9"/>
        <v>49128323.91</v>
      </c>
      <c r="I31">
        <f t="shared" si="10"/>
        <v>-7009.16</v>
      </c>
      <c r="J31">
        <f t="shared" si="11"/>
        <v>-161210.68</v>
      </c>
      <c r="K31">
        <f t="shared" si="12"/>
        <v>-287375.56</v>
      </c>
      <c r="L31">
        <f t="shared" si="13"/>
        <v>-189247.32</v>
      </c>
    </row>
    <row r="32">
      <c r="A32" s="3">
        <v>31.0</v>
      </c>
      <c r="B32" s="3">
        <v>12.0</v>
      </c>
      <c r="C32" s="3">
        <v>35.0</v>
      </c>
      <c r="D32" s="3">
        <v>9.0</v>
      </c>
      <c r="F32" s="3" t="s">
        <v>22</v>
      </c>
      <c r="G32">
        <f t="shared" si="8"/>
        <v>-4989.71</v>
      </c>
      <c r="H32">
        <f t="shared" si="9"/>
        <v>24987101.66</v>
      </c>
      <c r="I32">
        <f t="shared" si="10"/>
        <v>-4998.71</v>
      </c>
      <c r="J32">
        <f t="shared" si="11"/>
        <v>-154960.01</v>
      </c>
      <c r="K32">
        <f t="shared" si="12"/>
        <v>-59984.52</v>
      </c>
      <c r="L32">
        <f t="shared" si="13"/>
        <v>-174954.85</v>
      </c>
    </row>
    <row r="33">
      <c r="A33" s="3">
        <v>13.0</v>
      </c>
      <c r="B33" s="3">
        <v>18.0</v>
      </c>
      <c r="C33" s="3">
        <v>12.0</v>
      </c>
      <c r="D33" s="3">
        <v>23.0</v>
      </c>
      <c r="F33" s="3" t="s">
        <v>23</v>
      </c>
      <c r="G33">
        <f t="shared" si="8"/>
        <v>-3235.55</v>
      </c>
      <c r="H33">
        <f t="shared" si="9"/>
        <v>10618148.1</v>
      </c>
      <c r="I33">
        <f t="shared" si="10"/>
        <v>-3258.55</v>
      </c>
      <c r="J33">
        <f t="shared" si="11"/>
        <v>-42361.15</v>
      </c>
      <c r="K33">
        <f t="shared" si="12"/>
        <v>-58653.9</v>
      </c>
      <c r="L33">
        <f t="shared" si="13"/>
        <v>-39102.6</v>
      </c>
    </row>
    <row r="34">
      <c r="A34" s="3">
        <v>21.0</v>
      </c>
      <c r="B34" s="3">
        <v>55.0</v>
      </c>
      <c r="C34" s="3">
        <v>16.0</v>
      </c>
      <c r="D34" s="3">
        <v>16.0</v>
      </c>
      <c r="F34" s="3" t="s">
        <v>24</v>
      </c>
      <c r="G34">
        <f t="shared" si="8"/>
        <v>-7630.56</v>
      </c>
      <c r="H34">
        <f t="shared" si="9"/>
        <v>58469879.83</v>
      </c>
      <c r="I34">
        <f t="shared" si="10"/>
        <v>-7646.56</v>
      </c>
      <c r="J34">
        <f t="shared" si="11"/>
        <v>-160577.76</v>
      </c>
      <c r="K34">
        <f t="shared" si="12"/>
        <v>-420560.8</v>
      </c>
      <c r="L34">
        <f t="shared" si="13"/>
        <v>-122344.96</v>
      </c>
    </row>
    <row r="35">
      <c r="A35" s="3">
        <v>32.0</v>
      </c>
      <c r="B35" s="3">
        <v>56.0</v>
      </c>
      <c r="C35" s="3">
        <v>27.0</v>
      </c>
      <c r="D35" s="3">
        <v>22.0</v>
      </c>
      <c r="F35" s="3" t="s">
        <v>25</v>
      </c>
      <c r="G35">
        <f t="shared" si="8"/>
        <v>-8982.34</v>
      </c>
      <c r="H35">
        <f t="shared" si="9"/>
        <v>81078138.84</v>
      </c>
      <c r="I35">
        <f t="shared" si="10"/>
        <v>-9004.34</v>
      </c>
      <c r="J35">
        <f t="shared" si="11"/>
        <v>-288138.88</v>
      </c>
      <c r="K35">
        <f t="shared" si="12"/>
        <v>-504243.04</v>
      </c>
      <c r="L35">
        <f t="shared" si="13"/>
        <v>-243117.18</v>
      </c>
    </row>
    <row r="36">
      <c r="A36" s="3">
        <v>8.0</v>
      </c>
      <c r="B36" s="3">
        <v>22.0</v>
      </c>
      <c r="C36" s="3">
        <v>35.0</v>
      </c>
      <c r="D36" s="3">
        <v>11.0</v>
      </c>
      <c r="F36" s="3" t="s">
        <v>26</v>
      </c>
      <c r="G36">
        <f t="shared" si="8"/>
        <v>-4824.8</v>
      </c>
      <c r="H36">
        <f t="shared" si="9"/>
        <v>23384961.64</v>
      </c>
      <c r="I36">
        <f t="shared" si="10"/>
        <v>-4835.8</v>
      </c>
      <c r="J36">
        <f t="shared" si="11"/>
        <v>-38686.4</v>
      </c>
      <c r="K36">
        <f t="shared" si="12"/>
        <v>-106387.6</v>
      </c>
      <c r="L36">
        <f t="shared" si="13"/>
        <v>-169253</v>
      </c>
    </row>
    <row r="37">
      <c r="G37" s="3" t="s">
        <v>27</v>
      </c>
      <c r="H37" s="7">
        <f t="shared" ref="H37:L37" si="14">Sum(H27:H36)</f>
        <v>389142104.8</v>
      </c>
      <c r="I37" s="8">
        <f t="shared" si="14"/>
        <v>-59233.6</v>
      </c>
      <c r="J37" s="8">
        <f t="shared" si="14"/>
        <v>-1157064.11</v>
      </c>
      <c r="K37" s="8">
        <f t="shared" si="14"/>
        <v>-2400544.31</v>
      </c>
      <c r="L37" s="8">
        <f t="shared" si="14"/>
        <v>-1384200.8</v>
      </c>
    </row>
    <row r="38">
      <c r="G38" s="9" t="s">
        <v>28</v>
      </c>
      <c r="H38" s="9" t="s">
        <v>29</v>
      </c>
      <c r="J38" s="10" t="s">
        <v>30</v>
      </c>
      <c r="K38" s="10" t="s">
        <v>30</v>
      </c>
      <c r="L38" s="10" t="s">
        <v>30</v>
      </c>
    </row>
    <row r="39">
      <c r="G39" s="11"/>
      <c r="H39" s="9" t="s">
        <v>31</v>
      </c>
    </row>
    <row r="40">
      <c r="G40" s="9"/>
      <c r="H40" s="11">
        <f>H37/20</f>
        <v>19457105.24</v>
      </c>
    </row>
    <row r="42">
      <c r="G42" s="12" t="s">
        <v>32</v>
      </c>
      <c r="H42" s="12" t="s">
        <v>33</v>
      </c>
      <c r="I42" s="13"/>
    </row>
    <row r="43">
      <c r="G43" s="13"/>
      <c r="H43" s="12" t="s">
        <v>34</v>
      </c>
      <c r="I43" s="13"/>
    </row>
    <row r="44">
      <c r="G44" s="13"/>
      <c r="H44" s="12" t="s">
        <v>44</v>
      </c>
      <c r="I44" s="13"/>
    </row>
    <row r="45">
      <c r="G45" s="12" t="s">
        <v>36</v>
      </c>
      <c r="H45" s="12">
        <f>0.05 - (0.1/10) * I37</f>
        <v>592.386</v>
      </c>
      <c r="I45" s="13"/>
    </row>
    <row r="46">
      <c r="G46" s="12" t="s">
        <v>45</v>
      </c>
      <c r="H46" s="13">
        <f>-51.07- (0.1/10)*J37</f>
        <v>11519.5711</v>
      </c>
      <c r="I46" s="13"/>
    </row>
    <row r="47">
      <c r="G47" s="12" t="s">
        <v>46</v>
      </c>
      <c r="H47" s="13">
        <f>0.5- (0.1/10)*K37</f>
        <v>24005.9431</v>
      </c>
    </row>
    <row r="48">
      <c r="G48" s="12" t="s">
        <v>39</v>
      </c>
      <c r="H48" s="13">
        <f>0.5- (0.1/10)*L37</f>
        <v>13842.508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