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imelineCaches/timelineCache1.xml" ContentType="application/vnd.ms-excel.timelineCache+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001. IIEBM\02. SEM 2 - Specialization BA\9. Excel\"/>
    </mc:Choice>
  </mc:AlternateContent>
  <xr:revisionPtr revIDLastSave="0" documentId="13_ncr:1_{84793A5A-71AC-4B1C-A248-6FEB79147F0A}" xr6:coauthVersionLast="47" xr6:coauthVersionMax="47" xr10:uidLastSave="{00000000-0000-0000-0000-000000000000}"/>
  <bookViews>
    <workbookView xWindow="-107" yWindow="-107" windowWidth="20847" windowHeight="11111" xr2:uid="{00000000-000D-0000-FFFF-FFFF00000000}"/>
  </bookViews>
  <sheets>
    <sheet name="Sheet1" sheetId="1" r:id="rId1"/>
    <sheet name="Sheet2" sheetId="2" r:id="rId2"/>
    <sheet name="Sheet3" sheetId="3" r:id="rId3"/>
    <sheet name="Sheet4" sheetId="4" r:id="rId4"/>
    <sheet name="Sheet5" sheetId="6" r:id="rId5"/>
  </sheets>
  <definedNames>
    <definedName name="_xlnm._FilterDatabase" localSheetId="0" hidden="1">Sheet1!$A$1:$G$36</definedName>
    <definedName name="_xlnm.Criteria" localSheetId="1">Sheet2!$C$2:$D$3</definedName>
    <definedName name="_xlnm.Extract" localSheetId="1">Sheet2!#REF!</definedName>
    <definedName name="NativeTimeline_Date">#N/A</definedName>
    <definedName name="Slicer_Branch">#N/A</definedName>
  </definedNames>
  <calcPr calcId="181029"/>
  <pivotCaches>
    <pivotCache cacheId="0" r:id="rId6"/>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5" i="1" l="1"/>
  <c r="Y4" i="1"/>
  <c r="F2" i="1"/>
  <c r="G2" i="1" s="1"/>
  <c r="F3" i="1"/>
  <c r="G3" i="1" s="1"/>
  <c r="X1"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D36" i="1"/>
  <c r="X2" i="1" l="1" a="1"/>
  <c r="X2" i="1" s="1"/>
  <c r="G36" i="1"/>
  <c r="Y2" i="1" l="1"/>
  <c r="Z2" i="1"/>
  <c r="AA2" i="1"/>
</calcChain>
</file>

<file path=xl/sharedStrings.xml><?xml version="1.0" encoding="utf-8"?>
<sst xmlns="http://schemas.openxmlformats.org/spreadsheetml/2006/main" count="192" uniqueCount="87">
  <si>
    <t>Date</t>
  </si>
  <si>
    <t>Branch</t>
  </si>
  <si>
    <t>Product</t>
  </si>
  <si>
    <t>Qty</t>
  </si>
  <si>
    <t>Price</t>
  </si>
  <si>
    <t>Revenue</t>
  </si>
  <si>
    <t>Birmingham</t>
  </si>
  <si>
    <t>Basics - Omelet pan</t>
  </si>
  <si>
    <t>Brighton</t>
  </si>
  <si>
    <t>Basics - Smoker</t>
  </si>
  <si>
    <t>Nottingham</t>
  </si>
  <si>
    <t>Cty Kitc - Kransekake forms</t>
  </si>
  <si>
    <t>London</t>
  </si>
  <si>
    <t>J Oliver - Tomato/bagel knife</t>
  </si>
  <si>
    <t>Aberdeen</t>
  </si>
  <si>
    <t>Kitchen Press - Knife block or rack</t>
  </si>
  <si>
    <t>M&amp;S - Soda siphon</t>
  </si>
  <si>
    <t>Wolverhampton</t>
  </si>
  <si>
    <t>Own Brand - Glasses, champagne flutes</t>
  </si>
  <si>
    <t>Cardiff</t>
  </si>
  <si>
    <t>Own Brand - Sharpener, electric</t>
  </si>
  <si>
    <t>Leicester</t>
  </si>
  <si>
    <t>J Oliver - Ceramic oven-to-table baking dishes</t>
  </si>
  <si>
    <t>Sheffield</t>
  </si>
  <si>
    <t>Kitchen Press - Stacks and rings</t>
  </si>
  <si>
    <t>M&amp;S - Steak knives</t>
  </si>
  <si>
    <t>Own Brand - Ice bucket</t>
  </si>
  <si>
    <t>Swansea</t>
  </si>
  <si>
    <t>Own Brand - Vertical roaster</t>
  </si>
  <si>
    <t>Newcastle upon Tyne</t>
  </si>
  <si>
    <t>Basics - Casserole pans</t>
  </si>
  <si>
    <t>Basics - Kugelhopf or tube pan</t>
  </si>
  <si>
    <t>Basics - Platt pan</t>
  </si>
  <si>
    <t>Cty Kitc - Rolling mats</t>
  </si>
  <si>
    <t>Belfast</t>
  </si>
  <si>
    <t>Cty Kitc - Steamer, asparagus</t>
  </si>
  <si>
    <t>J Oliver - Glasses, pilsner</t>
  </si>
  <si>
    <t>Southampton</t>
  </si>
  <si>
    <t>Kitchen Press - Cutting board, meat</t>
  </si>
  <si>
    <t>Kitchen Press - Onion soup bowls</t>
  </si>
  <si>
    <t>M&amp;S - Cocktail shaker</t>
  </si>
  <si>
    <t>Own Brand - Coasters</t>
  </si>
  <si>
    <t>Own Brand - Margarita pitcher</t>
  </si>
  <si>
    <t>Basics - Zester</t>
  </si>
  <si>
    <t>Cambridge</t>
  </si>
  <si>
    <t>Cty Kitc - Escargot dishes</t>
  </si>
  <si>
    <t>Delux - Fondue set</t>
  </si>
  <si>
    <t>J Oliver - Jelly roll pan</t>
  </si>
  <si>
    <t>J Oliver - Panettone mold</t>
  </si>
  <si>
    <t>Coventry</t>
  </si>
  <si>
    <t>Kitchen Press - Martini pitcher</t>
  </si>
  <si>
    <t>Plymouth</t>
  </si>
  <si>
    <t>Liverpool</t>
  </si>
  <si>
    <t>Kitchen Press - Poffertjes pan</t>
  </si>
  <si>
    <t>Kitchen Press - Rice cooker</t>
  </si>
  <si>
    <t>Kitchen Press - Wine glass rack</t>
  </si>
  <si>
    <t>Solve</t>
  </si>
  <si>
    <t>Q1</t>
  </si>
  <si>
    <t>Q2</t>
  </si>
  <si>
    <t>Q3</t>
  </si>
  <si>
    <t>Q4</t>
  </si>
  <si>
    <t>Extract the records sheffield with date 07-07-2009</t>
  </si>
  <si>
    <t>Q5</t>
  </si>
  <si>
    <t xml:space="preserve">create drop down list of Product in  cell Q2 </t>
  </si>
  <si>
    <t>Q6</t>
  </si>
  <si>
    <t>fetch the record based on Q2 in the next cell</t>
  </si>
  <si>
    <t>Q7</t>
  </si>
  <si>
    <t xml:space="preserve">show only records of Birmingham with total revenue more than 1000. Now change qty of first record as 3. </t>
  </si>
  <si>
    <t>Enable banded columns and total rows option. Calculate Total Revenue</t>
  </si>
  <si>
    <t>Convert data into table format and name the table as product_det</t>
  </si>
  <si>
    <t>Create a pivot chart using any one pivot table and insert timeline. Show the record of Aug. connect the timeline with both pivot charts</t>
  </si>
  <si>
    <t>Q8</t>
  </si>
  <si>
    <t>Q9</t>
  </si>
  <si>
    <t>configure the date column in such a way that it should accept the dates of 2009 only</t>
  </si>
  <si>
    <t>Q10</t>
  </si>
  <si>
    <t>Highlight the branch column for top three total revenue</t>
  </si>
  <si>
    <t>Q11</t>
  </si>
  <si>
    <t xml:space="preserve">Create two pivot table, one productwise and other branchwise. </t>
  </si>
  <si>
    <t>Disc</t>
  </si>
  <si>
    <t>Disc.</t>
  </si>
  <si>
    <t>Show the discount based on table given in K1-L5</t>
  </si>
  <si>
    <t>Total</t>
  </si>
  <si>
    <t>Data Validation</t>
  </si>
  <si>
    <t>Row Labels</t>
  </si>
  <si>
    <t>Grand Total</t>
  </si>
  <si>
    <t>Sum of Revenue</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</si>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</sst>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sz val="11"/>
      <color theme="1"/>
      <name val="Calibri"/>
      <family val="2"/>
      <scheme val="minor"/>
    </font>
    <font>
      <b/>
      <sz val="16"/>
      <color theme="1"/>
      <name val="Calibri"/>
      <family val="2"/>
      <scheme val="minor"/>
    </font>
    <font>
      <sz val="16"/>
      <color theme="1"/>
      <name val="Calibri"/>
      <family val="2"/>
      <scheme val="minor"/>
    </font>
    <font>
      <b/>
      <sz val="16"/>
      <color theme="1"/>
      <name val="Book Antiqua"/>
      <family val="1"/>
    </font>
    <font>
      <sz val="16"/>
      <color theme="1"/>
      <name val="Book Antiqua"/>
      <family val="1"/>
    </font>
    <font>
      <b/>
      <sz val="16"/>
      <color theme="0"/>
      <name val="Book Antiqua"/>
      <family val="1"/>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0" fontId="4" fillId="2" borderId="1" xfId="0" applyFont="1" applyFill="1" applyBorder="1" applyAlignment="1">
      <alignment horizontal="center" vertical="center"/>
    </xf>
    <xf numFmtId="14" fontId="5" fillId="0" borderId="1" xfId="0" applyNumberFormat="1" applyFont="1" applyBorder="1"/>
    <xf numFmtId="0" fontId="5" fillId="0" borderId="1" xfId="0" applyFont="1" applyBorder="1"/>
    <xf numFmtId="2" fontId="5" fillId="0" borderId="1" xfId="1" applyNumberFormat="1" applyFont="1" applyBorder="1"/>
    <xf numFmtId="0" fontId="3" fillId="0" borderId="0" xfId="0" applyFont="1"/>
    <xf numFmtId="0" fontId="2" fillId="0" borderId="0" xfId="0" applyFont="1"/>
    <xf numFmtId="0" fontId="3" fillId="0" borderId="0" xfId="0" applyFont="1" applyAlignment="1">
      <alignment horizontal="left" wrapText="1"/>
    </xf>
    <xf numFmtId="9" fontId="3" fillId="0" borderId="0" xfId="0" applyNumberFormat="1" applyFont="1"/>
    <xf numFmtId="2" fontId="5" fillId="0" borderId="0" xfId="0" applyNumberFormat="1" applyFont="1"/>
    <xf numFmtId="0" fontId="4" fillId="3" borderId="0" xfId="0" applyFont="1" applyFill="1" applyAlignment="1">
      <alignment horizontal="center" vertical="center"/>
    </xf>
    <xf numFmtId="2" fontId="5" fillId="3" borderId="0" xfId="0" applyNumberFormat="1" applyFont="1" applyFill="1"/>
    <xf numFmtId="2" fontId="2" fillId="0" borderId="0" xfId="0" applyNumberFormat="1" applyFont="1"/>
    <xf numFmtId="0" fontId="3" fillId="0" borderId="0" xfId="0" applyFont="1" applyAlignment="1">
      <alignment horizontal="left"/>
    </xf>
    <xf numFmtId="0" fontId="3" fillId="0" borderId="1" xfId="0" applyFont="1" applyBorder="1"/>
    <xf numFmtId="9" fontId="3" fillId="0" borderId="1" xfId="0" applyNumberFormat="1" applyFont="1" applyBorder="1"/>
    <xf numFmtId="14" fontId="5" fillId="0" borderId="2" xfId="0" applyNumberFormat="1" applyFont="1" applyBorder="1"/>
    <xf numFmtId="2" fontId="5" fillId="0" borderId="3" xfId="0" applyNumberFormat="1" applyFont="1" applyBorder="1"/>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14" fontId="5" fillId="0" borderId="7" xfId="0" applyNumberFormat="1" applyFont="1" applyBorder="1"/>
    <xf numFmtId="0" fontId="5" fillId="0" borderId="8" xfId="0" applyFont="1" applyBorder="1"/>
    <xf numFmtId="2" fontId="5" fillId="0" borderId="8" xfId="1" applyNumberFormat="1" applyFont="1" applyBorder="1"/>
    <xf numFmtId="0" fontId="5" fillId="0" borderId="7" xfId="0" applyFont="1" applyBorder="1"/>
    <xf numFmtId="0" fontId="5" fillId="0" borderId="9" xfId="0" applyFont="1" applyBorder="1"/>
    <xf numFmtId="9" fontId="5" fillId="0" borderId="1" xfId="1" applyNumberFormat="1" applyFont="1" applyBorder="1"/>
    <xf numFmtId="9" fontId="5" fillId="0" borderId="8" xfId="1" applyNumberFormat="1" applyFont="1" applyBorder="1"/>
    <xf numFmtId="0" fontId="6" fillId="2" borderId="1" xfId="0" applyFont="1" applyFill="1" applyBorder="1" applyAlignment="1">
      <alignment horizontal="center" vertical="center"/>
    </xf>
    <xf numFmtId="0" fontId="0" fillId="0" borderId="0" xfId="0" pivotButton="1"/>
    <xf numFmtId="0" fontId="0" fillId="0" borderId="0" xfId="0" applyAlignment="1">
      <alignment horizontal="left"/>
    </xf>
    <xf numFmtId="0" fontId="3" fillId="4" borderId="0" xfId="0" applyFont="1" applyFill="1"/>
    <xf numFmtId="0" fontId="0" fillId="4" borderId="0" xfId="0" applyFill="1"/>
  </cellXfs>
  <cellStyles count="2">
    <cellStyle name="Currency" xfId="1" builtinId="4"/>
    <cellStyle name="Normal" xfId="0" builtinId="0"/>
  </cellStyles>
  <dxfs count="24">
    <dxf>
      <font>
        <color rgb="FF9C0006"/>
      </font>
      <fill>
        <patternFill>
          <bgColor rgb="FFFFC7CE"/>
        </patternFill>
      </fill>
    </dxf>
    <dxf>
      <fill>
        <patternFill>
          <bgColor rgb="FFFF0000"/>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top style="thin">
          <color indexed="64"/>
        </top>
        <bottom/>
      </border>
    </dxf>
    <dxf>
      <font>
        <b val="0"/>
        <i val="0"/>
        <strike val="0"/>
        <condense val="0"/>
        <extend val="0"/>
        <outline val="0"/>
        <shadow val="0"/>
        <u val="none"/>
        <vertAlign val="baseline"/>
        <sz val="16"/>
        <color theme="1"/>
        <name val="Book Antiqua"/>
        <family val="1"/>
        <scheme val="none"/>
      </font>
      <numFmt numFmtId="2" formatCode="0.0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numFmt numFmtId="13"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numFmt numFmtId="2" formatCode="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Book Antiqua"/>
        <family val="1"/>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Book Antiqua"/>
        <family val="1"/>
        <scheme val="none"/>
      </font>
      <border diagonalUp="0" diagonalDown="0" outline="0">
        <left/>
        <right style="thin">
          <color indexed="64"/>
        </right>
        <top style="thin">
          <color indexed="64"/>
        </top>
        <bottom/>
      </border>
    </dxf>
    <dxf>
      <font>
        <b val="0"/>
        <i val="0"/>
        <strike val="0"/>
        <condense val="0"/>
        <extend val="0"/>
        <outline val="0"/>
        <shadow val="0"/>
        <u val="none"/>
        <vertAlign val="baseline"/>
        <sz val="16"/>
        <color theme="1"/>
        <name val="Book Antiqua"/>
        <family val="1"/>
        <scheme val="none"/>
      </font>
      <numFmt numFmtId="19" formatCode="dd/mm/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6"/>
        <color theme="1"/>
        <name val="Book Antiqua"/>
        <family val="1"/>
        <scheme val="none"/>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Sheet5!$A$4:$A$13</c:f>
              <c:strCache>
                <c:ptCount val="9"/>
                <c:pt idx="0">
                  <c:v>Basics - Casserole pans</c:v>
                </c:pt>
                <c:pt idx="1">
                  <c:v>Basics - Kugelhopf or tube pan</c:v>
                </c:pt>
                <c:pt idx="2">
                  <c:v>Basics - Platt pan</c:v>
                </c:pt>
                <c:pt idx="3">
                  <c:v>Cty Kitc - Rolling mats</c:v>
                </c:pt>
                <c:pt idx="4">
                  <c:v>Cty Kitc - Steamer, asparagus</c:v>
                </c:pt>
                <c:pt idx="5">
                  <c:v>J Oliver - Glasses, pilsner</c:v>
                </c:pt>
                <c:pt idx="6">
                  <c:v>Kitchen Press - Cutting board, meat</c:v>
                </c:pt>
                <c:pt idx="7">
                  <c:v>Kitchen Press - Onion soup bowls</c:v>
                </c:pt>
                <c:pt idx="8">
                  <c:v>M&amp;S - Cocktail shaker</c:v>
                </c:pt>
              </c:strCache>
            </c:strRef>
          </c:cat>
          <c:val>
            <c:numRef>
              <c:f>Sheet5!$B$4:$B$13</c:f>
              <c:numCache>
                <c:formatCode>General</c:formatCode>
                <c:ptCount val="9"/>
                <c:pt idx="0">
                  <c:v>308</c:v>
                </c:pt>
                <c:pt idx="1">
                  <c:v>88</c:v>
                </c:pt>
                <c:pt idx="2">
                  <c:v>39</c:v>
                </c:pt>
                <c:pt idx="3">
                  <c:v>76</c:v>
                </c:pt>
                <c:pt idx="4">
                  <c:v>83</c:v>
                </c:pt>
                <c:pt idx="5">
                  <c:v>91</c:v>
                </c:pt>
                <c:pt idx="6">
                  <c:v>213</c:v>
                </c:pt>
                <c:pt idx="7">
                  <c:v>199</c:v>
                </c:pt>
                <c:pt idx="8">
                  <c:v>117</c:v>
                </c:pt>
              </c:numCache>
            </c:numRef>
          </c:val>
          <c:extLst>
            <c:ext xmlns:c16="http://schemas.microsoft.com/office/drawing/2014/chart" uri="{C3380CC4-5D6E-409C-BE32-E72D297353CC}">
              <c16:uniqueId val="{00000000-C619-4E64-9AE4-8BC4629DC3E0}"/>
            </c:ext>
          </c:extLst>
        </c:ser>
        <c:dLbls>
          <c:showLegendKey val="0"/>
          <c:showVal val="0"/>
          <c:showCatName val="0"/>
          <c:showSerName val="0"/>
          <c:showPercent val="0"/>
          <c:showBubbleSize val="0"/>
        </c:dLbls>
        <c:gapWidth val="219"/>
        <c:overlap val="-27"/>
        <c:axId val="1945553183"/>
        <c:axId val="1686356719"/>
      </c:barChart>
      <c:catAx>
        <c:axId val="194555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356719"/>
        <c:crosses val="autoZero"/>
        <c:auto val="1"/>
        <c:lblAlgn val="ctr"/>
        <c:lblOffset val="100"/>
        <c:noMultiLvlLbl val="0"/>
      </c:catAx>
      <c:valAx>
        <c:axId val="1686356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55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7</xdr:col>
      <xdr:colOff>581528</xdr:colOff>
      <xdr:row>0</xdr:row>
      <xdr:rowOff>0</xdr:rowOff>
    </xdr:from>
    <xdr:to>
      <xdr:col>9</xdr:col>
      <xdr:colOff>918073</xdr:colOff>
      <xdr:row>7</xdr:row>
      <xdr:rowOff>264047</xdr:rowOff>
    </xdr:to>
    <mc:AlternateContent xmlns:mc="http://schemas.openxmlformats.org/markup-compatibility/2006" xmlns:sle15="http://schemas.microsoft.com/office/drawing/2012/slicer">
      <mc:Choice Requires="sle15">
        <xdr:graphicFrame macro="">
          <xdr:nvGraphicFramePr>
            <xdr:cNvPr id="3" name="Branch">
              <a:extLst>
                <a:ext uri="{FF2B5EF4-FFF2-40B4-BE49-F238E27FC236}">
                  <a16:creationId xmlns:a16="http://schemas.microsoft.com/office/drawing/2014/main" id="{AFECB20F-CC14-014E-7E1A-148D7D7F3058}"/>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2374800" y="0"/>
              <a:ext cx="1829769" cy="245571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3411</xdr:rowOff>
    </xdr:from>
    <xdr:to>
      <xdr:col>10</xdr:col>
      <xdr:colOff>368489</xdr:colOff>
      <xdr:row>17</xdr:row>
      <xdr:rowOff>85298</xdr:rowOff>
    </xdr:to>
    <xdr:graphicFrame macro="">
      <xdr:nvGraphicFramePr>
        <xdr:cNvPr id="2" name="Chart 1">
          <a:extLst>
            <a:ext uri="{FF2B5EF4-FFF2-40B4-BE49-F238E27FC236}">
              <a16:creationId xmlns:a16="http://schemas.microsoft.com/office/drawing/2014/main" id="{985D7004-CBE7-EB96-6AD3-C65059473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13647</xdr:rowOff>
    </xdr:from>
    <xdr:to>
      <xdr:col>2</xdr:col>
      <xdr:colOff>532263</xdr:colOff>
      <xdr:row>22</xdr:row>
      <xdr:rowOff>143300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F4FC5864-2277-0BD1-610C-C534F3C2333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2674960"/>
              <a:ext cx="3336878"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nak Dutta Chowdhury" refreshedDate="45337.661364930558" createdVersion="8" refreshedVersion="8" minRefreshableVersion="3" recordCount="34" xr:uid="{97E1EE9F-6B14-4AA7-A224-1481DEF75ED2}">
  <cacheSource type="worksheet">
    <worksheetSource name="PRODUCT_DETAILS"/>
  </cacheSource>
  <cacheFields count="9">
    <cacheField name="Date" numFmtId="14">
      <sharedItems containsSemiMixedTypes="0" containsNonDate="0" containsDate="1" containsString="0" minDate="2009-07-06T00:00:00" maxDate="2009-09-23T00:00:00" count="23">
        <d v="2009-07-06T00:00:00"/>
        <d v="2009-07-07T00:00:00"/>
        <d v="2009-08-08T00:00:00"/>
        <d v="2009-08-09T00:00:00"/>
        <d v="2009-08-10T00:00:00"/>
        <d v="2009-08-11T00:00:00"/>
        <d v="2009-08-12T00:00:00"/>
        <d v="2009-08-13T00:00:00"/>
        <d v="2009-08-14T00:00:00"/>
        <d v="2009-08-15T00:00:00"/>
        <d v="2009-08-16T00:00:00"/>
        <d v="2009-09-07T00:00:00"/>
        <d v="2009-09-08T00:00:00"/>
        <d v="2009-09-09T00:00:00"/>
        <d v="2009-09-10T00:00:00"/>
        <d v="2009-09-11T00:00:00"/>
        <d v="2009-09-14T00:00:00"/>
        <d v="2009-09-15T00:00:00"/>
        <d v="2009-09-16T00:00:00"/>
        <d v="2009-09-17T00:00:00"/>
        <d v="2009-09-18T00:00:00"/>
        <d v="2009-09-21T00:00:00"/>
        <d v="2009-09-22T00:00:00"/>
      </sharedItems>
      <fieldGroup par="8"/>
    </cacheField>
    <cacheField name="Branch" numFmtId="0">
      <sharedItems count="17">
        <s v="Birmingham"/>
        <s v="Brighton"/>
        <s v="Nottingham"/>
        <s v="London"/>
        <s v="Aberdeen"/>
        <s v="Wolverhampton"/>
        <s v="Cardiff"/>
        <s v="Leicester"/>
        <s v="Sheffield"/>
        <s v="Swansea"/>
        <s v="Newcastle upon Tyne"/>
        <s v="Belfast"/>
        <s v="Southampton"/>
        <s v="Cambridge"/>
        <s v="Coventry"/>
        <s v="Plymouth"/>
        <s v="Liverpool"/>
      </sharedItems>
    </cacheField>
    <cacheField name="Product" numFmtId="0">
      <sharedItems count="33">
        <s v="Basics - Omelet pan"/>
        <s v="Basics - Smoker"/>
        <s v="Cty Kitc - Kransekake forms"/>
        <s v="J Oliver - Tomato/bagel knife"/>
        <s v="Kitchen Press - Knife block or rack"/>
        <s v="M&amp;S - Soda siphon"/>
        <s v="Own Brand - Glasses, champagne flutes"/>
        <s v="Own Brand - Sharpener, electric"/>
        <s v="J Oliver - Ceramic oven-to-table baking dishes"/>
        <s v="Kitchen Press - Stacks and rings"/>
        <s v="M&amp;S - Steak knives"/>
        <s v="Own Brand - Ice bucket"/>
        <s v="Own Brand - Vertical roaster"/>
        <s v="Basics - Casserole pans"/>
        <s v="Basics - Kugelhopf or tube pan"/>
        <s v="Basics - Platt pan"/>
        <s v="Cty Kitc - Rolling mats"/>
        <s v="Cty Kitc - Steamer, asparagus"/>
        <s v="J Oliver - Glasses, pilsner"/>
        <s v="Kitchen Press - Cutting board, meat"/>
        <s v="Kitchen Press - Onion soup bowls"/>
        <s v="M&amp;S - Cocktail shaker"/>
        <s v="Own Brand - Coasters"/>
        <s v="Own Brand - Margarita pitcher"/>
        <s v="Basics - Zester"/>
        <s v="Cty Kitc - Escargot dishes"/>
        <s v="Delux - Fondue set"/>
        <s v="J Oliver - Jelly roll pan"/>
        <s v="J Oliver - Panettone mold"/>
        <s v="Kitchen Press - Martini pitcher"/>
        <s v="Kitchen Press - Poffertjes pan"/>
        <s v="Kitchen Press - Rice cooker"/>
        <s v="Kitchen Press - Wine glass rack"/>
      </sharedItems>
    </cacheField>
    <cacheField name="Qty" numFmtId="0">
      <sharedItems containsSemiMixedTypes="0" containsString="0" containsNumber="1" containsInteger="1" minValue="32" maxValue="308"/>
    </cacheField>
    <cacheField name="Price" numFmtId="2">
      <sharedItems containsSemiMixedTypes="0" containsString="0" containsNumber="1" containsInteger="1" minValue="8" maxValue="48"/>
    </cacheField>
    <cacheField name="Disc." numFmtId="9">
      <sharedItems containsSemiMixedTypes="0" containsString="0" containsNumber="1" minValue="0.02" maxValue="0.1"/>
    </cacheField>
    <cacheField name="Revenue" numFmtId="2">
      <sharedItems containsSemiMixedTypes="0" containsString="0" containsNumber="1" minValue="458.64" maxValue="13305.6" count="34">
        <n v="458.64"/>
        <n v="1003.52"/>
        <n v="4955.04"/>
        <n v="1383.2"/>
        <n v="2100.4499999999998"/>
        <n v="2534.6"/>
        <n v="3889.26"/>
        <n v="4514.3999999999996"/>
        <n v="1289.68"/>
        <n v="3142.47"/>
        <n v="8694"/>
        <n v="460.6"/>
        <n v="6331.5"/>
        <n v="13305.6"/>
        <n v="1839.2"/>
        <n v="1108.3800000000001"/>
        <n v="2166"/>
        <n v="1419.3"/>
        <n v="2247.6999999999998"/>
        <n v="4984.2"/>
        <n v="6268.5"/>
        <n v="4896.45"/>
        <n v="1269.45"/>
        <n v="4107.8"/>
        <n v="2885.79"/>
        <n v="6739.2"/>
        <n v="1065.9000000000001"/>
        <n v="4163.6099999999997"/>
        <n v="1519.2"/>
        <n v="1446.48"/>
        <n v="4687.2"/>
        <n v="3856.05"/>
        <n v="1358.5"/>
        <n v="1632.68"/>
      </sharedItems>
    </cacheField>
    <cacheField name="Days (Date)" numFmtId="0" databaseField="0">
      <fieldGroup base="0">
        <rangePr groupBy="days" startDate="2009-07-06T00:00:00" endDate="2009-09-23T00:00:00"/>
        <groupItems count="368">
          <s v="&lt;06-07-200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3-09-2009"/>
        </groupItems>
      </fieldGroup>
    </cacheField>
    <cacheField name="Months (Date)" numFmtId="0" databaseField="0">
      <fieldGroup base="0">
        <rangePr groupBy="months" startDate="2009-07-06T00:00:00" endDate="2009-09-23T00:00:00"/>
        <groupItems count="14">
          <s v="&lt;06-07-2009"/>
          <s v="Jan"/>
          <s v="Feb"/>
          <s v="Mar"/>
          <s v="Apr"/>
          <s v="May"/>
          <s v="Jun"/>
          <s v="Jul"/>
          <s v="Aug"/>
          <s v="Sep"/>
          <s v="Oct"/>
          <s v="Nov"/>
          <s v="Dec"/>
          <s v="&gt;23-09-2009"/>
        </groupItems>
      </fieldGroup>
    </cacheField>
  </cacheFields>
  <extLst>
    <ext xmlns:x14="http://schemas.microsoft.com/office/spreadsheetml/2009/9/main" uri="{725AE2AE-9491-48be-B2B4-4EB974FC3084}">
      <x14:pivotCacheDefinition pivotCacheId="1134054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x v="0"/>
    <n v="36"/>
    <n v="13"/>
    <n v="0.02"/>
    <x v="0"/>
  </r>
  <r>
    <x v="0"/>
    <x v="1"/>
    <x v="1"/>
    <n v="32"/>
    <n v="32"/>
    <n v="0.02"/>
    <x v="1"/>
  </r>
  <r>
    <x v="0"/>
    <x v="2"/>
    <x v="2"/>
    <n v="111"/>
    <n v="48"/>
    <n v="7.0000000000000007E-2"/>
    <x v="2"/>
  </r>
  <r>
    <x v="0"/>
    <x v="3"/>
    <x v="3"/>
    <n v="52"/>
    <n v="28"/>
    <n v="0.05"/>
    <x v="3"/>
  </r>
  <r>
    <x v="0"/>
    <x v="4"/>
    <x v="4"/>
    <n v="67"/>
    <n v="33"/>
    <n v="0.05"/>
    <x v="4"/>
  </r>
  <r>
    <x v="0"/>
    <x v="2"/>
    <x v="5"/>
    <n v="58"/>
    <n v="46"/>
    <n v="0.05"/>
    <x v="5"/>
  </r>
  <r>
    <x v="0"/>
    <x v="5"/>
    <x v="6"/>
    <n v="123"/>
    <n v="34"/>
    <n v="7.0000000000000007E-2"/>
    <x v="6"/>
  </r>
  <r>
    <x v="0"/>
    <x v="6"/>
    <x v="7"/>
    <n v="99"/>
    <n v="48"/>
    <n v="0.05"/>
    <x v="7"/>
  </r>
  <r>
    <x v="1"/>
    <x v="7"/>
    <x v="8"/>
    <n v="47"/>
    <n v="28"/>
    <n v="0.02"/>
    <x v="8"/>
  </r>
  <r>
    <x v="1"/>
    <x v="8"/>
    <x v="9"/>
    <n v="109"/>
    <n v="31"/>
    <n v="7.0000000000000007E-2"/>
    <x v="9"/>
  </r>
  <r>
    <x v="1"/>
    <x v="8"/>
    <x v="10"/>
    <n v="210"/>
    <n v="46"/>
    <n v="0.1"/>
    <x v="10"/>
  </r>
  <r>
    <x v="1"/>
    <x v="1"/>
    <x v="11"/>
    <n v="47"/>
    <n v="10"/>
    <n v="0.02"/>
    <x v="11"/>
  </r>
  <r>
    <x v="1"/>
    <x v="9"/>
    <x v="12"/>
    <n v="201"/>
    <n v="35"/>
    <n v="0.1"/>
    <x v="12"/>
  </r>
  <r>
    <x v="2"/>
    <x v="10"/>
    <x v="13"/>
    <n v="308"/>
    <n v="48"/>
    <n v="0.1"/>
    <x v="13"/>
  </r>
  <r>
    <x v="3"/>
    <x v="1"/>
    <x v="14"/>
    <n v="88"/>
    <n v="22"/>
    <n v="0.05"/>
    <x v="14"/>
  </r>
  <r>
    <x v="4"/>
    <x v="2"/>
    <x v="15"/>
    <n v="39"/>
    <n v="29"/>
    <n v="0.02"/>
    <x v="15"/>
  </r>
  <r>
    <x v="5"/>
    <x v="4"/>
    <x v="16"/>
    <n v="76"/>
    <n v="30"/>
    <n v="0.05"/>
    <x v="16"/>
  </r>
  <r>
    <x v="6"/>
    <x v="11"/>
    <x v="17"/>
    <n v="83"/>
    <n v="18"/>
    <n v="0.05"/>
    <x v="17"/>
  </r>
  <r>
    <x v="7"/>
    <x v="0"/>
    <x v="18"/>
    <n v="91"/>
    <n v="26"/>
    <n v="0.05"/>
    <x v="18"/>
  </r>
  <r>
    <x v="8"/>
    <x v="12"/>
    <x v="19"/>
    <n v="213"/>
    <n v="26"/>
    <n v="0.1"/>
    <x v="19"/>
  </r>
  <r>
    <x v="9"/>
    <x v="1"/>
    <x v="20"/>
    <n v="199"/>
    <n v="35"/>
    <n v="0.1"/>
    <x v="20"/>
  </r>
  <r>
    <x v="10"/>
    <x v="9"/>
    <x v="21"/>
    <n v="117"/>
    <n v="45"/>
    <n v="7.0000000000000007E-2"/>
    <x v="21"/>
  </r>
  <r>
    <x v="11"/>
    <x v="5"/>
    <x v="22"/>
    <n v="105"/>
    <n v="13"/>
    <n v="7.0000000000000007E-2"/>
    <x v="22"/>
  </r>
  <r>
    <x v="12"/>
    <x v="3"/>
    <x v="23"/>
    <n v="94"/>
    <n v="46"/>
    <n v="0.05"/>
    <x v="23"/>
  </r>
  <r>
    <x v="13"/>
    <x v="8"/>
    <x v="24"/>
    <n v="107"/>
    <n v="29"/>
    <n v="7.0000000000000007E-2"/>
    <x v="24"/>
  </r>
  <r>
    <x v="14"/>
    <x v="13"/>
    <x v="25"/>
    <n v="156"/>
    <n v="48"/>
    <n v="0.1"/>
    <x v="25"/>
  </r>
  <r>
    <x v="15"/>
    <x v="8"/>
    <x v="26"/>
    <n v="51"/>
    <n v="22"/>
    <n v="0.05"/>
    <x v="26"/>
  </r>
  <r>
    <x v="16"/>
    <x v="2"/>
    <x v="27"/>
    <n v="121"/>
    <n v="37"/>
    <n v="7.0000000000000007E-2"/>
    <x v="27"/>
  </r>
  <r>
    <x v="17"/>
    <x v="12"/>
    <x v="28"/>
    <n v="211"/>
    <n v="8"/>
    <n v="0.1"/>
    <x v="28"/>
  </r>
  <r>
    <x v="18"/>
    <x v="14"/>
    <x v="29"/>
    <n v="41"/>
    <n v="36"/>
    <n v="0.02"/>
    <x v="29"/>
  </r>
  <r>
    <x v="19"/>
    <x v="15"/>
    <x v="2"/>
    <n v="105"/>
    <n v="48"/>
    <n v="7.0000000000000007E-2"/>
    <x v="30"/>
  </r>
  <r>
    <x v="20"/>
    <x v="16"/>
    <x v="30"/>
    <n v="99"/>
    <n v="41"/>
    <n v="0.05"/>
    <x v="31"/>
  </r>
  <r>
    <x v="21"/>
    <x v="3"/>
    <x v="31"/>
    <n v="55"/>
    <n v="26"/>
    <n v="0.05"/>
    <x v="32"/>
  </r>
  <r>
    <x v="22"/>
    <x v="1"/>
    <x v="32"/>
    <n v="49"/>
    <n v="34"/>
    <n v="0.02"/>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BDCD25-784B-463C-AB04-F2FBE5511A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37" firstHeaderRow="0" firstDataRow="1" firstDataCol="1"/>
  <pivotFields count="9">
    <pivotField numFmtId="14" showAll="0">
      <items count="24">
        <item x="0"/>
        <item x="1"/>
        <item x="2"/>
        <item x="3"/>
        <item x="4"/>
        <item x="5"/>
        <item x="6"/>
        <item x="7"/>
        <item x="8"/>
        <item x="9"/>
        <item x="10"/>
        <item x="11"/>
        <item x="12"/>
        <item x="13"/>
        <item x="14"/>
        <item x="15"/>
        <item x="16"/>
        <item x="17"/>
        <item x="18"/>
        <item x="19"/>
        <item x="20"/>
        <item x="21"/>
        <item x="22"/>
        <item t="default"/>
      </items>
    </pivotField>
    <pivotField showAll="0">
      <items count="18">
        <item x="4"/>
        <item x="11"/>
        <item x="0"/>
        <item x="1"/>
        <item x="13"/>
        <item x="6"/>
        <item x="14"/>
        <item x="7"/>
        <item x="16"/>
        <item x="3"/>
        <item x="10"/>
        <item x="2"/>
        <item x="15"/>
        <item x="8"/>
        <item x="12"/>
        <item x="9"/>
        <item x="5"/>
        <item t="default"/>
      </items>
    </pivotField>
    <pivotField axis="axisRow" showAll="0">
      <items count="34">
        <item x="13"/>
        <item x="14"/>
        <item x="0"/>
        <item x="15"/>
        <item x="1"/>
        <item x="24"/>
        <item x="25"/>
        <item x="2"/>
        <item x="16"/>
        <item x="17"/>
        <item x="26"/>
        <item x="8"/>
        <item x="18"/>
        <item x="27"/>
        <item x="28"/>
        <item x="3"/>
        <item x="19"/>
        <item x="4"/>
        <item x="29"/>
        <item x="20"/>
        <item x="30"/>
        <item x="31"/>
        <item x="9"/>
        <item x="32"/>
        <item x="21"/>
        <item x="5"/>
        <item x="10"/>
        <item x="22"/>
        <item x="6"/>
        <item x="11"/>
        <item x="23"/>
        <item x="7"/>
        <item x="12"/>
        <item t="default"/>
      </items>
    </pivotField>
    <pivotField dataField="1" showAll="0"/>
    <pivotField numFmtId="2" showAll="0"/>
    <pivotField numFmtId="9" showAll="0"/>
    <pivotField dataField="1" numFmtId="2" showAll="0">
      <items count="35">
        <item x="0"/>
        <item x="11"/>
        <item x="1"/>
        <item x="26"/>
        <item x="15"/>
        <item x="22"/>
        <item x="8"/>
        <item x="32"/>
        <item x="3"/>
        <item x="17"/>
        <item x="29"/>
        <item x="28"/>
        <item x="33"/>
        <item x="14"/>
        <item x="4"/>
        <item x="16"/>
        <item x="18"/>
        <item x="5"/>
        <item x="24"/>
        <item x="9"/>
        <item x="31"/>
        <item x="6"/>
        <item x="23"/>
        <item x="27"/>
        <item x="7"/>
        <item x="30"/>
        <item x="21"/>
        <item x="2"/>
        <item x="19"/>
        <item x="20"/>
        <item x="12"/>
        <item x="25"/>
        <item x="10"/>
        <item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Sum of Revenue" fld="6" baseField="0" baseItem="0"/>
    <dataField name="Sum of Qty"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7BBE13-7F4F-4227-AA8A-161D35B3DE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1" firstHeaderRow="0" firstDataRow="1" firstDataCol="1"/>
  <pivotFields count="9">
    <pivotField numFmtId="14" showAll="0">
      <items count="24">
        <item x="0"/>
        <item x="1"/>
        <item x="2"/>
        <item x="3"/>
        <item x="4"/>
        <item x="5"/>
        <item x="6"/>
        <item x="7"/>
        <item x="8"/>
        <item x="9"/>
        <item x="10"/>
        <item x="11"/>
        <item x="12"/>
        <item x="13"/>
        <item x="14"/>
        <item x="15"/>
        <item x="16"/>
        <item x="17"/>
        <item x="18"/>
        <item x="19"/>
        <item x="20"/>
        <item x="21"/>
        <item x="22"/>
        <item t="default"/>
      </items>
    </pivotField>
    <pivotField axis="axisRow" showAll="0">
      <items count="18">
        <item x="4"/>
        <item x="11"/>
        <item x="0"/>
        <item x="1"/>
        <item x="13"/>
        <item x="6"/>
        <item x="14"/>
        <item x="7"/>
        <item x="16"/>
        <item x="3"/>
        <item x="10"/>
        <item x="2"/>
        <item x="15"/>
        <item x="8"/>
        <item x="12"/>
        <item x="9"/>
        <item x="5"/>
        <item t="default"/>
      </items>
    </pivotField>
    <pivotField showAll="0"/>
    <pivotField dataField="1" showAll="0"/>
    <pivotField numFmtId="2" showAll="0"/>
    <pivotField numFmtId="9" showAll="0"/>
    <pivotField dataField="1" numFmtId="2"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Revenue" fld="6" baseField="0" baseItem="0"/>
    <dataField name="Sum of Qty"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3B2E3F-8454-4D4F-A335-5472D9973C5F}"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B13" firstHeaderRow="1" firstDataRow="1" firstDataCol="1"/>
  <pivotFields count="9">
    <pivotField numFmtId="14"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axis="axisRow" showAll="0">
      <items count="34">
        <item x="13"/>
        <item x="14"/>
        <item x="0"/>
        <item x="15"/>
        <item x="1"/>
        <item x="24"/>
        <item x="25"/>
        <item x="2"/>
        <item x="16"/>
        <item x="17"/>
        <item x="26"/>
        <item x="8"/>
        <item x="18"/>
        <item x="27"/>
        <item x="28"/>
        <item x="3"/>
        <item x="19"/>
        <item x="4"/>
        <item x="29"/>
        <item x="20"/>
        <item x="30"/>
        <item x="31"/>
        <item x="9"/>
        <item x="32"/>
        <item x="21"/>
        <item x="5"/>
        <item x="10"/>
        <item x="22"/>
        <item x="6"/>
        <item x="11"/>
        <item x="23"/>
        <item x="7"/>
        <item x="12"/>
        <item t="default"/>
      </items>
    </pivotField>
    <pivotField dataField="1" showAll="0"/>
    <pivotField numFmtId="2" showAll="0"/>
    <pivotField numFmtId="9" showAll="0"/>
    <pivotField numFmtId="2"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10">
    <i>
      <x/>
    </i>
    <i>
      <x v="1"/>
    </i>
    <i>
      <x v="3"/>
    </i>
    <i>
      <x v="8"/>
    </i>
    <i>
      <x v="9"/>
    </i>
    <i>
      <x v="12"/>
    </i>
    <i>
      <x v="16"/>
    </i>
    <i>
      <x v="19"/>
    </i>
    <i>
      <x v="24"/>
    </i>
    <i t="grand">
      <x/>
    </i>
  </rowItems>
  <colItems count="1">
    <i/>
  </colItems>
  <dataFields count="1">
    <dataField name="Sum of Qty"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 name="Date">
      <autoFilter ref="A1">
        <filterColumn colId="0">
          <customFilters and="1">
            <customFilter operator="greaterThanOrEqual" val="40026"/>
            <customFilter operator="lessThanOrEqual" val="4005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322D39C2-D06D-4F23-939E-54A565547FF1}" sourceName="Branch">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8CDD1A8D-7DAC-457C-949C-674199BD854B}" cache="Slicer_Branch" caption="Branch" rowHeight="2351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AE7B67-B67F-4DEF-AB1A-A764D525A5E1}" name="PRODUCT_DETAILS" displayName="PRODUCT_DETAILS" ref="A1:G36" totalsRowCount="1" headerRowDxfId="23" headerRowBorderDxfId="22" tableBorderDxfId="21" totalsRowBorderDxfId="20">
  <autoFilter ref="A1:G35" xr:uid="{05AE7B67-B67F-4DEF-AB1A-A764D525A5E1}"/>
  <tableColumns count="7">
    <tableColumn id="1" xr3:uid="{D84AACFD-0BFE-4FC5-88D2-9D6CC62B9D31}" name="Date" totalsRowLabel="Total" dataDxfId="19" totalsRowDxfId="18"/>
    <tableColumn id="2" xr3:uid="{88439B92-9DE0-4F9F-B298-65A98B58F2E1}" name="Branch" dataDxfId="17" totalsRowDxfId="16"/>
    <tableColumn id="3" xr3:uid="{99D83F77-AB68-4D4C-AB46-D094AE1409C8}" name="Product" dataDxfId="15" totalsRowDxfId="14"/>
    <tableColumn id="4" xr3:uid="{997AD277-FCC9-42AE-A4C4-65349D41B006}" name="Qty" totalsRowFunction="sum" dataDxfId="13" totalsRowDxfId="12"/>
    <tableColumn id="5" xr3:uid="{B081B1C2-70F3-4A99-B8BB-76F8D0BBBFAF}" name="Price" dataDxfId="11" totalsRowDxfId="10" dataCellStyle="Currency"/>
    <tableColumn id="6" xr3:uid="{EAD10487-0203-4EC5-A892-8405BA091F1E}" name="Disc." dataDxfId="9" totalsRowDxfId="8" dataCellStyle="Currency">
      <calculatedColumnFormula>VLOOKUP(PRODUCT_DETAILS[[#This Row],[Qty]],$K$1:$L$5,2,TRUE)</calculatedColumnFormula>
    </tableColumn>
    <tableColumn id="7" xr3:uid="{113623CF-3531-4921-8C74-97140AB6517F}" name="Revenue" totalsRowFunction="count" dataDxfId="7" totalsRowDxfId="6">
      <calculatedColumnFormula>PRODUCT_DETAILS[[#This Row],[Qty]]*PRODUCT_DETAILS[[#This Row],[Price]]-PRODUCT_DETAILS[[#This Row],[Qty]]*PRODUCT_DETAILS[[#This Row],[Price]]*PRODUCT_DETAILS[[#This Row],[Disc.]]</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5270CE-7ABB-4862-9DF6-15FC8B78E557}" sourceName="Date">
  <pivotTables>
    <pivotTable tabId="6" name="PivotTable4"/>
  </pivotTables>
  <state minimalRefreshVersion="6" lastRefreshVersion="6" pivotCacheId="1134054668" filterType="dateBetween">
    <selection startDate="2009-08-01T00:00:00" endDate="2009-08-31T00:00:00"/>
    <bounds startDate="2009-01-01T00:00:00" endDate="201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5975428-C87F-4426-9AB1-2F5084C62646}" cache="NativeTimeline_Date" caption="Date" level="2" selectionLevel="2" scrollPosition="2009-06-06T00:00:00"/>
</timeline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
  <sheetViews>
    <sheetView tabSelected="1" topLeftCell="B4" zoomScale="72" zoomScaleNormal="98" workbookViewId="0">
      <selection activeCell="X2" sqref="X2"/>
    </sheetView>
  </sheetViews>
  <sheetFormatPr defaultRowHeight="14" x14ac:dyDescent="0.3"/>
  <cols>
    <col min="1" max="1" width="17.59765625" bestFit="1" customWidth="1"/>
    <col min="2" max="2" width="38.8984375" customWidth="1"/>
    <col min="3" max="3" width="67" bestFit="1" customWidth="1"/>
    <col min="4" max="4" width="8.09765625" customWidth="1"/>
    <col min="5" max="6" width="13" customWidth="1"/>
    <col min="7" max="7" width="14.8984375" customWidth="1"/>
    <col min="8" max="8" width="13.8984375" customWidth="1"/>
    <col min="9" max="9" width="8" bestFit="1" customWidth="1"/>
    <col min="10" max="10" width="13.8984375" customWidth="1"/>
    <col min="22" max="22" width="17.19921875" customWidth="1"/>
    <col min="23" max="23" width="29.5" customWidth="1"/>
    <col min="24" max="24" width="17" customWidth="1"/>
    <col min="25" max="25" width="26.19921875" customWidth="1"/>
  </cols>
  <sheetData>
    <row r="1" spans="1:27" ht="25" customHeight="1" x14ac:dyDescent="0.45">
      <c r="A1" s="18" t="s">
        <v>0</v>
      </c>
      <c r="B1" s="19" t="s">
        <v>1</v>
      </c>
      <c r="C1" s="19" t="s">
        <v>2</v>
      </c>
      <c r="D1" s="19" t="s">
        <v>3</v>
      </c>
      <c r="E1" s="19" t="s">
        <v>4</v>
      </c>
      <c r="F1" s="19" t="s">
        <v>79</v>
      </c>
      <c r="G1" s="20" t="s">
        <v>5</v>
      </c>
      <c r="H1" s="10"/>
      <c r="K1" s="1" t="s">
        <v>3</v>
      </c>
      <c r="L1" s="1" t="s">
        <v>78</v>
      </c>
      <c r="P1" s="1" t="s">
        <v>3</v>
      </c>
      <c r="Q1" s="14">
        <v>0</v>
      </c>
      <c r="R1" s="14">
        <v>51</v>
      </c>
      <c r="S1" s="14">
        <v>101</v>
      </c>
      <c r="T1" s="14">
        <v>151</v>
      </c>
      <c r="V1" t="s">
        <v>82</v>
      </c>
      <c r="W1" t="s">
        <v>18</v>
      </c>
      <c r="X1">
        <f>VLOOKUP($W$1,PRODUCT_DETAILS[[#Headers],[#Data],[Product]:[Revenue]],5,0)</f>
        <v>3889.26</v>
      </c>
    </row>
    <row r="2" spans="1:27" ht="25" customHeight="1" x14ac:dyDescent="0.45">
      <c r="A2" s="16">
        <v>40000</v>
      </c>
      <c r="B2" s="3" t="s">
        <v>6</v>
      </c>
      <c r="C2" s="3" t="s">
        <v>7</v>
      </c>
      <c r="D2" s="3">
        <v>36</v>
      </c>
      <c r="E2" s="4">
        <v>13</v>
      </c>
      <c r="F2" s="26">
        <f>VLOOKUP(PRODUCT_DETAILS[[#This Row],[Qty]],$K$1:$L$5,2,TRUE)</f>
        <v>0.02</v>
      </c>
      <c r="G2" s="17">
        <f>PRODUCT_DETAILS[[#This Row],[Qty]]*PRODUCT_DETAILS[[#This Row],[Price]]-PRODUCT_DETAILS[[#This Row],[Qty]]*PRODUCT_DETAILS[[#This Row],[Price]]*PRODUCT_DETAILS[[#This Row],[Disc.]]</f>
        <v>458.64</v>
      </c>
      <c r="H2" s="9"/>
      <c r="I2" s="11"/>
      <c r="J2" s="8"/>
      <c r="K2" s="14">
        <v>0</v>
      </c>
      <c r="L2" s="15">
        <v>0.02</v>
      </c>
      <c r="P2" s="1" t="s">
        <v>78</v>
      </c>
      <c r="Q2" s="15">
        <v>0.02</v>
      </c>
      <c r="R2" s="15">
        <v>0.05</v>
      </c>
      <c r="S2" s="15">
        <v>7.0000000000000007E-2</v>
      </c>
      <c r="T2" s="15">
        <v>0.1</v>
      </c>
      <c r="W2" t="s">
        <v>25</v>
      </c>
      <c r="X2">
        <f t="array" ref="X2:AA2">VLOOKUP(W2,C1:G35,{2,3,4,5},0)</f>
        <v>210</v>
      </c>
      <c r="Y2">
        <v>46</v>
      </c>
      <c r="Z2">
        <v>0.1</v>
      </c>
      <c r="AA2">
        <v>8694</v>
      </c>
    </row>
    <row r="3" spans="1:27" ht="25" customHeight="1" x14ac:dyDescent="0.45">
      <c r="A3" s="16">
        <v>40000</v>
      </c>
      <c r="B3" s="3" t="s">
        <v>8</v>
      </c>
      <c r="C3" s="3" t="s">
        <v>9</v>
      </c>
      <c r="D3" s="3">
        <v>32</v>
      </c>
      <c r="E3" s="4">
        <v>32</v>
      </c>
      <c r="F3" s="26">
        <f>VLOOKUP(PRODUCT_DETAILS[[#This Row],[Qty]],$K$1:$L$5,2,TRUE)</f>
        <v>0.02</v>
      </c>
      <c r="G3" s="17">
        <f>PRODUCT_DETAILS[[#This Row],[Qty]]*PRODUCT_DETAILS[[#This Row],[Price]]-PRODUCT_DETAILS[[#This Row],[Qty]]*PRODUCT_DETAILS[[#This Row],[Price]]*PRODUCT_DETAILS[[#This Row],[Disc.]]</f>
        <v>1003.52</v>
      </c>
      <c r="H3" s="9"/>
      <c r="K3" s="14">
        <v>51</v>
      </c>
      <c r="L3" s="15">
        <v>0.05</v>
      </c>
    </row>
    <row r="4" spans="1:27" ht="25" customHeight="1" x14ac:dyDescent="0.45">
      <c r="A4" s="16">
        <v>40000</v>
      </c>
      <c r="B4" s="3" t="s">
        <v>10</v>
      </c>
      <c r="C4" s="3" t="s">
        <v>11</v>
      </c>
      <c r="D4" s="3">
        <v>111</v>
      </c>
      <c r="E4" s="4">
        <v>48</v>
      </c>
      <c r="F4" s="26">
        <f>VLOOKUP(PRODUCT_DETAILS[[#This Row],[Qty]],$K$1:$L$5,2,TRUE)</f>
        <v>7.0000000000000007E-2</v>
      </c>
      <c r="G4" s="17">
        <f>PRODUCT_DETAILS[[#This Row],[Qty]]*PRODUCT_DETAILS[[#This Row],[Price]]-PRODUCT_DETAILS[[#This Row],[Qty]]*PRODUCT_DETAILS[[#This Row],[Price]]*PRODUCT_DETAILS[[#This Row],[Disc.]]</f>
        <v>4955.04</v>
      </c>
      <c r="H4" s="9"/>
      <c r="K4" s="14">
        <v>101</v>
      </c>
      <c r="L4" s="15">
        <v>7.0000000000000007E-2</v>
      </c>
      <c r="V4" s="5"/>
      <c r="W4" t="s">
        <v>6</v>
      </c>
      <c r="Y4" t="str">
        <f>VLOOKUP(W4,PRODUCT_DETAILS[[#Headers],[#Data],[Branch]:[Revenue]],2,0)</f>
        <v>Basics - Omelet pan</v>
      </c>
    </row>
    <row r="5" spans="1:27" ht="25" customHeight="1" x14ac:dyDescent="0.45">
      <c r="A5" s="16">
        <v>40000</v>
      </c>
      <c r="B5" s="3" t="s">
        <v>12</v>
      </c>
      <c r="C5" s="3" t="s">
        <v>13</v>
      </c>
      <c r="D5" s="3">
        <v>52</v>
      </c>
      <c r="E5" s="4">
        <v>28</v>
      </c>
      <c r="F5" s="26">
        <f>VLOOKUP(PRODUCT_DETAILS[[#This Row],[Qty]],$K$1:$L$5,2,TRUE)</f>
        <v>0.05</v>
      </c>
      <c r="G5" s="17">
        <f>PRODUCT_DETAILS[[#This Row],[Qty]]*PRODUCT_DETAILS[[#This Row],[Price]]-PRODUCT_DETAILS[[#This Row],[Qty]]*PRODUCT_DETAILS[[#This Row],[Price]]*PRODUCT_DETAILS[[#This Row],[Disc.]]</f>
        <v>1383.2</v>
      </c>
      <c r="H5" s="9"/>
      <c r="K5" s="14">
        <v>151</v>
      </c>
      <c r="L5" s="15">
        <v>0.1</v>
      </c>
      <c r="W5" t="s">
        <v>14</v>
      </c>
      <c r="Y5" t="str">
        <f>VLOOKUP(W5,PRODUCT_DETAILS[[#Headers],[#Data],[Branch]:[Revenue]],2,0)</f>
        <v>Kitchen Press - Knife block or rack</v>
      </c>
    </row>
    <row r="6" spans="1:27" ht="25" customHeight="1" x14ac:dyDescent="0.45">
      <c r="A6" s="16">
        <v>40000</v>
      </c>
      <c r="B6" s="3" t="s">
        <v>14</v>
      </c>
      <c r="C6" s="3" t="s">
        <v>15</v>
      </c>
      <c r="D6" s="3">
        <v>67</v>
      </c>
      <c r="E6" s="4">
        <v>33</v>
      </c>
      <c r="F6" s="26">
        <f>VLOOKUP(PRODUCT_DETAILS[[#This Row],[Qty]],$K$1:$L$5,2,TRUE)</f>
        <v>0.05</v>
      </c>
      <c r="G6" s="17">
        <f>PRODUCT_DETAILS[[#This Row],[Qty]]*PRODUCT_DETAILS[[#This Row],[Price]]-PRODUCT_DETAILS[[#This Row],[Qty]]*PRODUCT_DETAILS[[#This Row],[Price]]*PRODUCT_DETAILS[[#This Row],[Disc.]]</f>
        <v>2100.4499999999998</v>
      </c>
      <c r="H6" s="9"/>
    </row>
    <row r="7" spans="1:27" ht="25" customHeight="1" x14ac:dyDescent="0.45">
      <c r="A7" s="16">
        <v>40000</v>
      </c>
      <c r="B7" s="3" t="s">
        <v>10</v>
      </c>
      <c r="C7" s="3" t="s">
        <v>16</v>
      </c>
      <c r="D7" s="3">
        <v>58</v>
      </c>
      <c r="E7" s="4">
        <v>46</v>
      </c>
      <c r="F7" s="26">
        <f>VLOOKUP(PRODUCT_DETAILS[[#This Row],[Qty]],$K$1:$L$5,2,TRUE)</f>
        <v>0.05</v>
      </c>
      <c r="G7" s="17">
        <f>PRODUCT_DETAILS[[#This Row],[Qty]]*PRODUCT_DETAILS[[#This Row],[Price]]-PRODUCT_DETAILS[[#This Row],[Qty]]*PRODUCT_DETAILS[[#This Row],[Price]]*PRODUCT_DETAILS[[#This Row],[Disc.]]</f>
        <v>2534.6</v>
      </c>
      <c r="H7" s="9"/>
    </row>
    <row r="8" spans="1:27" ht="25" customHeight="1" x14ac:dyDescent="0.45">
      <c r="A8" s="16">
        <v>40000</v>
      </c>
      <c r="B8" s="3" t="s">
        <v>17</v>
      </c>
      <c r="C8" s="3" t="s">
        <v>18</v>
      </c>
      <c r="D8" s="3">
        <v>123</v>
      </c>
      <c r="E8" s="4">
        <v>34</v>
      </c>
      <c r="F8" s="26">
        <f>VLOOKUP(PRODUCT_DETAILS[[#This Row],[Qty]],$K$1:$L$5,2,TRUE)</f>
        <v>7.0000000000000007E-2</v>
      </c>
      <c r="G8" s="17">
        <f>PRODUCT_DETAILS[[#This Row],[Qty]]*PRODUCT_DETAILS[[#This Row],[Price]]-PRODUCT_DETAILS[[#This Row],[Qty]]*PRODUCT_DETAILS[[#This Row],[Price]]*PRODUCT_DETAILS[[#This Row],[Disc.]]</f>
        <v>3889.26</v>
      </c>
      <c r="H8" s="9"/>
      <c r="I8" s="12" t="s">
        <v>56</v>
      </c>
      <c r="J8" s="8"/>
    </row>
    <row r="9" spans="1:27" ht="25" customHeight="1" x14ac:dyDescent="0.45">
      <c r="A9" s="16">
        <v>40000</v>
      </c>
      <c r="B9" s="3" t="s">
        <v>19</v>
      </c>
      <c r="C9" s="3" t="s">
        <v>20</v>
      </c>
      <c r="D9" s="3">
        <v>99</v>
      </c>
      <c r="E9" s="4">
        <v>48</v>
      </c>
      <c r="F9" s="26">
        <f>VLOOKUP(PRODUCT_DETAILS[[#This Row],[Qty]],$K$1:$L$5,2,TRUE)</f>
        <v>0.05</v>
      </c>
      <c r="G9" s="17">
        <f>PRODUCT_DETAILS[[#This Row],[Qty]]*PRODUCT_DETAILS[[#This Row],[Price]]-PRODUCT_DETAILS[[#This Row],[Qty]]*PRODUCT_DETAILS[[#This Row],[Price]]*PRODUCT_DETAILS[[#This Row],[Disc.]]</f>
        <v>4514.3999999999996</v>
      </c>
      <c r="H9" s="9"/>
      <c r="I9" s="6" t="s">
        <v>57</v>
      </c>
      <c r="J9" s="5" t="s">
        <v>69</v>
      </c>
      <c r="K9" s="5"/>
      <c r="L9" s="5"/>
      <c r="M9" s="5"/>
      <c r="N9" s="5"/>
      <c r="O9" s="5"/>
      <c r="P9" s="5"/>
      <c r="Q9" s="5"/>
      <c r="R9" s="5"/>
      <c r="S9" s="5"/>
      <c r="T9" s="5"/>
      <c r="U9" s="5"/>
    </row>
    <row r="10" spans="1:27" ht="25" customHeight="1" x14ac:dyDescent="0.45">
      <c r="A10" s="16">
        <v>40001</v>
      </c>
      <c r="B10" s="3" t="s">
        <v>21</v>
      </c>
      <c r="C10" s="3" t="s">
        <v>22</v>
      </c>
      <c r="D10" s="3">
        <v>47</v>
      </c>
      <c r="E10" s="4">
        <v>28</v>
      </c>
      <c r="F10" s="26">
        <f>VLOOKUP(PRODUCT_DETAILS[[#This Row],[Qty]],$K$1:$L$5,2,TRUE)</f>
        <v>0.02</v>
      </c>
      <c r="G10" s="17">
        <f>PRODUCT_DETAILS[[#This Row],[Qty]]*PRODUCT_DETAILS[[#This Row],[Price]]-PRODUCT_DETAILS[[#This Row],[Qty]]*PRODUCT_DETAILS[[#This Row],[Price]]*PRODUCT_DETAILS[[#This Row],[Disc.]]</f>
        <v>1289.68</v>
      </c>
      <c r="H10" s="9"/>
      <c r="I10" s="6" t="s">
        <v>58</v>
      </c>
      <c r="J10" s="5" t="s">
        <v>68</v>
      </c>
      <c r="K10" s="5"/>
      <c r="L10" s="5"/>
      <c r="M10" s="5"/>
      <c r="N10" s="5"/>
      <c r="O10" s="5"/>
      <c r="P10" s="5"/>
      <c r="Q10" s="5"/>
      <c r="R10" s="5"/>
      <c r="S10" s="5"/>
    </row>
    <row r="11" spans="1:27" ht="25" customHeight="1" x14ac:dyDescent="0.45">
      <c r="A11" s="16">
        <v>40001</v>
      </c>
      <c r="B11" s="3" t="s">
        <v>23</v>
      </c>
      <c r="C11" s="3" t="s">
        <v>24</v>
      </c>
      <c r="D11" s="3">
        <v>109</v>
      </c>
      <c r="E11" s="4">
        <v>31</v>
      </c>
      <c r="F11" s="26">
        <f>VLOOKUP(PRODUCT_DETAILS[[#This Row],[Qty]],$K$1:$L$5,2,TRUE)</f>
        <v>7.0000000000000007E-2</v>
      </c>
      <c r="G11" s="17">
        <f>PRODUCT_DETAILS[[#This Row],[Qty]]*PRODUCT_DETAILS[[#This Row],[Price]]-PRODUCT_DETAILS[[#This Row],[Qty]]*PRODUCT_DETAILS[[#This Row],[Price]]*PRODUCT_DETAILS[[#This Row],[Disc.]]</f>
        <v>3142.47</v>
      </c>
      <c r="H11" s="9"/>
      <c r="I11" s="6" t="s">
        <v>59</v>
      </c>
      <c r="J11" s="5" t="s">
        <v>67</v>
      </c>
      <c r="K11" s="5"/>
      <c r="L11" s="5"/>
      <c r="M11" s="5"/>
      <c r="N11" s="5"/>
      <c r="O11" s="5"/>
      <c r="P11" s="5"/>
      <c r="Q11" s="5"/>
      <c r="R11" s="5"/>
      <c r="S11" s="5"/>
    </row>
    <row r="12" spans="1:27" ht="20.95" x14ac:dyDescent="0.45">
      <c r="A12" s="16">
        <v>40001</v>
      </c>
      <c r="B12" s="3" t="s">
        <v>23</v>
      </c>
      <c r="C12" s="3" t="s">
        <v>25</v>
      </c>
      <c r="D12" s="3">
        <v>210</v>
      </c>
      <c r="E12" s="4">
        <v>46</v>
      </c>
      <c r="F12" s="26">
        <f>VLOOKUP(PRODUCT_DETAILS[[#This Row],[Qty]],$K$1:$L$5,2,TRUE)</f>
        <v>0.1</v>
      </c>
      <c r="G12" s="17">
        <f>PRODUCT_DETAILS[[#This Row],[Qty]]*PRODUCT_DETAILS[[#This Row],[Price]]-PRODUCT_DETAILS[[#This Row],[Qty]]*PRODUCT_DETAILS[[#This Row],[Price]]*PRODUCT_DETAILS[[#This Row],[Disc.]]</f>
        <v>8694</v>
      </c>
      <c r="H12" s="9"/>
      <c r="I12" s="6" t="s">
        <v>60</v>
      </c>
      <c r="J12" s="5" t="s">
        <v>80</v>
      </c>
      <c r="K12" s="5"/>
      <c r="L12" s="5"/>
      <c r="M12" s="5"/>
      <c r="N12" s="5"/>
      <c r="O12" s="5"/>
      <c r="P12" s="5"/>
      <c r="Q12" s="5"/>
      <c r="R12" s="5"/>
      <c r="S12" s="5"/>
    </row>
    <row r="13" spans="1:27" ht="25" customHeight="1" x14ac:dyDescent="0.45">
      <c r="A13" s="16">
        <v>40001</v>
      </c>
      <c r="B13" s="3" t="s">
        <v>8</v>
      </c>
      <c r="C13" s="3" t="s">
        <v>26</v>
      </c>
      <c r="D13" s="3">
        <v>47</v>
      </c>
      <c r="E13" s="4">
        <v>10</v>
      </c>
      <c r="F13" s="26">
        <f>VLOOKUP(PRODUCT_DETAILS[[#This Row],[Qty]],$K$1:$L$5,2,TRUE)</f>
        <v>0.02</v>
      </c>
      <c r="G13" s="17">
        <f>PRODUCT_DETAILS[[#This Row],[Qty]]*PRODUCT_DETAILS[[#This Row],[Price]]-PRODUCT_DETAILS[[#This Row],[Qty]]*PRODUCT_DETAILS[[#This Row],[Price]]*PRODUCT_DETAILS[[#This Row],[Disc.]]</f>
        <v>460.6</v>
      </c>
      <c r="H13" s="9"/>
      <c r="I13" s="6" t="s">
        <v>62</v>
      </c>
      <c r="J13" s="5" t="s">
        <v>61</v>
      </c>
      <c r="K13" s="5"/>
      <c r="L13" s="5"/>
      <c r="M13" s="5"/>
      <c r="N13" s="5"/>
      <c r="O13" s="5"/>
      <c r="P13" s="5"/>
      <c r="Q13" s="5"/>
      <c r="R13" s="5"/>
      <c r="S13" s="5"/>
    </row>
    <row r="14" spans="1:27" ht="25" customHeight="1" x14ac:dyDescent="0.45">
      <c r="A14" s="16">
        <v>40001</v>
      </c>
      <c r="B14" s="3" t="s">
        <v>27</v>
      </c>
      <c r="C14" s="3" t="s">
        <v>28</v>
      </c>
      <c r="D14" s="3">
        <v>201</v>
      </c>
      <c r="E14" s="4">
        <v>35</v>
      </c>
      <c r="F14" s="26">
        <f>VLOOKUP(PRODUCT_DETAILS[[#This Row],[Qty]],$K$1:$L$5,2,TRUE)</f>
        <v>0.1</v>
      </c>
      <c r="G14" s="17">
        <f>PRODUCT_DETAILS[[#This Row],[Qty]]*PRODUCT_DETAILS[[#This Row],[Price]]-PRODUCT_DETAILS[[#This Row],[Qty]]*PRODUCT_DETAILS[[#This Row],[Price]]*PRODUCT_DETAILS[[#This Row],[Disc.]]</f>
        <v>6331.5</v>
      </c>
      <c r="H14" s="9"/>
      <c r="I14" s="6" t="s">
        <v>64</v>
      </c>
      <c r="J14" s="5" t="s">
        <v>63</v>
      </c>
      <c r="K14" s="5"/>
      <c r="L14" s="5"/>
      <c r="M14" s="5"/>
      <c r="N14" s="5"/>
      <c r="O14" s="5"/>
      <c r="P14" s="5"/>
      <c r="Q14" s="5"/>
      <c r="R14" s="5"/>
      <c r="S14" s="5"/>
    </row>
    <row r="15" spans="1:27" ht="25" customHeight="1" x14ac:dyDescent="0.45">
      <c r="A15" s="16">
        <v>40033</v>
      </c>
      <c r="B15" s="3" t="s">
        <v>29</v>
      </c>
      <c r="C15" s="3" t="s">
        <v>30</v>
      </c>
      <c r="D15" s="3">
        <v>308</v>
      </c>
      <c r="E15" s="4">
        <v>48</v>
      </c>
      <c r="F15" s="26">
        <f>VLOOKUP(PRODUCT_DETAILS[[#This Row],[Qty]],$K$1:$L$5,2,TRUE)</f>
        <v>0.1</v>
      </c>
      <c r="G15" s="17">
        <f>PRODUCT_DETAILS[[#This Row],[Qty]]*PRODUCT_DETAILS[[#This Row],[Price]]-PRODUCT_DETAILS[[#This Row],[Qty]]*PRODUCT_DETAILS[[#This Row],[Price]]*PRODUCT_DETAILS[[#This Row],[Disc.]]</f>
        <v>13305.6</v>
      </c>
      <c r="H15" s="9"/>
      <c r="I15" s="6" t="s">
        <v>66</v>
      </c>
      <c r="J15" s="5" t="s">
        <v>65</v>
      </c>
      <c r="K15" s="5"/>
      <c r="L15" s="5"/>
      <c r="M15" s="5"/>
      <c r="N15" s="5"/>
      <c r="O15" s="5"/>
      <c r="P15" s="5"/>
      <c r="Q15" s="5"/>
      <c r="R15" s="5"/>
      <c r="S15" s="5"/>
    </row>
    <row r="16" spans="1:27" ht="25" customHeight="1" x14ac:dyDescent="0.45">
      <c r="A16" s="16">
        <v>40034</v>
      </c>
      <c r="B16" s="3" t="s">
        <v>8</v>
      </c>
      <c r="C16" s="3" t="s">
        <v>31</v>
      </c>
      <c r="D16" s="3">
        <v>88</v>
      </c>
      <c r="E16" s="4">
        <v>22</v>
      </c>
      <c r="F16" s="26">
        <f>VLOOKUP(PRODUCT_DETAILS[[#This Row],[Qty]],$K$1:$L$5,2,TRUE)</f>
        <v>0.05</v>
      </c>
      <c r="G16" s="17">
        <f>PRODUCT_DETAILS[[#This Row],[Qty]]*PRODUCT_DETAILS[[#This Row],[Price]]-PRODUCT_DETAILS[[#This Row],[Qty]]*PRODUCT_DETAILS[[#This Row],[Price]]*PRODUCT_DETAILS[[#This Row],[Disc.]]</f>
        <v>1839.2</v>
      </c>
      <c r="H16" s="9"/>
      <c r="I16" s="6" t="s">
        <v>71</v>
      </c>
      <c r="J16" s="5" t="s">
        <v>73</v>
      </c>
    </row>
    <row r="17" spans="1:19" ht="25" customHeight="1" x14ac:dyDescent="0.45">
      <c r="A17" s="16">
        <v>40035</v>
      </c>
      <c r="B17" s="3" t="s">
        <v>10</v>
      </c>
      <c r="C17" s="3" t="s">
        <v>32</v>
      </c>
      <c r="D17" s="3">
        <v>39</v>
      </c>
      <c r="E17" s="4">
        <v>29</v>
      </c>
      <c r="F17" s="26">
        <f>VLOOKUP(PRODUCT_DETAILS[[#This Row],[Qty]],$K$1:$L$5,2,TRUE)</f>
        <v>0.02</v>
      </c>
      <c r="G17" s="17">
        <f>PRODUCT_DETAILS[[#This Row],[Qty]]*PRODUCT_DETAILS[[#This Row],[Price]]-PRODUCT_DETAILS[[#This Row],[Qty]]*PRODUCT_DETAILS[[#This Row],[Price]]*PRODUCT_DETAILS[[#This Row],[Disc.]]</f>
        <v>1108.3800000000001</v>
      </c>
      <c r="H17" s="9"/>
      <c r="I17" s="6" t="s">
        <v>72</v>
      </c>
      <c r="J17" s="31" t="s">
        <v>75</v>
      </c>
      <c r="K17" s="32"/>
      <c r="L17" s="32"/>
      <c r="M17" s="32"/>
      <c r="N17" s="32"/>
      <c r="O17" s="32"/>
      <c r="P17" s="32"/>
    </row>
    <row r="18" spans="1:19" ht="25" customHeight="1" x14ac:dyDescent="0.45">
      <c r="A18" s="16">
        <v>40036</v>
      </c>
      <c r="B18" s="3" t="s">
        <v>14</v>
      </c>
      <c r="C18" s="3" t="s">
        <v>33</v>
      </c>
      <c r="D18" s="3">
        <v>76</v>
      </c>
      <c r="E18" s="4">
        <v>30</v>
      </c>
      <c r="F18" s="26">
        <f>VLOOKUP(PRODUCT_DETAILS[[#This Row],[Qty]],$K$1:$L$5,2,TRUE)</f>
        <v>0.05</v>
      </c>
      <c r="G18" s="17">
        <f>PRODUCT_DETAILS[[#This Row],[Qty]]*PRODUCT_DETAILS[[#This Row],[Price]]-PRODUCT_DETAILS[[#This Row],[Qty]]*PRODUCT_DETAILS[[#This Row],[Price]]*PRODUCT_DETAILS[[#This Row],[Disc.]]</f>
        <v>2166</v>
      </c>
      <c r="H18" s="9"/>
      <c r="I18" s="6" t="s">
        <v>74</v>
      </c>
      <c r="J18" s="13" t="s">
        <v>77</v>
      </c>
      <c r="K18" s="7"/>
      <c r="L18" s="7"/>
      <c r="M18" s="7"/>
      <c r="N18" s="7"/>
      <c r="O18" s="7"/>
      <c r="P18" s="7"/>
      <c r="Q18" s="7"/>
      <c r="R18" s="7"/>
      <c r="S18" s="7"/>
    </row>
    <row r="19" spans="1:19" ht="25" customHeight="1" x14ac:dyDescent="0.45">
      <c r="A19" s="16">
        <v>40037</v>
      </c>
      <c r="B19" s="3" t="s">
        <v>34</v>
      </c>
      <c r="C19" s="3" t="s">
        <v>35</v>
      </c>
      <c r="D19" s="3">
        <v>83</v>
      </c>
      <c r="E19" s="4">
        <v>18</v>
      </c>
      <c r="F19" s="26">
        <f>VLOOKUP(PRODUCT_DETAILS[[#This Row],[Qty]],$K$1:$L$5,2,TRUE)</f>
        <v>0.05</v>
      </c>
      <c r="G19" s="17">
        <f>PRODUCT_DETAILS[[#This Row],[Qty]]*PRODUCT_DETAILS[[#This Row],[Price]]-PRODUCT_DETAILS[[#This Row],[Qty]]*PRODUCT_DETAILS[[#This Row],[Price]]*PRODUCT_DETAILS[[#This Row],[Disc.]]</f>
        <v>1419.3</v>
      </c>
      <c r="H19" s="9"/>
      <c r="I19" s="6" t="s">
        <v>76</v>
      </c>
      <c r="J19" s="5" t="s">
        <v>70</v>
      </c>
    </row>
    <row r="20" spans="1:19" ht="25" customHeight="1" x14ac:dyDescent="0.45">
      <c r="A20" s="16">
        <v>40038</v>
      </c>
      <c r="B20" s="3" t="s">
        <v>6</v>
      </c>
      <c r="C20" s="3" t="s">
        <v>36</v>
      </c>
      <c r="D20" s="3">
        <v>91</v>
      </c>
      <c r="E20" s="4">
        <v>26</v>
      </c>
      <c r="F20" s="26">
        <f>VLOOKUP(PRODUCT_DETAILS[[#This Row],[Qty]],$K$1:$L$5,2,TRUE)</f>
        <v>0.05</v>
      </c>
      <c r="G20" s="17">
        <f>PRODUCT_DETAILS[[#This Row],[Qty]]*PRODUCT_DETAILS[[#This Row],[Price]]-PRODUCT_DETAILS[[#This Row],[Qty]]*PRODUCT_DETAILS[[#This Row],[Price]]*PRODUCT_DETAILS[[#This Row],[Disc.]]</f>
        <v>2247.6999999999998</v>
      </c>
      <c r="H20" s="9"/>
      <c r="I20" s="9"/>
      <c r="J20" s="9"/>
    </row>
    <row r="21" spans="1:19" ht="25" customHeight="1" x14ac:dyDescent="0.45">
      <c r="A21" s="16">
        <v>40039</v>
      </c>
      <c r="B21" s="3" t="s">
        <v>37</v>
      </c>
      <c r="C21" s="3" t="s">
        <v>38</v>
      </c>
      <c r="D21" s="3">
        <v>213</v>
      </c>
      <c r="E21" s="4">
        <v>26</v>
      </c>
      <c r="F21" s="26">
        <f>VLOOKUP(PRODUCT_DETAILS[[#This Row],[Qty]],$K$1:$L$5,2,TRUE)</f>
        <v>0.1</v>
      </c>
      <c r="G21" s="17">
        <f>PRODUCT_DETAILS[[#This Row],[Qty]]*PRODUCT_DETAILS[[#This Row],[Price]]-PRODUCT_DETAILS[[#This Row],[Qty]]*PRODUCT_DETAILS[[#This Row],[Price]]*PRODUCT_DETAILS[[#This Row],[Disc.]]</f>
        <v>4984.2</v>
      </c>
      <c r="H21" s="9"/>
      <c r="I21" s="9"/>
      <c r="J21" s="9"/>
    </row>
    <row r="22" spans="1:19" ht="25" customHeight="1" x14ac:dyDescent="0.45">
      <c r="A22" s="16">
        <v>40040</v>
      </c>
      <c r="B22" s="3" t="s">
        <v>8</v>
      </c>
      <c r="C22" s="3" t="s">
        <v>39</v>
      </c>
      <c r="D22" s="3">
        <v>199</v>
      </c>
      <c r="E22" s="4">
        <v>35</v>
      </c>
      <c r="F22" s="26">
        <f>VLOOKUP(PRODUCT_DETAILS[[#This Row],[Qty]],$K$1:$L$5,2,TRUE)</f>
        <v>0.1</v>
      </c>
      <c r="G22" s="17">
        <f>PRODUCT_DETAILS[[#This Row],[Qty]]*PRODUCT_DETAILS[[#This Row],[Price]]-PRODUCT_DETAILS[[#This Row],[Qty]]*PRODUCT_DETAILS[[#This Row],[Price]]*PRODUCT_DETAILS[[#This Row],[Disc.]]</f>
        <v>6268.5</v>
      </c>
      <c r="H22" s="9"/>
      <c r="I22" s="9"/>
      <c r="J22" s="9"/>
    </row>
    <row r="23" spans="1:19" ht="25" customHeight="1" x14ac:dyDescent="0.45">
      <c r="A23" s="16">
        <v>40041</v>
      </c>
      <c r="B23" s="3" t="s">
        <v>27</v>
      </c>
      <c r="C23" s="3" t="s">
        <v>40</v>
      </c>
      <c r="D23" s="3">
        <v>117</v>
      </c>
      <c r="E23" s="4">
        <v>45</v>
      </c>
      <c r="F23" s="26">
        <f>VLOOKUP(PRODUCT_DETAILS[[#This Row],[Qty]],$K$1:$L$5,2,TRUE)</f>
        <v>7.0000000000000007E-2</v>
      </c>
      <c r="G23" s="17">
        <f>PRODUCT_DETAILS[[#This Row],[Qty]]*PRODUCT_DETAILS[[#This Row],[Price]]-PRODUCT_DETAILS[[#This Row],[Qty]]*PRODUCT_DETAILS[[#This Row],[Price]]*PRODUCT_DETAILS[[#This Row],[Disc.]]</f>
        <v>4896.45</v>
      </c>
      <c r="H23" s="9"/>
      <c r="I23" s="9"/>
      <c r="J23" s="9"/>
    </row>
    <row r="24" spans="1:19" ht="25" customHeight="1" x14ac:dyDescent="0.45">
      <c r="A24" s="16">
        <v>40063</v>
      </c>
      <c r="B24" s="3" t="s">
        <v>17</v>
      </c>
      <c r="C24" s="3" t="s">
        <v>41</v>
      </c>
      <c r="D24" s="3">
        <v>105</v>
      </c>
      <c r="E24" s="4">
        <v>13</v>
      </c>
      <c r="F24" s="26">
        <f>VLOOKUP(PRODUCT_DETAILS[[#This Row],[Qty]],$K$1:$L$5,2,TRUE)</f>
        <v>7.0000000000000007E-2</v>
      </c>
      <c r="G24" s="17">
        <f>PRODUCT_DETAILS[[#This Row],[Qty]]*PRODUCT_DETAILS[[#This Row],[Price]]-PRODUCT_DETAILS[[#This Row],[Qty]]*PRODUCT_DETAILS[[#This Row],[Price]]*PRODUCT_DETAILS[[#This Row],[Disc.]]</f>
        <v>1269.45</v>
      </c>
      <c r="H24" s="9"/>
      <c r="I24" s="9"/>
      <c r="J24" s="9"/>
    </row>
    <row r="25" spans="1:19" ht="25" customHeight="1" x14ac:dyDescent="0.45">
      <c r="A25" s="16">
        <v>40064</v>
      </c>
      <c r="B25" s="3" t="s">
        <v>12</v>
      </c>
      <c r="C25" s="3" t="s">
        <v>42</v>
      </c>
      <c r="D25" s="3">
        <v>94</v>
      </c>
      <c r="E25" s="4">
        <v>46</v>
      </c>
      <c r="F25" s="26">
        <f>VLOOKUP(PRODUCT_DETAILS[[#This Row],[Qty]],$K$1:$L$5,2,TRUE)</f>
        <v>0.05</v>
      </c>
      <c r="G25" s="17">
        <f>PRODUCT_DETAILS[[#This Row],[Qty]]*PRODUCT_DETAILS[[#This Row],[Price]]-PRODUCT_DETAILS[[#This Row],[Qty]]*PRODUCT_DETAILS[[#This Row],[Price]]*PRODUCT_DETAILS[[#This Row],[Disc.]]</f>
        <v>4107.8</v>
      </c>
      <c r="H25" s="9"/>
      <c r="I25" s="9"/>
      <c r="J25" s="9"/>
    </row>
    <row r="26" spans="1:19" ht="25" customHeight="1" x14ac:dyDescent="0.45">
      <c r="A26" s="16">
        <v>40065</v>
      </c>
      <c r="B26" s="3" t="s">
        <v>23</v>
      </c>
      <c r="C26" s="3" t="s">
        <v>43</v>
      </c>
      <c r="D26" s="3">
        <v>107</v>
      </c>
      <c r="E26" s="4">
        <v>29</v>
      </c>
      <c r="F26" s="26">
        <f>VLOOKUP(PRODUCT_DETAILS[[#This Row],[Qty]],$K$1:$L$5,2,TRUE)</f>
        <v>7.0000000000000007E-2</v>
      </c>
      <c r="G26" s="17">
        <f>PRODUCT_DETAILS[[#This Row],[Qty]]*PRODUCT_DETAILS[[#This Row],[Price]]-PRODUCT_DETAILS[[#This Row],[Qty]]*PRODUCT_DETAILS[[#This Row],[Price]]*PRODUCT_DETAILS[[#This Row],[Disc.]]</f>
        <v>2885.79</v>
      </c>
      <c r="H26" s="9"/>
      <c r="I26" s="9"/>
      <c r="J26" s="9"/>
    </row>
    <row r="27" spans="1:19" ht="25" customHeight="1" x14ac:dyDescent="0.45">
      <c r="A27" s="16">
        <v>40066</v>
      </c>
      <c r="B27" s="3" t="s">
        <v>44</v>
      </c>
      <c r="C27" s="3" t="s">
        <v>45</v>
      </c>
      <c r="D27" s="3">
        <v>156</v>
      </c>
      <c r="E27" s="4">
        <v>48</v>
      </c>
      <c r="F27" s="26">
        <f>VLOOKUP(PRODUCT_DETAILS[[#This Row],[Qty]],$K$1:$L$5,2,TRUE)</f>
        <v>0.1</v>
      </c>
      <c r="G27" s="17">
        <f>PRODUCT_DETAILS[[#This Row],[Qty]]*PRODUCT_DETAILS[[#This Row],[Price]]-PRODUCT_DETAILS[[#This Row],[Qty]]*PRODUCT_DETAILS[[#This Row],[Price]]*PRODUCT_DETAILS[[#This Row],[Disc.]]</f>
        <v>6739.2</v>
      </c>
      <c r="H27" s="9"/>
      <c r="I27" s="9"/>
      <c r="J27" s="9"/>
    </row>
    <row r="28" spans="1:19" ht="25" customHeight="1" x14ac:dyDescent="0.45">
      <c r="A28" s="16">
        <v>40067</v>
      </c>
      <c r="B28" s="3" t="s">
        <v>23</v>
      </c>
      <c r="C28" s="3" t="s">
        <v>46</v>
      </c>
      <c r="D28" s="3">
        <v>51</v>
      </c>
      <c r="E28" s="4">
        <v>22</v>
      </c>
      <c r="F28" s="26">
        <f>VLOOKUP(PRODUCT_DETAILS[[#This Row],[Qty]],$K$1:$L$5,2,TRUE)</f>
        <v>0.05</v>
      </c>
      <c r="G28" s="17">
        <f>PRODUCT_DETAILS[[#This Row],[Qty]]*PRODUCT_DETAILS[[#This Row],[Price]]-PRODUCT_DETAILS[[#This Row],[Qty]]*PRODUCT_DETAILS[[#This Row],[Price]]*PRODUCT_DETAILS[[#This Row],[Disc.]]</f>
        <v>1065.9000000000001</v>
      </c>
      <c r="H28" s="9"/>
      <c r="I28" s="9"/>
      <c r="J28" s="9"/>
    </row>
    <row r="29" spans="1:19" ht="25" customHeight="1" x14ac:dyDescent="0.45">
      <c r="A29" s="16">
        <v>40070</v>
      </c>
      <c r="B29" s="3" t="s">
        <v>10</v>
      </c>
      <c r="C29" s="3" t="s">
        <v>47</v>
      </c>
      <c r="D29" s="3">
        <v>121</v>
      </c>
      <c r="E29" s="4">
        <v>37</v>
      </c>
      <c r="F29" s="26">
        <f>VLOOKUP(PRODUCT_DETAILS[[#This Row],[Qty]],$K$1:$L$5,2,TRUE)</f>
        <v>7.0000000000000007E-2</v>
      </c>
      <c r="G29" s="17">
        <f>PRODUCT_DETAILS[[#This Row],[Qty]]*PRODUCT_DETAILS[[#This Row],[Price]]-PRODUCT_DETAILS[[#This Row],[Qty]]*PRODUCT_DETAILS[[#This Row],[Price]]*PRODUCT_DETAILS[[#This Row],[Disc.]]</f>
        <v>4163.6099999999997</v>
      </c>
      <c r="H29" s="9"/>
      <c r="I29" s="9"/>
      <c r="J29" s="9"/>
    </row>
    <row r="30" spans="1:19" ht="25" customHeight="1" x14ac:dyDescent="0.45">
      <c r="A30" s="16">
        <v>40071</v>
      </c>
      <c r="B30" s="3" t="s">
        <v>37</v>
      </c>
      <c r="C30" s="3" t="s">
        <v>48</v>
      </c>
      <c r="D30" s="3">
        <v>211</v>
      </c>
      <c r="E30" s="4">
        <v>8</v>
      </c>
      <c r="F30" s="26">
        <f>VLOOKUP(PRODUCT_DETAILS[[#This Row],[Qty]],$K$1:$L$5,2,TRUE)</f>
        <v>0.1</v>
      </c>
      <c r="G30" s="17">
        <f>PRODUCT_DETAILS[[#This Row],[Qty]]*PRODUCT_DETAILS[[#This Row],[Price]]-PRODUCT_DETAILS[[#This Row],[Qty]]*PRODUCT_DETAILS[[#This Row],[Price]]*PRODUCT_DETAILS[[#This Row],[Disc.]]</f>
        <v>1519.2</v>
      </c>
      <c r="H30" s="9"/>
      <c r="I30" s="9"/>
      <c r="J30" s="9"/>
    </row>
    <row r="31" spans="1:19" ht="25" customHeight="1" x14ac:dyDescent="0.45">
      <c r="A31" s="16">
        <v>40072</v>
      </c>
      <c r="B31" s="3" t="s">
        <v>49</v>
      </c>
      <c r="C31" s="3" t="s">
        <v>50</v>
      </c>
      <c r="D31" s="3">
        <v>41</v>
      </c>
      <c r="E31" s="4">
        <v>36</v>
      </c>
      <c r="F31" s="26">
        <f>VLOOKUP(PRODUCT_DETAILS[[#This Row],[Qty]],$K$1:$L$5,2,TRUE)</f>
        <v>0.02</v>
      </c>
      <c r="G31" s="17">
        <f>PRODUCT_DETAILS[[#This Row],[Qty]]*PRODUCT_DETAILS[[#This Row],[Price]]-PRODUCT_DETAILS[[#This Row],[Qty]]*PRODUCT_DETAILS[[#This Row],[Price]]*PRODUCT_DETAILS[[#This Row],[Disc.]]</f>
        <v>1446.48</v>
      </c>
      <c r="H31" s="9"/>
      <c r="I31" s="9"/>
      <c r="J31" s="9"/>
    </row>
    <row r="32" spans="1:19" ht="25" customHeight="1" x14ac:dyDescent="0.45">
      <c r="A32" s="16">
        <v>40073</v>
      </c>
      <c r="B32" s="3" t="s">
        <v>51</v>
      </c>
      <c r="C32" s="3" t="s">
        <v>11</v>
      </c>
      <c r="D32" s="3">
        <v>105</v>
      </c>
      <c r="E32" s="4">
        <v>48</v>
      </c>
      <c r="F32" s="26">
        <f>VLOOKUP(PRODUCT_DETAILS[[#This Row],[Qty]],$K$1:$L$5,2,TRUE)</f>
        <v>7.0000000000000007E-2</v>
      </c>
      <c r="G32" s="17">
        <f>PRODUCT_DETAILS[[#This Row],[Qty]]*PRODUCT_DETAILS[[#This Row],[Price]]-PRODUCT_DETAILS[[#This Row],[Qty]]*PRODUCT_DETAILS[[#This Row],[Price]]*PRODUCT_DETAILS[[#This Row],[Disc.]]</f>
        <v>4687.2</v>
      </c>
      <c r="H32" s="9"/>
      <c r="I32" s="9"/>
      <c r="J32" s="9"/>
    </row>
    <row r="33" spans="1:10" ht="25" customHeight="1" x14ac:dyDescent="0.45">
      <c r="A33" s="16">
        <v>40074</v>
      </c>
      <c r="B33" s="3" t="s">
        <v>52</v>
      </c>
      <c r="C33" s="3" t="s">
        <v>53</v>
      </c>
      <c r="D33" s="3">
        <v>99</v>
      </c>
      <c r="E33" s="4">
        <v>41</v>
      </c>
      <c r="F33" s="26">
        <f>VLOOKUP(PRODUCT_DETAILS[[#This Row],[Qty]],$K$1:$L$5,2,TRUE)</f>
        <v>0.05</v>
      </c>
      <c r="G33" s="17">
        <f>PRODUCT_DETAILS[[#This Row],[Qty]]*PRODUCT_DETAILS[[#This Row],[Price]]-PRODUCT_DETAILS[[#This Row],[Qty]]*PRODUCT_DETAILS[[#This Row],[Price]]*PRODUCT_DETAILS[[#This Row],[Disc.]]</f>
        <v>3856.05</v>
      </c>
      <c r="H33" s="9"/>
      <c r="I33" s="9"/>
      <c r="J33" s="9"/>
    </row>
    <row r="34" spans="1:10" ht="25" customHeight="1" x14ac:dyDescent="0.45">
      <c r="A34" s="16">
        <v>40077</v>
      </c>
      <c r="B34" s="3" t="s">
        <v>12</v>
      </c>
      <c r="C34" s="3" t="s">
        <v>54</v>
      </c>
      <c r="D34" s="3">
        <v>55</v>
      </c>
      <c r="E34" s="4">
        <v>26</v>
      </c>
      <c r="F34" s="26">
        <f>VLOOKUP(PRODUCT_DETAILS[[#This Row],[Qty]],$K$1:$L$5,2,TRUE)</f>
        <v>0.05</v>
      </c>
      <c r="G34" s="17">
        <f>PRODUCT_DETAILS[[#This Row],[Qty]]*PRODUCT_DETAILS[[#This Row],[Price]]-PRODUCT_DETAILS[[#This Row],[Qty]]*PRODUCT_DETAILS[[#This Row],[Price]]*PRODUCT_DETAILS[[#This Row],[Disc.]]</f>
        <v>1358.5</v>
      </c>
      <c r="H34" s="9"/>
      <c r="I34" s="9"/>
      <c r="J34" s="9"/>
    </row>
    <row r="35" spans="1:10" ht="25" customHeight="1" x14ac:dyDescent="0.45">
      <c r="A35" s="21">
        <v>40078</v>
      </c>
      <c r="B35" s="22" t="s">
        <v>8</v>
      </c>
      <c r="C35" s="22" t="s">
        <v>55</v>
      </c>
      <c r="D35" s="22">
        <v>49</v>
      </c>
      <c r="E35" s="23">
        <v>34</v>
      </c>
      <c r="F35" s="27">
        <f>VLOOKUP(PRODUCT_DETAILS[[#This Row],[Qty]],$K$1:$L$5,2,TRUE)</f>
        <v>0.02</v>
      </c>
      <c r="G35" s="17">
        <f>PRODUCT_DETAILS[[#This Row],[Qty]]*PRODUCT_DETAILS[[#This Row],[Price]]-PRODUCT_DETAILS[[#This Row],[Qty]]*PRODUCT_DETAILS[[#This Row],[Price]]*PRODUCT_DETAILS[[#This Row],[Disc.]]</f>
        <v>1632.68</v>
      </c>
      <c r="H35" s="9"/>
      <c r="I35" s="9"/>
      <c r="J35" s="9"/>
    </row>
    <row r="36" spans="1:10" ht="20.95" x14ac:dyDescent="0.45">
      <c r="A36" s="24" t="s">
        <v>81</v>
      </c>
      <c r="B36" s="22"/>
      <c r="C36" s="22"/>
      <c r="D36" s="22">
        <f>SUBTOTAL(109,PRODUCT_DETAILS[Qty])</f>
        <v>3600</v>
      </c>
      <c r="E36" s="22"/>
      <c r="F36" s="22"/>
      <c r="G36" s="25">
        <f>SUBTOTAL(103,PRODUCT_DETAILS[Revenue])</f>
        <v>34</v>
      </c>
    </row>
  </sheetData>
  <conditionalFormatting sqref="B1:B35">
    <cfRule type="top10" dxfId="5" priority="2" rank="10"/>
    <cfRule type="top10" dxfId="4" priority="3" rank="3"/>
  </conditionalFormatting>
  <conditionalFormatting sqref="B1:B1048576">
    <cfRule type="top10" dxfId="3" priority="4" rank="3"/>
  </conditionalFormatting>
  <conditionalFormatting sqref="E1:E1048576">
    <cfRule type="expression" dxfId="2" priority="5">
      <formula>$E2&gt;=LARGE($E$2:$E$35,3)</formula>
    </cfRule>
  </conditionalFormatting>
  <conditionalFormatting sqref="F1:F1048576">
    <cfRule type="expression" dxfId="1" priority="6">
      <formula>$F2&gt;=LARGE($F$2:$F$35,5)</formula>
    </cfRule>
  </conditionalFormatting>
  <conditionalFormatting sqref="Y4">
    <cfRule type="top10" dxfId="0" priority="9" rank="3"/>
  </conditionalFormatting>
  <dataValidations count="4">
    <dataValidation type="list" allowBlank="1" showInputMessage="1" showErrorMessage="1" sqref="W1" xr:uid="{6CD590F6-E58B-4F6E-961A-6321DAA3CDAA}">
      <formula1>$C$2:$C$35</formula1>
    </dataValidation>
    <dataValidation type="list" allowBlank="1" showInputMessage="1" showErrorMessage="1" sqref="W2" xr:uid="{83D8983A-F1CF-4BFA-9BC8-40E0276F9336}">
      <formula1>$C$1:$C$35</formula1>
    </dataValidation>
    <dataValidation type="list" allowBlank="1" showInputMessage="1" showErrorMessage="1" sqref="W4:X4 W5" xr:uid="{7A81696F-DE4E-4777-B381-221AB580A69B}">
      <formula1>$B:$B</formula1>
    </dataValidation>
    <dataValidation type="date" allowBlank="1" showInputMessage="1" showErrorMessage="1" error="INVALID DATE" prompt="Only Dates of 2009 are allowed" sqref="A2:A35" xr:uid="{7D67C731-1FAE-4D74-B76E-8B5E744F267A}">
      <formula1>39814</formula1>
      <formula2>40178</formula2>
    </dataValidation>
  </dataValidations>
  <pageMargins left="0.7" right="0.7" top="0.75" bottom="0.75" header="0.3" footer="0.3"/>
  <pageSetup paperSize="9"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442D-BD91-49EC-8412-8B7C7AFBA0D5}">
  <dimension ref="C2:I7"/>
  <sheetViews>
    <sheetView workbookViewId="0">
      <selection activeCell="L11" sqref="L11"/>
    </sheetView>
  </sheetViews>
  <sheetFormatPr defaultRowHeight="14" x14ac:dyDescent="0.3"/>
  <cols>
    <col min="3" max="3" width="15.296875" customWidth="1"/>
    <col min="4" max="4" width="16.296875" customWidth="1"/>
    <col min="5" max="5" width="48.8984375" customWidth="1"/>
    <col min="9" max="9" width="17.69921875" customWidth="1"/>
  </cols>
  <sheetData>
    <row r="2" spans="3:9" ht="20.95" x14ac:dyDescent="0.3">
      <c r="C2" s="28" t="s">
        <v>1</v>
      </c>
      <c r="D2" s="28" t="s">
        <v>0</v>
      </c>
    </row>
    <row r="3" spans="3:9" ht="20.95" x14ac:dyDescent="0.45">
      <c r="C3" s="3" t="s">
        <v>23</v>
      </c>
      <c r="D3" s="2">
        <v>40001</v>
      </c>
    </row>
    <row r="5" spans="3:9" ht="20.95" x14ac:dyDescent="0.3">
      <c r="C5" s="18" t="s">
        <v>0</v>
      </c>
      <c r="D5" s="19" t="s">
        <v>1</v>
      </c>
      <c r="E5" s="19" t="s">
        <v>2</v>
      </c>
      <c r="F5" s="19" t="s">
        <v>3</v>
      </c>
      <c r="G5" s="19" t="s">
        <v>4</v>
      </c>
      <c r="H5" s="19" t="s">
        <v>79</v>
      </c>
      <c r="I5" s="20" t="s">
        <v>5</v>
      </c>
    </row>
    <row r="6" spans="3:9" ht="20.95" x14ac:dyDescent="0.45">
      <c r="C6" s="16">
        <v>40001</v>
      </c>
      <c r="D6" s="3" t="s">
        <v>23</v>
      </c>
      <c r="E6" s="3" t="s">
        <v>24</v>
      </c>
      <c r="F6" s="3">
        <v>109</v>
      </c>
      <c r="G6" s="4">
        <v>31</v>
      </c>
      <c r="H6" s="26">
        <v>7.0000000000000007E-2</v>
      </c>
      <c r="I6" s="17">
        <v>3311.42</v>
      </c>
    </row>
    <row r="7" spans="3:9" ht="20.95" x14ac:dyDescent="0.45">
      <c r="C7" s="16">
        <v>40001</v>
      </c>
      <c r="D7" s="3" t="s">
        <v>23</v>
      </c>
      <c r="E7" s="3" t="s">
        <v>25</v>
      </c>
      <c r="F7" s="3">
        <v>210</v>
      </c>
      <c r="G7" s="4">
        <v>46</v>
      </c>
      <c r="H7" s="26">
        <v>0.1</v>
      </c>
      <c r="I7" s="17">
        <v>9466.7999999999993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ED70-783B-44BC-A039-6A3A366E08E5}">
  <dimension ref="A3:C37"/>
  <sheetViews>
    <sheetView workbookViewId="0">
      <selection activeCell="A3" sqref="A3"/>
    </sheetView>
  </sheetViews>
  <sheetFormatPr defaultRowHeight="14" x14ac:dyDescent="0.3"/>
  <cols>
    <col min="1" max="1" width="39.59765625" bestFit="1" customWidth="1"/>
    <col min="2" max="2" width="14.5" bestFit="1" customWidth="1"/>
    <col min="3" max="3" width="10.19921875" bestFit="1" customWidth="1"/>
    <col min="4" max="4" width="11" bestFit="1" customWidth="1"/>
    <col min="5" max="5" width="8.09765625" bestFit="1" customWidth="1"/>
    <col min="6" max="6" width="9.8984375" bestFit="1" customWidth="1"/>
    <col min="7" max="7" width="6.8984375" bestFit="1" customWidth="1"/>
    <col min="8" max="8" width="8.3984375" bestFit="1" customWidth="1"/>
    <col min="9" max="9" width="8.19921875" bestFit="1" customWidth="1"/>
    <col min="10" max="10" width="8.59765625" bestFit="1" customWidth="1"/>
    <col min="11" max="11" width="7.19921875" bestFit="1" customWidth="1"/>
    <col min="12" max="12" width="19.09765625" bestFit="1" customWidth="1"/>
    <col min="13" max="13" width="10.8984375" bestFit="1" customWidth="1"/>
    <col min="14" max="14" width="9" bestFit="1" customWidth="1"/>
    <col min="15" max="15" width="8.8984375" bestFit="1" customWidth="1"/>
    <col min="16" max="16" width="12.3984375" bestFit="1" customWidth="1"/>
    <col min="17" max="17" width="8.8984375" bestFit="1" customWidth="1"/>
    <col min="18" max="18" width="14.69921875" bestFit="1" customWidth="1"/>
    <col min="19" max="19" width="10.19921875" bestFit="1" customWidth="1"/>
    <col min="20" max="20" width="6.59765625" bestFit="1" customWidth="1"/>
    <col min="21" max="21" width="11" bestFit="1" customWidth="1"/>
    <col min="22" max="22" width="8.09765625" bestFit="1" customWidth="1"/>
    <col min="23" max="23" width="9.8984375" bestFit="1" customWidth="1"/>
    <col min="24" max="24" width="6.5" bestFit="1" customWidth="1"/>
    <col min="25" max="25" width="8.3984375" bestFit="1" customWidth="1"/>
    <col min="26" max="26" width="8.19921875" bestFit="1" customWidth="1"/>
    <col min="27" max="27" width="8.59765625" bestFit="1" customWidth="1"/>
    <col min="28" max="28" width="7.19921875" bestFit="1" customWidth="1"/>
    <col min="29" max="29" width="19.09765625" bestFit="1" customWidth="1"/>
    <col min="30" max="30" width="10.8984375" bestFit="1" customWidth="1"/>
    <col min="31" max="31" width="9" bestFit="1" customWidth="1"/>
    <col min="32" max="32" width="8.19921875" bestFit="1" customWidth="1"/>
    <col min="33" max="33" width="12.3984375" bestFit="1" customWidth="1"/>
    <col min="34" max="34" width="8.19921875" bestFit="1" customWidth="1"/>
    <col min="35" max="35" width="14.69921875" bestFit="1" customWidth="1"/>
    <col min="36" max="36" width="19.3984375" bestFit="1" customWidth="1"/>
    <col min="37" max="37" width="15.09765625" bestFit="1" customWidth="1"/>
  </cols>
  <sheetData>
    <row r="3" spans="1:3" x14ac:dyDescent="0.3">
      <c r="A3" s="29" t="s">
        <v>83</v>
      </c>
      <c r="B3" t="s">
        <v>85</v>
      </c>
      <c r="C3" t="s">
        <v>86</v>
      </c>
    </row>
    <row r="4" spans="1:3" x14ac:dyDescent="0.3">
      <c r="A4" s="30" t="s">
        <v>30</v>
      </c>
      <c r="B4">
        <v>13305.6</v>
      </c>
      <c r="C4">
        <v>308</v>
      </c>
    </row>
    <row r="5" spans="1:3" x14ac:dyDescent="0.3">
      <c r="A5" s="30" t="s">
        <v>31</v>
      </c>
      <c r="B5">
        <v>1839.2</v>
      </c>
      <c r="C5">
        <v>88</v>
      </c>
    </row>
    <row r="6" spans="1:3" x14ac:dyDescent="0.3">
      <c r="A6" s="30" t="s">
        <v>7</v>
      </c>
      <c r="B6">
        <v>458.64</v>
      </c>
      <c r="C6">
        <v>36</v>
      </c>
    </row>
    <row r="7" spans="1:3" x14ac:dyDescent="0.3">
      <c r="A7" s="30" t="s">
        <v>32</v>
      </c>
      <c r="B7">
        <v>1108.3800000000001</v>
      </c>
      <c r="C7">
        <v>39</v>
      </c>
    </row>
    <row r="8" spans="1:3" x14ac:dyDescent="0.3">
      <c r="A8" s="30" t="s">
        <v>9</v>
      </c>
      <c r="B8">
        <v>1003.52</v>
      </c>
      <c r="C8">
        <v>32</v>
      </c>
    </row>
    <row r="9" spans="1:3" x14ac:dyDescent="0.3">
      <c r="A9" s="30" t="s">
        <v>43</v>
      </c>
      <c r="B9">
        <v>2885.79</v>
      </c>
      <c r="C9">
        <v>107</v>
      </c>
    </row>
    <row r="10" spans="1:3" x14ac:dyDescent="0.3">
      <c r="A10" s="30" t="s">
        <v>45</v>
      </c>
      <c r="B10">
        <v>6739.2</v>
      </c>
      <c r="C10">
        <v>156</v>
      </c>
    </row>
    <row r="11" spans="1:3" x14ac:dyDescent="0.3">
      <c r="A11" s="30" t="s">
        <v>11</v>
      </c>
      <c r="B11">
        <v>9642.24</v>
      </c>
      <c r="C11">
        <v>216</v>
      </c>
    </row>
    <row r="12" spans="1:3" x14ac:dyDescent="0.3">
      <c r="A12" s="30" t="s">
        <v>33</v>
      </c>
      <c r="B12">
        <v>2166</v>
      </c>
      <c r="C12">
        <v>76</v>
      </c>
    </row>
    <row r="13" spans="1:3" x14ac:dyDescent="0.3">
      <c r="A13" s="30" t="s">
        <v>35</v>
      </c>
      <c r="B13">
        <v>1419.3</v>
      </c>
      <c r="C13">
        <v>83</v>
      </c>
    </row>
    <row r="14" spans="1:3" x14ac:dyDescent="0.3">
      <c r="A14" s="30" t="s">
        <v>46</v>
      </c>
      <c r="B14">
        <v>1065.9000000000001</v>
      </c>
      <c r="C14">
        <v>51</v>
      </c>
    </row>
    <row r="15" spans="1:3" x14ac:dyDescent="0.3">
      <c r="A15" s="30" t="s">
        <v>22</v>
      </c>
      <c r="B15">
        <v>1289.68</v>
      </c>
      <c r="C15">
        <v>47</v>
      </c>
    </row>
    <row r="16" spans="1:3" x14ac:dyDescent="0.3">
      <c r="A16" s="30" t="s">
        <v>36</v>
      </c>
      <c r="B16">
        <v>2247.6999999999998</v>
      </c>
      <c r="C16">
        <v>91</v>
      </c>
    </row>
    <row r="17" spans="1:3" x14ac:dyDescent="0.3">
      <c r="A17" s="30" t="s">
        <v>47</v>
      </c>
      <c r="B17">
        <v>4163.6099999999997</v>
      </c>
      <c r="C17">
        <v>121</v>
      </c>
    </row>
    <row r="18" spans="1:3" x14ac:dyDescent="0.3">
      <c r="A18" s="30" t="s">
        <v>48</v>
      </c>
      <c r="B18">
        <v>1519.2</v>
      </c>
      <c r="C18">
        <v>211</v>
      </c>
    </row>
    <row r="19" spans="1:3" x14ac:dyDescent="0.3">
      <c r="A19" s="30" t="s">
        <v>13</v>
      </c>
      <c r="B19">
        <v>1383.2</v>
      </c>
      <c r="C19">
        <v>52</v>
      </c>
    </row>
    <row r="20" spans="1:3" x14ac:dyDescent="0.3">
      <c r="A20" s="30" t="s">
        <v>38</v>
      </c>
      <c r="B20">
        <v>4984.2</v>
      </c>
      <c r="C20">
        <v>213</v>
      </c>
    </row>
    <row r="21" spans="1:3" x14ac:dyDescent="0.3">
      <c r="A21" s="30" t="s">
        <v>15</v>
      </c>
      <c r="B21">
        <v>2100.4499999999998</v>
      </c>
      <c r="C21">
        <v>67</v>
      </c>
    </row>
    <row r="22" spans="1:3" x14ac:dyDescent="0.3">
      <c r="A22" s="30" t="s">
        <v>50</v>
      </c>
      <c r="B22">
        <v>1446.48</v>
      </c>
      <c r="C22">
        <v>41</v>
      </c>
    </row>
    <row r="23" spans="1:3" x14ac:dyDescent="0.3">
      <c r="A23" s="30" t="s">
        <v>39</v>
      </c>
      <c r="B23">
        <v>6268.5</v>
      </c>
      <c r="C23">
        <v>199</v>
      </c>
    </row>
    <row r="24" spans="1:3" x14ac:dyDescent="0.3">
      <c r="A24" s="30" t="s">
        <v>53</v>
      </c>
      <c r="B24">
        <v>3856.05</v>
      </c>
      <c r="C24">
        <v>99</v>
      </c>
    </row>
    <row r="25" spans="1:3" x14ac:dyDescent="0.3">
      <c r="A25" s="30" t="s">
        <v>54</v>
      </c>
      <c r="B25">
        <v>1358.5</v>
      </c>
      <c r="C25">
        <v>55</v>
      </c>
    </row>
    <row r="26" spans="1:3" x14ac:dyDescent="0.3">
      <c r="A26" s="30" t="s">
        <v>24</v>
      </c>
      <c r="B26">
        <v>3142.47</v>
      </c>
      <c r="C26">
        <v>109</v>
      </c>
    </row>
    <row r="27" spans="1:3" x14ac:dyDescent="0.3">
      <c r="A27" s="30" t="s">
        <v>55</v>
      </c>
      <c r="B27">
        <v>1632.68</v>
      </c>
      <c r="C27">
        <v>49</v>
      </c>
    </row>
    <row r="28" spans="1:3" x14ac:dyDescent="0.3">
      <c r="A28" s="30" t="s">
        <v>40</v>
      </c>
      <c r="B28">
        <v>4896.45</v>
      </c>
      <c r="C28">
        <v>117</v>
      </c>
    </row>
    <row r="29" spans="1:3" x14ac:dyDescent="0.3">
      <c r="A29" s="30" t="s">
        <v>16</v>
      </c>
      <c r="B29">
        <v>2534.6</v>
      </c>
      <c r="C29">
        <v>58</v>
      </c>
    </row>
    <row r="30" spans="1:3" x14ac:dyDescent="0.3">
      <c r="A30" s="30" t="s">
        <v>25</v>
      </c>
      <c r="B30">
        <v>8694</v>
      </c>
      <c r="C30">
        <v>210</v>
      </c>
    </row>
    <row r="31" spans="1:3" x14ac:dyDescent="0.3">
      <c r="A31" s="30" t="s">
        <v>41</v>
      </c>
      <c r="B31">
        <v>1269.45</v>
      </c>
      <c r="C31">
        <v>105</v>
      </c>
    </row>
    <row r="32" spans="1:3" x14ac:dyDescent="0.3">
      <c r="A32" s="30" t="s">
        <v>18</v>
      </c>
      <c r="B32">
        <v>3889.26</v>
      </c>
      <c r="C32">
        <v>123</v>
      </c>
    </row>
    <row r="33" spans="1:3" x14ac:dyDescent="0.3">
      <c r="A33" s="30" t="s">
        <v>26</v>
      </c>
      <c r="B33">
        <v>460.6</v>
      </c>
      <c r="C33">
        <v>47</v>
      </c>
    </row>
    <row r="34" spans="1:3" x14ac:dyDescent="0.3">
      <c r="A34" s="30" t="s">
        <v>42</v>
      </c>
      <c r="B34">
        <v>4107.8</v>
      </c>
      <c r="C34">
        <v>94</v>
      </c>
    </row>
    <row r="35" spans="1:3" x14ac:dyDescent="0.3">
      <c r="A35" s="30" t="s">
        <v>20</v>
      </c>
      <c r="B35">
        <v>4514.3999999999996</v>
      </c>
      <c r="C35">
        <v>99</v>
      </c>
    </row>
    <row r="36" spans="1:3" x14ac:dyDescent="0.3">
      <c r="A36" s="30" t="s">
        <v>28</v>
      </c>
      <c r="B36">
        <v>6331.5</v>
      </c>
      <c r="C36">
        <v>201</v>
      </c>
    </row>
    <row r="37" spans="1:3" x14ac:dyDescent="0.3">
      <c r="A37" s="30" t="s">
        <v>84</v>
      </c>
      <c r="B37">
        <v>113724.54999999999</v>
      </c>
      <c r="C37">
        <v>3600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16923-32B3-418C-8393-D071927BAE74}">
  <dimension ref="A3:C21"/>
  <sheetViews>
    <sheetView workbookViewId="0">
      <selection activeCell="A3" sqref="A3"/>
    </sheetView>
  </sheetViews>
  <sheetFormatPr defaultRowHeight="14" x14ac:dyDescent="0.3"/>
  <cols>
    <col min="1" max="1" width="19" bestFit="1" customWidth="1"/>
    <col min="2" max="2" width="14.5" bestFit="1" customWidth="1"/>
    <col min="3" max="3" width="10.19921875" bestFit="1" customWidth="1"/>
  </cols>
  <sheetData>
    <row r="3" spans="1:3" x14ac:dyDescent="0.3">
      <c r="A3" s="29" t="s">
        <v>83</v>
      </c>
      <c r="B3" t="s">
        <v>85</v>
      </c>
      <c r="C3" t="s">
        <v>86</v>
      </c>
    </row>
    <row r="4" spans="1:3" x14ac:dyDescent="0.3">
      <c r="A4" s="30" t="s">
        <v>14</v>
      </c>
      <c r="B4">
        <v>4266.45</v>
      </c>
      <c r="C4">
        <v>143</v>
      </c>
    </row>
    <row r="5" spans="1:3" x14ac:dyDescent="0.3">
      <c r="A5" s="30" t="s">
        <v>34</v>
      </c>
      <c r="B5">
        <v>1419.3</v>
      </c>
      <c r="C5">
        <v>83</v>
      </c>
    </row>
    <row r="6" spans="1:3" x14ac:dyDescent="0.3">
      <c r="A6" s="30" t="s">
        <v>6</v>
      </c>
      <c r="B6">
        <v>2706.3399999999997</v>
      </c>
      <c r="C6">
        <v>127</v>
      </c>
    </row>
    <row r="7" spans="1:3" x14ac:dyDescent="0.3">
      <c r="A7" s="30" t="s">
        <v>8</v>
      </c>
      <c r="B7">
        <v>11204.5</v>
      </c>
      <c r="C7">
        <v>415</v>
      </c>
    </row>
    <row r="8" spans="1:3" x14ac:dyDescent="0.3">
      <c r="A8" s="30" t="s">
        <v>44</v>
      </c>
      <c r="B8">
        <v>6739.2</v>
      </c>
      <c r="C8">
        <v>156</v>
      </c>
    </row>
    <row r="9" spans="1:3" x14ac:dyDescent="0.3">
      <c r="A9" s="30" t="s">
        <v>19</v>
      </c>
      <c r="B9">
        <v>4514.3999999999996</v>
      </c>
      <c r="C9">
        <v>99</v>
      </c>
    </row>
    <row r="10" spans="1:3" x14ac:dyDescent="0.3">
      <c r="A10" s="30" t="s">
        <v>49</v>
      </c>
      <c r="B10">
        <v>1446.48</v>
      </c>
      <c r="C10">
        <v>41</v>
      </c>
    </row>
    <row r="11" spans="1:3" x14ac:dyDescent="0.3">
      <c r="A11" s="30" t="s">
        <v>21</v>
      </c>
      <c r="B11">
        <v>1289.68</v>
      </c>
      <c r="C11">
        <v>47</v>
      </c>
    </row>
    <row r="12" spans="1:3" x14ac:dyDescent="0.3">
      <c r="A12" s="30" t="s">
        <v>52</v>
      </c>
      <c r="B12">
        <v>3856.05</v>
      </c>
      <c r="C12">
        <v>99</v>
      </c>
    </row>
    <row r="13" spans="1:3" x14ac:dyDescent="0.3">
      <c r="A13" s="30" t="s">
        <v>12</v>
      </c>
      <c r="B13">
        <v>6849.5</v>
      </c>
      <c r="C13">
        <v>201</v>
      </c>
    </row>
    <row r="14" spans="1:3" x14ac:dyDescent="0.3">
      <c r="A14" s="30" t="s">
        <v>29</v>
      </c>
      <c r="B14">
        <v>13305.6</v>
      </c>
      <c r="C14">
        <v>308</v>
      </c>
    </row>
    <row r="15" spans="1:3" x14ac:dyDescent="0.3">
      <c r="A15" s="30" t="s">
        <v>10</v>
      </c>
      <c r="B15">
        <v>12761.630000000001</v>
      </c>
      <c r="C15">
        <v>329</v>
      </c>
    </row>
    <row r="16" spans="1:3" x14ac:dyDescent="0.3">
      <c r="A16" s="30" t="s">
        <v>51</v>
      </c>
      <c r="B16">
        <v>4687.2</v>
      </c>
      <c r="C16">
        <v>105</v>
      </c>
    </row>
    <row r="17" spans="1:3" x14ac:dyDescent="0.3">
      <c r="A17" s="30" t="s">
        <v>23</v>
      </c>
      <c r="B17">
        <v>15788.159999999998</v>
      </c>
      <c r="C17">
        <v>477</v>
      </c>
    </row>
    <row r="18" spans="1:3" x14ac:dyDescent="0.3">
      <c r="A18" s="30" t="s">
        <v>37</v>
      </c>
      <c r="B18">
        <v>6503.4</v>
      </c>
      <c r="C18">
        <v>424</v>
      </c>
    </row>
    <row r="19" spans="1:3" x14ac:dyDescent="0.3">
      <c r="A19" s="30" t="s">
        <v>27</v>
      </c>
      <c r="B19">
        <v>11227.95</v>
      </c>
      <c r="C19">
        <v>318</v>
      </c>
    </row>
    <row r="20" spans="1:3" x14ac:dyDescent="0.3">
      <c r="A20" s="30" t="s">
        <v>17</v>
      </c>
      <c r="B20">
        <v>5158.71</v>
      </c>
      <c r="C20">
        <v>228</v>
      </c>
    </row>
    <row r="21" spans="1:3" x14ac:dyDescent="0.3">
      <c r="A21" s="30" t="s">
        <v>84</v>
      </c>
      <c r="B21">
        <v>113724.55</v>
      </c>
      <c r="C21">
        <v>3600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6AF5-A9BA-4F2A-813B-65B4ADE4BDEB}">
  <dimension ref="A3:B13"/>
  <sheetViews>
    <sheetView workbookViewId="0">
      <selection activeCell="B19" sqref="B19"/>
    </sheetView>
  </sheetViews>
  <sheetFormatPr defaultRowHeight="14" x14ac:dyDescent="0.3"/>
  <cols>
    <col min="1" max="1" width="30.8984375" bestFit="1" customWidth="1"/>
    <col min="2" max="2" width="10.19921875" bestFit="1" customWidth="1"/>
  </cols>
  <sheetData>
    <row r="3" spans="1:2" x14ac:dyDescent="0.3">
      <c r="A3" s="29" t="s">
        <v>83</v>
      </c>
      <c r="B3" t="s">
        <v>86</v>
      </c>
    </row>
    <row r="4" spans="1:2" x14ac:dyDescent="0.3">
      <c r="A4" s="30" t="s">
        <v>30</v>
      </c>
      <c r="B4">
        <v>308</v>
      </c>
    </row>
    <row r="5" spans="1:2" x14ac:dyDescent="0.3">
      <c r="A5" s="30" t="s">
        <v>31</v>
      </c>
      <c r="B5">
        <v>88</v>
      </c>
    </row>
    <row r="6" spans="1:2" x14ac:dyDescent="0.3">
      <c r="A6" s="30" t="s">
        <v>32</v>
      </c>
      <c r="B6">
        <v>39</v>
      </c>
    </row>
    <row r="7" spans="1:2" x14ac:dyDescent="0.3">
      <c r="A7" s="30" t="s">
        <v>33</v>
      </c>
      <c r="B7">
        <v>76</v>
      </c>
    </row>
    <row r="8" spans="1:2" x14ac:dyDescent="0.3">
      <c r="A8" s="30" t="s">
        <v>35</v>
      </c>
      <c r="B8">
        <v>83</v>
      </c>
    </row>
    <row r="9" spans="1:2" x14ac:dyDescent="0.3">
      <c r="A9" s="30" t="s">
        <v>36</v>
      </c>
      <c r="B9">
        <v>91</v>
      </c>
    </row>
    <row r="10" spans="1:2" x14ac:dyDescent="0.3">
      <c r="A10" s="30" t="s">
        <v>38</v>
      </c>
      <c r="B10">
        <v>213</v>
      </c>
    </row>
    <row r="11" spans="1:2" x14ac:dyDescent="0.3">
      <c r="A11" s="30" t="s">
        <v>39</v>
      </c>
      <c r="B11">
        <v>199</v>
      </c>
    </row>
    <row r="12" spans="1:2" x14ac:dyDescent="0.3">
      <c r="A12" s="30" t="s">
        <v>40</v>
      </c>
      <c r="B12">
        <v>117</v>
      </c>
    </row>
    <row r="13" spans="1:2" x14ac:dyDescent="0.3">
      <c r="A13" s="30" t="s">
        <v>84</v>
      </c>
      <c r="B13">
        <v>1214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Sheet4</vt:lpstr>
      <vt:lpstr>Sheet5</vt:lpstr>
      <vt:lpstr>Sheet2!Criteria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ibsacads11</dc:creator>
  <cp:lastModifiedBy>SOUNAK DUTTA CHOWDHURY</cp:lastModifiedBy>
  <dcterms:created xsi:type="dcterms:W3CDTF">2024-02-07T06:10:42Z</dcterms:created>
  <dcterms:modified xsi:type="dcterms:W3CDTF">2024-02-20T14:07:30Z</dcterms:modified>
</cp:coreProperties>
</file>