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01. IIEBM\02. SEM 2 - Specialization BA\9. Excel\"/>
    </mc:Choice>
  </mc:AlternateContent>
  <xr:revisionPtr revIDLastSave="0" documentId="13_ncr:1_{3741BFA6-D6C9-43ED-8C43-21A072288ED2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  <sheet name="Sheet 2" sheetId="3" r:id="rId2"/>
  </sheets>
  <definedNames>
    <definedName name="_xlnm._FilterDatabase" localSheetId="0" hidden="1">'Sheet 1'!$A$1:$G$1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3" l="1"/>
  <c r="C48" i="3"/>
  <c r="K15" i="3"/>
  <c r="K12" i="3"/>
  <c r="C49" i="3"/>
  <c r="C50" i="3"/>
  <c r="C51" i="3"/>
  <c r="C52" i="3"/>
  <c r="C53" i="3"/>
  <c r="C54" i="3"/>
  <c r="D43" i="3"/>
  <c r="L32" i="3"/>
  <c r="D12" i="3"/>
  <c r="F2" i="1" a="1"/>
  <c r="F2" i="1"/>
  <c r="J4" i="1"/>
  <c r="N5" i="1"/>
  <c r="G2" i="1" a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D40" i="3"/>
  <c r="G2" i="1" l="1"/>
  <c r="G73" i="1"/>
  <c r="G57" i="1"/>
  <c r="G33" i="1"/>
  <c r="G9" i="1"/>
  <c r="G80" i="1"/>
  <c r="G64" i="1"/>
  <c r="G48" i="1"/>
  <c r="G32" i="1"/>
  <c r="G8" i="1"/>
  <c r="G71" i="1"/>
  <c r="G63" i="1"/>
  <c r="G47" i="1"/>
  <c r="G31" i="1"/>
  <c r="G7" i="1"/>
  <c r="G70" i="1"/>
  <c r="G6" i="1"/>
  <c r="G77" i="1"/>
  <c r="G69" i="1"/>
  <c r="G61" i="1"/>
  <c r="G53" i="1"/>
  <c r="G45" i="1"/>
  <c r="G37" i="1"/>
  <c r="G29" i="1"/>
  <c r="G21" i="1"/>
  <c r="G13" i="1"/>
  <c r="G5" i="1"/>
  <c r="G76" i="1"/>
  <c r="G68" i="1"/>
  <c r="G60" i="1"/>
  <c r="G52" i="1"/>
  <c r="G44" i="1"/>
  <c r="G36" i="1"/>
  <c r="G28" i="1"/>
  <c r="G20" i="1"/>
  <c r="G12" i="1"/>
  <c r="G4" i="1"/>
  <c r="G25" i="1"/>
  <c r="G27" i="1"/>
  <c r="G81" i="1"/>
  <c r="G65" i="1"/>
  <c r="G49" i="1"/>
  <c r="G41" i="1"/>
  <c r="G17" i="1"/>
  <c r="G72" i="1"/>
  <c r="G56" i="1"/>
  <c r="G40" i="1"/>
  <c r="G24" i="1"/>
  <c r="G16" i="1"/>
  <c r="G79" i="1"/>
  <c r="G55" i="1"/>
  <c r="G39" i="1"/>
  <c r="G23" i="1"/>
  <c r="G15" i="1"/>
  <c r="G78" i="1"/>
  <c r="G62" i="1"/>
  <c r="G54" i="1"/>
  <c r="G46" i="1"/>
  <c r="G38" i="1"/>
  <c r="G30" i="1"/>
  <c r="G22" i="1"/>
  <c r="G14" i="1"/>
  <c r="G75" i="1"/>
  <c r="G67" i="1"/>
  <c r="G59" i="1"/>
  <c r="G51" i="1"/>
  <c r="G43" i="1"/>
  <c r="G35" i="1"/>
  <c r="G19" i="1"/>
  <c r="G11" i="1"/>
  <c r="G3" i="1"/>
  <c r="G74" i="1"/>
  <c r="G66" i="1"/>
  <c r="G58" i="1"/>
  <c r="G50" i="1"/>
  <c r="G42" i="1"/>
  <c r="G34" i="1"/>
  <c r="G26" i="1"/>
  <c r="G18" i="1"/>
  <c r="G10" i="1"/>
  <c r="L7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<sst xmlns="http://schemas.openxmlformats.org/spreadsheetml/2006/main" count="323" uniqueCount="124">
  <si>
    <t>Storage Area</t>
  </si>
  <si>
    <t>Item</t>
  </si>
  <si>
    <t>Order Date</t>
  </si>
  <si>
    <t>Order Qty</t>
  </si>
  <si>
    <t>Actual Price</t>
  </si>
  <si>
    <t>Offer Price</t>
  </si>
  <si>
    <t>Net Price</t>
  </si>
  <si>
    <t>Bread</t>
  </si>
  <si>
    <t>12 Grain</t>
  </si>
  <si>
    <t>Buns Onion</t>
  </si>
  <si>
    <t>Beverages</t>
  </si>
  <si>
    <t>Aquafina Water</t>
  </si>
  <si>
    <t>Paper</t>
  </si>
  <si>
    <t>AU BOB PAN 12 OZ</t>
  </si>
  <si>
    <t>AU BOB PAN 16 OZ</t>
  </si>
  <si>
    <t>Freezer</t>
  </si>
  <si>
    <t>Bacon Sliced Bulk</t>
  </si>
  <si>
    <t>Coffee Regular</t>
  </si>
  <si>
    <t>Cooler</t>
  </si>
  <si>
    <t>Base Chicken</t>
  </si>
  <si>
    <t>Cooler Dairy</t>
  </si>
  <si>
    <t>Eggs Whole Medium</t>
  </si>
  <si>
    <t>Desserts</t>
  </si>
  <si>
    <t>Brownie Walnut</t>
  </si>
  <si>
    <t>more than 120</t>
  </si>
  <si>
    <t>5% less than actual price</t>
  </si>
  <si>
    <t>Cooler Diary</t>
  </si>
  <si>
    <t>more than 200</t>
  </si>
  <si>
    <t>3% less than actual price</t>
  </si>
  <si>
    <t>more tha 100</t>
  </si>
  <si>
    <t>4% less than actual price</t>
  </si>
  <si>
    <t>Cooler / Freezer</t>
  </si>
  <si>
    <t>2% less than actual price</t>
  </si>
  <si>
    <t>Solve</t>
  </si>
  <si>
    <t>Q1</t>
  </si>
  <si>
    <t>Q2</t>
  </si>
  <si>
    <t>Highlight the date which falls on weekend</t>
  </si>
  <si>
    <t>Q3</t>
  </si>
  <si>
    <t>Storage area column should accept only text</t>
  </si>
  <si>
    <t>Item column should accept any data of 20 characters length</t>
  </si>
  <si>
    <t>Q4</t>
  </si>
  <si>
    <t>Find out the total number of Desserts with  Quantity is below 150 in cell K2</t>
  </si>
  <si>
    <t>Calculate Net price using array formula</t>
  </si>
  <si>
    <t>Q5</t>
  </si>
  <si>
    <t>Q6</t>
  </si>
  <si>
    <t>Q7</t>
  </si>
  <si>
    <t>Calculate the highest net price of Beverages</t>
  </si>
  <si>
    <t>Q8</t>
  </si>
  <si>
    <t>Example 1</t>
  </si>
  <si>
    <t>Example 2</t>
  </si>
  <si>
    <t>Stock as on 31/03/2018</t>
  </si>
  <si>
    <t>small</t>
  </si>
  <si>
    <t>medium</t>
  </si>
  <si>
    <t>large</t>
  </si>
  <si>
    <t>XL</t>
  </si>
  <si>
    <t>XXL</t>
  </si>
  <si>
    <t>jeans</t>
  </si>
  <si>
    <t>trouser</t>
  </si>
  <si>
    <t>shirt</t>
  </si>
  <si>
    <t>jackets</t>
  </si>
  <si>
    <t>sweater</t>
  </si>
  <si>
    <t>Item name</t>
  </si>
  <si>
    <t>size</t>
  </si>
  <si>
    <t>qty</t>
  </si>
  <si>
    <t>INDEX FUNCTION</t>
  </si>
  <si>
    <t>Position</t>
  </si>
  <si>
    <t>Size</t>
  </si>
  <si>
    <t>MATCH FUNCTION</t>
  </si>
  <si>
    <t>Example 3</t>
  </si>
  <si>
    <t>Example 4</t>
  </si>
  <si>
    <t>Salesman</t>
  </si>
  <si>
    <t>April</t>
  </si>
  <si>
    <t>May</t>
  </si>
  <si>
    <t>June</t>
  </si>
  <si>
    <t>July</t>
  </si>
  <si>
    <t>August</t>
  </si>
  <si>
    <t>September</t>
  </si>
  <si>
    <t>priya</t>
  </si>
  <si>
    <t>Supriya</t>
  </si>
  <si>
    <t>Rajib</t>
  </si>
  <si>
    <t>Albert</t>
  </si>
  <si>
    <t>Deepak</t>
  </si>
  <si>
    <t>Pritam</t>
  </si>
  <si>
    <t>Debjit</t>
  </si>
  <si>
    <t>Mithun</t>
  </si>
  <si>
    <t>Item Name</t>
  </si>
  <si>
    <t>Qty</t>
  </si>
  <si>
    <t>INDEX AND MATCH FUNCTION</t>
  </si>
  <si>
    <t>Soniya</t>
  </si>
  <si>
    <t>Raj</t>
  </si>
  <si>
    <t>Month</t>
  </si>
  <si>
    <t>Sales</t>
  </si>
  <si>
    <t>Example 5</t>
  </si>
  <si>
    <t>Product</t>
  </si>
  <si>
    <t>price</t>
  </si>
  <si>
    <t>product</t>
  </si>
  <si>
    <t>keyboard</t>
  </si>
  <si>
    <t>monitor</t>
  </si>
  <si>
    <t>mouse</t>
  </si>
  <si>
    <t>printer</t>
  </si>
  <si>
    <t>processor</t>
  </si>
  <si>
    <t>RAM</t>
  </si>
  <si>
    <t>lookup function</t>
  </si>
  <si>
    <t>Example 6</t>
  </si>
  <si>
    <t>student</t>
  </si>
  <si>
    <t>score</t>
  </si>
  <si>
    <t>grade</t>
  </si>
  <si>
    <t>Mr.Sumit</t>
  </si>
  <si>
    <t>D</t>
  </si>
  <si>
    <t>Mr.Arjun</t>
  </si>
  <si>
    <t>C</t>
  </si>
  <si>
    <t>Mr.Rana</t>
  </si>
  <si>
    <t>B</t>
  </si>
  <si>
    <t>Mr.Arvind</t>
  </si>
  <si>
    <t>A</t>
  </si>
  <si>
    <t>Mr.Raja</t>
  </si>
  <si>
    <t>Mr.Pankaj</t>
  </si>
  <si>
    <t>Mr.Sujal</t>
  </si>
  <si>
    <t>Order Qty should not accept duplicate values</t>
  </si>
  <si>
    <t>Highlight the complete data row of Freezer with quantity more than 75</t>
  </si>
  <si>
    <t>Order date should not accept future dates</t>
  </si>
  <si>
    <t xml:space="preserve">Storage Area </t>
  </si>
  <si>
    <t xml:space="preserve">Highest net price </t>
  </si>
  <si>
    <t>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</si>
</sst>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Book Antiqua"/>
      <family val="1"/>
    </font>
    <font>
      <b/>
      <sz val="16"/>
      <color theme="1"/>
      <name val="Book Antiqua"/>
      <family val="1"/>
    </font>
    <font>
      <b/>
      <sz val="16"/>
      <color theme="0"/>
      <name val="Book Antiqua"/>
      <family val="1"/>
    </font>
    <font>
      <b/>
      <sz val="14"/>
      <color theme="1"/>
      <name val="Book Antiqua"/>
      <family val="1"/>
    </font>
    <font>
      <b/>
      <sz val="18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/>
    <xf numFmtId="0" fontId="1" fillId="0" borderId="4" xfId="0" applyFont="1" applyBorder="1"/>
    <xf numFmtId="14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5" fillId="2" borderId="0" xfId="0" applyFont="1" applyFill="1"/>
    <xf numFmtId="0" fontId="4" fillId="3" borderId="0" xfId="0" applyFont="1" applyFill="1"/>
    <xf numFmtId="0" fontId="1" fillId="0" borderId="0" xfId="0" applyFont="1"/>
    <xf numFmtId="2" fontId="1" fillId="0" borderId="3" xfId="0" applyNumberFormat="1" applyFont="1" applyBorder="1"/>
    <xf numFmtId="2" fontId="1" fillId="0" borderId="4" xfId="0" applyNumberFormat="1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0" xfId="0" applyFont="1"/>
    <xf numFmtId="0" fontId="6" fillId="0" borderId="13" xfId="0" applyFont="1" applyBorder="1"/>
    <xf numFmtId="0" fontId="6" fillId="6" borderId="1" xfId="0" applyFont="1" applyFill="1" applyBorder="1"/>
    <xf numFmtId="0" fontId="6" fillId="6" borderId="10" xfId="0" applyFont="1" applyFill="1" applyBorder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6" fillId="0" borderId="16" xfId="0" applyFont="1" applyBorder="1"/>
    <xf numFmtId="0" fontId="6" fillId="6" borderId="17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6" borderId="10" xfId="0" applyFill="1" applyBorder="1"/>
    <xf numFmtId="0" fontId="0" fillId="6" borderId="1" xfId="0" applyFill="1" applyBorder="1"/>
    <xf numFmtId="0" fontId="0" fillId="0" borderId="13" xfId="0" applyBorder="1"/>
    <xf numFmtId="0" fontId="0" fillId="0" borderId="15" xfId="0" applyBorder="1"/>
    <xf numFmtId="0" fontId="0" fillId="0" borderId="6" xfId="0" applyBorder="1"/>
    <xf numFmtId="0" fontId="0" fillId="0" borderId="16" xfId="0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2" xfId="0" applyBorder="1"/>
    <xf numFmtId="0" fontId="0" fillId="0" borderId="14" xfId="0" applyBorder="1"/>
    <xf numFmtId="0" fontId="0" fillId="0" borderId="1" xfId="0" applyBorder="1" applyAlignment="1">
      <alignment wrapText="1"/>
    </xf>
    <xf numFmtId="0" fontId="6" fillId="0" borderId="17" xfId="0" applyFont="1" applyBorder="1"/>
    <xf numFmtId="0" fontId="1" fillId="8" borderId="0" xfId="0" applyFont="1" applyFill="1"/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7" borderId="4" xfId="0" applyFont="1" applyFill="1" applyBorder="1"/>
    <xf numFmtId="14" fontId="1" fillId="7" borderId="4" xfId="0" applyNumberFormat="1" applyFont="1" applyFill="1" applyBorder="1"/>
    <xf numFmtId="0" fontId="1" fillId="7" borderId="4" xfId="0" applyFont="1" applyFill="1" applyBorder="1" applyAlignment="1">
      <alignment horizontal="center"/>
    </xf>
    <xf numFmtId="2" fontId="1" fillId="7" borderId="4" xfId="0" applyNumberFormat="1" applyFont="1" applyFill="1" applyBorder="1"/>
    <xf numFmtId="2" fontId="1" fillId="7" borderId="3" xfId="0" applyNumberFormat="1" applyFont="1" applyFill="1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2" fontId="1" fillId="0" borderId="1" xfId="0" applyNumberFormat="1" applyFont="1" applyBorder="1"/>
    <xf numFmtId="0" fontId="8" fillId="4" borderId="1" xfId="0" applyFont="1" applyFill="1" applyBorder="1"/>
    <xf numFmtId="14" fontId="0" fillId="0" borderId="0" xfId="0" applyNumberFormat="1"/>
    <xf numFmtId="0" fontId="1" fillId="9" borderId="0" xfId="0" applyFont="1" applyFill="1"/>
    <xf numFmtId="0" fontId="6" fillId="6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showGridLines="0" tabSelected="1" zoomScale="70" zoomScaleNormal="70" workbookViewId="0">
      <selection activeCell="L18" sqref="L18"/>
    </sheetView>
  </sheetViews>
  <sheetFormatPr defaultColWidth="9.09765625" defaultRowHeight="20.95" x14ac:dyDescent="0.45"/>
  <cols>
    <col min="1" max="1" width="21" customWidth="1"/>
    <col min="2" max="2" width="30.09765625" bestFit="1" customWidth="1"/>
    <col min="3" max="3" width="18.8984375" customWidth="1"/>
    <col min="4" max="4" width="17.3984375" customWidth="1"/>
    <col min="5" max="5" width="19.69921875" customWidth="1"/>
    <col min="6" max="6" width="18.296875" customWidth="1"/>
    <col min="7" max="7" width="15.8984375" customWidth="1"/>
    <col min="8" max="8" width="8.8984375"/>
    <col min="9" max="9" width="7.09765625" style="10" customWidth="1"/>
    <col min="10" max="10" width="20.59765625" style="10" bestFit="1" customWidth="1"/>
    <col min="11" max="11" width="34.69921875" style="10" bestFit="1" customWidth="1"/>
    <col min="12" max="12" width="33" style="10" customWidth="1"/>
    <col min="13" max="13" width="9.09765625" style="10"/>
    <col min="14" max="14" width="10.3984375" style="10" bestFit="1" customWidth="1"/>
    <col min="15" max="16384" width="9.09765625" style="10"/>
  </cols>
  <sheetData>
    <row r="1" spans="1:14" customFormat="1" ht="24.85" customHeight="1" x14ac:dyDescent="0.4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</row>
    <row r="2" spans="1:14" customFormat="1" ht="24.85" customHeight="1" x14ac:dyDescent="0.45">
      <c r="A2" s="48" t="s">
        <v>7</v>
      </c>
      <c r="B2" s="48" t="s">
        <v>8</v>
      </c>
      <c r="C2" s="49">
        <v>45598</v>
      </c>
      <c r="D2" s="50">
        <v>150</v>
      </c>
      <c r="E2" s="50">
        <v>150</v>
      </c>
      <c r="F2" s="51" cm="1">
        <f t="array" ref="F2">_xlfn.IFS('Sheet 1'!$A2="Bread"&amp;'Sheet 1'!$D2&gt;120,'Sheet 1'!$E2-'Sheet 1'!$E2*5%,'Sheet 1'!$A2="Cooler Diary"&amp;'Sheet 1'!$D2&gt;200,'Sheet 1'!$E2-'Sheet 1'!$E2*3%,'Sheet 1'!$A2=Beverages&amp;'Sheet 1'!$D2&gt;100,'Sheet 1'!$E2-'Sheet 1'!$E2*4%,'Sheet 1'!$A2="Cooler",'Sheet 1'!$E2-'Sheet 1'!$E2*2%)</f>
        <v>142.5</v>
      </c>
      <c r="G2" s="52">
        <f t="array" ref="G2:G81">D2:D81*F2:F81</f>
        <v>21375</v>
      </c>
    </row>
    <row r="3" spans="1:14" customFormat="1" ht="24.85" customHeight="1" x14ac:dyDescent="0.45">
      <c r="A3" s="5" t="s">
        <v>7</v>
      </c>
      <c r="B3" s="5" t="s">
        <v>9</v>
      </c>
      <c r="C3" s="6">
        <v>43070</v>
      </c>
      <c r="D3" s="7">
        <v>180</v>
      </c>
      <c r="E3" s="7">
        <v>125</v>
      </c>
      <c r="F3" s="12" cm="1">
        <f t="array" ref="F3">_xlfn.IFS('Sheet 1'!$A3="Bread"&amp;'Sheet 1'!$D3&gt;120,'Sheet 1'!$E3-'Sheet 1'!$E3*5%,'Sheet 1'!$A3="Cooler Diary"&amp;'Sheet 1'!$D3&gt;200,'Sheet 1'!$E3-'Sheet 1'!$E3*3%,'Sheet 1'!$A3=Beverages&amp;'Sheet 1'!$D3&gt;100,'Sheet 1'!$E3-'Sheet 1'!$E3*4%,'Sheet 1'!$A3="Cooler",'Sheet 1'!$E3-'Sheet 1'!$E3*2%)</f>
        <v>118.75</v>
      </c>
      <c r="G3" s="11">
        <v>21375</v>
      </c>
      <c r="I3" s="17" t="s">
        <v>123</v>
      </c>
    </row>
    <row r="4" spans="1:14" customFormat="1" ht="24.85" customHeight="1" x14ac:dyDescent="0.45">
      <c r="A4" s="48" t="s">
        <v>10</v>
      </c>
      <c r="B4" s="48" t="s">
        <v>11</v>
      </c>
      <c r="C4" s="49">
        <v>43079</v>
      </c>
      <c r="D4" s="50">
        <v>120</v>
      </c>
      <c r="E4" s="50">
        <v>60</v>
      </c>
      <c r="F4" s="51" cm="1">
        <f t="array" ref="F4">_xlfn.IFS('Sheet 1'!$A4="Bread"&amp;'Sheet 1'!$D4&gt;120,'Sheet 1'!$E4-'Sheet 1'!$E4*5%,'Sheet 1'!$A4="Cooler Diary"&amp;'Sheet 1'!$D4&gt;200,'Sheet 1'!$E4-'Sheet 1'!$E4*3%,'Sheet 1'!$A4=Beverages&amp;'Sheet 1'!$D4&gt;100,'Sheet 1'!$E4-'Sheet 1'!$E4*4%,'Sheet 1'!$A4="Cooler",'Sheet 1'!$E4-'Sheet 1'!$E4*2%)</f>
        <v>57</v>
      </c>
      <c r="G4" s="52">
        <v>6840</v>
      </c>
      <c r="J4">
        <f>COUNTIFS('Sheet 1'!$A$2:$A$81,"A21",'Sheet 1'!$D$2:$D$81,"&lt;150")</f>
        <v>0</v>
      </c>
    </row>
    <row r="5" spans="1:14" customFormat="1" ht="24.85" customHeight="1" x14ac:dyDescent="0.45">
      <c r="A5" s="5" t="s">
        <v>12</v>
      </c>
      <c r="B5" s="5" t="s">
        <v>13</v>
      </c>
      <c r="C5" s="6">
        <v>43075</v>
      </c>
      <c r="D5" s="7">
        <v>145</v>
      </c>
      <c r="E5" s="7">
        <v>120</v>
      </c>
      <c r="F5" s="12" cm="1">
        <f t="array" ref="F5">_xlfn.IFS('Sheet 1'!$A5="Bread"&amp;'Sheet 1'!$D5&gt;120,'Sheet 1'!$E5-'Sheet 1'!$E5*5%,'Sheet 1'!$A5="Cooler Diary"&amp;'Sheet 1'!$D5&gt;200,'Sheet 1'!$E5-'Sheet 1'!$E5*3%,'Sheet 1'!$A5=Beverages&amp;'Sheet 1'!$D5&gt;100,'Sheet 1'!$E5-'Sheet 1'!$E5*4%,'Sheet 1'!$A5="Cooler",'Sheet 1'!$E5-'Sheet 1'!$E5*2%)</f>
        <v>114</v>
      </c>
      <c r="G5" s="11">
        <v>16530</v>
      </c>
      <c r="K5" s="58" t="s">
        <v>121</v>
      </c>
      <c r="L5" s="58" t="s">
        <v>122</v>
      </c>
      <c r="N5" s="59">
        <f ca="1">TODAY()</f>
        <v>45377</v>
      </c>
    </row>
    <row r="6" spans="1:14" customFormat="1" ht="24.85" customHeight="1" x14ac:dyDescent="0.5">
      <c r="A6" s="48" t="s">
        <v>12</v>
      </c>
      <c r="B6" s="48" t="s">
        <v>14</v>
      </c>
      <c r="C6" s="49">
        <v>43073</v>
      </c>
      <c r="D6" s="50">
        <v>165</v>
      </c>
      <c r="E6" s="50">
        <v>80</v>
      </c>
      <c r="F6" s="51" cm="1">
        <f t="array" ref="F6">_xlfn.IFS('Sheet 1'!$A6="Bread"&amp;'Sheet 1'!$D6&gt;120,'Sheet 1'!$E6-'Sheet 1'!$E6*5%,'Sheet 1'!$A6="Cooler Diary"&amp;'Sheet 1'!$D6&gt;200,'Sheet 1'!$E6-'Sheet 1'!$E6*3%,'Sheet 1'!$A6=Beverages&amp;'Sheet 1'!$D6&gt;100,'Sheet 1'!$E6-'Sheet 1'!$E6*4%,'Sheet 1'!$A6="Cooler",'Sheet 1'!$E6-'Sheet 1'!$E6*2%)</f>
        <v>76</v>
      </c>
      <c r="G6" s="52">
        <v>12540</v>
      </c>
      <c r="I6" s="8" t="s">
        <v>33</v>
      </c>
      <c r="K6" s="30" t="s">
        <v>10</v>
      </c>
      <c r="L6" s="30"/>
    </row>
    <row r="7" spans="1:14" customFormat="1" ht="24.85" customHeight="1" x14ac:dyDescent="0.45">
      <c r="A7" s="5" t="s">
        <v>15</v>
      </c>
      <c r="B7" s="5" t="s">
        <v>16</v>
      </c>
      <c r="C7" s="6">
        <v>43074</v>
      </c>
      <c r="D7" s="7">
        <v>125</v>
      </c>
      <c r="E7" s="7">
        <v>75</v>
      </c>
      <c r="F7" s="12" cm="1">
        <f t="array" ref="F7">_xlfn.IFS('Sheet 1'!$A7="Bread"&amp;'Sheet 1'!$D7&gt;120,'Sheet 1'!$E7-'Sheet 1'!$E7*5%,'Sheet 1'!$A7="Cooler Diary"&amp;'Sheet 1'!$D7&gt;200,'Sheet 1'!$E7-'Sheet 1'!$E7*3%,'Sheet 1'!$A7=Beverages&amp;'Sheet 1'!$D7&gt;100,'Sheet 1'!$E7-'Sheet 1'!$E7*4%,'Sheet 1'!$A7="Cooler",'Sheet 1'!$E7-'Sheet 1'!$E7*2%)</f>
        <v>71.25</v>
      </c>
      <c r="G7" s="11">
        <v>8906.25</v>
      </c>
      <c r="I7" s="9" t="s">
        <v>34</v>
      </c>
      <c r="L7">
        <f>_xlfn.MAXIFS(G2:G81,A2:A81,"Beverages")</f>
        <v>19950</v>
      </c>
    </row>
    <row r="8" spans="1:14" customFormat="1" ht="24.85" customHeight="1" x14ac:dyDescent="0.45">
      <c r="A8" s="48" t="s">
        <v>10</v>
      </c>
      <c r="B8" s="48" t="s">
        <v>17</v>
      </c>
      <c r="C8" s="49">
        <v>43078</v>
      </c>
      <c r="D8" s="50">
        <v>150</v>
      </c>
      <c r="E8" s="50">
        <v>140</v>
      </c>
      <c r="F8" s="51" cm="1">
        <f t="array" ref="F8">_xlfn.IFS('Sheet 1'!$A8="Bread"&amp;'Sheet 1'!$D8&gt;120,'Sheet 1'!$E8-'Sheet 1'!$E8*5%,'Sheet 1'!$A8="Cooler Diary"&amp;'Sheet 1'!$D8&gt;200,'Sheet 1'!$E8-'Sheet 1'!$E8*3%,'Sheet 1'!$A8=Beverages&amp;'Sheet 1'!$D8&gt;100,'Sheet 1'!$E8-'Sheet 1'!$E8*4%,'Sheet 1'!$A8="Cooler",'Sheet 1'!$E8-'Sheet 1'!$E8*2%)</f>
        <v>133</v>
      </c>
      <c r="G8" s="52">
        <v>19950</v>
      </c>
      <c r="I8" s="4" t="s">
        <v>0</v>
      </c>
      <c r="J8" s="4" t="s">
        <v>3</v>
      </c>
      <c r="K8" s="4" t="s">
        <v>5</v>
      </c>
    </row>
    <row r="9" spans="1:14" customFormat="1" ht="24.85" customHeight="1" x14ac:dyDescent="0.45">
      <c r="A9" s="5" t="s">
        <v>18</v>
      </c>
      <c r="B9" s="5" t="s">
        <v>19</v>
      </c>
      <c r="C9" s="6">
        <v>43073</v>
      </c>
      <c r="D9" s="7">
        <v>165</v>
      </c>
      <c r="E9" s="7">
        <v>55</v>
      </c>
      <c r="F9" s="12" cm="1">
        <f t="array" ref="F9">_xlfn.IFS('Sheet 1'!$A9="Bread"&amp;'Sheet 1'!$D9&gt;120,'Sheet 1'!$E9-'Sheet 1'!$E9*5%,'Sheet 1'!$A9="Cooler Diary"&amp;'Sheet 1'!$D9&gt;200,'Sheet 1'!$E9-'Sheet 1'!$E9*3%,'Sheet 1'!$A9=Beverages&amp;'Sheet 1'!$D9&gt;100,'Sheet 1'!$E9-'Sheet 1'!$E9*4%,'Sheet 1'!$A9="Cooler",'Sheet 1'!$E9-'Sheet 1'!$E9*2%)</f>
        <v>52.25</v>
      </c>
      <c r="G9" s="11">
        <v>8621.25</v>
      </c>
      <c r="I9" s="10"/>
      <c r="J9" s="1" t="s">
        <v>7</v>
      </c>
      <c r="K9" s="1" t="s">
        <v>24</v>
      </c>
      <c r="L9" s="1" t="s">
        <v>25</v>
      </c>
    </row>
    <row r="10" spans="1:14" customFormat="1" ht="24.85" customHeight="1" x14ac:dyDescent="0.45">
      <c r="A10" s="48" t="s">
        <v>20</v>
      </c>
      <c r="B10" s="48" t="s">
        <v>21</v>
      </c>
      <c r="C10" s="49">
        <v>43075</v>
      </c>
      <c r="D10" s="50">
        <v>280</v>
      </c>
      <c r="E10" s="50">
        <v>135</v>
      </c>
      <c r="F10" s="51" cm="1">
        <f t="array" ref="F10">_xlfn.IFS('Sheet 1'!$A10="Bread"&amp;'Sheet 1'!$D10&gt;120,'Sheet 1'!$E10-'Sheet 1'!$E10*5%,'Sheet 1'!$A10="Cooler Diary"&amp;'Sheet 1'!$D10&gt;200,'Sheet 1'!$E10-'Sheet 1'!$E10*3%,'Sheet 1'!$A10=Beverages&amp;'Sheet 1'!$D10&gt;100,'Sheet 1'!$E10-'Sheet 1'!$E10*4%,'Sheet 1'!$A10="Cooler",'Sheet 1'!$E10-'Sheet 1'!$E10*2%)</f>
        <v>128.25</v>
      </c>
      <c r="G10" s="52">
        <v>35910</v>
      </c>
      <c r="I10" s="10"/>
      <c r="J10" s="1" t="s">
        <v>26</v>
      </c>
      <c r="K10" s="1" t="s">
        <v>27</v>
      </c>
      <c r="L10" s="1" t="s">
        <v>28</v>
      </c>
    </row>
    <row r="11" spans="1:14" customFormat="1" ht="24.85" customHeight="1" x14ac:dyDescent="0.45">
      <c r="A11" s="5" t="s">
        <v>22</v>
      </c>
      <c r="B11" s="5" t="s">
        <v>23</v>
      </c>
      <c r="C11" s="6">
        <v>43073</v>
      </c>
      <c r="D11" s="7">
        <v>180</v>
      </c>
      <c r="E11" s="7">
        <v>85</v>
      </c>
      <c r="F11" s="12" cm="1">
        <f t="array" ref="F11">_xlfn.IFS('Sheet 1'!$A11="Bread"&amp;'Sheet 1'!$D11&gt;120,'Sheet 1'!$E11-'Sheet 1'!$E11*5%,'Sheet 1'!$A11="Cooler Diary"&amp;'Sheet 1'!$D11&gt;200,'Sheet 1'!$E11-'Sheet 1'!$E11*3%,'Sheet 1'!$A11=Beverages&amp;'Sheet 1'!$D11&gt;100,'Sheet 1'!$E11-'Sheet 1'!$E11*4%,'Sheet 1'!$A11="Cooler",'Sheet 1'!$E11-'Sheet 1'!$E11*2%)</f>
        <v>80.75</v>
      </c>
      <c r="G11" s="11">
        <v>14535</v>
      </c>
      <c r="I11" s="10"/>
      <c r="J11" s="1" t="s">
        <v>10</v>
      </c>
      <c r="K11" s="1" t="s">
        <v>29</v>
      </c>
      <c r="L11" s="1" t="s">
        <v>30</v>
      </c>
    </row>
    <row r="12" spans="1:14" customFormat="1" ht="24.85" customHeight="1" x14ac:dyDescent="0.45">
      <c r="A12" s="48" t="s">
        <v>7</v>
      </c>
      <c r="B12" s="48" t="s">
        <v>8</v>
      </c>
      <c r="C12" s="49">
        <v>43074</v>
      </c>
      <c r="D12" s="50">
        <v>150</v>
      </c>
      <c r="E12" s="50">
        <v>120</v>
      </c>
      <c r="F12" s="51" cm="1">
        <f t="array" ref="F12">_xlfn.IFS('Sheet 1'!$A12="Bread"&amp;'Sheet 1'!$D12&gt;120,'Sheet 1'!$E12-'Sheet 1'!$E12*5%,'Sheet 1'!$A12="Cooler Diary"&amp;'Sheet 1'!$D12&gt;200,'Sheet 1'!$E12-'Sheet 1'!$E12*3%,'Sheet 1'!$A12=Beverages&amp;'Sheet 1'!$D12&gt;100,'Sheet 1'!$E12-'Sheet 1'!$E12*4%,'Sheet 1'!$A12="Cooler",'Sheet 1'!$E12-'Sheet 1'!$E12*2%)</f>
        <v>114</v>
      </c>
      <c r="G12" s="52">
        <v>17100</v>
      </c>
      <c r="I12" s="10"/>
      <c r="J12" s="2" t="s">
        <v>31</v>
      </c>
      <c r="K12" s="3"/>
      <c r="L12" s="1" t="s">
        <v>32</v>
      </c>
    </row>
    <row r="13" spans="1:14" customFormat="1" ht="24.85" customHeight="1" x14ac:dyDescent="0.45">
      <c r="A13" s="5" t="s">
        <v>7</v>
      </c>
      <c r="B13" s="5" t="s">
        <v>9</v>
      </c>
      <c r="C13" s="6">
        <v>43070</v>
      </c>
      <c r="D13" s="7">
        <v>180</v>
      </c>
      <c r="E13" s="7">
        <v>25</v>
      </c>
      <c r="F13" s="12" cm="1">
        <f t="array" ref="F13">_xlfn.IFS('Sheet 1'!$A13="Bread"&amp;'Sheet 1'!$D13&gt;120,'Sheet 1'!$E13-'Sheet 1'!$E13*5%,'Sheet 1'!$A13="Cooler Diary"&amp;'Sheet 1'!$D13&gt;200,'Sheet 1'!$E13-'Sheet 1'!$E13*3%,'Sheet 1'!$A13=Beverages&amp;'Sheet 1'!$D13&gt;100,'Sheet 1'!$E13-'Sheet 1'!$E13*4%,'Sheet 1'!$A13="Cooler",'Sheet 1'!$E13-'Sheet 1'!$E13*2%)</f>
        <v>23.75</v>
      </c>
      <c r="G13" s="11">
        <v>4275</v>
      </c>
    </row>
    <row r="14" spans="1:14" customFormat="1" ht="24.85" customHeight="1" x14ac:dyDescent="0.45">
      <c r="A14" s="48" t="s">
        <v>10</v>
      </c>
      <c r="B14" s="48" t="s">
        <v>11</v>
      </c>
      <c r="C14" s="49">
        <v>43079</v>
      </c>
      <c r="D14" s="50">
        <v>120</v>
      </c>
      <c r="E14" s="50">
        <v>60</v>
      </c>
      <c r="F14" s="51" cm="1">
        <f t="array" ref="F14">_xlfn.IFS('Sheet 1'!$A14="Bread"&amp;'Sheet 1'!$D14&gt;120,'Sheet 1'!$E14-'Sheet 1'!$E14*5%,'Sheet 1'!$A14="Cooler Diary"&amp;'Sheet 1'!$D14&gt;200,'Sheet 1'!$E14-'Sheet 1'!$E14*3%,'Sheet 1'!$A14=Beverages&amp;'Sheet 1'!$D14&gt;100,'Sheet 1'!$E14-'Sheet 1'!$E14*4%,'Sheet 1'!$A14="Cooler",'Sheet 1'!$E14-'Sheet 1'!$E14*2%)</f>
        <v>57</v>
      </c>
      <c r="G14" s="52">
        <v>6840</v>
      </c>
      <c r="I14" s="45" t="s">
        <v>35</v>
      </c>
      <c r="J14" s="10" t="s">
        <v>36</v>
      </c>
    </row>
    <row r="15" spans="1:14" customFormat="1" ht="24.85" customHeight="1" x14ac:dyDescent="0.45">
      <c r="A15" s="5" t="s">
        <v>12</v>
      </c>
      <c r="B15" s="5" t="s">
        <v>13</v>
      </c>
      <c r="C15" s="6">
        <v>43075</v>
      </c>
      <c r="D15" s="7">
        <v>145</v>
      </c>
      <c r="E15" s="7">
        <v>120</v>
      </c>
      <c r="F15" s="12" cm="1">
        <f t="array" ref="F15">_xlfn.IFS('Sheet 1'!$A15="Bread"&amp;'Sheet 1'!$D15&gt;120,'Sheet 1'!$E15-'Sheet 1'!$E15*5%,'Sheet 1'!$A15="Cooler Diary"&amp;'Sheet 1'!$D15&gt;200,'Sheet 1'!$E15-'Sheet 1'!$E15*3%,'Sheet 1'!$A15=Beverages&amp;'Sheet 1'!$D15&gt;100,'Sheet 1'!$E15-'Sheet 1'!$E15*4%,'Sheet 1'!$A15="Cooler",'Sheet 1'!$E15-'Sheet 1'!$E15*2%)</f>
        <v>114</v>
      </c>
      <c r="G15" s="11">
        <v>16530</v>
      </c>
      <c r="I15" s="10" t="s">
        <v>37</v>
      </c>
      <c r="J15" s="10" t="s">
        <v>38</v>
      </c>
    </row>
    <row r="16" spans="1:14" customFormat="1" ht="24.85" customHeight="1" x14ac:dyDescent="0.45">
      <c r="A16" s="48" t="s">
        <v>12</v>
      </c>
      <c r="B16" s="48" t="s">
        <v>14</v>
      </c>
      <c r="C16" s="49">
        <v>43073</v>
      </c>
      <c r="D16" s="50">
        <v>165</v>
      </c>
      <c r="E16" s="50">
        <v>80</v>
      </c>
      <c r="F16" s="51" cm="1">
        <f t="array" ref="F16">_xlfn.IFS('Sheet 1'!$A16="Bread"&amp;'Sheet 1'!$D16&gt;120,'Sheet 1'!$E16-'Sheet 1'!$E16*5%,'Sheet 1'!$A16="Cooler Diary"&amp;'Sheet 1'!$D16&gt;200,'Sheet 1'!$E16-'Sheet 1'!$E16*3%,'Sheet 1'!$A16=Beverages&amp;'Sheet 1'!$D16&gt;100,'Sheet 1'!$E16-'Sheet 1'!$E16*4%,'Sheet 1'!$A16="Cooler",'Sheet 1'!$E16-'Sheet 1'!$E16*2%)</f>
        <v>76</v>
      </c>
      <c r="G16" s="52">
        <v>12540</v>
      </c>
      <c r="I16" s="10"/>
      <c r="J16" s="10" t="s">
        <v>39</v>
      </c>
    </row>
    <row r="17" spans="1:10" ht="24.85" customHeight="1" x14ac:dyDescent="0.45">
      <c r="A17" s="5" t="s">
        <v>15</v>
      </c>
      <c r="B17" s="5" t="s">
        <v>16</v>
      </c>
      <c r="C17" s="6">
        <v>43074</v>
      </c>
      <c r="D17" s="7">
        <v>125</v>
      </c>
      <c r="E17" s="7">
        <v>75</v>
      </c>
      <c r="F17" s="12" cm="1">
        <f t="array" ref="F17">_xlfn.IFS('Sheet 1'!$A17="Bread"&amp;'Sheet 1'!$D17&gt;120,'Sheet 1'!$E17-'Sheet 1'!$E17*5%,'Sheet 1'!$A17="Cooler Diary"&amp;'Sheet 1'!$D17&gt;200,'Sheet 1'!$E17-'Sheet 1'!$E17*3%,'Sheet 1'!$A17=Beverages&amp;'Sheet 1'!$D17&gt;100,'Sheet 1'!$E17-'Sheet 1'!$E17*4%,'Sheet 1'!$A17="Cooler",'Sheet 1'!$E17-'Sheet 1'!$E17*2%)</f>
        <v>71.25</v>
      </c>
      <c r="G17" s="11">
        <v>8906.25</v>
      </c>
      <c r="J17" s="10" t="s">
        <v>118</v>
      </c>
    </row>
    <row r="18" spans="1:10" ht="24.85" customHeight="1" x14ac:dyDescent="0.45">
      <c r="A18" s="48" t="s">
        <v>10</v>
      </c>
      <c r="B18" s="48" t="s">
        <v>17</v>
      </c>
      <c r="C18" s="49">
        <v>43077</v>
      </c>
      <c r="D18" s="50">
        <v>150</v>
      </c>
      <c r="E18" s="50">
        <v>140</v>
      </c>
      <c r="F18" s="51" cm="1">
        <f t="array" ref="F18">_xlfn.IFS('Sheet 1'!$A18="Bread"&amp;'Sheet 1'!$D18&gt;120,'Sheet 1'!$E18-'Sheet 1'!$E18*5%,'Sheet 1'!$A18="Cooler Diary"&amp;'Sheet 1'!$D18&gt;200,'Sheet 1'!$E18-'Sheet 1'!$E18*3%,'Sheet 1'!$A18=Beverages&amp;'Sheet 1'!$D18&gt;100,'Sheet 1'!$E18-'Sheet 1'!$E18*4%,'Sheet 1'!$A18="Cooler",'Sheet 1'!$E18-'Sheet 1'!$E18*2%)</f>
        <v>133</v>
      </c>
      <c r="G18" s="52">
        <v>19950</v>
      </c>
      <c r="I18" s="10" t="s">
        <v>40</v>
      </c>
      <c r="J18" s="10" t="s">
        <v>41</v>
      </c>
    </row>
    <row r="19" spans="1:10" ht="24.85" customHeight="1" x14ac:dyDescent="0.45">
      <c r="A19" s="5" t="s">
        <v>18</v>
      </c>
      <c r="B19" s="5" t="s">
        <v>19</v>
      </c>
      <c r="C19" s="6">
        <v>43073</v>
      </c>
      <c r="D19" s="7">
        <v>165</v>
      </c>
      <c r="E19" s="7">
        <v>55</v>
      </c>
      <c r="F19" s="12" cm="1">
        <f t="array" ref="F19">_xlfn.IFS('Sheet 1'!$A19="Bread"&amp;'Sheet 1'!$D19&gt;120,'Sheet 1'!$E19-'Sheet 1'!$E19*5%,'Sheet 1'!$A19="Cooler Diary"&amp;'Sheet 1'!$D19&gt;200,'Sheet 1'!$E19-'Sheet 1'!$E19*3%,'Sheet 1'!$A19=Beverages&amp;'Sheet 1'!$D19&gt;100,'Sheet 1'!$E19-'Sheet 1'!$E19*4%,'Sheet 1'!$A19="Cooler",'Sheet 1'!$E19-'Sheet 1'!$E19*2%)</f>
        <v>52.25</v>
      </c>
      <c r="G19" s="11">
        <v>8621.25</v>
      </c>
      <c r="I19" s="60" t="s">
        <v>43</v>
      </c>
      <c r="J19" s="10" t="s">
        <v>42</v>
      </c>
    </row>
    <row r="20" spans="1:10" ht="24.85" customHeight="1" x14ac:dyDescent="0.45">
      <c r="A20" s="48" t="s">
        <v>20</v>
      </c>
      <c r="B20" s="48" t="s">
        <v>21</v>
      </c>
      <c r="C20" s="49">
        <v>43075</v>
      </c>
      <c r="D20" s="50">
        <v>130</v>
      </c>
      <c r="E20" s="50">
        <v>135</v>
      </c>
      <c r="F20" s="51" cm="1">
        <f t="array" ref="F20">_xlfn.IFS('Sheet 1'!$A20="Bread"&amp;'Sheet 1'!$D20&gt;120,'Sheet 1'!$E20-'Sheet 1'!$E20*5%,'Sheet 1'!$A20="Cooler Diary"&amp;'Sheet 1'!$D20&gt;200,'Sheet 1'!$E20-'Sheet 1'!$E20*3%,'Sheet 1'!$A20=Beverages&amp;'Sheet 1'!$D20&gt;100,'Sheet 1'!$E20-'Sheet 1'!$E20*4%,'Sheet 1'!$A20="Cooler",'Sheet 1'!$E20-'Sheet 1'!$E20*2%)</f>
        <v>128.25</v>
      </c>
      <c r="G20" s="52">
        <v>16672.5</v>
      </c>
      <c r="I20" s="45" t="s">
        <v>44</v>
      </c>
      <c r="J20" s="10" t="s">
        <v>119</v>
      </c>
    </row>
    <row r="21" spans="1:10" ht="24.85" customHeight="1" x14ac:dyDescent="0.45">
      <c r="A21" s="5" t="s">
        <v>22</v>
      </c>
      <c r="B21" s="5" t="s">
        <v>23</v>
      </c>
      <c r="C21" s="6">
        <v>43073</v>
      </c>
      <c r="D21" s="7">
        <v>180</v>
      </c>
      <c r="E21" s="7">
        <v>85</v>
      </c>
      <c r="F21" s="12" cm="1">
        <f t="array" ref="F21">_xlfn.IFS('Sheet 1'!$A21="Bread"&amp;'Sheet 1'!$D21&gt;120,'Sheet 1'!$E21-'Sheet 1'!$E21*5%,'Sheet 1'!$A21="Cooler Diary"&amp;'Sheet 1'!$D21&gt;200,'Sheet 1'!$E21-'Sheet 1'!$E21*3%,'Sheet 1'!$A21=Beverages&amp;'Sheet 1'!$D21&gt;100,'Sheet 1'!$E21-'Sheet 1'!$E21*4%,'Sheet 1'!$A21="Cooler",'Sheet 1'!$E21-'Sheet 1'!$E21*2%)</f>
        <v>80.75</v>
      </c>
      <c r="G21" s="11">
        <v>14535</v>
      </c>
      <c r="I21" s="60" t="s">
        <v>45</v>
      </c>
      <c r="J21" s="10" t="s">
        <v>46</v>
      </c>
    </row>
    <row r="22" spans="1:10" ht="24.85" customHeight="1" x14ac:dyDescent="0.45">
      <c r="A22" s="48" t="s">
        <v>7</v>
      </c>
      <c r="B22" s="48" t="s">
        <v>8</v>
      </c>
      <c r="C22" s="49">
        <v>43074</v>
      </c>
      <c r="D22" s="50">
        <v>150</v>
      </c>
      <c r="E22" s="50">
        <v>20</v>
      </c>
      <c r="F22" s="51" cm="1">
        <f t="array" ref="F22">_xlfn.IFS('Sheet 1'!$A22="Bread"&amp;'Sheet 1'!$D22&gt;120,'Sheet 1'!$E22-'Sheet 1'!$E22*5%,'Sheet 1'!$A22="Cooler Diary"&amp;'Sheet 1'!$D22&gt;200,'Sheet 1'!$E22-'Sheet 1'!$E22*3%,'Sheet 1'!$A22=Beverages&amp;'Sheet 1'!$D22&gt;100,'Sheet 1'!$E22-'Sheet 1'!$E22*4%,'Sheet 1'!$A22="Cooler",'Sheet 1'!$E22-'Sheet 1'!$E22*2%)</f>
        <v>19</v>
      </c>
      <c r="G22" s="52">
        <v>2850</v>
      </c>
      <c r="I22" s="60" t="s">
        <v>47</v>
      </c>
      <c r="J22" s="10" t="s">
        <v>120</v>
      </c>
    </row>
    <row r="23" spans="1:10" ht="24.85" customHeight="1" x14ac:dyDescent="0.45">
      <c r="A23" s="5" t="s">
        <v>7</v>
      </c>
      <c r="B23" s="5" t="s">
        <v>9</v>
      </c>
      <c r="C23" s="6">
        <v>43070</v>
      </c>
      <c r="D23" s="7">
        <v>180</v>
      </c>
      <c r="E23" s="7">
        <v>125</v>
      </c>
      <c r="F23" s="12" cm="1">
        <f t="array" ref="F23">_xlfn.IFS('Sheet 1'!$A23="Bread"&amp;'Sheet 1'!$D23&gt;120,'Sheet 1'!$E23-'Sheet 1'!$E23*5%,'Sheet 1'!$A23="Cooler Diary"&amp;'Sheet 1'!$D23&gt;200,'Sheet 1'!$E23-'Sheet 1'!$E23*3%,'Sheet 1'!$A23=Beverages&amp;'Sheet 1'!$D23&gt;100,'Sheet 1'!$E23-'Sheet 1'!$E23*4%,'Sheet 1'!$A23="Cooler",'Sheet 1'!$E23-'Sheet 1'!$E23*2%)</f>
        <v>118.75</v>
      </c>
      <c r="G23" s="11">
        <v>21375</v>
      </c>
    </row>
    <row r="24" spans="1:10" ht="24.85" customHeight="1" x14ac:dyDescent="0.45">
      <c r="A24" s="48" t="s">
        <v>10</v>
      </c>
      <c r="B24" s="48" t="s">
        <v>11</v>
      </c>
      <c r="C24" s="49">
        <v>43085</v>
      </c>
      <c r="D24" s="50">
        <v>120</v>
      </c>
      <c r="E24" s="50">
        <v>60</v>
      </c>
      <c r="F24" s="51" cm="1">
        <f t="array" ref="F24">_xlfn.IFS('Sheet 1'!$A24="Bread"&amp;'Sheet 1'!$D24&gt;120,'Sheet 1'!$E24-'Sheet 1'!$E24*5%,'Sheet 1'!$A24="Cooler Diary"&amp;'Sheet 1'!$D24&gt;200,'Sheet 1'!$E24-'Sheet 1'!$E24*3%,'Sheet 1'!$A24=Beverages&amp;'Sheet 1'!$D24&gt;100,'Sheet 1'!$E24-'Sheet 1'!$E24*4%,'Sheet 1'!$A24="Cooler",'Sheet 1'!$E24-'Sheet 1'!$E24*2%)</f>
        <v>57</v>
      </c>
      <c r="G24" s="52">
        <v>6840</v>
      </c>
    </row>
    <row r="25" spans="1:10" ht="24.85" customHeight="1" x14ac:dyDescent="0.45">
      <c r="A25" s="5" t="s">
        <v>12</v>
      </c>
      <c r="B25" s="5" t="s">
        <v>13</v>
      </c>
      <c r="C25" s="6">
        <v>43075</v>
      </c>
      <c r="D25" s="7">
        <v>145</v>
      </c>
      <c r="E25" s="7">
        <v>120</v>
      </c>
      <c r="F25" s="12" cm="1">
        <f t="array" ref="F25">_xlfn.IFS('Sheet 1'!$A25="Bread"&amp;'Sheet 1'!$D25&gt;120,'Sheet 1'!$E25-'Sheet 1'!$E25*5%,'Sheet 1'!$A25="Cooler Diary"&amp;'Sheet 1'!$D25&gt;200,'Sheet 1'!$E25-'Sheet 1'!$E25*3%,'Sheet 1'!$A25=Beverages&amp;'Sheet 1'!$D25&gt;100,'Sheet 1'!$E25-'Sheet 1'!$E25*4%,'Sheet 1'!$A25="Cooler",'Sheet 1'!$E25-'Sheet 1'!$E25*2%)</f>
        <v>114</v>
      </c>
      <c r="G25" s="11">
        <v>16530</v>
      </c>
    </row>
    <row r="26" spans="1:10" ht="24.85" customHeight="1" x14ac:dyDescent="0.45">
      <c r="A26" s="48" t="s">
        <v>12</v>
      </c>
      <c r="B26" s="48" t="s">
        <v>14</v>
      </c>
      <c r="C26" s="49">
        <v>43073</v>
      </c>
      <c r="D26" s="50">
        <v>165</v>
      </c>
      <c r="E26" s="50">
        <v>80</v>
      </c>
      <c r="F26" s="51" cm="1">
        <f t="array" ref="F26">_xlfn.IFS('Sheet 1'!$A26="Bread"&amp;'Sheet 1'!$D26&gt;120,'Sheet 1'!$E26-'Sheet 1'!$E26*5%,'Sheet 1'!$A26="Cooler Diary"&amp;'Sheet 1'!$D26&gt;200,'Sheet 1'!$E26-'Sheet 1'!$E26*3%,'Sheet 1'!$A26=Beverages&amp;'Sheet 1'!$D26&gt;100,'Sheet 1'!$E26-'Sheet 1'!$E26*4%,'Sheet 1'!$A26="Cooler",'Sheet 1'!$E26-'Sheet 1'!$E26*2%)</f>
        <v>76</v>
      </c>
      <c r="G26" s="52">
        <v>12540</v>
      </c>
    </row>
    <row r="27" spans="1:10" ht="24.85" customHeight="1" x14ac:dyDescent="0.45">
      <c r="A27" s="5" t="s">
        <v>15</v>
      </c>
      <c r="B27" s="5" t="s">
        <v>16</v>
      </c>
      <c r="C27" s="6">
        <v>43074</v>
      </c>
      <c r="D27" s="7">
        <v>125</v>
      </c>
      <c r="E27" s="7">
        <v>75</v>
      </c>
      <c r="F27" s="12" cm="1">
        <f t="array" ref="F27">_xlfn.IFS('Sheet 1'!$A27="Bread"&amp;'Sheet 1'!$D27&gt;120,'Sheet 1'!$E27-'Sheet 1'!$E27*5%,'Sheet 1'!$A27="Cooler Diary"&amp;'Sheet 1'!$D27&gt;200,'Sheet 1'!$E27-'Sheet 1'!$E27*3%,'Sheet 1'!$A27=Beverages&amp;'Sheet 1'!$D27&gt;100,'Sheet 1'!$E27-'Sheet 1'!$E27*4%,'Sheet 1'!$A27="Cooler",'Sheet 1'!$E27-'Sheet 1'!$E27*2%)</f>
        <v>71.25</v>
      </c>
      <c r="G27" s="11">
        <v>8906.25</v>
      </c>
    </row>
    <row r="28" spans="1:10" ht="24.85" customHeight="1" x14ac:dyDescent="0.45">
      <c r="A28" s="48" t="s">
        <v>10</v>
      </c>
      <c r="B28" s="48" t="s">
        <v>17</v>
      </c>
      <c r="C28" s="49">
        <v>43077</v>
      </c>
      <c r="D28" s="50">
        <v>150</v>
      </c>
      <c r="E28" s="50">
        <v>140</v>
      </c>
      <c r="F28" s="51" cm="1">
        <f t="array" ref="F28">_xlfn.IFS('Sheet 1'!$A28="Bread"&amp;'Sheet 1'!$D28&gt;120,'Sheet 1'!$E28-'Sheet 1'!$E28*5%,'Sheet 1'!$A28="Cooler Diary"&amp;'Sheet 1'!$D28&gt;200,'Sheet 1'!$E28-'Sheet 1'!$E28*3%,'Sheet 1'!$A28=Beverages&amp;'Sheet 1'!$D28&gt;100,'Sheet 1'!$E28-'Sheet 1'!$E28*4%,'Sheet 1'!$A28="Cooler",'Sheet 1'!$E28-'Sheet 1'!$E28*2%)</f>
        <v>133</v>
      </c>
      <c r="G28" s="52">
        <v>19950</v>
      </c>
    </row>
    <row r="29" spans="1:10" ht="24.85" customHeight="1" x14ac:dyDescent="0.45">
      <c r="A29" s="5" t="s">
        <v>18</v>
      </c>
      <c r="B29" s="5" t="s">
        <v>19</v>
      </c>
      <c r="C29" s="6">
        <v>43073</v>
      </c>
      <c r="D29" s="7">
        <v>165</v>
      </c>
      <c r="E29" s="7">
        <v>55</v>
      </c>
      <c r="F29" s="12" cm="1">
        <f t="array" ref="F29">_xlfn.IFS('Sheet 1'!$A29="Bread"&amp;'Sheet 1'!$D29&gt;120,'Sheet 1'!$E29-'Sheet 1'!$E29*5%,'Sheet 1'!$A29="Cooler Diary"&amp;'Sheet 1'!$D29&gt;200,'Sheet 1'!$E29-'Sheet 1'!$E29*3%,'Sheet 1'!$A29=Beverages&amp;'Sheet 1'!$D29&gt;100,'Sheet 1'!$E29-'Sheet 1'!$E29*4%,'Sheet 1'!$A29="Cooler",'Sheet 1'!$E29-'Sheet 1'!$E29*2%)</f>
        <v>52.25</v>
      </c>
      <c r="G29" s="11">
        <v>8621.25</v>
      </c>
    </row>
    <row r="30" spans="1:10" ht="24.85" customHeight="1" x14ac:dyDescent="0.45">
      <c r="A30" s="48" t="s">
        <v>20</v>
      </c>
      <c r="B30" s="48" t="s">
        <v>21</v>
      </c>
      <c r="C30" s="49">
        <v>43075</v>
      </c>
      <c r="D30" s="50">
        <v>130</v>
      </c>
      <c r="E30" s="50">
        <v>135</v>
      </c>
      <c r="F30" s="51" cm="1">
        <f t="array" ref="F30">_xlfn.IFS('Sheet 1'!$A30="Bread"&amp;'Sheet 1'!$D30&gt;120,'Sheet 1'!$E30-'Sheet 1'!$E30*5%,'Sheet 1'!$A30="Cooler Diary"&amp;'Sheet 1'!$D30&gt;200,'Sheet 1'!$E30-'Sheet 1'!$E30*3%,'Sheet 1'!$A30=Beverages&amp;'Sheet 1'!$D30&gt;100,'Sheet 1'!$E30-'Sheet 1'!$E30*4%,'Sheet 1'!$A30="Cooler",'Sheet 1'!$E30-'Sheet 1'!$E30*2%)</f>
        <v>128.25</v>
      </c>
      <c r="G30" s="52">
        <v>16672.5</v>
      </c>
    </row>
    <row r="31" spans="1:10" ht="24.85" customHeight="1" x14ac:dyDescent="0.45">
      <c r="A31" s="5" t="s">
        <v>22</v>
      </c>
      <c r="B31" s="5" t="s">
        <v>23</v>
      </c>
      <c r="C31" s="6">
        <v>43073</v>
      </c>
      <c r="D31" s="7">
        <v>180</v>
      </c>
      <c r="E31" s="7">
        <v>85</v>
      </c>
      <c r="F31" s="12" cm="1">
        <f t="array" ref="F31">_xlfn.IFS('Sheet 1'!$A31="Bread"&amp;'Sheet 1'!$D31&gt;120,'Sheet 1'!$E31-'Sheet 1'!$E31*5%,'Sheet 1'!$A31="Cooler Diary"&amp;'Sheet 1'!$D31&gt;200,'Sheet 1'!$E31-'Sheet 1'!$E31*3%,'Sheet 1'!$A31=Beverages&amp;'Sheet 1'!$D31&gt;100,'Sheet 1'!$E31-'Sheet 1'!$E31*4%,'Sheet 1'!$A31="Cooler",'Sheet 1'!$E31-'Sheet 1'!$E31*2%)</f>
        <v>80.75</v>
      </c>
      <c r="G31" s="11">
        <v>14535</v>
      </c>
    </row>
    <row r="32" spans="1:10" ht="24.85" customHeight="1" x14ac:dyDescent="0.45">
      <c r="A32" s="48" t="s">
        <v>7</v>
      </c>
      <c r="B32" s="48" t="s">
        <v>8</v>
      </c>
      <c r="C32" s="49">
        <v>43074</v>
      </c>
      <c r="D32" s="50">
        <v>150</v>
      </c>
      <c r="E32" s="50">
        <v>20</v>
      </c>
      <c r="F32" s="51" cm="1">
        <f t="array" ref="F32">_xlfn.IFS('Sheet 1'!$A32="Bread"&amp;'Sheet 1'!$D32&gt;120,'Sheet 1'!$E32-'Sheet 1'!$E32*5%,'Sheet 1'!$A32="Cooler Diary"&amp;'Sheet 1'!$D32&gt;200,'Sheet 1'!$E32-'Sheet 1'!$E32*3%,'Sheet 1'!$A32=Beverages&amp;'Sheet 1'!$D32&gt;100,'Sheet 1'!$E32-'Sheet 1'!$E32*4%,'Sheet 1'!$A32="Cooler",'Sheet 1'!$E32-'Sheet 1'!$E32*2%)</f>
        <v>19</v>
      </c>
      <c r="G32" s="52">
        <v>2850</v>
      </c>
    </row>
    <row r="33" spans="1:7" ht="24.85" customHeight="1" x14ac:dyDescent="0.45">
      <c r="A33" s="5" t="s">
        <v>7</v>
      </c>
      <c r="B33" s="5" t="s">
        <v>9</v>
      </c>
      <c r="C33" s="6">
        <v>43070</v>
      </c>
      <c r="D33" s="7">
        <v>180</v>
      </c>
      <c r="E33" s="7">
        <v>125</v>
      </c>
      <c r="F33" s="12" cm="1">
        <f t="array" ref="F33">_xlfn.IFS('Sheet 1'!$A33="Bread"&amp;'Sheet 1'!$D33&gt;120,'Sheet 1'!$E33-'Sheet 1'!$E33*5%,'Sheet 1'!$A33="Cooler Diary"&amp;'Sheet 1'!$D33&gt;200,'Sheet 1'!$E33-'Sheet 1'!$E33*3%,'Sheet 1'!$A33=Beverages&amp;'Sheet 1'!$D33&gt;100,'Sheet 1'!$E33-'Sheet 1'!$E33*4%,'Sheet 1'!$A33="Cooler",'Sheet 1'!$E33-'Sheet 1'!$E33*2%)</f>
        <v>118.75</v>
      </c>
      <c r="G33" s="11">
        <v>21375</v>
      </c>
    </row>
    <row r="34" spans="1:7" ht="24.85" customHeight="1" x14ac:dyDescent="0.45">
      <c r="A34" s="48" t="s">
        <v>10</v>
      </c>
      <c r="B34" s="48" t="s">
        <v>11</v>
      </c>
      <c r="C34" s="49">
        <v>43079</v>
      </c>
      <c r="D34" s="50">
        <v>120</v>
      </c>
      <c r="E34" s="50">
        <v>60</v>
      </c>
      <c r="F34" s="51" cm="1">
        <f t="array" ref="F34">_xlfn.IFS('Sheet 1'!$A34="Bread"&amp;'Sheet 1'!$D34&gt;120,'Sheet 1'!$E34-'Sheet 1'!$E34*5%,'Sheet 1'!$A34="Cooler Diary"&amp;'Sheet 1'!$D34&gt;200,'Sheet 1'!$E34-'Sheet 1'!$E34*3%,'Sheet 1'!$A34=Beverages&amp;'Sheet 1'!$D34&gt;100,'Sheet 1'!$E34-'Sheet 1'!$E34*4%,'Sheet 1'!$A34="Cooler",'Sheet 1'!$E34-'Sheet 1'!$E34*2%)</f>
        <v>57</v>
      </c>
      <c r="G34" s="52">
        <v>6840</v>
      </c>
    </row>
    <row r="35" spans="1:7" ht="24.85" customHeight="1" x14ac:dyDescent="0.45">
      <c r="A35" s="5" t="s">
        <v>12</v>
      </c>
      <c r="B35" s="5" t="s">
        <v>13</v>
      </c>
      <c r="C35" s="6">
        <v>43075</v>
      </c>
      <c r="D35" s="7">
        <v>145</v>
      </c>
      <c r="E35" s="7">
        <v>120</v>
      </c>
      <c r="F35" s="12" cm="1">
        <f t="array" ref="F35">_xlfn.IFS('Sheet 1'!$A35="Bread"&amp;'Sheet 1'!$D35&gt;120,'Sheet 1'!$E35-'Sheet 1'!$E35*5%,'Sheet 1'!$A35="Cooler Diary"&amp;'Sheet 1'!$D35&gt;200,'Sheet 1'!$E35-'Sheet 1'!$E35*3%,'Sheet 1'!$A35=Beverages&amp;'Sheet 1'!$D35&gt;100,'Sheet 1'!$E35-'Sheet 1'!$E35*4%,'Sheet 1'!$A35="Cooler",'Sheet 1'!$E35-'Sheet 1'!$E35*2%)</f>
        <v>114</v>
      </c>
      <c r="G35" s="11">
        <v>16530</v>
      </c>
    </row>
    <row r="36" spans="1:7" ht="24.85" customHeight="1" x14ac:dyDescent="0.45">
      <c r="A36" s="48" t="s">
        <v>12</v>
      </c>
      <c r="B36" s="48" t="s">
        <v>14</v>
      </c>
      <c r="C36" s="49">
        <v>43073</v>
      </c>
      <c r="D36" s="50">
        <v>165</v>
      </c>
      <c r="E36" s="50">
        <v>80</v>
      </c>
      <c r="F36" s="51" cm="1">
        <f t="array" ref="F36">_xlfn.IFS('Sheet 1'!$A36="Bread"&amp;'Sheet 1'!$D36&gt;120,'Sheet 1'!$E36-'Sheet 1'!$E36*5%,'Sheet 1'!$A36="Cooler Diary"&amp;'Sheet 1'!$D36&gt;200,'Sheet 1'!$E36-'Sheet 1'!$E36*3%,'Sheet 1'!$A36=Beverages&amp;'Sheet 1'!$D36&gt;100,'Sheet 1'!$E36-'Sheet 1'!$E36*4%,'Sheet 1'!$A36="Cooler",'Sheet 1'!$E36-'Sheet 1'!$E36*2%)</f>
        <v>76</v>
      </c>
      <c r="G36" s="52">
        <v>12540</v>
      </c>
    </row>
    <row r="37" spans="1:7" ht="24.85" customHeight="1" x14ac:dyDescent="0.45">
      <c r="A37" s="5" t="s">
        <v>15</v>
      </c>
      <c r="B37" s="5" t="s">
        <v>16</v>
      </c>
      <c r="C37" s="6">
        <v>43074</v>
      </c>
      <c r="D37" s="7">
        <v>125</v>
      </c>
      <c r="E37" s="7">
        <v>75</v>
      </c>
      <c r="F37" s="12" cm="1">
        <f t="array" ref="F37">_xlfn.IFS('Sheet 1'!$A37="Bread"&amp;'Sheet 1'!$D37&gt;120,'Sheet 1'!$E37-'Sheet 1'!$E37*5%,'Sheet 1'!$A37="Cooler Diary"&amp;'Sheet 1'!$D37&gt;200,'Sheet 1'!$E37-'Sheet 1'!$E37*3%,'Sheet 1'!$A37=Beverages&amp;'Sheet 1'!$D37&gt;100,'Sheet 1'!$E37-'Sheet 1'!$E37*4%,'Sheet 1'!$A37="Cooler",'Sheet 1'!$E37-'Sheet 1'!$E37*2%)</f>
        <v>71.25</v>
      </c>
      <c r="G37" s="11">
        <v>8906.25</v>
      </c>
    </row>
    <row r="38" spans="1:7" ht="24.85" customHeight="1" x14ac:dyDescent="0.45">
      <c r="A38" s="48" t="s">
        <v>10</v>
      </c>
      <c r="B38" s="48" t="s">
        <v>17</v>
      </c>
      <c r="C38" s="49">
        <v>43077</v>
      </c>
      <c r="D38" s="50">
        <v>150</v>
      </c>
      <c r="E38" s="50">
        <v>140</v>
      </c>
      <c r="F38" s="51" cm="1">
        <f t="array" ref="F38">_xlfn.IFS('Sheet 1'!$A38="Bread"&amp;'Sheet 1'!$D38&gt;120,'Sheet 1'!$E38-'Sheet 1'!$E38*5%,'Sheet 1'!$A38="Cooler Diary"&amp;'Sheet 1'!$D38&gt;200,'Sheet 1'!$E38-'Sheet 1'!$E38*3%,'Sheet 1'!$A38=Beverages&amp;'Sheet 1'!$D38&gt;100,'Sheet 1'!$E38-'Sheet 1'!$E38*4%,'Sheet 1'!$A38="Cooler",'Sheet 1'!$E38-'Sheet 1'!$E38*2%)</f>
        <v>133</v>
      </c>
      <c r="G38" s="52">
        <v>19950</v>
      </c>
    </row>
    <row r="39" spans="1:7" ht="24.85" customHeight="1" x14ac:dyDescent="0.45">
      <c r="A39" s="5" t="s">
        <v>18</v>
      </c>
      <c r="B39" s="5" t="s">
        <v>19</v>
      </c>
      <c r="C39" s="6">
        <v>43073</v>
      </c>
      <c r="D39" s="7">
        <v>210</v>
      </c>
      <c r="E39" s="7">
        <v>55</v>
      </c>
      <c r="F39" s="12" cm="1">
        <f t="array" ref="F39">_xlfn.IFS('Sheet 1'!$A39="Bread"&amp;'Sheet 1'!$D39&gt;120,'Sheet 1'!$E39-'Sheet 1'!$E39*5%,'Sheet 1'!$A39="Cooler Diary"&amp;'Sheet 1'!$D39&gt;200,'Sheet 1'!$E39-'Sheet 1'!$E39*3%,'Sheet 1'!$A39=Beverages&amp;'Sheet 1'!$D39&gt;100,'Sheet 1'!$E39-'Sheet 1'!$E39*4%,'Sheet 1'!$A39="Cooler",'Sheet 1'!$E39-'Sheet 1'!$E39*2%)</f>
        <v>52.25</v>
      </c>
      <c r="G39" s="11">
        <v>10972.5</v>
      </c>
    </row>
    <row r="40" spans="1:7" ht="24.85" customHeight="1" x14ac:dyDescent="0.45">
      <c r="A40" s="48" t="s">
        <v>20</v>
      </c>
      <c r="B40" s="48" t="s">
        <v>21</v>
      </c>
      <c r="C40" s="49">
        <v>43075</v>
      </c>
      <c r="D40" s="50">
        <v>130</v>
      </c>
      <c r="E40" s="50">
        <v>135</v>
      </c>
      <c r="F40" s="51" cm="1">
        <f t="array" ref="F40">_xlfn.IFS('Sheet 1'!$A40="Bread"&amp;'Sheet 1'!$D40&gt;120,'Sheet 1'!$E40-'Sheet 1'!$E40*5%,'Sheet 1'!$A40="Cooler Diary"&amp;'Sheet 1'!$D40&gt;200,'Sheet 1'!$E40-'Sheet 1'!$E40*3%,'Sheet 1'!$A40=Beverages&amp;'Sheet 1'!$D40&gt;100,'Sheet 1'!$E40-'Sheet 1'!$E40*4%,'Sheet 1'!$A40="Cooler",'Sheet 1'!$E40-'Sheet 1'!$E40*2%)</f>
        <v>128.25</v>
      </c>
      <c r="G40" s="52">
        <v>16672.5</v>
      </c>
    </row>
    <row r="41" spans="1:7" ht="24.85" customHeight="1" x14ac:dyDescent="0.45">
      <c r="A41" s="5" t="s">
        <v>22</v>
      </c>
      <c r="B41" s="5" t="s">
        <v>23</v>
      </c>
      <c r="C41" s="6">
        <v>43073</v>
      </c>
      <c r="D41" s="7">
        <v>120</v>
      </c>
      <c r="E41" s="7">
        <v>85</v>
      </c>
      <c r="F41" s="12" cm="1">
        <f t="array" ref="F41">_xlfn.IFS('Sheet 1'!$A41="Bread"&amp;'Sheet 1'!$D41&gt;120,'Sheet 1'!$E41-'Sheet 1'!$E41*5%,'Sheet 1'!$A41="Cooler Diary"&amp;'Sheet 1'!$D41&gt;200,'Sheet 1'!$E41-'Sheet 1'!$E41*3%,'Sheet 1'!$A41=Beverages&amp;'Sheet 1'!$D41&gt;100,'Sheet 1'!$E41-'Sheet 1'!$E41*4%,'Sheet 1'!$A41="Cooler",'Sheet 1'!$E41-'Sheet 1'!$E41*2%)</f>
        <v>80.75</v>
      </c>
      <c r="G41" s="11">
        <v>9690</v>
      </c>
    </row>
    <row r="42" spans="1:7" ht="24.85" customHeight="1" x14ac:dyDescent="0.45">
      <c r="A42" s="48" t="s">
        <v>7</v>
      </c>
      <c r="B42" s="48" t="s">
        <v>8</v>
      </c>
      <c r="C42" s="49">
        <v>43074</v>
      </c>
      <c r="D42" s="50">
        <v>150</v>
      </c>
      <c r="E42" s="50">
        <v>120</v>
      </c>
      <c r="F42" s="51" cm="1">
        <f t="array" ref="F42">_xlfn.IFS('Sheet 1'!$A42="Bread"&amp;'Sheet 1'!$D42&gt;120,'Sheet 1'!$E42-'Sheet 1'!$E42*5%,'Sheet 1'!$A42="Cooler Diary"&amp;'Sheet 1'!$D42&gt;200,'Sheet 1'!$E42-'Sheet 1'!$E42*3%,'Sheet 1'!$A42=Beverages&amp;'Sheet 1'!$D42&gt;100,'Sheet 1'!$E42-'Sheet 1'!$E42*4%,'Sheet 1'!$A42="Cooler",'Sheet 1'!$E42-'Sheet 1'!$E42*2%)</f>
        <v>114</v>
      </c>
      <c r="G42" s="52">
        <v>17100</v>
      </c>
    </row>
    <row r="43" spans="1:7" ht="24.85" customHeight="1" x14ac:dyDescent="0.45">
      <c r="A43" s="5" t="s">
        <v>7</v>
      </c>
      <c r="B43" s="5" t="s">
        <v>9</v>
      </c>
      <c r="C43" s="6">
        <v>43070</v>
      </c>
      <c r="D43" s="7">
        <v>180</v>
      </c>
      <c r="E43" s="7">
        <v>125</v>
      </c>
      <c r="F43" s="12" cm="1">
        <f t="array" ref="F43">_xlfn.IFS('Sheet 1'!$A43="Bread"&amp;'Sheet 1'!$D43&gt;120,'Sheet 1'!$E43-'Sheet 1'!$E43*5%,'Sheet 1'!$A43="Cooler Diary"&amp;'Sheet 1'!$D43&gt;200,'Sheet 1'!$E43-'Sheet 1'!$E43*3%,'Sheet 1'!$A43=Beverages&amp;'Sheet 1'!$D43&gt;100,'Sheet 1'!$E43-'Sheet 1'!$E43*4%,'Sheet 1'!$A43="Cooler",'Sheet 1'!$E43-'Sheet 1'!$E43*2%)</f>
        <v>118.75</v>
      </c>
      <c r="G43" s="11">
        <v>21375</v>
      </c>
    </row>
    <row r="44" spans="1:7" ht="24.85" customHeight="1" x14ac:dyDescent="0.45">
      <c r="A44" s="48" t="s">
        <v>10</v>
      </c>
      <c r="B44" s="48" t="s">
        <v>11</v>
      </c>
      <c r="C44" s="49">
        <v>43079</v>
      </c>
      <c r="D44" s="50">
        <v>120</v>
      </c>
      <c r="E44" s="50">
        <v>60</v>
      </c>
      <c r="F44" s="51" cm="1">
        <f t="array" ref="F44">_xlfn.IFS('Sheet 1'!$A44="Bread"&amp;'Sheet 1'!$D44&gt;120,'Sheet 1'!$E44-'Sheet 1'!$E44*5%,'Sheet 1'!$A44="Cooler Diary"&amp;'Sheet 1'!$D44&gt;200,'Sheet 1'!$E44-'Sheet 1'!$E44*3%,'Sheet 1'!$A44=Beverages&amp;'Sheet 1'!$D44&gt;100,'Sheet 1'!$E44-'Sheet 1'!$E44*4%,'Sheet 1'!$A44="Cooler",'Sheet 1'!$E44-'Sheet 1'!$E44*2%)</f>
        <v>57</v>
      </c>
      <c r="G44" s="52">
        <v>6840</v>
      </c>
    </row>
    <row r="45" spans="1:7" ht="24.85" customHeight="1" x14ac:dyDescent="0.45">
      <c r="A45" s="5" t="s">
        <v>12</v>
      </c>
      <c r="B45" s="5" t="s">
        <v>13</v>
      </c>
      <c r="C45" s="6">
        <v>43075</v>
      </c>
      <c r="D45" s="7">
        <v>145</v>
      </c>
      <c r="E45" s="7">
        <v>120</v>
      </c>
      <c r="F45" s="12" cm="1">
        <f t="array" ref="F45">_xlfn.IFS('Sheet 1'!$A45="Bread"&amp;'Sheet 1'!$D45&gt;120,'Sheet 1'!$E45-'Sheet 1'!$E45*5%,'Sheet 1'!$A45="Cooler Diary"&amp;'Sheet 1'!$D45&gt;200,'Sheet 1'!$E45-'Sheet 1'!$E45*3%,'Sheet 1'!$A45=Beverages&amp;'Sheet 1'!$D45&gt;100,'Sheet 1'!$E45-'Sheet 1'!$E45*4%,'Sheet 1'!$A45="Cooler",'Sheet 1'!$E45-'Sheet 1'!$E45*2%)</f>
        <v>114</v>
      </c>
      <c r="G45" s="11">
        <v>16530</v>
      </c>
    </row>
    <row r="46" spans="1:7" ht="24.85" customHeight="1" x14ac:dyDescent="0.45">
      <c r="A46" s="48" t="s">
        <v>12</v>
      </c>
      <c r="B46" s="48" t="s">
        <v>14</v>
      </c>
      <c r="C46" s="49">
        <v>43073</v>
      </c>
      <c r="D46" s="50">
        <v>165</v>
      </c>
      <c r="E46" s="50">
        <v>80</v>
      </c>
      <c r="F46" s="51" cm="1">
        <f t="array" ref="F46">_xlfn.IFS('Sheet 1'!$A46="Bread"&amp;'Sheet 1'!$D46&gt;120,'Sheet 1'!$E46-'Sheet 1'!$E46*5%,'Sheet 1'!$A46="Cooler Diary"&amp;'Sheet 1'!$D46&gt;200,'Sheet 1'!$E46-'Sheet 1'!$E46*3%,'Sheet 1'!$A46=Beverages&amp;'Sheet 1'!$D46&gt;100,'Sheet 1'!$E46-'Sheet 1'!$E46*4%,'Sheet 1'!$A46="Cooler",'Sheet 1'!$E46-'Sheet 1'!$E46*2%)</f>
        <v>76</v>
      </c>
      <c r="G46" s="52">
        <v>12540</v>
      </c>
    </row>
    <row r="47" spans="1:7" ht="24.85" customHeight="1" x14ac:dyDescent="0.45">
      <c r="A47" s="5" t="s">
        <v>15</v>
      </c>
      <c r="B47" s="5" t="s">
        <v>16</v>
      </c>
      <c r="C47" s="6">
        <v>43074</v>
      </c>
      <c r="D47" s="7">
        <v>125</v>
      </c>
      <c r="E47" s="7">
        <v>75</v>
      </c>
      <c r="F47" s="12" cm="1">
        <f t="array" ref="F47">_xlfn.IFS('Sheet 1'!$A47="Bread"&amp;'Sheet 1'!$D47&gt;120,'Sheet 1'!$E47-'Sheet 1'!$E47*5%,'Sheet 1'!$A47="Cooler Diary"&amp;'Sheet 1'!$D47&gt;200,'Sheet 1'!$E47-'Sheet 1'!$E47*3%,'Sheet 1'!$A47=Beverages&amp;'Sheet 1'!$D47&gt;100,'Sheet 1'!$E47-'Sheet 1'!$E47*4%,'Sheet 1'!$A47="Cooler",'Sheet 1'!$E47-'Sheet 1'!$E47*2%)</f>
        <v>71.25</v>
      </c>
      <c r="G47" s="11">
        <v>8906.25</v>
      </c>
    </row>
    <row r="48" spans="1:7" ht="24.85" customHeight="1" x14ac:dyDescent="0.45">
      <c r="A48" s="48" t="s">
        <v>10</v>
      </c>
      <c r="B48" s="48" t="s">
        <v>17</v>
      </c>
      <c r="C48" s="49">
        <v>43077</v>
      </c>
      <c r="D48" s="50">
        <v>150</v>
      </c>
      <c r="E48" s="50">
        <v>140</v>
      </c>
      <c r="F48" s="51" cm="1">
        <f t="array" ref="F48">_xlfn.IFS('Sheet 1'!$A48="Bread"&amp;'Sheet 1'!$D48&gt;120,'Sheet 1'!$E48-'Sheet 1'!$E48*5%,'Sheet 1'!$A48="Cooler Diary"&amp;'Sheet 1'!$D48&gt;200,'Sheet 1'!$E48-'Sheet 1'!$E48*3%,'Sheet 1'!$A48=Beverages&amp;'Sheet 1'!$D48&gt;100,'Sheet 1'!$E48-'Sheet 1'!$E48*4%,'Sheet 1'!$A48="Cooler",'Sheet 1'!$E48-'Sheet 1'!$E48*2%)</f>
        <v>133</v>
      </c>
      <c r="G48" s="52">
        <v>19950</v>
      </c>
    </row>
    <row r="49" spans="1:7" ht="24.85" customHeight="1" x14ac:dyDescent="0.45">
      <c r="A49" s="5" t="s">
        <v>18</v>
      </c>
      <c r="B49" s="5" t="s">
        <v>19</v>
      </c>
      <c r="C49" s="6">
        <v>43073</v>
      </c>
      <c r="D49" s="7">
        <v>165</v>
      </c>
      <c r="E49" s="7">
        <v>55</v>
      </c>
      <c r="F49" s="12" cm="1">
        <f t="array" ref="F49">_xlfn.IFS('Sheet 1'!$A49="Bread"&amp;'Sheet 1'!$D49&gt;120,'Sheet 1'!$E49-'Sheet 1'!$E49*5%,'Sheet 1'!$A49="Cooler Diary"&amp;'Sheet 1'!$D49&gt;200,'Sheet 1'!$E49-'Sheet 1'!$E49*3%,'Sheet 1'!$A49=Beverages&amp;'Sheet 1'!$D49&gt;100,'Sheet 1'!$E49-'Sheet 1'!$E49*4%,'Sheet 1'!$A49="Cooler",'Sheet 1'!$E49-'Sheet 1'!$E49*2%)</f>
        <v>52.25</v>
      </c>
      <c r="G49" s="11">
        <v>8621.25</v>
      </c>
    </row>
    <row r="50" spans="1:7" ht="24.85" customHeight="1" x14ac:dyDescent="0.45">
      <c r="A50" s="48" t="s">
        <v>20</v>
      </c>
      <c r="B50" s="48" t="s">
        <v>21</v>
      </c>
      <c r="C50" s="49">
        <v>43075</v>
      </c>
      <c r="D50" s="50">
        <v>130</v>
      </c>
      <c r="E50" s="50">
        <v>135</v>
      </c>
      <c r="F50" s="51" cm="1">
        <f t="array" ref="F50">_xlfn.IFS('Sheet 1'!$A50="Bread"&amp;'Sheet 1'!$D50&gt;120,'Sheet 1'!$E50-'Sheet 1'!$E50*5%,'Sheet 1'!$A50="Cooler Diary"&amp;'Sheet 1'!$D50&gt;200,'Sheet 1'!$E50-'Sheet 1'!$E50*3%,'Sheet 1'!$A50=Beverages&amp;'Sheet 1'!$D50&gt;100,'Sheet 1'!$E50-'Sheet 1'!$E50*4%,'Sheet 1'!$A50="Cooler",'Sheet 1'!$E50-'Sheet 1'!$E50*2%)</f>
        <v>128.25</v>
      </c>
      <c r="G50" s="52">
        <v>16672.5</v>
      </c>
    </row>
    <row r="51" spans="1:7" ht="24.85" customHeight="1" x14ac:dyDescent="0.45">
      <c r="A51" s="5" t="s">
        <v>22</v>
      </c>
      <c r="B51" s="5" t="s">
        <v>23</v>
      </c>
      <c r="C51" s="6">
        <v>43073</v>
      </c>
      <c r="D51" s="7">
        <v>145</v>
      </c>
      <c r="E51" s="7">
        <v>85</v>
      </c>
      <c r="F51" s="12" cm="1">
        <f t="array" ref="F51">_xlfn.IFS('Sheet 1'!$A51="Bread"&amp;'Sheet 1'!$D51&gt;120,'Sheet 1'!$E51-'Sheet 1'!$E51*5%,'Sheet 1'!$A51="Cooler Diary"&amp;'Sheet 1'!$D51&gt;200,'Sheet 1'!$E51-'Sheet 1'!$E51*3%,'Sheet 1'!$A51=Beverages&amp;'Sheet 1'!$D51&gt;100,'Sheet 1'!$E51-'Sheet 1'!$E51*4%,'Sheet 1'!$A51="Cooler",'Sheet 1'!$E51-'Sheet 1'!$E51*2%)</f>
        <v>80.75</v>
      </c>
      <c r="G51" s="11">
        <v>11708.75</v>
      </c>
    </row>
    <row r="52" spans="1:7" ht="24.85" customHeight="1" x14ac:dyDescent="0.45">
      <c r="A52" s="48" t="s">
        <v>7</v>
      </c>
      <c r="B52" s="48" t="s">
        <v>8</v>
      </c>
      <c r="C52" s="49">
        <v>43074</v>
      </c>
      <c r="D52" s="50">
        <v>150</v>
      </c>
      <c r="E52" s="50">
        <v>120</v>
      </c>
      <c r="F52" s="51" cm="1">
        <f t="array" ref="F52">_xlfn.IFS('Sheet 1'!$A52="Bread"&amp;'Sheet 1'!$D52&gt;120,'Sheet 1'!$E52-'Sheet 1'!$E52*5%,'Sheet 1'!$A52="Cooler Diary"&amp;'Sheet 1'!$D52&gt;200,'Sheet 1'!$E52-'Sheet 1'!$E52*3%,'Sheet 1'!$A52=Beverages&amp;'Sheet 1'!$D52&gt;100,'Sheet 1'!$E52-'Sheet 1'!$E52*4%,'Sheet 1'!$A52="Cooler",'Sheet 1'!$E52-'Sheet 1'!$E52*2%)</f>
        <v>114</v>
      </c>
      <c r="G52" s="52">
        <v>17100</v>
      </c>
    </row>
    <row r="53" spans="1:7" ht="24.85" customHeight="1" x14ac:dyDescent="0.45">
      <c r="A53" s="5" t="s">
        <v>7</v>
      </c>
      <c r="B53" s="5" t="s">
        <v>9</v>
      </c>
      <c r="C53" s="6">
        <v>43070</v>
      </c>
      <c r="D53" s="7">
        <v>180</v>
      </c>
      <c r="E53" s="7">
        <v>125</v>
      </c>
      <c r="F53" s="12" cm="1">
        <f t="array" ref="F53">_xlfn.IFS('Sheet 1'!$A53="Bread"&amp;'Sheet 1'!$D53&gt;120,'Sheet 1'!$E53-'Sheet 1'!$E53*5%,'Sheet 1'!$A53="Cooler Diary"&amp;'Sheet 1'!$D53&gt;200,'Sheet 1'!$E53-'Sheet 1'!$E53*3%,'Sheet 1'!$A53=Beverages&amp;'Sheet 1'!$D53&gt;100,'Sheet 1'!$E53-'Sheet 1'!$E53*4%,'Sheet 1'!$A53="Cooler",'Sheet 1'!$E53-'Sheet 1'!$E53*2%)</f>
        <v>118.75</v>
      </c>
      <c r="G53" s="11">
        <v>21375</v>
      </c>
    </row>
    <row r="54" spans="1:7" ht="24.85" customHeight="1" x14ac:dyDescent="0.45">
      <c r="A54" s="48" t="s">
        <v>10</v>
      </c>
      <c r="B54" s="48" t="s">
        <v>11</v>
      </c>
      <c r="C54" s="49">
        <v>43086</v>
      </c>
      <c r="D54" s="50">
        <v>120</v>
      </c>
      <c r="E54" s="50">
        <v>60</v>
      </c>
      <c r="F54" s="51" cm="1">
        <f t="array" ref="F54">_xlfn.IFS('Sheet 1'!$A54="Bread"&amp;'Sheet 1'!$D54&gt;120,'Sheet 1'!$E54-'Sheet 1'!$E54*5%,'Sheet 1'!$A54="Cooler Diary"&amp;'Sheet 1'!$D54&gt;200,'Sheet 1'!$E54-'Sheet 1'!$E54*3%,'Sheet 1'!$A54=Beverages&amp;'Sheet 1'!$D54&gt;100,'Sheet 1'!$E54-'Sheet 1'!$E54*4%,'Sheet 1'!$A54="Cooler",'Sheet 1'!$E54-'Sheet 1'!$E54*2%)</f>
        <v>57</v>
      </c>
      <c r="G54" s="52">
        <v>6840</v>
      </c>
    </row>
    <row r="55" spans="1:7" ht="24.85" customHeight="1" x14ac:dyDescent="0.45">
      <c r="A55" s="5" t="s">
        <v>12</v>
      </c>
      <c r="B55" s="5" t="s">
        <v>13</v>
      </c>
      <c r="C55" s="6">
        <v>43075</v>
      </c>
      <c r="D55" s="7">
        <v>240</v>
      </c>
      <c r="E55" s="7">
        <v>120</v>
      </c>
      <c r="F55" s="12" cm="1">
        <f t="array" ref="F55">_xlfn.IFS('Sheet 1'!$A55="Bread"&amp;'Sheet 1'!$D55&gt;120,'Sheet 1'!$E55-'Sheet 1'!$E55*5%,'Sheet 1'!$A55="Cooler Diary"&amp;'Sheet 1'!$D55&gt;200,'Sheet 1'!$E55-'Sheet 1'!$E55*3%,'Sheet 1'!$A55=Beverages&amp;'Sheet 1'!$D55&gt;100,'Sheet 1'!$E55-'Sheet 1'!$E55*4%,'Sheet 1'!$A55="Cooler",'Sheet 1'!$E55-'Sheet 1'!$E55*2%)</f>
        <v>114</v>
      </c>
      <c r="G55" s="11">
        <v>27360</v>
      </c>
    </row>
    <row r="56" spans="1:7" ht="24.85" customHeight="1" x14ac:dyDescent="0.45">
      <c r="A56" s="48" t="s">
        <v>12</v>
      </c>
      <c r="B56" s="48" t="s">
        <v>14</v>
      </c>
      <c r="C56" s="49">
        <v>43073</v>
      </c>
      <c r="D56" s="50">
        <v>3</v>
      </c>
      <c r="E56" s="50">
        <v>80</v>
      </c>
      <c r="F56" s="51" cm="1">
        <f t="array" ref="F56">_xlfn.IFS('Sheet 1'!$A56="Bread"&amp;'Sheet 1'!$D56&gt;120,'Sheet 1'!$E56-'Sheet 1'!$E56*5%,'Sheet 1'!$A56="Cooler Diary"&amp;'Sheet 1'!$D56&gt;200,'Sheet 1'!$E56-'Sheet 1'!$E56*3%,'Sheet 1'!$A56=Beverages&amp;'Sheet 1'!$D56&gt;100,'Sheet 1'!$E56-'Sheet 1'!$E56*4%,'Sheet 1'!$A56="Cooler",'Sheet 1'!$E56-'Sheet 1'!$E56*2%)</f>
        <v>76</v>
      </c>
      <c r="G56" s="52">
        <v>228</v>
      </c>
    </row>
    <row r="57" spans="1:7" ht="24.85" customHeight="1" x14ac:dyDescent="0.45">
      <c r="A57" s="5" t="s">
        <v>15</v>
      </c>
      <c r="B57" s="5" t="s">
        <v>16</v>
      </c>
      <c r="C57" s="6">
        <v>43074</v>
      </c>
      <c r="D57" s="7">
        <v>125</v>
      </c>
      <c r="E57" s="7">
        <v>75</v>
      </c>
      <c r="F57" s="12" cm="1">
        <f t="array" ref="F57">_xlfn.IFS('Sheet 1'!$A57="Bread"&amp;'Sheet 1'!$D57&gt;120,'Sheet 1'!$E57-'Sheet 1'!$E57*5%,'Sheet 1'!$A57="Cooler Diary"&amp;'Sheet 1'!$D57&gt;200,'Sheet 1'!$E57-'Sheet 1'!$E57*3%,'Sheet 1'!$A57=Beverages&amp;'Sheet 1'!$D57&gt;100,'Sheet 1'!$E57-'Sheet 1'!$E57*4%,'Sheet 1'!$A57="Cooler",'Sheet 1'!$E57-'Sheet 1'!$E57*2%)</f>
        <v>71.25</v>
      </c>
      <c r="G57" s="11">
        <v>8906.25</v>
      </c>
    </row>
    <row r="58" spans="1:7" ht="24.85" customHeight="1" x14ac:dyDescent="0.45">
      <c r="A58" s="48" t="s">
        <v>10</v>
      </c>
      <c r="B58" s="48" t="s">
        <v>17</v>
      </c>
      <c r="C58" s="49">
        <v>43077</v>
      </c>
      <c r="D58" s="50">
        <v>150</v>
      </c>
      <c r="E58" s="50">
        <v>140</v>
      </c>
      <c r="F58" s="51" cm="1">
        <f t="array" ref="F58">_xlfn.IFS('Sheet 1'!$A58="Bread"&amp;'Sheet 1'!$D58&gt;120,'Sheet 1'!$E58-'Sheet 1'!$E58*5%,'Sheet 1'!$A58="Cooler Diary"&amp;'Sheet 1'!$D58&gt;200,'Sheet 1'!$E58-'Sheet 1'!$E58*3%,'Sheet 1'!$A58=Beverages&amp;'Sheet 1'!$D58&gt;100,'Sheet 1'!$E58-'Sheet 1'!$E58*4%,'Sheet 1'!$A58="Cooler",'Sheet 1'!$E58-'Sheet 1'!$E58*2%)</f>
        <v>133</v>
      </c>
      <c r="G58" s="52">
        <v>19950</v>
      </c>
    </row>
    <row r="59" spans="1:7" ht="24.85" customHeight="1" x14ac:dyDescent="0.45">
      <c r="A59" s="5" t="s">
        <v>18</v>
      </c>
      <c r="B59" s="5" t="s">
        <v>19</v>
      </c>
      <c r="C59" s="6">
        <v>43073</v>
      </c>
      <c r="D59" s="7">
        <v>165</v>
      </c>
      <c r="E59" s="7">
        <v>55</v>
      </c>
      <c r="F59" s="12" cm="1">
        <f t="array" ref="F59">_xlfn.IFS('Sheet 1'!$A59="Bread"&amp;'Sheet 1'!$D59&gt;120,'Sheet 1'!$E59-'Sheet 1'!$E59*5%,'Sheet 1'!$A59="Cooler Diary"&amp;'Sheet 1'!$D59&gt;200,'Sheet 1'!$E59-'Sheet 1'!$E59*3%,'Sheet 1'!$A59=Beverages&amp;'Sheet 1'!$D59&gt;100,'Sheet 1'!$E59-'Sheet 1'!$E59*4%,'Sheet 1'!$A59="Cooler",'Sheet 1'!$E59-'Sheet 1'!$E59*2%)</f>
        <v>52.25</v>
      </c>
      <c r="G59" s="11">
        <v>8621.25</v>
      </c>
    </row>
    <row r="60" spans="1:7" ht="24.85" customHeight="1" x14ac:dyDescent="0.45">
      <c r="A60" s="48" t="s">
        <v>20</v>
      </c>
      <c r="B60" s="48" t="s">
        <v>21</v>
      </c>
      <c r="C60" s="49">
        <v>43075</v>
      </c>
      <c r="D60" s="50">
        <v>130</v>
      </c>
      <c r="E60" s="50">
        <v>135</v>
      </c>
      <c r="F60" s="51" cm="1">
        <f t="array" ref="F60">_xlfn.IFS('Sheet 1'!$A60="Bread"&amp;'Sheet 1'!$D60&gt;120,'Sheet 1'!$E60-'Sheet 1'!$E60*5%,'Sheet 1'!$A60="Cooler Diary"&amp;'Sheet 1'!$D60&gt;200,'Sheet 1'!$E60-'Sheet 1'!$E60*3%,'Sheet 1'!$A60=Beverages&amp;'Sheet 1'!$D60&gt;100,'Sheet 1'!$E60-'Sheet 1'!$E60*4%,'Sheet 1'!$A60="Cooler",'Sheet 1'!$E60-'Sheet 1'!$E60*2%)</f>
        <v>128.25</v>
      </c>
      <c r="G60" s="52">
        <v>16672.5</v>
      </c>
    </row>
    <row r="61" spans="1:7" ht="24.85" customHeight="1" x14ac:dyDescent="0.45">
      <c r="A61" s="5" t="s">
        <v>22</v>
      </c>
      <c r="B61" s="5" t="s">
        <v>23</v>
      </c>
      <c r="C61" s="6">
        <v>43073</v>
      </c>
      <c r="D61" s="7">
        <v>190</v>
      </c>
      <c r="E61" s="7">
        <v>85</v>
      </c>
      <c r="F61" s="12" cm="1">
        <f t="array" ref="F61">_xlfn.IFS('Sheet 1'!$A61="Bread"&amp;'Sheet 1'!$D61&gt;120,'Sheet 1'!$E61-'Sheet 1'!$E61*5%,'Sheet 1'!$A61="Cooler Diary"&amp;'Sheet 1'!$D61&gt;200,'Sheet 1'!$E61-'Sheet 1'!$E61*3%,'Sheet 1'!$A61=Beverages&amp;'Sheet 1'!$D61&gt;100,'Sheet 1'!$E61-'Sheet 1'!$E61*4%,'Sheet 1'!$A61="Cooler",'Sheet 1'!$E61-'Sheet 1'!$E61*2%)</f>
        <v>80.75</v>
      </c>
      <c r="G61" s="11">
        <v>15342.5</v>
      </c>
    </row>
    <row r="62" spans="1:7" ht="24.85" customHeight="1" x14ac:dyDescent="0.45">
      <c r="A62" s="48" t="s">
        <v>7</v>
      </c>
      <c r="B62" s="48" t="s">
        <v>8</v>
      </c>
      <c r="C62" s="49">
        <v>43074</v>
      </c>
      <c r="D62" s="50">
        <v>150</v>
      </c>
      <c r="E62" s="50">
        <v>120</v>
      </c>
      <c r="F62" s="51" cm="1">
        <f t="array" ref="F62">_xlfn.IFS('Sheet 1'!$A62="Bread"&amp;'Sheet 1'!$D62&gt;120,'Sheet 1'!$E62-'Sheet 1'!$E62*5%,'Sheet 1'!$A62="Cooler Diary"&amp;'Sheet 1'!$D62&gt;200,'Sheet 1'!$E62-'Sheet 1'!$E62*3%,'Sheet 1'!$A62=Beverages&amp;'Sheet 1'!$D62&gt;100,'Sheet 1'!$E62-'Sheet 1'!$E62*4%,'Sheet 1'!$A62="Cooler",'Sheet 1'!$E62-'Sheet 1'!$E62*2%)</f>
        <v>114</v>
      </c>
      <c r="G62" s="52">
        <v>17100</v>
      </c>
    </row>
    <row r="63" spans="1:7" ht="24.85" customHeight="1" x14ac:dyDescent="0.45">
      <c r="A63" s="5" t="s">
        <v>7</v>
      </c>
      <c r="B63" s="5" t="s">
        <v>9</v>
      </c>
      <c r="C63" s="6">
        <v>43070</v>
      </c>
      <c r="D63" s="7">
        <v>180</v>
      </c>
      <c r="E63" s="7">
        <v>125</v>
      </c>
      <c r="F63" s="12" cm="1">
        <f t="array" ref="F63">_xlfn.IFS('Sheet 1'!$A63="Bread"&amp;'Sheet 1'!$D63&gt;120,'Sheet 1'!$E63-'Sheet 1'!$E63*5%,'Sheet 1'!$A63="Cooler Diary"&amp;'Sheet 1'!$D63&gt;200,'Sheet 1'!$E63-'Sheet 1'!$E63*3%,'Sheet 1'!$A63=Beverages&amp;'Sheet 1'!$D63&gt;100,'Sheet 1'!$E63-'Sheet 1'!$E63*4%,'Sheet 1'!$A63="Cooler",'Sheet 1'!$E63-'Sheet 1'!$E63*2%)</f>
        <v>118.75</v>
      </c>
      <c r="G63" s="11">
        <v>21375</v>
      </c>
    </row>
    <row r="64" spans="1:7" ht="24.85" customHeight="1" x14ac:dyDescent="0.45">
      <c r="A64" s="48" t="s">
        <v>10</v>
      </c>
      <c r="B64" s="48" t="s">
        <v>11</v>
      </c>
      <c r="C64" s="49">
        <v>43079</v>
      </c>
      <c r="D64" s="50">
        <v>120</v>
      </c>
      <c r="E64" s="50">
        <v>60</v>
      </c>
      <c r="F64" s="51" cm="1">
        <f t="array" ref="F64">_xlfn.IFS('Sheet 1'!$A64="Bread"&amp;'Sheet 1'!$D64&gt;120,'Sheet 1'!$E64-'Sheet 1'!$E64*5%,'Sheet 1'!$A64="Cooler Diary"&amp;'Sheet 1'!$D64&gt;200,'Sheet 1'!$E64-'Sheet 1'!$E64*3%,'Sheet 1'!$A64=Beverages&amp;'Sheet 1'!$D64&gt;100,'Sheet 1'!$E64-'Sheet 1'!$E64*4%,'Sheet 1'!$A64="Cooler",'Sheet 1'!$E64-'Sheet 1'!$E64*2%)</f>
        <v>57</v>
      </c>
      <c r="G64" s="52">
        <v>6840</v>
      </c>
    </row>
    <row r="65" spans="1:7" ht="24.85" customHeight="1" x14ac:dyDescent="0.45">
      <c r="A65" s="5" t="s">
        <v>12</v>
      </c>
      <c r="B65" s="5" t="s">
        <v>13</v>
      </c>
      <c r="C65" s="6">
        <v>43075</v>
      </c>
      <c r="D65" s="7">
        <v>145</v>
      </c>
      <c r="E65" s="7">
        <v>120</v>
      </c>
      <c r="F65" s="12" cm="1">
        <f t="array" ref="F65">_xlfn.IFS('Sheet 1'!$A65="Bread"&amp;'Sheet 1'!$D65&gt;120,'Sheet 1'!$E65-'Sheet 1'!$E65*5%,'Sheet 1'!$A65="Cooler Diary"&amp;'Sheet 1'!$D65&gt;200,'Sheet 1'!$E65-'Sheet 1'!$E65*3%,'Sheet 1'!$A65=Beverages&amp;'Sheet 1'!$D65&gt;100,'Sheet 1'!$E65-'Sheet 1'!$E65*4%,'Sheet 1'!$A65="Cooler",'Sheet 1'!$E65-'Sheet 1'!$E65*2%)</f>
        <v>114</v>
      </c>
      <c r="G65" s="11">
        <v>16530</v>
      </c>
    </row>
    <row r="66" spans="1:7" ht="24.85" customHeight="1" x14ac:dyDescent="0.45">
      <c r="A66" s="48" t="s">
        <v>12</v>
      </c>
      <c r="B66" s="48" t="s">
        <v>14</v>
      </c>
      <c r="C66" s="49">
        <v>43073</v>
      </c>
      <c r="D66" s="50">
        <v>165</v>
      </c>
      <c r="E66" s="50">
        <v>80</v>
      </c>
      <c r="F66" s="51" cm="1">
        <f t="array" ref="F66">_xlfn.IFS('Sheet 1'!$A66="Bread"&amp;'Sheet 1'!$D66&gt;120,'Sheet 1'!$E66-'Sheet 1'!$E66*5%,'Sheet 1'!$A66="Cooler Diary"&amp;'Sheet 1'!$D66&gt;200,'Sheet 1'!$E66-'Sheet 1'!$E66*3%,'Sheet 1'!$A66=Beverages&amp;'Sheet 1'!$D66&gt;100,'Sheet 1'!$E66-'Sheet 1'!$E66*4%,'Sheet 1'!$A66="Cooler",'Sheet 1'!$E66-'Sheet 1'!$E66*2%)</f>
        <v>76</v>
      </c>
      <c r="G66" s="52">
        <v>12540</v>
      </c>
    </row>
    <row r="67" spans="1:7" ht="24.85" customHeight="1" x14ac:dyDescent="0.45">
      <c r="A67" s="5" t="s">
        <v>15</v>
      </c>
      <c r="B67" s="5" t="s">
        <v>16</v>
      </c>
      <c r="C67" s="6">
        <v>43074</v>
      </c>
      <c r="D67" s="7">
        <v>125</v>
      </c>
      <c r="E67" s="7">
        <v>75</v>
      </c>
      <c r="F67" s="12" cm="1">
        <f t="array" ref="F67">_xlfn.IFS('Sheet 1'!$A67="Bread"&amp;'Sheet 1'!$D67&gt;120,'Sheet 1'!$E67-'Sheet 1'!$E67*5%,'Sheet 1'!$A67="Cooler Diary"&amp;'Sheet 1'!$D67&gt;200,'Sheet 1'!$E67-'Sheet 1'!$E67*3%,'Sheet 1'!$A67=Beverages&amp;'Sheet 1'!$D67&gt;100,'Sheet 1'!$E67-'Sheet 1'!$E67*4%,'Sheet 1'!$A67="Cooler",'Sheet 1'!$E67-'Sheet 1'!$E67*2%)</f>
        <v>71.25</v>
      </c>
      <c r="G67" s="11">
        <v>8906.25</v>
      </c>
    </row>
    <row r="68" spans="1:7" ht="24.85" customHeight="1" x14ac:dyDescent="0.45">
      <c r="A68" s="48" t="s">
        <v>10</v>
      </c>
      <c r="B68" s="48" t="s">
        <v>17</v>
      </c>
      <c r="C68" s="49">
        <v>43077</v>
      </c>
      <c r="D68" s="50">
        <v>150</v>
      </c>
      <c r="E68" s="50">
        <v>140</v>
      </c>
      <c r="F68" s="51" cm="1">
        <f t="array" ref="F68">_xlfn.IFS('Sheet 1'!$A68="Bread"&amp;'Sheet 1'!$D68&gt;120,'Sheet 1'!$E68-'Sheet 1'!$E68*5%,'Sheet 1'!$A68="Cooler Diary"&amp;'Sheet 1'!$D68&gt;200,'Sheet 1'!$E68-'Sheet 1'!$E68*3%,'Sheet 1'!$A68=Beverages&amp;'Sheet 1'!$D68&gt;100,'Sheet 1'!$E68-'Sheet 1'!$E68*4%,'Sheet 1'!$A68="Cooler",'Sheet 1'!$E68-'Sheet 1'!$E68*2%)</f>
        <v>133</v>
      </c>
      <c r="G68" s="52">
        <v>19950</v>
      </c>
    </row>
    <row r="69" spans="1:7" ht="24.85" customHeight="1" x14ac:dyDescent="0.45">
      <c r="A69" s="5" t="s">
        <v>18</v>
      </c>
      <c r="B69" s="5" t="s">
        <v>19</v>
      </c>
      <c r="C69" s="6">
        <v>43073</v>
      </c>
      <c r="D69" s="7">
        <v>165</v>
      </c>
      <c r="E69" s="7">
        <v>55</v>
      </c>
      <c r="F69" s="12" cm="1">
        <f t="array" ref="F69">_xlfn.IFS('Sheet 1'!$A69="Bread"&amp;'Sheet 1'!$D69&gt;120,'Sheet 1'!$E69-'Sheet 1'!$E69*5%,'Sheet 1'!$A69="Cooler Diary"&amp;'Sheet 1'!$D69&gt;200,'Sheet 1'!$E69-'Sheet 1'!$E69*3%,'Sheet 1'!$A69=Beverages&amp;'Sheet 1'!$D69&gt;100,'Sheet 1'!$E69-'Sheet 1'!$E69*4%,'Sheet 1'!$A69="Cooler",'Sheet 1'!$E69-'Sheet 1'!$E69*2%)</f>
        <v>52.25</v>
      </c>
      <c r="G69" s="11">
        <v>8621.25</v>
      </c>
    </row>
    <row r="70" spans="1:7" ht="24.85" customHeight="1" x14ac:dyDescent="0.45">
      <c r="A70" s="48" t="s">
        <v>20</v>
      </c>
      <c r="B70" s="48" t="s">
        <v>21</v>
      </c>
      <c r="C70" s="49">
        <v>43075</v>
      </c>
      <c r="D70" s="50">
        <v>130</v>
      </c>
      <c r="E70" s="50">
        <v>135</v>
      </c>
      <c r="F70" s="51" cm="1">
        <f t="array" ref="F70">_xlfn.IFS('Sheet 1'!$A70="Bread"&amp;'Sheet 1'!$D70&gt;120,'Sheet 1'!$E70-'Sheet 1'!$E70*5%,'Sheet 1'!$A70="Cooler Diary"&amp;'Sheet 1'!$D70&gt;200,'Sheet 1'!$E70-'Sheet 1'!$E70*3%,'Sheet 1'!$A70=Beverages&amp;'Sheet 1'!$D70&gt;100,'Sheet 1'!$E70-'Sheet 1'!$E70*4%,'Sheet 1'!$A70="Cooler",'Sheet 1'!$E70-'Sheet 1'!$E70*2%)</f>
        <v>128.25</v>
      </c>
      <c r="G70" s="52">
        <v>16672.5</v>
      </c>
    </row>
    <row r="71" spans="1:7" ht="24.85" customHeight="1" x14ac:dyDescent="0.45">
      <c r="A71" s="5" t="s">
        <v>22</v>
      </c>
      <c r="B71" s="5" t="s">
        <v>23</v>
      </c>
      <c r="C71" s="6">
        <v>43073</v>
      </c>
      <c r="D71" s="7">
        <v>215</v>
      </c>
      <c r="E71" s="7">
        <v>85</v>
      </c>
      <c r="F71" s="12" cm="1">
        <f t="array" ref="F71">_xlfn.IFS('Sheet 1'!$A71="Bread"&amp;'Sheet 1'!$D71&gt;120,'Sheet 1'!$E71-'Sheet 1'!$E71*5%,'Sheet 1'!$A71="Cooler Diary"&amp;'Sheet 1'!$D71&gt;200,'Sheet 1'!$E71-'Sheet 1'!$E71*3%,'Sheet 1'!$A71=Beverages&amp;'Sheet 1'!$D71&gt;100,'Sheet 1'!$E71-'Sheet 1'!$E71*4%,'Sheet 1'!$A71="Cooler",'Sheet 1'!$E71-'Sheet 1'!$E71*2%)</f>
        <v>80.75</v>
      </c>
      <c r="G71" s="11">
        <v>17361.25</v>
      </c>
    </row>
    <row r="72" spans="1:7" ht="24.85" customHeight="1" x14ac:dyDescent="0.45">
      <c r="A72" s="48" t="s">
        <v>7</v>
      </c>
      <c r="B72" s="48" t="s">
        <v>8</v>
      </c>
      <c r="C72" s="49">
        <v>43074</v>
      </c>
      <c r="D72" s="50">
        <v>150</v>
      </c>
      <c r="E72" s="50">
        <v>120</v>
      </c>
      <c r="F72" s="51" cm="1">
        <f t="array" ref="F72">_xlfn.IFS('Sheet 1'!$A72="Bread"&amp;'Sheet 1'!$D72&gt;120,'Sheet 1'!$E72-'Sheet 1'!$E72*5%,'Sheet 1'!$A72="Cooler Diary"&amp;'Sheet 1'!$D72&gt;200,'Sheet 1'!$E72-'Sheet 1'!$E72*3%,'Sheet 1'!$A72=Beverages&amp;'Sheet 1'!$D72&gt;100,'Sheet 1'!$E72-'Sheet 1'!$E72*4%,'Sheet 1'!$A72="Cooler",'Sheet 1'!$E72-'Sheet 1'!$E72*2%)</f>
        <v>114</v>
      </c>
      <c r="G72" s="52">
        <v>17100</v>
      </c>
    </row>
    <row r="73" spans="1:7" ht="24.85" customHeight="1" x14ac:dyDescent="0.45">
      <c r="A73" s="5" t="s">
        <v>7</v>
      </c>
      <c r="B73" s="5" t="s">
        <v>9</v>
      </c>
      <c r="C73" s="6">
        <v>43070</v>
      </c>
      <c r="D73" s="7">
        <v>180</v>
      </c>
      <c r="E73" s="7">
        <v>125</v>
      </c>
      <c r="F73" s="12" cm="1">
        <f t="array" ref="F73">_xlfn.IFS('Sheet 1'!$A73="Bread"&amp;'Sheet 1'!$D73&gt;120,'Sheet 1'!$E73-'Sheet 1'!$E73*5%,'Sheet 1'!$A73="Cooler Diary"&amp;'Sheet 1'!$D73&gt;200,'Sheet 1'!$E73-'Sheet 1'!$E73*3%,'Sheet 1'!$A73=Beverages&amp;'Sheet 1'!$D73&gt;100,'Sheet 1'!$E73-'Sheet 1'!$E73*4%,'Sheet 1'!$A73="Cooler",'Sheet 1'!$E73-'Sheet 1'!$E73*2%)</f>
        <v>118.75</v>
      </c>
      <c r="G73" s="11">
        <v>21375</v>
      </c>
    </row>
    <row r="74" spans="1:7" ht="24.85" customHeight="1" x14ac:dyDescent="0.45">
      <c r="A74" s="48" t="s">
        <v>10</v>
      </c>
      <c r="B74" s="48" t="s">
        <v>11</v>
      </c>
      <c r="C74" s="49">
        <v>43086</v>
      </c>
      <c r="D74" s="50">
        <v>120</v>
      </c>
      <c r="E74" s="50">
        <v>60</v>
      </c>
      <c r="F74" s="51" cm="1">
        <f t="array" ref="F74">_xlfn.IFS('Sheet 1'!$A74="Bread"&amp;'Sheet 1'!$D74&gt;120,'Sheet 1'!$E74-'Sheet 1'!$E74*5%,'Sheet 1'!$A74="Cooler Diary"&amp;'Sheet 1'!$D74&gt;200,'Sheet 1'!$E74-'Sheet 1'!$E74*3%,'Sheet 1'!$A74=Beverages&amp;'Sheet 1'!$D74&gt;100,'Sheet 1'!$E74-'Sheet 1'!$E74*4%,'Sheet 1'!$A74="Cooler",'Sheet 1'!$E74-'Sheet 1'!$E74*2%)</f>
        <v>57</v>
      </c>
      <c r="G74" s="52">
        <v>6840</v>
      </c>
    </row>
    <row r="75" spans="1:7" ht="24.85" customHeight="1" x14ac:dyDescent="0.45">
      <c r="A75" s="5" t="s">
        <v>12</v>
      </c>
      <c r="B75" s="5" t="s">
        <v>13</v>
      </c>
      <c r="C75" s="6">
        <v>43075</v>
      </c>
      <c r="D75" s="7">
        <v>145</v>
      </c>
      <c r="E75" s="7">
        <v>120</v>
      </c>
      <c r="F75" s="12" cm="1">
        <f t="array" ref="F75">_xlfn.IFS('Sheet 1'!$A75="Bread"&amp;'Sheet 1'!$D75&gt;120,'Sheet 1'!$E75-'Sheet 1'!$E75*5%,'Sheet 1'!$A75="Cooler Diary"&amp;'Sheet 1'!$D75&gt;200,'Sheet 1'!$E75-'Sheet 1'!$E75*3%,'Sheet 1'!$A75=Beverages&amp;'Sheet 1'!$D75&gt;100,'Sheet 1'!$E75-'Sheet 1'!$E75*4%,'Sheet 1'!$A75="Cooler",'Sheet 1'!$E75-'Sheet 1'!$E75*2%)</f>
        <v>114</v>
      </c>
      <c r="G75" s="11">
        <v>16530</v>
      </c>
    </row>
    <row r="76" spans="1:7" ht="24.85" customHeight="1" x14ac:dyDescent="0.45">
      <c r="A76" s="48" t="s">
        <v>12</v>
      </c>
      <c r="B76" s="48" t="s">
        <v>14</v>
      </c>
      <c r="C76" s="49">
        <v>43073</v>
      </c>
      <c r="D76" s="50">
        <v>165</v>
      </c>
      <c r="E76" s="50">
        <v>80</v>
      </c>
      <c r="F76" s="51" cm="1">
        <f t="array" ref="F76">_xlfn.IFS('Sheet 1'!$A76="Bread"&amp;'Sheet 1'!$D76&gt;120,'Sheet 1'!$E76-'Sheet 1'!$E76*5%,'Sheet 1'!$A76="Cooler Diary"&amp;'Sheet 1'!$D76&gt;200,'Sheet 1'!$E76-'Sheet 1'!$E76*3%,'Sheet 1'!$A76=Beverages&amp;'Sheet 1'!$D76&gt;100,'Sheet 1'!$E76-'Sheet 1'!$E76*4%,'Sheet 1'!$A76="Cooler",'Sheet 1'!$E76-'Sheet 1'!$E76*2%)</f>
        <v>76</v>
      </c>
      <c r="G76" s="52">
        <v>12540</v>
      </c>
    </row>
    <row r="77" spans="1:7" ht="24.85" customHeight="1" x14ac:dyDescent="0.45">
      <c r="A77" s="5" t="s">
        <v>15</v>
      </c>
      <c r="B77" s="5" t="s">
        <v>16</v>
      </c>
      <c r="C77" s="6">
        <v>43074</v>
      </c>
      <c r="D77" s="7">
        <v>125</v>
      </c>
      <c r="E77" s="7">
        <v>75</v>
      </c>
      <c r="F77" s="12" cm="1">
        <f t="array" ref="F77">_xlfn.IFS('Sheet 1'!$A77="Bread"&amp;'Sheet 1'!$D77&gt;120,'Sheet 1'!$E77-'Sheet 1'!$E77*5%,'Sheet 1'!$A77="Cooler Diary"&amp;'Sheet 1'!$D77&gt;200,'Sheet 1'!$E77-'Sheet 1'!$E77*3%,'Sheet 1'!$A77=Beverages&amp;'Sheet 1'!$D77&gt;100,'Sheet 1'!$E77-'Sheet 1'!$E77*4%,'Sheet 1'!$A77="Cooler",'Sheet 1'!$E77-'Sheet 1'!$E77*2%)</f>
        <v>71.25</v>
      </c>
      <c r="G77" s="11">
        <v>8906.25</v>
      </c>
    </row>
    <row r="78" spans="1:7" ht="24.85" customHeight="1" x14ac:dyDescent="0.45">
      <c r="A78" s="48" t="s">
        <v>10</v>
      </c>
      <c r="B78" s="48" t="s">
        <v>17</v>
      </c>
      <c r="C78" s="49">
        <v>43077</v>
      </c>
      <c r="D78" s="50">
        <v>150</v>
      </c>
      <c r="E78" s="50">
        <v>140</v>
      </c>
      <c r="F78" s="51" cm="1">
        <f t="array" ref="F78">_xlfn.IFS('Sheet 1'!$A78="Bread"&amp;'Sheet 1'!$D78&gt;120,'Sheet 1'!$E78-'Sheet 1'!$E78*5%,'Sheet 1'!$A78="Cooler Diary"&amp;'Sheet 1'!$D78&gt;200,'Sheet 1'!$E78-'Sheet 1'!$E78*3%,'Sheet 1'!$A78=Beverages&amp;'Sheet 1'!$D78&gt;100,'Sheet 1'!$E78-'Sheet 1'!$E78*4%,'Sheet 1'!$A78="Cooler",'Sheet 1'!$E78-'Sheet 1'!$E78*2%)</f>
        <v>133</v>
      </c>
      <c r="G78" s="52">
        <v>19950</v>
      </c>
    </row>
    <row r="79" spans="1:7" ht="24.85" customHeight="1" x14ac:dyDescent="0.45">
      <c r="A79" s="5" t="s">
        <v>18</v>
      </c>
      <c r="B79" s="5" t="s">
        <v>19</v>
      </c>
      <c r="C79" s="6">
        <v>43073</v>
      </c>
      <c r="D79" s="7">
        <v>165</v>
      </c>
      <c r="E79" s="7">
        <v>55</v>
      </c>
      <c r="F79" s="12" cm="1">
        <f t="array" ref="F79">_xlfn.IFS('Sheet 1'!$A79="Bread"&amp;'Sheet 1'!$D79&gt;120,'Sheet 1'!$E79-'Sheet 1'!$E79*5%,'Sheet 1'!$A79="Cooler Diary"&amp;'Sheet 1'!$D79&gt;200,'Sheet 1'!$E79-'Sheet 1'!$E79*3%,'Sheet 1'!$A79=Beverages&amp;'Sheet 1'!$D79&gt;100,'Sheet 1'!$E79-'Sheet 1'!$E79*4%,'Sheet 1'!$A79="Cooler",'Sheet 1'!$E79-'Sheet 1'!$E79*2%)</f>
        <v>52.25</v>
      </c>
      <c r="G79" s="11">
        <v>8621.25</v>
      </c>
    </row>
    <row r="80" spans="1:7" ht="24.85" customHeight="1" x14ac:dyDescent="0.45">
      <c r="A80" s="48" t="s">
        <v>20</v>
      </c>
      <c r="B80" s="48" t="s">
        <v>21</v>
      </c>
      <c r="C80" s="49">
        <v>43075</v>
      </c>
      <c r="D80" s="50">
        <v>130</v>
      </c>
      <c r="E80" s="50">
        <v>135</v>
      </c>
      <c r="F80" s="51" cm="1">
        <f t="array" ref="F80">_xlfn.IFS('Sheet 1'!$A80="Bread"&amp;'Sheet 1'!$D80&gt;120,'Sheet 1'!$E80-'Sheet 1'!$E80*5%,'Sheet 1'!$A80="Cooler Diary"&amp;'Sheet 1'!$D80&gt;200,'Sheet 1'!$E80-'Sheet 1'!$E80*3%,'Sheet 1'!$A80=Beverages&amp;'Sheet 1'!$D80&gt;100,'Sheet 1'!$E80-'Sheet 1'!$E80*4%,'Sheet 1'!$A80="Cooler",'Sheet 1'!$E80-'Sheet 1'!$E80*2%)</f>
        <v>128.25</v>
      </c>
      <c r="G80" s="52">
        <v>16672.5</v>
      </c>
    </row>
    <row r="81" spans="1:7" ht="24.85" customHeight="1" x14ac:dyDescent="0.45">
      <c r="A81" s="53" t="s">
        <v>22</v>
      </c>
      <c r="B81" s="53" t="s">
        <v>23</v>
      </c>
      <c r="C81" s="54">
        <v>43073</v>
      </c>
      <c r="D81" s="55">
        <v>142</v>
      </c>
      <c r="E81" s="55">
        <v>85</v>
      </c>
      <c r="F81" s="56" cm="1">
        <f t="array" ref="F81">_xlfn.IFS('Sheet 1'!$A81="Bread"&amp;'Sheet 1'!$D81&gt;120,'Sheet 1'!$E81-'Sheet 1'!$E81*5%,'Sheet 1'!$A81="Cooler Diary"&amp;'Sheet 1'!$D81&gt;200,'Sheet 1'!$E81-'Sheet 1'!$E81*3%,'Sheet 1'!$A81=Beverages&amp;'Sheet 1'!$D81&gt;100,'Sheet 1'!$E81-'Sheet 1'!$E81*4%,'Sheet 1'!$A81="Cooler",'Sheet 1'!$E81-'Sheet 1'!$E81*2%)</f>
        <v>80.75</v>
      </c>
      <c r="G81" s="57">
        <v>11466.5</v>
      </c>
    </row>
  </sheetData>
  <conditionalFormatting sqref="A2:G81">
    <cfRule type="expression" dxfId="4" priority="2">
      <formula>AND($A2="Freezer",$D2&gt;75%)</formula>
    </cfRule>
  </conditionalFormatting>
  <conditionalFormatting sqref="C1:C81">
    <cfRule type="expression" dxfId="3" priority="7">
      <formula>"weekday($C2,2)&gt;5"</formula>
    </cfRule>
    <cfRule type="expression" priority="9">
      <formula>"weekday($C2,2)&gt;5"</formula>
    </cfRule>
  </conditionalFormatting>
  <conditionalFormatting sqref="C2:C81">
    <cfRule type="expression" dxfId="2" priority="1">
      <formula>WEEKDAY(C2:C81,2)&gt;5</formula>
    </cfRule>
    <cfRule type="expression" dxfId="1" priority="5">
      <formula>"weekdays($C2,2)&gt;5"</formula>
    </cfRule>
    <cfRule type="expression" dxfId="0" priority="6">
      <formula>"weekday[+$C2,2]&gt;5"</formula>
    </cfRule>
  </conditionalFormatting>
  <dataValidations count="2">
    <dataValidation type="date" operator="lessThanOrEqual" showInputMessage="1" showErrorMessage="1" sqref="C2:C81" xr:uid="{70A1CF5A-305F-433C-A412-F8AA703C02A8}">
      <formula1>TODAY()</formula1>
    </dataValidation>
    <dataValidation type="custom" allowBlank="1" showInputMessage="1" showErrorMessage="1" sqref="A2:A81" xr:uid="{7FD84F05-3A67-439A-81D4-D7BB9E4A6C85}">
      <formula1>"text(A2)"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173F-8743-4F27-9C49-460CB6E49FC4}">
  <dimension ref="A1:P54"/>
  <sheetViews>
    <sheetView topLeftCell="A5" zoomScale="120" zoomScaleNormal="120" workbookViewId="0">
      <selection activeCell="H18" sqref="H18"/>
    </sheetView>
  </sheetViews>
  <sheetFormatPr defaultRowHeight="14" x14ac:dyDescent="0.3"/>
  <cols>
    <col min="1" max="1" width="14.8984375" customWidth="1"/>
    <col min="2" max="2" width="11.69921875" customWidth="1"/>
    <col min="3" max="3" width="10.69921875" customWidth="1"/>
    <col min="7" max="7" width="10.8984375" customWidth="1"/>
    <col min="16" max="16" width="11.59765625" customWidth="1"/>
  </cols>
  <sheetData>
    <row r="1" spans="1:16" ht="14.55" thickBot="1" x14ac:dyDescent="0.35">
      <c r="A1" s="64" t="s">
        <v>48</v>
      </c>
      <c r="B1" s="64"/>
      <c r="C1" s="64"/>
      <c r="D1" s="64"/>
      <c r="E1" s="64"/>
      <c r="F1" s="64"/>
      <c r="G1" s="64"/>
      <c r="J1" s="64" t="s">
        <v>49</v>
      </c>
      <c r="K1" s="64"/>
      <c r="L1" s="64"/>
      <c r="M1" s="64"/>
      <c r="N1" s="64"/>
      <c r="O1" s="64"/>
      <c r="P1" s="64"/>
    </row>
    <row r="2" spans="1:16" x14ac:dyDescent="0.3">
      <c r="A2" s="61" t="s">
        <v>50</v>
      </c>
      <c r="B2" s="62"/>
      <c r="C2" s="62"/>
      <c r="D2" s="62"/>
      <c r="E2" s="62"/>
      <c r="F2" s="62"/>
      <c r="G2" s="63"/>
      <c r="J2" s="61" t="s">
        <v>50</v>
      </c>
      <c r="K2" s="62"/>
      <c r="L2" s="62"/>
      <c r="M2" s="62"/>
      <c r="N2" s="62"/>
      <c r="O2" s="62"/>
      <c r="P2" s="63"/>
    </row>
    <row r="3" spans="1:16" x14ac:dyDescent="0.3">
      <c r="A3" s="13"/>
      <c r="B3" s="14"/>
      <c r="C3" s="14">
        <v>1</v>
      </c>
      <c r="D3" s="14">
        <v>2</v>
      </c>
      <c r="E3" s="14">
        <v>3</v>
      </c>
      <c r="F3" s="14">
        <v>4</v>
      </c>
      <c r="G3" s="15">
        <v>5</v>
      </c>
      <c r="J3" s="13"/>
      <c r="K3" s="14"/>
      <c r="L3" s="14">
        <v>1</v>
      </c>
      <c r="M3" s="14">
        <v>2</v>
      </c>
      <c r="N3" s="14">
        <v>3</v>
      </c>
      <c r="O3" s="14">
        <v>4</v>
      </c>
      <c r="P3" s="15">
        <v>5</v>
      </c>
    </row>
    <row r="4" spans="1:16" x14ac:dyDescent="0.3">
      <c r="A4" s="13"/>
      <c r="B4" s="14"/>
      <c r="C4" s="14" t="s">
        <v>51</v>
      </c>
      <c r="D4" s="14" t="s">
        <v>52</v>
      </c>
      <c r="E4" s="14" t="s">
        <v>53</v>
      </c>
      <c r="F4" s="14" t="s">
        <v>54</v>
      </c>
      <c r="G4" s="15" t="s">
        <v>55</v>
      </c>
      <c r="J4" s="13"/>
      <c r="K4" s="14"/>
      <c r="L4" s="14" t="s">
        <v>51</v>
      </c>
      <c r="M4" s="14" t="s">
        <v>52</v>
      </c>
      <c r="N4" s="14" t="s">
        <v>53</v>
      </c>
      <c r="O4" s="14" t="s">
        <v>54</v>
      </c>
      <c r="P4" s="15" t="s">
        <v>55</v>
      </c>
    </row>
    <row r="5" spans="1:16" x14ac:dyDescent="0.3">
      <c r="A5" s="13">
        <v>1</v>
      </c>
      <c r="B5" s="14" t="s">
        <v>56</v>
      </c>
      <c r="C5" s="14">
        <v>21</v>
      </c>
      <c r="D5" s="14">
        <v>24</v>
      </c>
      <c r="E5" s="14">
        <v>12</v>
      </c>
      <c r="F5" s="14">
        <v>35</v>
      </c>
      <c r="G5" s="15">
        <v>31</v>
      </c>
      <c r="J5" s="13">
        <v>1</v>
      </c>
      <c r="K5" s="14" t="s">
        <v>56</v>
      </c>
      <c r="L5" s="14">
        <v>21</v>
      </c>
      <c r="M5" s="14">
        <v>24</v>
      </c>
      <c r="N5" s="14">
        <v>12</v>
      </c>
      <c r="O5" s="14">
        <v>35</v>
      </c>
      <c r="P5" s="15">
        <v>31</v>
      </c>
    </row>
    <row r="6" spans="1:16" x14ac:dyDescent="0.3">
      <c r="A6" s="13">
        <v>2</v>
      </c>
      <c r="B6" s="14" t="s">
        <v>57</v>
      </c>
      <c r="C6" s="14">
        <v>17</v>
      </c>
      <c r="D6" s="14">
        <v>35</v>
      </c>
      <c r="E6" s="14">
        <v>22</v>
      </c>
      <c r="F6" s="14">
        <v>10</v>
      </c>
      <c r="G6" s="15">
        <v>23</v>
      </c>
      <c r="J6" s="13">
        <v>2</v>
      </c>
      <c r="K6" s="14" t="s">
        <v>57</v>
      </c>
      <c r="L6" s="14">
        <v>17</v>
      </c>
      <c r="M6" s="14">
        <v>35</v>
      </c>
      <c r="N6" s="14">
        <v>22</v>
      </c>
      <c r="O6" s="14">
        <v>10</v>
      </c>
      <c r="P6" s="15">
        <v>23</v>
      </c>
    </row>
    <row r="7" spans="1:16" x14ac:dyDescent="0.3">
      <c r="A7" s="13">
        <v>3</v>
      </c>
      <c r="B7" s="14" t="s">
        <v>58</v>
      </c>
      <c r="C7" s="14">
        <v>11</v>
      </c>
      <c r="D7" s="14">
        <v>16</v>
      </c>
      <c r="E7" s="14">
        <v>27</v>
      </c>
      <c r="F7" s="14">
        <v>12</v>
      </c>
      <c r="G7" s="15">
        <v>12</v>
      </c>
      <c r="J7" s="13">
        <v>3</v>
      </c>
      <c r="K7" s="14" t="s">
        <v>58</v>
      </c>
      <c r="L7" s="14">
        <v>11</v>
      </c>
      <c r="M7" s="14">
        <v>16</v>
      </c>
      <c r="N7" s="14">
        <v>27</v>
      </c>
      <c r="O7" s="14">
        <v>12</v>
      </c>
      <c r="P7" s="15">
        <v>12</v>
      </c>
    </row>
    <row r="8" spans="1:16" x14ac:dyDescent="0.3">
      <c r="A8" s="13">
        <v>4</v>
      </c>
      <c r="B8" s="14" t="s">
        <v>59</v>
      </c>
      <c r="C8" s="14">
        <v>13</v>
      </c>
      <c r="D8" s="14">
        <v>25</v>
      </c>
      <c r="E8" s="14">
        <v>23</v>
      </c>
      <c r="F8" s="14">
        <v>31</v>
      </c>
      <c r="G8" s="15">
        <v>98</v>
      </c>
      <c r="J8" s="13">
        <v>4</v>
      </c>
      <c r="K8" s="14" t="s">
        <v>59</v>
      </c>
      <c r="L8" s="14">
        <v>13</v>
      </c>
      <c r="M8" s="14">
        <v>25</v>
      </c>
      <c r="N8" s="14">
        <v>23</v>
      </c>
      <c r="O8" s="14">
        <v>31</v>
      </c>
      <c r="P8" s="15">
        <v>98</v>
      </c>
    </row>
    <row r="9" spans="1:16" x14ac:dyDescent="0.3">
      <c r="A9" s="13">
        <v>5</v>
      </c>
      <c r="B9" s="14" t="s">
        <v>60</v>
      </c>
      <c r="C9" s="14">
        <v>26</v>
      </c>
      <c r="D9" s="14">
        <v>16</v>
      </c>
      <c r="E9" s="14">
        <v>29</v>
      </c>
      <c r="F9" s="14">
        <v>19</v>
      </c>
      <c r="G9" s="15">
        <v>12</v>
      </c>
      <c r="J9" s="13">
        <v>5</v>
      </c>
      <c r="K9" s="14" t="s">
        <v>60</v>
      </c>
      <c r="L9" s="14">
        <v>26</v>
      </c>
      <c r="M9" s="14">
        <v>16</v>
      </c>
      <c r="N9" s="14">
        <v>29</v>
      </c>
      <c r="O9" s="14">
        <v>19</v>
      </c>
      <c r="P9" s="15">
        <v>12</v>
      </c>
    </row>
    <row r="10" spans="1:16" x14ac:dyDescent="0.3">
      <c r="A10" s="16"/>
      <c r="B10" s="17"/>
      <c r="C10" s="17"/>
      <c r="D10" s="17"/>
      <c r="E10" s="17"/>
      <c r="F10" s="17"/>
      <c r="G10" s="18"/>
      <c r="J10" s="16"/>
      <c r="K10" s="17"/>
      <c r="L10" s="17"/>
      <c r="M10" s="17"/>
      <c r="N10" s="17"/>
      <c r="O10" s="17"/>
      <c r="P10" s="18"/>
    </row>
    <row r="11" spans="1:16" x14ac:dyDescent="0.3">
      <c r="A11" s="16"/>
      <c r="B11" s="19" t="s">
        <v>61</v>
      </c>
      <c r="C11" s="19" t="s">
        <v>62</v>
      </c>
      <c r="D11" s="19" t="s">
        <v>63</v>
      </c>
      <c r="E11" s="17"/>
      <c r="F11" s="17"/>
      <c r="G11" s="18"/>
      <c r="J11" s="20" t="s">
        <v>61</v>
      </c>
      <c r="K11" s="14" t="s">
        <v>57</v>
      </c>
      <c r="L11" s="17"/>
      <c r="M11" s="17"/>
      <c r="N11" s="17"/>
      <c r="O11" s="17"/>
      <c r="P11" s="18"/>
    </row>
    <row r="12" spans="1:16" ht="14.55" thickBot="1" x14ac:dyDescent="0.35">
      <c r="A12" s="21"/>
      <c r="B12" s="14" t="s">
        <v>59</v>
      </c>
      <c r="C12" s="14" t="s">
        <v>52</v>
      </c>
      <c r="D12" s="22">
        <f>INDEX(C5:G9,MATCH(B12,B5:B9,0),MATCH(C12,C4:G4,0))</f>
        <v>25</v>
      </c>
      <c r="E12" s="23"/>
      <c r="F12" s="23" t="s">
        <v>64</v>
      </c>
      <c r="G12" s="24"/>
      <c r="J12" s="20" t="s">
        <v>65</v>
      </c>
      <c r="K12" s="14">
        <f>MATCH(K11,K5:K9,0)</f>
        <v>2</v>
      </c>
      <c r="L12" s="17"/>
      <c r="M12" s="17"/>
      <c r="N12" s="17"/>
      <c r="O12" s="17"/>
      <c r="P12" s="18"/>
    </row>
    <row r="13" spans="1:16" x14ac:dyDescent="0.3">
      <c r="J13" s="16"/>
      <c r="K13" s="17"/>
      <c r="L13" s="17"/>
      <c r="M13" s="17"/>
      <c r="N13" s="17"/>
      <c r="O13" s="17"/>
      <c r="P13" s="18"/>
    </row>
    <row r="14" spans="1:16" x14ac:dyDescent="0.3">
      <c r="J14" s="20" t="s">
        <v>66</v>
      </c>
      <c r="K14" s="14" t="s">
        <v>53</v>
      </c>
      <c r="L14" s="17"/>
      <c r="M14" s="17" t="s">
        <v>67</v>
      </c>
      <c r="N14" s="17"/>
      <c r="O14" s="17"/>
      <c r="P14" s="18"/>
    </row>
    <row r="15" spans="1:16" ht="14.55" thickBot="1" x14ac:dyDescent="0.35">
      <c r="J15" s="25" t="s">
        <v>65</v>
      </c>
      <c r="K15" s="22">
        <f>MATCH(K14,L4:P4,0)</f>
        <v>3</v>
      </c>
      <c r="L15" s="23"/>
      <c r="M15" s="23"/>
      <c r="N15" s="23"/>
      <c r="O15" s="23"/>
      <c r="P15" s="24"/>
    </row>
    <row r="19" spans="1:16" ht="14.55" thickBot="1" x14ac:dyDescent="0.35">
      <c r="A19" s="64" t="s">
        <v>68</v>
      </c>
      <c r="B19" s="64"/>
      <c r="C19" s="64"/>
      <c r="D19" s="64"/>
      <c r="E19" s="64"/>
      <c r="F19" s="64"/>
      <c r="G19" s="64"/>
      <c r="J19" s="64" t="s">
        <v>69</v>
      </c>
      <c r="K19" s="64"/>
      <c r="L19" s="64"/>
      <c r="M19" s="64"/>
      <c r="N19" s="64"/>
      <c r="O19" s="64"/>
      <c r="P19" s="64"/>
    </row>
    <row r="20" spans="1:16" x14ac:dyDescent="0.3">
      <c r="A20" s="61" t="s">
        <v>50</v>
      </c>
      <c r="B20" s="62"/>
      <c r="C20" s="62"/>
      <c r="D20" s="62"/>
      <c r="E20" s="62"/>
      <c r="F20" s="62"/>
      <c r="G20" s="63"/>
      <c r="J20" s="26" t="s">
        <v>70</v>
      </c>
      <c r="K20" s="27" t="s">
        <v>71</v>
      </c>
      <c r="L20" s="27" t="s">
        <v>72</v>
      </c>
      <c r="M20" s="27" t="s">
        <v>73</v>
      </c>
      <c r="N20" s="27" t="s">
        <v>74</v>
      </c>
      <c r="O20" s="27" t="s">
        <v>75</v>
      </c>
      <c r="P20" s="28" t="s">
        <v>76</v>
      </c>
    </row>
    <row r="21" spans="1:16" x14ac:dyDescent="0.3">
      <c r="A21" s="13"/>
      <c r="B21" s="14"/>
      <c r="C21" s="14">
        <v>1</v>
      </c>
      <c r="D21" s="14">
        <v>2</v>
      </c>
      <c r="E21" s="14">
        <v>3</v>
      </c>
      <c r="F21" s="14">
        <v>4</v>
      </c>
      <c r="G21" s="15">
        <v>5</v>
      </c>
      <c r="J21" s="29" t="s">
        <v>77</v>
      </c>
      <c r="K21" s="30">
        <v>41533</v>
      </c>
      <c r="L21" s="30">
        <v>145182</v>
      </c>
      <c r="M21" s="30">
        <v>51888</v>
      </c>
      <c r="N21" s="30">
        <v>53404</v>
      </c>
      <c r="O21" s="30">
        <v>150691</v>
      </c>
      <c r="P21" s="31">
        <v>104545</v>
      </c>
    </row>
    <row r="22" spans="1:16" x14ac:dyDescent="0.3">
      <c r="A22" s="13"/>
      <c r="B22" s="14"/>
      <c r="C22" s="14" t="s">
        <v>51</v>
      </c>
      <c r="D22" s="14" t="s">
        <v>52</v>
      </c>
      <c r="E22" s="14" t="s">
        <v>53</v>
      </c>
      <c r="F22" s="14" t="s">
        <v>54</v>
      </c>
      <c r="G22" s="15" t="s">
        <v>55</v>
      </c>
      <c r="J22" s="29" t="s">
        <v>78</v>
      </c>
      <c r="K22" s="30">
        <v>60540</v>
      </c>
      <c r="L22" s="30">
        <v>25476</v>
      </c>
      <c r="M22" s="30">
        <v>58946</v>
      </c>
      <c r="N22" s="30">
        <v>129885</v>
      </c>
      <c r="O22" s="30">
        <v>42888</v>
      </c>
      <c r="P22" s="31">
        <v>51390</v>
      </c>
    </row>
    <row r="23" spans="1:16" x14ac:dyDescent="0.3">
      <c r="A23" s="13">
        <v>1</v>
      </c>
      <c r="B23" s="14" t="s">
        <v>56</v>
      </c>
      <c r="C23" s="14">
        <v>21</v>
      </c>
      <c r="D23" s="14">
        <v>24</v>
      </c>
      <c r="E23" s="14">
        <v>12</v>
      </c>
      <c r="F23" s="14">
        <v>35</v>
      </c>
      <c r="G23" s="15">
        <v>31</v>
      </c>
      <c r="J23" s="29" t="s">
        <v>79</v>
      </c>
      <c r="K23" s="30">
        <v>132018</v>
      </c>
      <c r="L23" s="30">
        <v>151266</v>
      </c>
      <c r="M23" s="30">
        <v>123882</v>
      </c>
      <c r="N23" s="30">
        <v>84601</v>
      </c>
      <c r="O23" s="30">
        <v>113996</v>
      </c>
      <c r="P23" s="31">
        <v>95315</v>
      </c>
    </row>
    <row r="24" spans="1:16" x14ac:dyDescent="0.3">
      <c r="A24" s="13">
        <v>2</v>
      </c>
      <c r="B24" s="14" t="s">
        <v>57</v>
      </c>
      <c r="C24" s="14">
        <v>17</v>
      </c>
      <c r="D24" s="14">
        <v>35</v>
      </c>
      <c r="E24" s="14">
        <v>22</v>
      </c>
      <c r="F24" s="14">
        <v>10</v>
      </c>
      <c r="G24" s="15">
        <v>23</v>
      </c>
      <c r="J24" s="29" t="s">
        <v>80</v>
      </c>
      <c r="K24" s="30">
        <v>133975</v>
      </c>
      <c r="L24" s="30">
        <v>57433</v>
      </c>
      <c r="M24" s="30">
        <v>147203</v>
      </c>
      <c r="N24" s="30">
        <v>60656</v>
      </c>
      <c r="O24" s="30">
        <v>92240</v>
      </c>
      <c r="P24" s="31">
        <v>143673</v>
      </c>
    </row>
    <row r="25" spans="1:16" x14ac:dyDescent="0.3">
      <c r="A25" s="13">
        <v>3</v>
      </c>
      <c r="B25" s="14" t="s">
        <v>58</v>
      </c>
      <c r="C25" s="14">
        <v>11</v>
      </c>
      <c r="D25" s="14">
        <v>16</v>
      </c>
      <c r="E25" s="14">
        <v>27</v>
      </c>
      <c r="F25" s="14">
        <v>12</v>
      </c>
      <c r="G25" s="15">
        <v>12</v>
      </c>
      <c r="J25" s="29" t="s">
        <v>81</v>
      </c>
      <c r="K25" s="30">
        <v>35242</v>
      </c>
      <c r="L25" s="30">
        <v>67389</v>
      </c>
      <c r="M25" s="30">
        <v>139753</v>
      </c>
      <c r="N25" s="30">
        <v>44760</v>
      </c>
      <c r="O25" s="30">
        <v>115987</v>
      </c>
      <c r="P25" s="31">
        <v>54696</v>
      </c>
    </row>
    <row r="26" spans="1:16" x14ac:dyDescent="0.3">
      <c r="A26" s="13">
        <v>4</v>
      </c>
      <c r="B26" s="14" t="s">
        <v>59</v>
      </c>
      <c r="C26" s="14">
        <v>13</v>
      </c>
      <c r="D26" s="14">
        <v>25</v>
      </c>
      <c r="E26" s="14">
        <v>23</v>
      </c>
      <c r="F26" s="14">
        <v>31</v>
      </c>
      <c r="G26" s="15">
        <v>98</v>
      </c>
      <c r="J26" s="29" t="s">
        <v>82</v>
      </c>
      <c r="K26" s="30">
        <v>49233</v>
      </c>
      <c r="L26" s="30">
        <v>114280</v>
      </c>
      <c r="M26" s="30">
        <v>144931</v>
      </c>
      <c r="N26" s="30">
        <v>134627</v>
      </c>
      <c r="O26" s="30">
        <v>27082</v>
      </c>
      <c r="P26" s="31">
        <v>44658</v>
      </c>
    </row>
    <row r="27" spans="1:16" x14ac:dyDescent="0.3">
      <c r="A27" s="13">
        <v>5</v>
      </c>
      <c r="B27" s="14" t="s">
        <v>60</v>
      </c>
      <c r="C27" s="14">
        <v>26</v>
      </c>
      <c r="D27" s="14">
        <v>16</v>
      </c>
      <c r="E27" s="14">
        <v>29</v>
      </c>
      <c r="F27" s="14">
        <v>19</v>
      </c>
      <c r="G27" s="15">
        <v>12</v>
      </c>
      <c r="J27" s="29" t="s">
        <v>83</v>
      </c>
      <c r="K27" s="30">
        <v>80642</v>
      </c>
      <c r="L27" s="30">
        <v>109902</v>
      </c>
      <c r="M27" s="30">
        <v>73423</v>
      </c>
      <c r="N27" s="30">
        <v>139557</v>
      </c>
      <c r="O27" s="30">
        <v>51627</v>
      </c>
      <c r="P27" s="31">
        <v>148187</v>
      </c>
    </row>
    <row r="28" spans="1:16" x14ac:dyDescent="0.3">
      <c r="A28" s="16"/>
      <c r="B28" s="17"/>
      <c r="C28" s="17"/>
      <c r="D28" s="17"/>
      <c r="E28" s="17"/>
      <c r="F28" s="17"/>
      <c r="G28" s="18"/>
      <c r="J28" s="29" t="s">
        <v>84</v>
      </c>
      <c r="K28" s="30">
        <v>144313</v>
      </c>
      <c r="L28" s="30">
        <v>105911</v>
      </c>
      <c r="M28" s="30">
        <v>39375</v>
      </c>
      <c r="N28" s="30">
        <v>87118</v>
      </c>
      <c r="O28" s="30">
        <v>141153</v>
      </c>
      <c r="P28" s="31">
        <v>113224</v>
      </c>
    </row>
    <row r="29" spans="1:16" x14ac:dyDescent="0.3">
      <c r="A29" s="20" t="s">
        <v>85</v>
      </c>
      <c r="B29" s="19" t="s">
        <v>66</v>
      </c>
      <c r="C29" s="19" t="s">
        <v>86</v>
      </c>
      <c r="D29" s="17"/>
      <c r="E29" s="17" t="s">
        <v>87</v>
      </c>
      <c r="F29" s="17"/>
      <c r="G29" s="18"/>
      <c r="J29" s="29" t="s">
        <v>88</v>
      </c>
      <c r="K29" s="30">
        <v>117651</v>
      </c>
      <c r="L29" s="30">
        <v>138773</v>
      </c>
      <c r="M29" s="30">
        <v>138534</v>
      </c>
      <c r="N29" s="30">
        <v>41721</v>
      </c>
      <c r="O29" s="30">
        <v>124847</v>
      </c>
      <c r="P29" s="31">
        <v>28211</v>
      </c>
    </row>
    <row r="30" spans="1:16" ht="14.55" thickBot="1" x14ac:dyDescent="0.35">
      <c r="A30" s="14" t="s">
        <v>58</v>
      </c>
      <c r="B30" s="14" t="s">
        <v>52</v>
      </c>
      <c r="C30" s="22">
        <f>INDEX(C23:G27,MATCH(A30,B23:B27,0),MATCH(B30,C22:G22,0))</f>
        <v>16</v>
      </c>
      <c r="D30" s="23"/>
      <c r="E30" s="23"/>
      <c r="F30" s="23"/>
      <c r="G30" s="24"/>
      <c r="J30" s="29" t="s">
        <v>89</v>
      </c>
      <c r="K30" s="30">
        <v>133166</v>
      </c>
      <c r="L30" s="30">
        <v>107305</v>
      </c>
      <c r="M30" s="30">
        <v>66226</v>
      </c>
      <c r="N30" s="30">
        <v>76343</v>
      </c>
      <c r="O30" s="30">
        <v>154452</v>
      </c>
      <c r="P30" s="31">
        <v>95793</v>
      </c>
    </row>
    <row r="31" spans="1:16" ht="14.55" thickBot="1" x14ac:dyDescent="0.35">
      <c r="J31" s="32" t="s">
        <v>70</v>
      </c>
      <c r="K31" s="33" t="s">
        <v>90</v>
      </c>
      <c r="L31" s="33" t="s">
        <v>91</v>
      </c>
      <c r="P31" s="34"/>
    </row>
    <row r="32" spans="1:16" ht="14.55" thickBot="1" x14ac:dyDescent="0.35">
      <c r="J32" s="29" t="s">
        <v>80</v>
      </c>
      <c r="K32" s="27" t="s">
        <v>73</v>
      </c>
      <c r="L32" s="35">
        <f>INDEX(K21:P30,MATCH(J32,J21:J30,0),MATCH(K32,K20:P20,0))</f>
        <v>147203</v>
      </c>
      <c r="M32" s="36"/>
      <c r="N32" s="36"/>
      <c r="O32" s="36"/>
      <c r="P32" s="37"/>
    </row>
    <row r="35" spans="1:9" ht="14.55" thickBot="1" x14ac:dyDescent="0.35">
      <c r="A35" s="64" t="s">
        <v>92</v>
      </c>
      <c r="B35" s="64"/>
      <c r="C35" s="64"/>
      <c r="D35" s="64"/>
      <c r="E35" s="64"/>
      <c r="F35" s="64"/>
      <c r="G35" s="64"/>
      <c r="H35" s="64"/>
      <c r="I35" s="64"/>
    </row>
    <row r="36" spans="1:9" x14ac:dyDescent="0.3">
      <c r="A36" s="38" t="s">
        <v>93</v>
      </c>
      <c r="B36" s="39" t="s">
        <v>94</v>
      </c>
      <c r="C36" s="39" t="s">
        <v>95</v>
      </c>
      <c r="D36" s="39" t="s">
        <v>96</v>
      </c>
      <c r="E36" s="39" t="s">
        <v>97</v>
      </c>
      <c r="F36" s="39" t="s">
        <v>98</v>
      </c>
      <c r="G36" s="39" t="s">
        <v>99</v>
      </c>
      <c r="H36" s="39" t="s">
        <v>100</v>
      </c>
      <c r="I36" s="40" t="s">
        <v>101</v>
      </c>
    </row>
    <row r="37" spans="1:9" x14ac:dyDescent="0.3">
      <c r="A37" s="13" t="s">
        <v>96</v>
      </c>
      <c r="B37" s="30">
        <v>225</v>
      </c>
      <c r="C37" s="14" t="s">
        <v>94</v>
      </c>
      <c r="D37" s="30">
        <v>225</v>
      </c>
      <c r="E37" s="30">
        <v>4500</v>
      </c>
      <c r="F37" s="30">
        <v>145</v>
      </c>
      <c r="G37" s="30">
        <v>4900</v>
      </c>
      <c r="H37" s="30">
        <v>8000</v>
      </c>
      <c r="I37" s="31">
        <v>2200</v>
      </c>
    </row>
    <row r="38" spans="1:9" x14ac:dyDescent="0.3">
      <c r="A38" s="13" t="s">
        <v>97</v>
      </c>
      <c r="B38" s="30">
        <v>4500</v>
      </c>
      <c r="I38" s="34"/>
    </row>
    <row r="39" spans="1:9" x14ac:dyDescent="0.3">
      <c r="A39" s="13" t="s">
        <v>98</v>
      </c>
      <c r="B39" s="30">
        <v>145</v>
      </c>
      <c r="C39" s="14" t="s">
        <v>95</v>
      </c>
      <c r="D39" s="14" t="s">
        <v>94</v>
      </c>
      <c r="I39" s="34"/>
    </row>
    <row r="40" spans="1:9" x14ac:dyDescent="0.3">
      <c r="A40" s="13" t="s">
        <v>99</v>
      </c>
      <c r="B40" s="30">
        <v>4900</v>
      </c>
      <c r="C40" s="14" t="s">
        <v>97</v>
      </c>
      <c r="D40" s="30">
        <f>LOOKUP(C40,A36:B42)</f>
        <v>4500</v>
      </c>
      <c r="I40" s="34"/>
    </row>
    <row r="41" spans="1:9" x14ac:dyDescent="0.3">
      <c r="A41" s="13" t="s">
        <v>100</v>
      </c>
      <c r="B41" s="30">
        <v>8000</v>
      </c>
      <c r="I41" s="34"/>
    </row>
    <row r="42" spans="1:9" ht="14.55" thickBot="1" x14ac:dyDescent="0.35">
      <c r="A42" s="13" t="s">
        <v>101</v>
      </c>
      <c r="B42" s="41">
        <v>2200</v>
      </c>
      <c r="C42" s="14" t="s">
        <v>95</v>
      </c>
      <c r="D42" s="14" t="s">
        <v>94</v>
      </c>
      <c r="G42" s="17" t="s">
        <v>102</v>
      </c>
      <c r="I42" s="34"/>
    </row>
    <row r="43" spans="1:9" ht="14.55" thickBot="1" x14ac:dyDescent="0.35">
      <c r="A43" s="42"/>
      <c r="B43" s="36"/>
      <c r="C43" s="39" t="s">
        <v>98</v>
      </c>
      <c r="D43" s="22">
        <f>VLOOKUP(C43,$A$37:$B$42,2,0)</f>
        <v>145</v>
      </c>
      <c r="E43" s="36"/>
      <c r="F43" s="36"/>
      <c r="G43" s="36"/>
      <c r="H43" s="36"/>
      <c r="I43" s="37"/>
    </row>
    <row r="46" spans="1:9" ht="14.55" thickBot="1" x14ac:dyDescent="0.35">
      <c r="A46" s="64" t="s">
        <v>103</v>
      </c>
      <c r="B46" s="64"/>
      <c r="C46" s="64"/>
      <c r="D46" s="64"/>
      <c r="E46" s="64"/>
    </row>
    <row r="47" spans="1:9" x14ac:dyDescent="0.3">
      <c r="A47" s="38" t="s">
        <v>104</v>
      </c>
      <c r="B47" s="39" t="s">
        <v>105</v>
      </c>
      <c r="C47" s="39" t="s">
        <v>106</v>
      </c>
      <c r="D47" s="39" t="s">
        <v>105</v>
      </c>
      <c r="E47" s="40" t="s">
        <v>106</v>
      </c>
    </row>
    <row r="48" spans="1:9" x14ac:dyDescent="0.3">
      <c r="A48" s="13" t="s">
        <v>107</v>
      </c>
      <c r="B48" s="14">
        <v>45</v>
      </c>
      <c r="C48" s="43" t="str">
        <f>LOOKUP(B48,$D$48:$E$51)</f>
        <v>C</v>
      </c>
      <c r="D48" s="30">
        <v>0</v>
      </c>
      <c r="E48" s="31" t="s">
        <v>108</v>
      </c>
    </row>
    <row r="49" spans="1:5" x14ac:dyDescent="0.3">
      <c r="A49" s="13" t="s">
        <v>109</v>
      </c>
      <c r="B49" s="14">
        <v>87</v>
      </c>
      <c r="C49" s="43" t="str">
        <f t="shared" ref="C49:C54" si="0">LOOKUP(B49,$D$48:$E$51)</f>
        <v>A</v>
      </c>
      <c r="D49" s="30">
        <v>40</v>
      </c>
      <c r="E49" s="31" t="s">
        <v>110</v>
      </c>
    </row>
    <row r="50" spans="1:5" x14ac:dyDescent="0.3">
      <c r="A50" s="13" t="s">
        <v>111</v>
      </c>
      <c r="B50" s="14">
        <v>62</v>
      </c>
      <c r="C50" s="43" t="str">
        <f t="shared" si="0"/>
        <v>B</v>
      </c>
      <c r="D50" s="30">
        <v>60</v>
      </c>
      <c r="E50" s="31" t="s">
        <v>112</v>
      </c>
    </row>
    <row r="51" spans="1:5" x14ac:dyDescent="0.3">
      <c r="A51" s="13" t="s">
        <v>113</v>
      </c>
      <c r="B51" s="14">
        <v>30</v>
      </c>
      <c r="C51" s="43" t="str">
        <f t="shared" si="0"/>
        <v>D</v>
      </c>
      <c r="D51" s="30">
        <v>80</v>
      </c>
      <c r="E51" s="31" t="s">
        <v>114</v>
      </c>
    </row>
    <row r="52" spans="1:5" x14ac:dyDescent="0.3">
      <c r="A52" s="13" t="s">
        <v>115</v>
      </c>
      <c r="B52" s="14">
        <v>72</v>
      </c>
      <c r="C52" s="43" t="str">
        <f t="shared" si="0"/>
        <v>B</v>
      </c>
      <c r="E52" s="34"/>
    </row>
    <row r="53" spans="1:5" x14ac:dyDescent="0.3">
      <c r="A53" s="13" t="s">
        <v>116</v>
      </c>
      <c r="B53" s="14">
        <v>92</v>
      </c>
      <c r="C53" s="43" t="str">
        <f t="shared" si="0"/>
        <v>A</v>
      </c>
      <c r="E53" s="34"/>
    </row>
    <row r="54" spans="1:5" ht="14.55" thickBot="1" x14ac:dyDescent="0.35">
      <c r="A54" s="44" t="s">
        <v>117</v>
      </c>
      <c r="B54" s="22">
        <v>55</v>
      </c>
      <c r="C54" s="43" t="str">
        <f t="shared" si="0"/>
        <v>C</v>
      </c>
      <c r="D54" s="23" t="s">
        <v>102</v>
      </c>
      <c r="E54" s="37"/>
    </row>
  </sheetData>
  <mergeCells count="9">
    <mergeCell ref="A20:G20"/>
    <mergeCell ref="A35:I35"/>
    <mergeCell ref="A46:E46"/>
    <mergeCell ref="A1:G1"/>
    <mergeCell ref="J1:P1"/>
    <mergeCell ref="A2:G2"/>
    <mergeCell ref="J2:P2"/>
    <mergeCell ref="A19:G19"/>
    <mergeCell ref="J19:P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49AA44D-5771-40FE-9B2A-178F03310BA4}">
  <ds:schemaRefs/>
</ds:datastoreItem>
</file>

<file path=customXml/itemProps2.xml><?xml version="1.0" encoding="utf-8"?>
<ds:datastoreItem xmlns:ds="http://schemas.openxmlformats.org/officeDocument/2006/customXml" ds:itemID="{011DF393-5165-414D-A7E6-C37B4A4F22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SOUNAK DUTTA CHOWDHURY</cp:lastModifiedBy>
  <dcterms:created xsi:type="dcterms:W3CDTF">2018-01-16T10:30:31Z</dcterms:created>
  <dcterms:modified xsi:type="dcterms:W3CDTF">2024-03-26T13:16:59Z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2024-02-27T19:45:28Z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1780cb76-d264-4266-88d1-9c32aa31cdcf</vt:lpwstr>
  </property>
  <property fmtid="{D5CDD505-2E9C-101B-9397-08002B2CF9AE}" pid="7" name="MSIP_Label_defa4170-0d19-0005-0004-bc88714345d2_ActionId">
    <vt:lpwstr>27fd0076-20b9-4800-81b1-8bed9c30f55a</vt:lpwstr>
  </property>
  <property fmtid="{D5CDD505-2E9C-101B-9397-08002B2CF9AE}" pid="8" name="MSIP_Label_defa4170-0d19-0005-0004-bc88714345d2_ContentBits">
    <vt:lpwstr>0</vt:lpwstr>
  </property>
</Properties>
</file>