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. IIEBM\01. SEM 1 - SEC D NOTES\SUBJECT NOTES\108. Basics &amp; Advanced Excel\"/>
    </mc:Choice>
  </mc:AlternateContent>
  <xr:revisionPtr revIDLastSave="0" documentId="13_ncr:1_{3D6FB0D6-F5C0-4352-B0AF-75200E2CA17D}" xr6:coauthVersionLast="47" xr6:coauthVersionMax="47" xr10:uidLastSave="{00000000-0000-0000-0000-000000000000}"/>
  <bookViews>
    <workbookView xWindow="-107" yWindow="-107" windowWidth="20847" windowHeight="11111" xr2:uid="{FA10FA07-D7FA-49EA-8854-C5DBE025FCC6}"/>
  </bookViews>
  <sheets>
    <sheet name="Q1" sheetId="1" r:id="rId1"/>
    <sheet name="Q2" sheetId="2" r:id="rId2"/>
    <sheet name="Q4" sheetId="3" r:id="rId3"/>
    <sheet name="Q6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" i="1"/>
  <c r="K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2" i="1"/>
  <c r="H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G2" i="4"/>
  <c r="Q2" i="2"/>
  <c r="N2" i="2"/>
  <c r="P2" i="2"/>
  <c r="O2" i="2"/>
  <c r="M2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</calcChain>
</file>

<file path=xl/sharedStrings.xml><?xml version="1.0" encoding="utf-8"?>
<sst xmlns="http://schemas.openxmlformats.org/spreadsheetml/2006/main" count="334" uniqueCount="117">
  <si>
    <t>Date</t>
  </si>
  <si>
    <t>Sales Rep</t>
  </si>
  <si>
    <t>Shift</t>
  </si>
  <si>
    <t>Cost Price</t>
  </si>
  <si>
    <t>Selling Price</t>
  </si>
  <si>
    <t>Profit</t>
  </si>
  <si>
    <t>Profit %</t>
  </si>
  <si>
    <t>Commission</t>
  </si>
  <si>
    <t>Weekday</t>
  </si>
  <si>
    <t>Ben</t>
  </si>
  <si>
    <t>Night</t>
  </si>
  <si>
    <t>Jacob</t>
  </si>
  <si>
    <t>Day</t>
  </si>
  <si>
    <t>SL.NO</t>
  </si>
  <si>
    <t>NAME</t>
  </si>
  <si>
    <t>HINDI</t>
  </si>
  <si>
    <t>ENGLISH</t>
  </si>
  <si>
    <t>MATHS</t>
  </si>
  <si>
    <t>PHYSICS</t>
  </si>
  <si>
    <t>CHEMISTRY</t>
  </si>
  <si>
    <t>TOTAL</t>
  </si>
  <si>
    <t>AVG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</si>
  <si>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</si>
  <si>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</si>
  <si>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</si>
  <si>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</si>
  <si>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</si>
  <si>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</si>
  <si>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</si>
  <si>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</si>
  <si>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</si>
  <si>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</si>
  <si>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</si>
  <si>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ANUJ</t>
  </si>
  <si>
    <t>CHAHAL</t>
  </si>
  <si>
    <t>KANAN</t>
  </si>
  <si>
    <t xml:space="preserve">KASHI </t>
  </si>
  <si>
    <t>KIRAN</t>
  </si>
  <si>
    <t>ANIMESH</t>
  </si>
  <si>
    <t>GOVIND</t>
  </si>
  <si>
    <t>ARUNIMA</t>
  </si>
  <si>
    <t>AMRITA</t>
  </si>
  <si>
    <t>AHAN</t>
  </si>
  <si>
    <t>ADRESS</t>
  </si>
  <si>
    <t>PHONE.NO</t>
  </si>
  <si>
    <t>EMAIL.ID</t>
  </si>
  <si>
    <t xml:space="preserve">CITY </t>
  </si>
  <si>
    <t>COMPANY DETAILS</t>
  </si>
  <si>
    <t>CUSTOMER DETAILS</t>
  </si>
  <si>
    <t>PRODUCT DETAILS</t>
  </si>
  <si>
    <t>EMPLOYEE ID</t>
  </si>
  <si>
    <t>EMPLOYEE NAME</t>
  </si>
  <si>
    <t>DEPARTMENT</t>
  </si>
  <si>
    <t>SALARY</t>
  </si>
  <si>
    <t>FINANCE</t>
  </si>
  <si>
    <t>HR</t>
  </si>
  <si>
    <t>OPERATIONS</t>
  </si>
  <si>
    <t>ADMIN</t>
  </si>
  <si>
    <t>IT</t>
  </si>
  <si>
    <t>EMPLOYEE 21</t>
  </si>
  <si>
    <t>EMPLOYEE 22</t>
  </si>
  <si>
    <t>EMPLOYEE 23</t>
  </si>
  <si>
    <t>DOJ</t>
  </si>
  <si>
    <t>DOL</t>
  </si>
  <si>
    <t>CONTINUING</t>
  </si>
  <si>
    <t xml:space="preserve">“Residency Tours and travels” </t>
  </si>
  <si>
    <t>WAKAD</t>
  </si>
  <si>
    <t>ResidecyT&amp;T@gmail.com</t>
  </si>
  <si>
    <t>Pune</t>
  </si>
  <si>
    <t>Tarun sharma</t>
  </si>
  <si>
    <t>Bhandarkar Road, Plot-34</t>
  </si>
  <si>
    <t>Tarun_sharma@gmail.com</t>
  </si>
  <si>
    <t>PUNE</t>
  </si>
  <si>
    <t>Hotels</t>
  </si>
  <si>
    <t>taxi</t>
  </si>
  <si>
    <t>Flight tickects</t>
  </si>
  <si>
    <t>3000X3</t>
  </si>
  <si>
    <t>5000X3</t>
  </si>
  <si>
    <t>DATE OF JOINING</t>
  </si>
  <si>
    <t>DATE OF LEAVING</t>
  </si>
  <si>
    <t>8000X3</t>
  </si>
  <si>
    <t>KASHMIR PACKAGE TOUR</t>
  </si>
  <si>
    <t>House boat</t>
  </si>
  <si>
    <t>Olivia</t>
  </si>
  <si>
    <t>Ethan</t>
  </si>
  <si>
    <t>Sophia</t>
  </si>
  <si>
    <t>Jackson</t>
  </si>
  <si>
    <t>Ava</t>
  </si>
  <si>
    <t>Liam</t>
  </si>
  <si>
    <t>Isabella</t>
  </si>
  <si>
    <t>Noah</t>
  </si>
  <si>
    <t>Emma</t>
  </si>
  <si>
    <t>Aiden</t>
  </si>
  <si>
    <t>Mia</t>
  </si>
  <si>
    <t>Lucas</t>
  </si>
  <si>
    <t>Amelia</t>
  </si>
  <si>
    <t>Oliver</t>
  </si>
  <si>
    <t>Harper</t>
  </si>
  <si>
    <t>Elijah</t>
  </si>
  <si>
    <t>Charlotte</t>
  </si>
  <si>
    <t>Mason</t>
  </si>
  <si>
    <t>Abigail</t>
  </si>
  <si>
    <t>Carter</t>
  </si>
  <si>
    <t>No Of Shifts</t>
  </si>
  <si>
    <t>No Of Grade A Students</t>
  </si>
  <si>
    <t>No Of Grade B Students</t>
  </si>
  <si>
    <t>Avg Ashok</t>
  </si>
  <si>
    <t>Total Ashok</t>
  </si>
  <si>
    <t>Total Manoj</t>
  </si>
  <si>
    <t>Avg Manoj</t>
  </si>
  <si>
    <t>Total Students</t>
  </si>
  <si>
    <t>Max Salaried Person</t>
  </si>
  <si>
    <t>Grade</t>
  </si>
  <si>
    <t>Working Period</t>
  </si>
  <si>
    <t>Retention</t>
  </si>
  <si>
    <t>Income Of Ben</t>
  </si>
  <si>
    <t>Income Of 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</si>
</sst>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$&quot;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Ff2"/>
    </font>
  </fonts>
  <fills count="8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0" borderId="1" xfId="2" applyNumberFormat="1" applyFont="1" applyBorder="1" applyAlignment="1">
      <alignment vertical="center"/>
    </xf>
    <xf numFmtId="10" fontId="3" fillId="0" borderId="1" xfId="2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5" fillId="4" borderId="1" xfId="0" applyNumberFormat="1" applyFont="1" applyFill="1" applyBorder="1"/>
    <xf numFmtId="0" fontId="6" fillId="4" borderId="1" xfId="0" applyFont="1" applyFill="1" applyBorder="1"/>
    <xf numFmtId="14" fontId="7" fillId="4" borderId="1" xfId="0" applyNumberFormat="1" applyFont="1" applyFill="1" applyBorder="1"/>
    <xf numFmtId="0" fontId="0" fillId="0" borderId="0" xfId="0" applyAlignment="1">
      <alignment horizontal="center"/>
    </xf>
    <xf numFmtId="0" fontId="9" fillId="0" borderId="1" xfId="3" applyBorder="1" applyAlignment="1">
      <alignment horizontal="center"/>
    </xf>
    <xf numFmtId="0" fontId="0" fillId="5" borderId="1" xfId="0" applyFill="1" applyBorder="1"/>
    <xf numFmtId="0" fontId="11" fillId="7" borderId="1" xfId="0" applyFont="1" applyFill="1" applyBorder="1"/>
    <xf numFmtId="0" fontId="11" fillId="7" borderId="2" xfId="0" applyFont="1" applyFill="1" applyBorder="1"/>
    <xf numFmtId="0" fontId="11" fillId="0" borderId="1" xfId="0" applyFont="1" applyBorder="1" applyAlignment="1">
      <alignment horizontal="left"/>
    </xf>
    <xf numFmtId="0" fontId="12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1" fillId="7" borderId="3" xfId="0" applyFont="1" applyFill="1" applyBorder="1"/>
    <xf numFmtId="0" fontId="1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0" borderId="0" xfId="0" applyNumberFormat="1"/>
    <xf numFmtId="0" fontId="3" fillId="0" borderId="1" xfId="2" applyNumberFormat="1" applyFont="1" applyBorder="1" applyAlignment="1">
      <alignment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numFmt numFmtId="0" formatCode="General"/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numFmt numFmtId="0" formatCode="General"/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arun_sharma@gmail.com" TargetMode="External"/><Relationship Id="rId1" Type="http://schemas.openxmlformats.org/officeDocument/2006/relationships/hyperlink" Target="mailto:ResidecyT&amp;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B099-8EA9-4508-88E7-71212662F9BA}">
  <dimension ref="A1:L89"/>
  <sheetViews>
    <sheetView tabSelected="1" topLeftCell="E1" workbookViewId="0">
      <selection activeCell="L13" sqref="L13"/>
    </sheetView>
  </sheetViews>
  <sheetFormatPr defaultRowHeight="14"/>
  <cols>
    <col min="1" max="1" width="11.296875" bestFit="1" customWidth="1"/>
    <col min="2" max="2" width="12.296875" customWidth="1"/>
    <col min="3" max="3" width="11.5" customWidth="1"/>
    <col min="4" max="4" width="13.69921875" customWidth="1"/>
    <col min="5" max="5" width="17" customWidth="1"/>
    <col min="6" max="6" width="11.796875" customWidth="1"/>
    <col min="7" max="7" width="13" customWidth="1"/>
    <col min="8" max="8" width="17.19921875" customWidth="1"/>
    <col min="9" max="9" width="13.796875" customWidth="1"/>
    <col min="10" max="10" width="14.19921875" customWidth="1"/>
    <col min="11" max="11" width="17.796875" customWidth="1"/>
    <col min="12" max="12" width="18.796875" customWidth="1"/>
  </cols>
  <sheetData>
    <row r="1" spans="1:12" ht="18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7" t="s">
        <v>103</v>
      </c>
      <c r="K1" s="1" t="s">
        <v>115</v>
      </c>
      <c r="L1" s="1" t="s">
        <v>116</v>
      </c>
    </row>
    <row r="2" spans="1:12" ht="15.6">
      <c r="A2" s="2">
        <v>44743</v>
      </c>
      <c r="B2" s="3" t="s">
        <v>9</v>
      </c>
      <c r="C2" s="3" t="s">
        <v>10</v>
      </c>
      <c r="D2" s="4">
        <v>1112.94</v>
      </c>
      <c r="E2" s="5">
        <v>1288</v>
      </c>
      <c r="F2" s="6">
        <f>E2-D2</f>
        <v>175.05999999999995</v>
      </c>
      <c r="G2" s="7">
        <f>F2/D2</f>
        <v>0.15729509227811017</v>
      </c>
      <c r="H2" s="4">
        <f>IF(G2&gt;=10%,10,IF(AND(G2&gt;=7%,G2&lt;10%),7,IF(AND(G2&gt;=4%,G2&lt;7%),4,1)))</f>
        <v>10</v>
      </c>
      <c r="I2" s="34" t="str">
        <f>TEXT(WEEKDAY(A2,2),"DDDD")</f>
        <v>Thursday</v>
      </c>
      <c r="J2">
        <f>COUNTA(C2:C89)</f>
        <v>88</v>
      </c>
      <c r="K2" s="33">
        <f>SUMIF(B2:B89,B2,H2:H89)</f>
        <v>341</v>
      </c>
      <c r="L2" s="33">
        <f>SUMIF(B2:B89,B3,H2:H89)</f>
        <v>359</v>
      </c>
    </row>
    <row r="3" spans="1:12" ht="15.6">
      <c r="A3" s="2">
        <v>44743</v>
      </c>
      <c r="B3" s="3" t="s">
        <v>11</v>
      </c>
      <c r="C3" s="3" t="s">
        <v>12</v>
      </c>
      <c r="D3" s="4">
        <v>1095.5</v>
      </c>
      <c r="E3" s="5">
        <v>1250.75</v>
      </c>
      <c r="F3" s="6">
        <f t="shared" ref="F3:F66" si="0">E3-D3</f>
        <v>155.25</v>
      </c>
      <c r="G3" s="7">
        <f t="shared" ref="G3:G66" si="1">F3/D3</f>
        <v>0.14171611136467366</v>
      </c>
      <c r="H3" s="4">
        <f t="shared" ref="H3:H66" si="2">IF(G3&gt;=10%,10,IF(AND(G3&gt;=7%,G3&lt;10%),7,IF(AND(G3&gt;=4%,G3&lt;7%),4,1)))</f>
        <v>10</v>
      </c>
      <c r="I3" s="34" t="str">
        <f t="shared" ref="I3:I66" si="3">TEXT(WEEKDAY(A3,2),"DDDD")</f>
        <v>Thursday</v>
      </c>
    </row>
    <row r="4" spans="1:12" ht="15.6">
      <c r="A4" s="2">
        <v>44746</v>
      </c>
      <c r="B4" s="3" t="s">
        <v>9</v>
      </c>
      <c r="C4" s="3" t="s">
        <v>10</v>
      </c>
      <c r="D4" s="4">
        <v>1120.94</v>
      </c>
      <c r="E4" s="5">
        <v>1295</v>
      </c>
      <c r="F4" s="6">
        <f t="shared" si="0"/>
        <v>174.05999999999995</v>
      </c>
      <c r="G4" s="7">
        <f t="shared" si="1"/>
        <v>0.15528038967295299</v>
      </c>
      <c r="H4" s="4">
        <f t="shared" si="2"/>
        <v>10</v>
      </c>
      <c r="I4" s="34" t="str">
        <f t="shared" si="3"/>
        <v>Sunday</v>
      </c>
    </row>
    <row r="5" spans="1:12" ht="15.6">
      <c r="A5" s="2">
        <v>44746</v>
      </c>
      <c r="B5" s="3" t="s">
        <v>11</v>
      </c>
      <c r="C5" s="3" t="s">
        <v>12</v>
      </c>
      <c r="D5" s="4">
        <v>1509.73</v>
      </c>
      <c r="E5" s="5">
        <v>1687.75</v>
      </c>
      <c r="F5" s="6">
        <f t="shared" si="0"/>
        <v>178.01999999999998</v>
      </c>
      <c r="G5" s="7">
        <f t="shared" si="1"/>
        <v>0.11791512389632582</v>
      </c>
      <c r="H5" s="4">
        <f t="shared" si="2"/>
        <v>10</v>
      </c>
      <c r="I5" s="34" t="str">
        <f t="shared" si="3"/>
        <v>Sunday</v>
      </c>
    </row>
    <row r="6" spans="1:12" ht="15.6">
      <c r="A6" s="2">
        <v>44747</v>
      </c>
      <c r="B6" s="3" t="s">
        <v>9</v>
      </c>
      <c r="C6" s="3" t="s">
        <v>12</v>
      </c>
      <c r="D6" s="4">
        <v>1235.33</v>
      </c>
      <c r="E6" s="5">
        <v>1412.25</v>
      </c>
      <c r="F6" s="6">
        <f t="shared" si="0"/>
        <v>176.92000000000007</v>
      </c>
      <c r="G6" s="7">
        <f t="shared" si="1"/>
        <v>0.14321679227412926</v>
      </c>
      <c r="H6" s="4">
        <f t="shared" si="2"/>
        <v>10</v>
      </c>
      <c r="I6" s="34" t="str">
        <f t="shared" si="3"/>
        <v>Monday</v>
      </c>
    </row>
    <row r="7" spans="1:12" ht="15.6">
      <c r="A7" s="2">
        <v>44747</v>
      </c>
      <c r="B7" s="3" t="s">
        <v>11</v>
      </c>
      <c r="C7" s="3" t="s">
        <v>10</v>
      </c>
      <c r="D7" s="4">
        <v>881.93</v>
      </c>
      <c r="E7" s="5">
        <v>962</v>
      </c>
      <c r="F7" s="6">
        <f t="shared" si="0"/>
        <v>80.07000000000005</v>
      </c>
      <c r="G7" s="7">
        <f t="shared" si="1"/>
        <v>9.0789518442506836E-2</v>
      </c>
      <c r="H7" s="4">
        <f t="shared" si="2"/>
        <v>7</v>
      </c>
      <c r="I7" s="34" t="str">
        <f t="shared" si="3"/>
        <v>Monday</v>
      </c>
    </row>
    <row r="8" spans="1:12" ht="15.6">
      <c r="A8" s="2">
        <v>44748</v>
      </c>
      <c r="B8" s="3" t="s">
        <v>9</v>
      </c>
      <c r="C8" s="3" t="s">
        <v>10</v>
      </c>
      <c r="D8" s="4">
        <v>1075.7</v>
      </c>
      <c r="E8" s="5">
        <v>1142.75</v>
      </c>
      <c r="F8" s="6">
        <f t="shared" si="0"/>
        <v>67.049999999999955</v>
      </c>
      <c r="G8" s="7">
        <f t="shared" si="1"/>
        <v>6.2331505066468298E-2</v>
      </c>
      <c r="H8" s="4">
        <f t="shared" si="2"/>
        <v>4</v>
      </c>
      <c r="I8" s="34" t="str">
        <f t="shared" si="3"/>
        <v>Tuesday</v>
      </c>
    </row>
    <row r="9" spans="1:12" ht="15.6">
      <c r="A9" s="2">
        <v>44748</v>
      </c>
      <c r="B9" s="3" t="s">
        <v>11</v>
      </c>
      <c r="C9" s="3" t="s">
        <v>12</v>
      </c>
      <c r="D9" s="4">
        <v>714.58</v>
      </c>
      <c r="E9" s="5">
        <v>800.5</v>
      </c>
      <c r="F9" s="6">
        <f t="shared" si="0"/>
        <v>85.919999999999959</v>
      </c>
      <c r="G9" s="7">
        <f t="shared" si="1"/>
        <v>0.12023846175375739</v>
      </c>
      <c r="H9" s="4">
        <f t="shared" si="2"/>
        <v>10</v>
      </c>
      <c r="I9" s="34" t="str">
        <f t="shared" si="3"/>
        <v>Tuesday</v>
      </c>
    </row>
    <row r="10" spans="1:12" ht="15.6">
      <c r="A10" s="2">
        <v>44749</v>
      </c>
      <c r="B10" s="3" t="s">
        <v>9</v>
      </c>
      <c r="C10" s="3" t="s">
        <v>12</v>
      </c>
      <c r="D10" s="4">
        <v>1299.1099999999999</v>
      </c>
      <c r="E10" s="5">
        <v>1360</v>
      </c>
      <c r="F10" s="6">
        <f t="shared" si="0"/>
        <v>60.8900000000001</v>
      </c>
      <c r="G10" s="7">
        <f t="shared" si="1"/>
        <v>4.6870549837966076E-2</v>
      </c>
      <c r="H10" s="4">
        <f t="shared" si="2"/>
        <v>4</v>
      </c>
      <c r="I10" s="34" t="str">
        <f t="shared" si="3"/>
        <v>Wednesday</v>
      </c>
    </row>
    <row r="11" spans="1:12" ht="15.6">
      <c r="A11" s="2">
        <v>44749</v>
      </c>
      <c r="B11" s="3" t="s">
        <v>11</v>
      </c>
      <c r="C11" s="3" t="s">
        <v>10</v>
      </c>
      <c r="D11" s="4">
        <v>1087.48</v>
      </c>
      <c r="E11" s="5">
        <v>1268.5</v>
      </c>
      <c r="F11" s="6">
        <f t="shared" si="0"/>
        <v>181.01999999999998</v>
      </c>
      <c r="G11" s="7">
        <f t="shared" si="1"/>
        <v>0.16645823371464299</v>
      </c>
      <c r="H11" s="4">
        <f t="shared" si="2"/>
        <v>10</v>
      </c>
      <c r="I11" s="34" t="str">
        <f t="shared" si="3"/>
        <v>Wednesday</v>
      </c>
    </row>
    <row r="12" spans="1:12" ht="15.6">
      <c r="A12" s="2">
        <v>44750</v>
      </c>
      <c r="B12" s="3" t="s">
        <v>9</v>
      </c>
      <c r="C12" s="3" t="s">
        <v>10</v>
      </c>
      <c r="D12" s="4">
        <v>803.79</v>
      </c>
      <c r="E12" s="5">
        <v>907.75</v>
      </c>
      <c r="F12" s="6">
        <f t="shared" si="0"/>
        <v>103.96000000000004</v>
      </c>
      <c r="G12" s="7">
        <f t="shared" si="1"/>
        <v>0.12933726470844381</v>
      </c>
      <c r="H12" s="4">
        <f t="shared" si="2"/>
        <v>10</v>
      </c>
      <c r="I12" s="34" t="str">
        <f t="shared" si="3"/>
        <v>Thursday</v>
      </c>
    </row>
    <row r="13" spans="1:12" ht="15.6">
      <c r="A13" s="2">
        <v>44750</v>
      </c>
      <c r="B13" s="3" t="s">
        <v>11</v>
      </c>
      <c r="C13" s="3" t="s">
        <v>12</v>
      </c>
      <c r="D13" s="4">
        <v>1113.73</v>
      </c>
      <c r="E13" s="5">
        <v>1278.75</v>
      </c>
      <c r="F13" s="6">
        <f t="shared" si="0"/>
        <v>165.01999999999998</v>
      </c>
      <c r="G13" s="7">
        <f t="shared" si="1"/>
        <v>0.14816876621802411</v>
      </c>
      <c r="H13" s="4">
        <f t="shared" si="2"/>
        <v>10</v>
      </c>
      <c r="I13" s="34" t="str">
        <f t="shared" si="3"/>
        <v>Thursday</v>
      </c>
    </row>
    <row r="14" spans="1:12" ht="15.6">
      <c r="A14" s="2">
        <v>44753</v>
      </c>
      <c r="B14" s="3" t="s">
        <v>9</v>
      </c>
      <c r="C14" s="3" t="s">
        <v>12</v>
      </c>
      <c r="D14" s="4">
        <v>843.16</v>
      </c>
      <c r="E14" s="5">
        <v>965.25</v>
      </c>
      <c r="F14" s="6">
        <f t="shared" si="0"/>
        <v>122.09000000000003</v>
      </c>
      <c r="G14" s="7">
        <f t="shared" si="1"/>
        <v>0.14480051235827132</v>
      </c>
      <c r="H14" s="4">
        <f t="shared" si="2"/>
        <v>10</v>
      </c>
      <c r="I14" s="34" t="str">
        <f t="shared" si="3"/>
        <v>Sunday</v>
      </c>
    </row>
    <row r="15" spans="1:12" ht="15.6">
      <c r="A15" s="2">
        <v>44753</v>
      </c>
      <c r="B15" s="3" t="s">
        <v>11</v>
      </c>
      <c r="C15" s="3" t="s">
        <v>10</v>
      </c>
      <c r="D15" s="4">
        <v>1552.52</v>
      </c>
      <c r="E15" s="5">
        <v>1717.5</v>
      </c>
      <c r="F15" s="6">
        <f t="shared" si="0"/>
        <v>164.98000000000002</v>
      </c>
      <c r="G15" s="7">
        <f t="shared" si="1"/>
        <v>0.10626594182361582</v>
      </c>
      <c r="H15" s="4">
        <f t="shared" si="2"/>
        <v>10</v>
      </c>
      <c r="I15" s="34" t="str">
        <f t="shared" si="3"/>
        <v>Sunday</v>
      </c>
    </row>
    <row r="16" spans="1:12" ht="15.6">
      <c r="A16" s="2">
        <v>44754</v>
      </c>
      <c r="B16" s="3" t="s">
        <v>9</v>
      </c>
      <c r="C16" s="3" t="s">
        <v>10</v>
      </c>
      <c r="D16" s="4">
        <v>1382.27</v>
      </c>
      <c r="E16" s="5">
        <v>1550.25</v>
      </c>
      <c r="F16" s="6">
        <f t="shared" si="0"/>
        <v>167.98000000000002</v>
      </c>
      <c r="G16" s="7">
        <f t="shared" si="1"/>
        <v>0.12152473829280822</v>
      </c>
      <c r="H16" s="4">
        <f t="shared" si="2"/>
        <v>10</v>
      </c>
      <c r="I16" s="34" t="str">
        <f t="shared" si="3"/>
        <v>Monday</v>
      </c>
    </row>
    <row r="17" spans="1:9" ht="15.6">
      <c r="A17" s="2">
        <v>44754</v>
      </c>
      <c r="B17" s="3" t="s">
        <v>11</v>
      </c>
      <c r="C17" s="3" t="s">
        <v>12</v>
      </c>
      <c r="D17" s="4">
        <v>1515.76</v>
      </c>
      <c r="E17" s="5">
        <v>1622.75</v>
      </c>
      <c r="F17" s="6">
        <f t="shared" si="0"/>
        <v>106.99000000000001</v>
      </c>
      <c r="G17" s="7">
        <f t="shared" si="1"/>
        <v>7.0585053042698062E-2</v>
      </c>
      <c r="H17" s="4">
        <f t="shared" si="2"/>
        <v>7</v>
      </c>
      <c r="I17" s="34" t="str">
        <f t="shared" si="3"/>
        <v>Monday</v>
      </c>
    </row>
    <row r="18" spans="1:9" ht="15.6">
      <c r="A18" s="2">
        <v>44755</v>
      </c>
      <c r="B18" s="3" t="s">
        <v>9</v>
      </c>
      <c r="C18" s="3" t="s">
        <v>12</v>
      </c>
      <c r="D18" s="4">
        <v>1264.56</v>
      </c>
      <c r="E18" s="5">
        <v>1328.5</v>
      </c>
      <c r="F18" s="6">
        <f t="shared" si="0"/>
        <v>63.940000000000055</v>
      </c>
      <c r="G18" s="7">
        <f t="shared" si="1"/>
        <v>5.056304169039038E-2</v>
      </c>
      <c r="H18" s="4">
        <f t="shared" si="2"/>
        <v>4</v>
      </c>
      <c r="I18" s="34" t="str">
        <f t="shared" si="3"/>
        <v>Tuesday</v>
      </c>
    </row>
    <row r="19" spans="1:9" ht="15.6">
      <c r="A19" s="2">
        <v>44755</v>
      </c>
      <c r="B19" s="3" t="s">
        <v>11</v>
      </c>
      <c r="C19" s="3" t="s">
        <v>10</v>
      </c>
      <c r="D19" s="4">
        <v>1251.98</v>
      </c>
      <c r="E19" s="5">
        <v>1402</v>
      </c>
      <c r="F19" s="6">
        <f t="shared" si="0"/>
        <v>150.01999999999998</v>
      </c>
      <c r="G19" s="7">
        <f t="shared" si="1"/>
        <v>0.11982619530663427</v>
      </c>
      <c r="H19" s="4">
        <f t="shared" si="2"/>
        <v>10</v>
      </c>
      <c r="I19" s="34" t="str">
        <f t="shared" si="3"/>
        <v>Tuesday</v>
      </c>
    </row>
    <row r="20" spans="1:9" ht="15.6">
      <c r="A20" s="2">
        <v>44756</v>
      </c>
      <c r="B20" s="3" t="s">
        <v>9</v>
      </c>
      <c r="C20" s="3" t="s">
        <v>10</v>
      </c>
      <c r="D20" s="4">
        <v>986.11</v>
      </c>
      <c r="E20" s="5">
        <v>1054</v>
      </c>
      <c r="F20" s="6">
        <f t="shared" si="0"/>
        <v>67.889999999999986</v>
      </c>
      <c r="G20" s="7">
        <f t="shared" si="1"/>
        <v>6.8846274756365913E-2</v>
      </c>
      <c r="H20" s="4">
        <f t="shared" si="2"/>
        <v>4</v>
      </c>
      <c r="I20" s="34" t="str">
        <f t="shared" si="3"/>
        <v>Wednesday</v>
      </c>
    </row>
    <row r="21" spans="1:9" ht="15.6">
      <c r="A21" s="2">
        <v>44756</v>
      </c>
      <c r="B21" s="3" t="s">
        <v>11</v>
      </c>
      <c r="C21" s="3" t="s">
        <v>12</v>
      </c>
      <c r="D21" s="4">
        <v>1514.2</v>
      </c>
      <c r="E21" s="5">
        <v>1571.25</v>
      </c>
      <c r="F21" s="6">
        <f t="shared" si="0"/>
        <v>57.049999999999955</v>
      </c>
      <c r="G21" s="7">
        <f t="shared" si="1"/>
        <v>3.7676660943072218E-2</v>
      </c>
      <c r="H21" s="4">
        <f t="shared" si="2"/>
        <v>1</v>
      </c>
      <c r="I21" s="34" t="str">
        <f t="shared" si="3"/>
        <v>Wednesday</v>
      </c>
    </row>
    <row r="22" spans="1:9" ht="15.6">
      <c r="A22" s="2">
        <v>44757</v>
      </c>
      <c r="B22" s="3" t="s">
        <v>9</v>
      </c>
      <c r="C22" s="3" t="s">
        <v>12</v>
      </c>
      <c r="D22" s="4">
        <v>1318.85</v>
      </c>
      <c r="E22" s="5">
        <v>1454.75</v>
      </c>
      <c r="F22" s="6">
        <f t="shared" si="0"/>
        <v>135.90000000000009</v>
      </c>
      <c r="G22" s="7">
        <f t="shared" si="1"/>
        <v>0.10304431891420564</v>
      </c>
      <c r="H22" s="4">
        <f t="shared" si="2"/>
        <v>10</v>
      </c>
      <c r="I22" s="34" t="str">
        <f t="shared" si="3"/>
        <v>Thursday</v>
      </c>
    </row>
    <row r="23" spans="1:9" ht="15.6">
      <c r="A23" s="2">
        <v>44757</v>
      </c>
      <c r="B23" s="3" t="s">
        <v>11</v>
      </c>
      <c r="C23" s="3" t="s">
        <v>10</v>
      </c>
      <c r="D23" s="4">
        <v>1495.11</v>
      </c>
      <c r="E23" s="5">
        <v>1655</v>
      </c>
      <c r="F23" s="6">
        <f t="shared" si="0"/>
        <v>159.8900000000001</v>
      </c>
      <c r="G23" s="7">
        <f t="shared" si="1"/>
        <v>0.10694196413641813</v>
      </c>
      <c r="H23" s="4">
        <f t="shared" si="2"/>
        <v>10</v>
      </c>
      <c r="I23" s="34" t="str">
        <f t="shared" si="3"/>
        <v>Thursday</v>
      </c>
    </row>
    <row r="24" spans="1:9" ht="15.6">
      <c r="A24" s="2">
        <v>44760</v>
      </c>
      <c r="B24" s="3" t="s">
        <v>9</v>
      </c>
      <c r="C24" s="3" t="s">
        <v>10</v>
      </c>
      <c r="D24" s="4">
        <v>1187.7</v>
      </c>
      <c r="E24" s="5">
        <v>1297.75</v>
      </c>
      <c r="F24" s="6">
        <f t="shared" si="0"/>
        <v>110.04999999999995</v>
      </c>
      <c r="G24" s="7">
        <f t="shared" si="1"/>
        <v>9.2658078639387007E-2</v>
      </c>
      <c r="H24" s="4">
        <f t="shared" si="2"/>
        <v>7</v>
      </c>
      <c r="I24" s="34" t="str">
        <f t="shared" si="3"/>
        <v>Sunday</v>
      </c>
    </row>
    <row r="25" spans="1:9" ht="15.6">
      <c r="A25" s="2">
        <v>44760</v>
      </c>
      <c r="B25" s="3" t="s">
        <v>11</v>
      </c>
      <c r="C25" s="3" t="s">
        <v>12</v>
      </c>
      <c r="D25" s="4">
        <v>1150.74</v>
      </c>
      <c r="E25" s="5">
        <v>1225.75</v>
      </c>
      <c r="F25" s="6">
        <f t="shared" si="0"/>
        <v>75.009999999999991</v>
      </c>
      <c r="G25" s="7">
        <f t="shared" si="1"/>
        <v>6.518414237794809E-2</v>
      </c>
      <c r="H25" s="4">
        <f t="shared" si="2"/>
        <v>4</v>
      </c>
      <c r="I25" s="34" t="str">
        <f t="shared" si="3"/>
        <v>Sunday</v>
      </c>
    </row>
    <row r="26" spans="1:9" ht="15.6">
      <c r="A26" s="2">
        <v>44761</v>
      </c>
      <c r="B26" s="3" t="s">
        <v>9</v>
      </c>
      <c r="C26" s="3" t="s">
        <v>12</v>
      </c>
      <c r="D26" s="4">
        <v>1562.68</v>
      </c>
      <c r="E26" s="5">
        <v>1736.75</v>
      </c>
      <c r="F26" s="6">
        <f t="shared" si="0"/>
        <v>174.06999999999994</v>
      </c>
      <c r="G26" s="7">
        <f t="shared" si="1"/>
        <v>0.11139196764532722</v>
      </c>
      <c r="H26" s="4">
        <f t="shared" si="2"/>
        <v>10</v>
      </c>
      <c r="I26" s="34" t="str">
        <f t="shared" si="3"/>
        <v>Monday</v>
      </c>
    </row>
    <row r="27" spans="1:9" ht="15.6">
      <c r="A27" s="2">
        <v>44761</v>
      </c>
      <c r="B27" s="3" t="s">
        <v>11</v>
      </c>
      <c r="C27" s="3" t="s">
        <v>10</v>
      </c>
      <c r="D27" s="4">
        <v>1514.13</v>
      </c>
      <c r="E27" s="5">
        <v>1620.25</v>
      </c>
      <c r="F27" s="6">
        <f t="shared" si="0"/>
        <v>106.11999999999989</v>
      </c>
      <c r="G27" s="7">
        <f t="shared" si="1"/>
        <v>7.0086452286131237E-2</v>
      </c>
      <c r="H27" s="4">
        <f t="shared" si="2"/>
        <v>7</v>
      </c>
      <c r="I27" s="34" t="str">
        <f t="shared" si="3"/>
        <v>Monday</v>
      </c>
    </row>
    <row r="28" spans="1:9" ht="15.6">
      <c r="A28" s="2">
        <v>44762</v>
      </c>
      <c r="B28" s="3" t="s">
        <v>9</v>
      </c>
      <c r="C28" s="3" t="s">
        <v>10</v>
      </c>
      <c r="D28" s="4">
        <v>778.27</v>
      </c>
      <c r="E28" s="5">
        <v>930.25</v>
      </c>
      <c r="F28" s="6">
        <f t="shared" si="0"/>
        <v>151.98000000000002</v>
      </c>
      <c r="G28" s="7">
        <f t="shared" si="1"/>
        <v>0.19527927325992267</v>
      </c>
      <c r="H28" s="4">
        <f t="shared" si="2"/>
        <v>10</v>
      </c>
      <c r="I28" s="34" t="str">
        <f t="shared" si="3"/>
        <v>Tuesday</v>
      </c>
    </row>
    <row r="29" spans="1:9" ht="15.6">
      <c r="A29" s="2">
        <v>44762</v>
      </c>
      <c r="B29" s="3" t="s">
        <v>11</v>
      </c>
      <c r="C29" s="3" t="s">
        <v>12</v>
      </c>
      <c r="D29" s="4">
        <v>1270.6600000000001</v>
      </c>
      <c r="E29" s="5">
        <v>1334.75</v>
      </c>
      <c r="F29" s="6">
        <f t="shared" si="0"/>
        <v>64.089999999999918</v>
      </c>
      <c r="G29" s="7">
        <f t="shared" si="1"/>
        <v>5.0438354870697047E-2</v>
      </c>
      <c r="H29" s="4">
        <f t="shared" si="2"/>
        <v>4</v>
      </c>
      <c r="I29" s="34" t="str">
        <f t="shared" si="3"/>
        <v>Tuesday</v>
      </c>
    </row>
    <row r="30" spans="1:9" ht="15.6">
      <c r="A30" s="2">
        <v>44763</v>
      </c>
      <c r="B30" s="3" t="s">
        <v>9</v>
      </c>
      <c r="C30" s="3" t="s">
        <v>12</v>
      </c>
      <c r="D30" s="4">
        <v>766.72</v>
      </c>
      <c r="E30" s="5">
        <v>841.75</v>
      </c>
      <c r="F30" s="6">
        <f t="shared" si="0"/>
        <v>75.029999999999973</v>
      </c>
      <c r="G30" s="7">
        <f t="shared" si="1"/>
        <v>9.7858409849749542E-2</v>
      </c>
      <c r="H30" s="4">
        <f t="shared" si="2"/>
        <v>7</v>
      </c>
      <c r="I30" s="34" t="str">
        <f t="shared" si="3"/>
        <v>Wednesday</v>
      </c>
    </row>
    <row r="31" spans="1:9" ht="15.6">
      <c r="A31" s="2">
        <v>44763</v>
      </c>
      <c r="B31" s="3" t="s">
        <v>11</v>
      </c>
      <c r="C31" s="3" t="s">
        <v>10</v>
      </c>
      <c r="D31" s="4">
        <v>1041.1300000000001</v>
      </c>
      <c r="E31" s="5">
        <v>1157.25</v>
      </c>
      <c r="F31" s="6">
        <f t="shared" si="0"/>
        <v>116.11999999999989</v>
      </c>
      <c r="G31" s="7">
        <f t="shared" si="1"/>
        <v>0.11153266162727025</v>
      </c>
      <c r="H31" s="4">
        <f t="shared" si="2"/>
        <v>10</v>
      </c>
      <c r="I31" s="34" t="str">
        <f t="shared" si="3"/>
        <v>Wednesday</v>
      </c>
    </row>
    <row r="32" spans="1:9" ht="15.6">
      <c r="A32" s="2">
        <v>44764</v>
      </c>
      <c r="B32" s="3" t="s">
        <v>9</v>
      </c>
      <c r="C32" s="3" t="s">
        <v>10</v>
      </c>
      <c r="D32" s="4">
        <v>1218.08</v>
      </c>
      <c r="E32" s="5">
        <v>1344</v>
      </c>
      <c r="F32" s="6">
        <f t="shared" si="0"/>
        <v>125.92000000000007</v>
      </c>
      <c r="G32" s="7">
        <f t="shared" si="1"/>
        <v>0.10337580454485755</v>
      </c>
      <c r="H32" s="4">
        <f t="shared" si="2"/>
        <v>10</v>
      </c>
      <c r="I32" s="34" t="str">
        <f t="shared" si="3"/>
        <v>Thursday</v>
      </c>
    </row>
    <row r="33" spans="1:9" ht="15.6">
      <c r="A33" s="2">
        <v>44764</v>
      </c>
      <c r="B33" s="3" t="s">
        <v>11</v>
      </c>
      <c r="C33" s="3" t="s">
        <v>12</v>
      </c>
      <c r="D33" s="4">
        <v>1016.36</v>
      </c>
      <c r="E33" s="5">
        <v>1108.25</v>
      </c>
      <c r="F33" s="6">
        <f t="shared" si="0"/>
        <v>91.889999999999986</v>
      </c>
      <c r="G33" s="7">
        <f t="shared" si="1"/>
        <v>9.0410878035341799E-2</v>
      </c>
      <c r="H33" s="4">
        <f t="shared" si="2"/>
        <v>7</v>
      </c>
      <c r="I33" s="34" t="str">
        <f t="shared" si="3"/>
        <v>Thursday</v>
      </c>
    </row>
    <row r="34" spans="1:9" ht="15.6">
      <c r="A34" s="2">
        <v>44767</v>
      </c>
      <c r="B34" s="3" t="s">
        <v>9</v>
      </c>
      <c r="C34" s="3" t="s">
        <v>12</v>
      </c>
      <c r="D34" s="4">
        <v>1576.91</v>
      </c>
      <c r="E34" s="5">
        <v>1683</v>
      </c>
      <c r="F34" s="6">
        <f t="shared" si="0"/>
        <v>106.08999999999992</v>
      </c>
      <c r="G34" s="7">
        <f t="shared" si="1"/>
        <v>6.7277143273870993E-2</v>
      </c>
      <c r="H34" s="4">
        <f t="shared" si="2"/>
        <v>4</v>
      </c>
      <c r="I34" s="34" t="str">
        <f t="shared" si="3"/>
        <v>Sunday</v>
      </c>
    </row>
    <row r="35" spans="1:9" ht="15.6">
      <c r="A35" s="2">
        <v>44767</v>
      </c>
      <c r="B35" s="3" t="s">
        <v>11</v>
      </c>
      <c r="C35" s="3" t="s">
        <v>10</v>
      </c>
      <c r="D35" s="4">
        <v>870.02</v>
      </c>
      <c r="E35" s="5">
        <v>997</v>
      </c>
      <c r="F35" s="6">
        <f t="shared" si="0"/>
        <v>126.98000000000002</v>
      </c>
      <c r="G35" s="7">
        <f t="shared" si="1"/>
        <v>0.14595066780074023</v>
      </c>
      <c r="H35" s="4">
        <f t="shared" si="2"/>
        <v>10</v>
      </c>
      <c r="I35" s="34" t="str">
        <f t="shared" si="3"/>
        <v>Sunday</v>
      </c>
    </row>
    <row r="36" spans="1:9" ht="15.6">
      <c r="A36" s="2">
        <v>44768</v>
      </c>
      <c r="B36" s="3" t="s">
        <v>9</v>
      </c>
      <c r="C36" s="3" t="s">
        <v>10</v>
      </c>
      <c r="D36" s="4">
        <v>1145.26</v>
      </c>
      <c r="E36" s="5">
        <v>1344.25</v>
      </c>
      <c r="F36" s="6">
        <f t="shared" si="0"/>
        <v>198.99</v>
      </c>
      <c r="G36" s="7">
        <f t="shared" si="1"/>
        <v>0.17375093865148525</v>
      </c>
      <c r="H36" s="4">
        <f t="shared" si="2"/>
        <v>10</v>
      </c>
      <c r="I36" s="34" t="str">
        <f t="shared" si="3"/>
        <v>Monday</v>
      </c>
    </row>
    <row r="37" spans="1:9" ht="15.6">
      <c r="A37" s="2">
        <v>44768</v>
      </c>
      <c r="B37" s="3" t="s">
        <v>11</v>
      </c>
      <c r="C37" s="3" t="s">
        <v>12</v>
      </c>
      <c r="D37" s="4">
        <v>1313.05</v>
      </c>
      <c r="E37" s="5">
        <v>1504</v>
      </c>
      <c r="F37" s="6">
        <f t="shared" si="0"/>
        <v>190.95000000000005</v>
      </c>
      <c r="G37" s="7">
        <f t="shared" si="1"/>
        <v>0.14542477438025975</v>
      </c>
      <c r="H37" s="4">
        <f t="shared" si="2"/>
        <v>10</v>
      </c>
      <c r="I37" s="34" t="str">
        <f t="shared" si="3"/>
        <v>Monday</v>
      </c>
    </row>
    <row r="38" spans="1:9" ht="15.6">
      <c r="A38" s="2">
        <v>44769</v>
      </c>
      <c r="B38" s="3" t="s">
        <v>9</v>
      </c>
      <c r="C38" s="3" t="s">
        <v>12</v>
      </c>
      <c r="D38" s="4">
        <v>833.49</v>
      </c>
      <c r="E38" s="5">
        <v>906.5</v>
      </c>
      <c r="F38" s="6">
        <f t="shared" si="0"/>
        <v>73.009999999999991</v>
      </c>
      <c r="G38" s="7">
        <f t="shared" si="1"/>
        <v>8.759553203997647E-2</v>
      </c>
      <c r="H38" s="4">
        <f t="shared" si="2"/>
        <v>7</v>
      </c>
      <c r="I38" s="34" t="str">
        <f t="shared" si="3"/>
        <v>Tuesday</v>
      </c>
    </row>
    <row r="39" spans="1:9" ht="15.6">
      <c r="A39" s="2">
        <v>44769</v>
      </c>
      <c r="B39" s="3" t="s">
        <v>11</v>
      </c>
      <c r="C39" s="3" t="s">
        <v>10</v>
      </c>
      <c r="D39" s="4">
        <v>1578.85</v>
      </c>
      <c r="E39" s="5">
        <v>1711.75</v>
      </c>
      <c r="F39" s="6">
        <f t="shared" si="0"/>
        <v>132.90000000000009</v>
      </c>
      <c r="G39" s="7">
        <f t="shared" si="1"/>
        <v>8.4175190803432942E-2</v>
      </c>
      <c r="H39" s="4">
        <f t="shared" si="2"/>
        <v>7</v>
      </c>
      <c r="I39" s="34" t="str">
        <f t="shared" si="3"/>
        <v>Tuesday</v>
      </c>
    </row>
    <row r="40" spans="1:9" ht="15.6">
      <c r="A40" s="2">
        <v>44770</v>
      </c>
      <c r="B40" s="3" t="s">
        <v>9</v>
      </c>
      <c r="C40" s="3" t="s">
        <v>10</v>
      </c>
      <c r="D40" s="4">
        <v>1314.78</v>
      </c>
      <c r="E40" s="5">
        <v>1371.75</v>
      </c>
      <c r="F40" s="6">
        <f t="shared" si="0"/>
        <v>56.970000000000027</v>
      </c>
      <c r="G40" s="7">
        <f t="shared" si="1"/>
        <v>4.3330443115958586E-2</v>
      </c>
      <c r="H40" s="4">
        <f t="shared" si="2"/>
        <v>4</v>
      </c>
      <c r="I40" s="34" t="str">
        <f t="shared" si="3"/>
        <v>Wednesday</v>
      </c>
    </row>
    <row r="41" spans="1:9" ht="15.6">
      <c r="A41" s="2">
        <v>44770</v>
      </c>
      <c r="B41" s="3" t="s">
        <v>11</v>
      </c>
      <c r="C41" s="3" t="s">
        <v>12</v>
      </c>
      <c r="D41" s="4">
        <v>972.81</v>
      </c>
      <c r="E41" s="5">
        <v>1139.75</v>
      </c>
      <c r="F41" s="6">
        <f t="shared" si="0"/>
        <v>166.94000000000005</v>
      </c>
      <c r="G41" s="7">
        <f t="shared" si="1"/>
        <v>0.1716059662215644</v>
      </c>
      <c r="H41" s="4">
        <f t="shared" si="2"/>
        <v>10</v>
      </c>
      <c r="I41" s="34" t="str">
        <f t="shared" si="3"/>
        <v>Wednesday</v>
      </c>
    </row>
    <row r="42" spans="1:9" ht="15.6">
      <c r="A42" s="2">
        <v>44771</v>
      </c>
      <c r="B42" s="3" t="s">
        <v>9</v>
      </c>
      <c r="C42" s="3" t="s">
        <v>12</v>
      </c>
      <c r="D42" s="4">
        <v>1551.16</v>
      </c>
      <c r="E42" s="5">
        <v>1721.25</v>
      </c>
      <c r="F42" s="6">
        <f t="shared" si="0"/>
        <v>170.08999999999992</v>
      </c>
      <c r="G42" s="7">
        <f t="shared" si="1"/>
        <v>0.10965342066582423</v>
      </c>
      <c r="H42" s="4">
        <f t="shared" si="2"/>
        <v>10</v>
      </c>
      <c r="I42" s="34" t="str">
        <f t="shared" si="3"/>
        <v>Thursday</v>
      </c>
    </row>
    <row r="43" spans="1:9" ht="15.6">
      <c r="A43" s="2">
        <v>44771</v>
      </c>
      <c r="B43" s="3" t="s">
        <v>11</v>
      </c>
      <c r="C43" s="3" t="s">
        <v>10</v>
      </c>
      <c r="D43" s="4">
        <v>1366.59</v>
      </c>
      <c r="E43" s="5">
        <v>1418.5</v>
      </c>
      <c r="F43" s="6">
        <f t="shared" si="0"/>
        <v>51.910000000000082</v>
      </c>
      <c r="G43" s="7">
        <f t="shared" si="1"/>
        <v>3.7985057698358748E-2</v>
      </c>
      <c r="H43" s="4">
        <f t="shared" si="2"/>
        <v>1</v>
      </c>
      <c r="I43" s="34" t="str">
        <f t="shared" si="3"/>
        <v>Thursday</v>
      </c>
    </row>
    <row r="44" spans="1:9" ht="15.6">
      <c r="A44" s="2">
        <v>44774</v>
      </c>
      <c r="B44" s="3" t="s">
        <v>9</v>
      </c>
      <c r="C44" s="3" t="s">
        <v>10</v>
      </c>
      <c r="D44" s="4">
        <v>1466.66</v>
      </c>
      <c r="E44" s="5">
        <v>1624.75</v>
      </c>
      <c r="F44" s="6">
        <f t="shared" si="0"/>
        <v>158.08999999999992</v>
      </c>
      <c r="G44" s="7">
        <f t="shared" si="1"/>
        <v>0.10778912631421046</v>
      </c>
      <c r="H44" s="4">
        <f t="shared" si="2"/>
        <v>10</v>
      </c>
      <c r="I44" s="34" t="str">
        <f t="shared" si="3"/>
        <v>Sunday</v>
      </c>
    </row>
    <row r="45" spans="1:9" ht="15.6">
      <c r="A45" s="2">
        <v>44774</v>
      </c>
      <c r="B45" s="3" t="s">
        <v>11</v>
      </c>
      <c r="C45" s="3" t="s">
        <v>12</v>
      </c>
      <c r="D45" s="4">
        <v>1594.15</v>
      </c>
      <c r="E45" s="5">
        <v>1682.25</v>
      </c>
      <c r="F45" s="6">
        <f t="shared" si="0"/>
        <v>88.099999999999909</v>
      </c>
      <c r="G45" s="7">
        <f t="shared" si="1"/>
        <v>5.5264561051343919E-2</v>
      </c>
      <c r="H45" s="4">
        <f t="shared" si="2"/>
        <v>4</v>
      </c>
      <c r="I45" s="34" t="str">
        <f t="shared" si="3"/>
        <v>Sunday</v>
      </c>
    </row>
    <row r="46" spans="1:9" ht="15.6">
      <c r="A46" s="2">
        <v>44775</v>
      </c>
      <c r="B46" s="3" t="s">
        <v>9</v>
      </c>
      <c r="C46" s="3" t="s">
        <v>10</v>
      </c>
      <c r="D46" s="4">
        <v>1580.98</v>
      </c>
      <c r="E46" s="5">
        <v>1679</v>
      </c>
      <c r="F46" s="6">
        <f t="shared" si="0"/>
        <v>98.019999999999982</v>
      </c>
      <c r="G46" s="7">
        <f t="shared" si="1"/>
        <v>6.1999519285506448E-2</v>
      </c>
      <c r="H46" s="4">
        <f t="shared" si="2"/>
        <v>4</v>
      </c>
      <c r="I46" s="34" t="str">
        <f t="shared" si="3"/>
        <v>Monday</v>
      </c>
    </row>
    <row r="47" spans="1:9" ht="15.6">
      <c r="A47" s="2">
        <v>44775</v>
      </c>
      <c r="B47" s="3" t="s">
        <v>11</v>
      </c>
      <c r="C47" s="3" t="s">
        <v>12</v>
      </c>
      <c r="D47" s="4">
        <v>916.97</v>
      </c>
      <c r="E47" s="5">
        <v>1025</v>
      </c>
      <c r="F47" s="6">
        <f t="shared" si="0"/>
        <v>108.02999999999997</v>
      </c>
      <c r="G47" s="7">
        <f t="shared" si="1"/>
        <v>0.11781192405422203</v>
      </c>
      <c r="H47" s="4">
        <f t="shared" si="2"/>
        <v>10</v>
      </c>
      <c r="I47" s="34" t="str">
        <f t="shared" si="3"/>
        <v>Monday</v>
      </c>
    </row>
    <row r="48" spans="1:9" ht="15.6">
      <c r="A48" s="2">
        <v>44776</v>
      </c>
      <c r="B48" s="3" t="s">
        <v>9</v>
      </c>
      <c r="C48" s="3" t="s">
        <v>10</v>
      </c>
      <c r="D48" s="4">
        <v>726.12</v>
      </c>
      <c r="E48" s="5">
        <v>838</v>
      </c>
      <c r="F48" s="6">
        <f t="shared" si="0"/>
        <v>111.88</v>
      </c>
      <c r="G48" s="7">
        <f t="shared" si="1"/>
        <v>0.1540792155566573</v>
      </c>
      <c r="H48" s="4">
        <f t="shared" si="2"/>
        <v>10</v>
      </c>
      <c r="I48" s="34" t="str">
        <f t="shared" si="3"/>
        <v>Tuesday</v>
      </c>
    </row>
    <row r="49" spans="1:9" ht="15.6">
      <c r="A49" s="2">
        <v>44776</v>
      </c>
      <c r="B49" s="3" t="s">
        <v>11</v>
      </c>
      <c r="C49" s="3" t="s">
        <v>12</v>
      </c>
      <c r="D49" s="4">
        <v>1461.44</v>
      </c>
      <c r="E49" s="5">
        <v>1599.5</v>
      </c>
      <c r="F49" s="6">
        <f t="shared" si="0"/>
        <v>138.05999999999995</v>
      </c>
      <c r="G49" s="7">
        <f t="shared" si="1"/>
        <v>9.4468469454784279E-2</v>
      </c>
      <c r="H49" s="4">
        <f t="shared" si="2"/>
        <v>7</v>
      </c>
      <c r="I49" s="34" t="str">
        <f t="shared" si="3"/>
        <v>Tuesday</v>
      </c>
    </row>
    <row r="50" spans="1:9" ht="15.6">
      <c r="A50" s="2">
        <v>44777</v>
      </c>
      <c r="B50" s="3" t="s">
        <v>9</v>
      </c>
      <c r="C50" s="3" t="s">
        <v>12</v>
      </c>
      <c r="D50" s="4">
        <v>1176.26</v>
      </c>
      <c r="E50" s="5">
        <v>1263.25</v>
      </c>
      <c r="F50" s="6">
        <f t="shared" si="0"/>
        <v>86.990000000000009</v>
      </c>
      <c r="G50" s="7">
        <f t="shared" si="1"/>
        <v>7.3954737898083767E-2</v>
      </c>
      <c r="H50" s="4">
        <f t="shared" si="2"/>
        <v>7</v>
      </c>
      <c r="I50" s="34" t="str">
        <f t="shared" si="3"/>
        <v>Wednesday</v>
      </c>
    </row>
    <row r="51" spans="1:9" ht="15.6">
      <c r="A51" s="2">
        <v>44777</v>
      </c>
      <c r="B51" s="3" t="s">
        <v>11</v>
      </c>
      <c r="C51" s="3" t="s">
        <v>10</v>
      </c>
      <c r="D51" s="4">
        <v>825.12</v>
      </c>
      <c r="E51" s="5">
        <v>1004</v>
      </c>
      <c r="F51" s="6">
        <f t="shared" si="0"/>
        <v>178.88</v>
      </c>
      <c r="G51" s="7">
        <f t="shared" si="1"/>
        <v>0.2167927089393058</v>
      </c>
      <c r="H51" s="4">
        <f t="shared" si="2"/>
        <v>10</v>
      </c>
      <c r="I51" s="34" t="str">
        <f t="shared" si="3"/>
        <v>Wednesday</v>
      </c>
    </row>
    <row r="52" spans="1:9" ht="15.6">
      <c r="A52" s="2">
        <v>44778</v>
      </c>
      <c r="B52" s="3" t="s">
        <v>9</v>
      </c>
      <c r="C52" s="3" t="s">
        <v>10</v>
      </c>
      <c r="D52" s="4">
        <v>1034.97</v>
      </c>
      <c r="E52" s="5">
        <v>1091</v>
      </c>
      <c r="F52" s="6">
        <f t="shared" si="0"/>
        <v>56.029999999999973</v>
      </c>
      <c r="G52" s="7">
        <f t="shared" si="1"/>
        <v>5.413683488410289E-2</v>
      </c>
      <c r="H52" s="4">
        <f t="shared" si="2"/>
        <v>4</v>
      </c>
      <c r="I52" s="34" t="str">
        <f t="shared" si="3"/>
        <v>Thursday</v>
      </c>
    </row>
    <row r="53" spans="1:9" ht="15.6">
      <c r="A53" s="2">
        <v>44778</v>
      </c>
      <c r="B53" s="3" t="s">
        <v>11</v>
      </c>
      <c r="C53" s="3" t="s">
        <v>12</v>
      </c>
      <c r="D53" s="4">
        <v>939.94</v>
      </c>
      <c r="E53" s="5">
        <v>1045</v>
      </c>
      <c r="F53" s="6">
        <f t="shared" si="0"/>
        <v>105.05999999999995</v>
      </c>
      <c r="G53" s="7">
        <f t="shared" si="1"/>
        <v>0.11177309189948288</v>
      </c>
      <c r="H53" s="4">
        <f t="shared" si="2"/>
        <v>10</v>
      </c>
      <c r="I53" s="34" t="str">
        <f t="shared" si="3"/>
        <v>Thursday</v>
      </c>
    </row>
    <row r="54" spans="1:9" ht="15.6">
      <c r="A54" s="2">
        <v>44781</v>
      </c>
      <c r="B54" s="3" t="s">
        <v>9</v>
      </c>
      <c r="C54" s="3" t="s">
        <v>12</v>
      </c>
      <c r="D54" s="4">
        <v>1429.63</v>
      </c>
      <c r="E54" s="5">
        <v>1570.75</v>
      </c>
      <c r="F54" s="6">
        <f t="shared" si="0"/>
        <v>141.11999999999989</v>
      </c>
      <c r="G54" s="7">
        <f t="shared" si="1"/>
        <v>9.8710855256255031E-2</v>
      </c>
      <c r="H54" s="4">
        <f t="shared" si="2"/>
        <v>7</v>
      </c>
      <c r="I54" s="34" t="str">
        <f t="shared" si="3"/>
        <v>Sunday</v>
      </c>
    </row>
    <row r="55" spans="1:9" ht="15.6">
      <c r="A55" s="2">
        <v>44781</v>
      </c>
      <c r="B55" s="3" t="s">
        <v>11</v>
      </c>
      <c r="C55" s="3" t="s">
        <v>10</v>
      </c>
      <c r="D55" s="4">
        <v>1009.06</v>
      </c>
      <c r="E55" s="5">
        <v>1189</v>
      </c>
      <c r="F55" s="6">
        <f t="shared" si="0"/>
        <v>179.94000000000005</v>
      </c>
      <c r="G55" s="7">
        <f t="shared" si="1"/>
        <v>0.17832438110716911</v>
      </c>
      <c r="H55" s="4">
        <f t="shared" si="2"/>
        <v>10</v>
      </c>
      <c r="I55" s="34" t="str">
        <f t="shared" si="3"/>
        <v>Sunday</v>
      </c>
    </row>
    <row r="56" spans="1:9" ht="15.6">
      <c r="A56" s="2">
        <v>44782</v>
      </c>
      <c r="B56" s="3" t="s">
        <v>9</v>
      </c>
      <c r="C56" s="3" t="s">
        <v>10</v>
      </c>
      <c r="D56" s="4">
        <v>974.45</v>
      </c>
      <c r="E56" s="5">
        <v>1152.5</v>
      </c>
      <c r="F56" s="6">
        <f t="shared" si="0"/>
        <v>178.04999999999995</v>
      </c>
      <c r="G56" s="7">
        <f t="shared" si="1"/>
        <v>0.18271845656524188</v>
      </c>
      <c r="H56" s="4">
        <f t="shared" si="2"/>
        <v>10</v>
      </c>
      <c r="I56" s="34" t="str">
        <f t="shared" si="3"/>
        <v>Monday</v>
      </c>
    </row>
    <row r="57" spans="1:9" ht="15.6">
      <c r="A57" s="2">
        <v>44782</v>
      </c>
      <c r="B57" s="3" t="s">
        <v>11</v>
      </c>
      <c r="C57" s="3" t="s">
        <v>12</v>
      </c>
      <c r="D57" s="4">
        <v>1511.87</v>
      </c>
      <c r="E57" s="5">
        <v>1688.75</v>
      </c>
      <c r="F57" s="6">
        <f t="shared" si="0"/>
        <v>176.88000000000011</v>
      </c>
      <c r="G57" s="7">
        <f t="shared" si="1"/>
        <v>0.11699418600805633</v>
      </c>
      <c r="H57" s="4">
        <f t="shared" si="2"/>
        <v>10</v>
      </c>
      <c r="I57" s="34" t="str">
        <f t="shared" si="3"/>
        <v>Monday</v>
      </c>
    </row>
    <row r="58" spans="1:9" ht="15.6">
      <c r="A58" s="2">
        <v>44783</v>
      </c>
      <c r="B58" s="3" t="s">
        <v>9</v>
      </c>
      <c r="C58" s="3" t="s">
        <v>10</v>
      </c>
      <c r="D58" s="4">
        <v>1103.76</v>
      </c>
      <c r="E58" s="5">
        <v>1256.75</v>
      </c>
      <c r="F58" s="6">
        <f t="shared" si="0"/>
        <v>152.99</v>
      </c>
      <c r="G58" s="7">
        <f t="shared" si="1"/>
        <v>0.13860803073131842</v>
      </c>
      <c r="H58" s="4">
        <f t="shared" si="2"/>
        <v>10</v>
      </c>
      <c r="I58" s="34" t="str">
        <f t="shared" si="3"/>
        <v>Tuesday</v>
      </c>
    </row>
    <row r="59" spans="1:9" ht="15.6">
      <c r="A59" s="2">
        <v>44783</v>
      </c>
      <c r="B59" s="3" t="s">
        <v>11</v>
      </c>
      <c r="C59" s="3" t="s">
        <v>12</v>
      </c>
      <c r="D59" s="4">
        <v>809.07</v>
      </c>
      <c r="E59" s="5">
        <v>930</v>
      </c>
      <c r="F59" s="6">
        <f t="shared" si="0"/>
        <v>120.92999999999995</v>
      </c>
      <c r="G59" s="7">
        <f t="shared" si="1"/>
        <v>0.149467907597612</v>
      </c>
      <c r="H59" s="4">
        <f t="shared" si="2"/>
        <v>10</v>
      </c>
      <c r="I59" s="34" t="str">
        <f t="shared" si="3"/>
        <v>Tuesday</v>
      </c>
    </row>
    <row r="60" spans="1:9" ht="15.6">
      <c r="A60" s="2">
        <v>44784</v>
      </c>
      <c r="B60" s="3" t="s">
        <v>9</v>
      </c>
      <c r="C60" s="3" t="s">
        <v>10</v>
      </c>
      <c r="D60" s="4">
        <v>1438.4</v>
      </c>
      <c r="E60" s="5">
        <v>1560.5</v>
      </c>
      <c r="F60" s="6">
        <f t="shared" si="0"/>
        <v>122.09999999999991</v>
      </c>
      <c r="G60" s="7">
        <f t="shared" si="1"/>
        <v>8.4885984427141195E-2</v>
      </c>
      <c r="H60" s="4">
        <f t="shared" si="2"/>
        <v>7</v>
      </c>
      <c r="I60" s="34" t="str">
        <f t="shared" si="3"/>
        <v>Wednesday</v>
      </c>
    </row>
    <row r="61" spans="1:9" ht="15.6">
      <c r="A61" s="2">
        <v>44784</v>
      </c>
      <c r="B61" s="3" t="s">
        <v>11</v>
      </c>
      <c r="C61" s="3" t="s">
        <v>12</v>
      </c>
      <c r="D61" s="4">
        <v>1472.96</v>
      </c>
      <c r="E61" s="5">
        <v>1637</v>
      </c>
      <c r="F61" s="6">
        <f t="shared" si="0"/>
        <v>164.03999999999996</v>
      </c>
      <c r="G61" s="7">
        <f t="shared" si="1"/>
        <v>0.11136758635672385</v>
      </c>
      <c r="H61" s="4">
        <f t="shared" si="2"/>
        <v>10</v>
      </c>
      <c r="I61" s="34" t="str">
        <f t="shared" si="3"/>
        <v>Wednesday</v>
      </c>
    </row>
    <row r="62" spans="1:9" ht="15.6">
      <c r="A62" s="2">
        <v>44785</v>
      </c>
      <c r="B62" s="3" t="s">
        <v>9</v>
      </c>
      <c r="C62" s="3" t="s">
        <v>12</v>
      </c>
      <c r="D62" s="4">
        <v>1556.29</v>
      </c>
      <c r="E62" s="5">
        <v>1742.25</v>
      </c>
      <c r="F62" s="6">
        <f t="shared" si="0"/>
        <v>185.96000000000004</v>
      </c>
      <c r="G62" s="7">
        <f t="shared" si="1"/>
        <v>0.11948929826703251</v>
      </c>
      <c r="H62" s="4">
        <f t="shared" si="2"/>
        <v>10</v>
      </c>
      <c r="I62" s="34" t="str">
        <f t="shared" si="3"/>
        <v>Thursday</v>
      </c>
    </row>
    <row r="63" spans="1:9" ht="15.6">
      <c r="A63" s="2">
        <v>44785</v>
      </c>
      <c r="B63" s="3" t="s">
        <v>11</v>
      </c>
      <c r="C63" s="3" t="s">
        <v>10</v>
      </c>
      <c r="D63" s="4">
        <v>960.13</v>
      </c>
      <c r="E63" s="5">
        <v>1088.25</v>
      </c>
      <c r="F63" s="6">
        <f t="shared" si="0"/>
        <v>128.12</v>
      </c>
      <c r="G63" s="7">
        <f t="shared" si="1"/>
        <v>0.13344026329767844</v>
      </c>
      <c r="H63" s="4">
        <f t="shared" si="2"/>
        <v>10</v>
      </c>
      <c r="I63" s="34" t="str">
        <f t="shared" si="3"/>
        <v>Thursday</v>
      </c>
    </row>
    <row r="64" spans="1:9" ht="15.6">
      <c r="A64" s="2">
        <v>44788</v>
      </c>
      <c r="B64" s="3" t="s">
        <v>9</v>
      </c>
      <c r="C64" s="3" t="s">
        <v>10</v>
      </c>
      <c r="D64" s="4">
        <v>1520.43</v>
      </c>
      <c r="E64" s="5">
        <v>1594.5</v>
      </c>
      <c r="F64" s="6">
        <f t="shared" si="0"/>
        <v>74.069999999999936</v>
      </c>
      <c r="G64" s="7">
        <f t="shared" si="1"/>
        <v>4.8716481521674744E-2</v>
      </c>
      <c r="H64" s="4">
        <f t="shared" si="2"/>
        <v>4</v>
      </c>
      <c r="I64" s="34" t="str">
        <f t="shared" si="3"/>
        <v>Sunday</v>
      </c>
    </row>
    <row r="65" spans="1:9" ht="15.6">
      <c r="A65" s="2">
        <v>44788</v>
      </c>
      <c r="B65" s="3" t="s">
        <v>11</v>
      </c>
      <c r="C65" s="3" t="s">
        <v>12</v>
      </c>
      <c r="D65" s="4">
        <v>1195.05</v>
      </c>
      <c r="E65" s="5">
        <v>1263</v>
      </c>
      <c r="F65" s="6">
        <f t="shared" si="0"/>
        <v>67.950000000000045</v>
      </c>
      <c r="G65" s="7">
        <f t="shared" si="1"/>
        <v>5.6859545625706075E-2</v>
      </c>
      <c r="H65" s="4">
        <f t="shared" si="2"/>
        <v>4</v>
      </c>
      <c r="I65" s="34" t="str">
        <f t="shared" si="3"/>
        <v>Sunday</v>
      </c>
    </row>
    <row r="66" spans="1:9" ht="15.6">
      <c r="A66" s="2">
        <v>44789</v>
      </c>
      <c r="B66" s="3" t="s">
        <v>9</v>
      </c>
      <c r="C66" s="3" t="s">
        <v>10</v>
      </c>
      <c r="D66" s="4">
        <v>1357.83</v>
      </c>
      <c r="E66" s="5">
        <v>1518.75</v>
      </c>
      <c r="F66" s="6">
        <f t="shared" si="0"/>
        <v>160.92000000000007</v>
      </c>
      <c r="G66" s="7">
        <f t="shared" si="1"/>
        <v>0.11851262676476443</v>
      </c>
      <c r="H66" s="4">
        <f t="shared" si="2"/>
        <v>10</v>
      </c>
      <c r="I66" s="34" t="str">
        <f t="shared" si="3"/>
        <v>Monday</v>
      </c>
    </row>
    <row r="67" spans="1:9" ht="15.6">
      <c r="A67" s="2">
        <v>44789</v>
      </c>
      <c r="B67" s="3" t="s">
        <v>11</v>
      </c>
      <c r="C67" s="3" t="s">
        <v>12</v>
      </c>
      <c r="D67" s="4">
        <v>1440.38</v>
      </c>
      <c r="E67" s="5">
        <v>1498.5</v>
      </c>
      <c r="F67" s="6">
        <f t="shared" ref="F67:F89" si="4">E67-D67</f>
        <v>58.119999999999891</v>
      </c>
      <c r="G67" s="7">
        <f t="shared" ref="G67:G89" si="5">F67/D67</f>
        <v>4.0350463072244748E-2</v>
      </c>
      <c r="H67" s="4">
        <f t="shared" ref="H67:H89" si="6">IF(G67&gt;=10%,10,IF(AND(G67&gt;=7%,G67&lt;10%),7,IF(AND(G67&gt;=4%,G67&lt;7%),4,1)))</f>
        <v>4</v>
      </c>
      <c r="I67" s="34" t="str">
        <f t="shared" ref="I67:I89" si="7">TEXT(WEEKDAY(A67,2),"DDDD")</f>
        <v>Monday</v>
      </c>
    </row>
    <row r="68" spans="1:9" ht="15.6">
      <c r="A68" s="2">
        <v>44790</v>
      </c>
      <c r="B68" s="3" t="s">
        <v>9</v>
      </c>
      <c r="C68" s="3" t="s">
        <v>10</v>
      </c>
      <c r="D68" s="4">
        <v>801.34</v>
      </c>
      <c r="E68" s="5">
        <v>913.25</v>
      </c>
      <c r="F68" s="6">
        <f t="shared" si="4"/>
        <v>111.90999999999997</v>
      </c>
      <c r="G68" s="7">
        <f t="shared" si="5"/>
        <v>0.13965358025307606</v>
      </c>
      <c r="H68" s="4">
        <f t="shared" si="6"/>
        <v>10</v>
      </c>
      <c r="I68" s="34" t="str">
        <f t="shared" si="7"/>
        <v>Tuesday</v>
      </c>
    </row>
    <row r="69" spans="1:9" ht="15.6">
      <c r="A69" s="2">
        <v>44790</v>
      </c>
      <c r="B69" s="3" t="s">
        <v>11</v>
      </c>
      <c r="C69" s="3" t="s">
        <v>12</v>
      </c>
      <c r="D69" s="4">
        <v>1001.99</v>
      </c>
      <c r="E69" s="5">
        <v>1097</v>
      </c>
      <c r="F69" s="6">
        <f t="shared" si="4"/>
        <v>95.009999999999991</v>
      </c>
      <c r="G69" s="7">
        <f t="shared" si="5"/>
        <v>9.4821305601852299E-2</v>
      </c>
      <c r="H69" s="4">
        <f t="shared" si="6"/>
        <v>7</v>
      </c>
      <c r="I69" s="34" t="str">
        <f t="shared" si="7"/>
        <v>Tuesday</v>
      </c>
    </row>
    <row r="70" spans="1:9" ht="15.6">
      <c r="A70" s="2">
        <v>44791</v>
      </c>
      <c r="B70" s="3" t="s">
        <v>9</v>
      </c>
      <c r="C70" s="3" t="s">
        <v>12</v>
      </c>
      <c r="D70" s="4">
        <v>1121.8599999999999</v>
      </c>
      <c r="E70" s="5">
        <v>1191.75</v>
      </c>
      <c r="F70" s="6">
        <f t="shared" si="4"/>
        <v>69.8900000000001</v>
      </c>
      <c r="G70" s="7">
        <f t="shared" si="5"/>
        <v>6.2298325994330939E-2</v>
      </c>
      <c r="H70" s="4">
        <f t="shared" si="6"/>
        <v>4</v>
      </c>
      <c r="I70" s="34" t="str">
        <f t="shared" si="7"/>
        <v>Wednesday</v>
      </c>
    </row>
    <row r="71" spans="1:9" ht="15.6">
      <c r="A71" s="2">
        <v>44791</v>
      </c>
      <c r="B71" s="3" t="s">
        <v>11</v>
      </c>
      <c r="C71" s="3" t="s">
        <v>10</v>
      </c>
      <c r="D71" s="4">
        <v>776.22</v>
      </c>
      <c r="E71" s="5">
        <v>961.25</v>
      </c>
      <c r="F71" s="6">
        <f t="shared" si="4"/>
        <v>185.02999999999997</v>
      </c>
      <c r="G71" s="7">
        <f t="shared" si="5"/>
        <v>0.2383731416351034</v>
      </c>
      <c r="H71" s="4">
        <f t="shared" si="6"/>
        <v>10</v>
      </c>
      <c r="I71" s="34" t="str">
        <f t="shared" si="7"/>
        <v>Wednesday</v>
      </c>
    </row>
    <row r="72" spans="1:9" ht="15.6">
      <c r="A72" s="2">
        <v>44792</v>
      </c>
      <c r="B72" s="3" t="s">
        <v>9</v>
      </c>
      <c r="C72" s="3" t="s">
        <v>10</v>
      </c>
      <c r="D72" s="4">
        <v>779.66</v>
      </c>
      <c r="E72" s="5">
        <v>900.75</v>
      </c>
      <c r="F72" s="6">
        <f t="shared" si="4"/>
        <v>121.09000000000003</v>
      </c>
      <c r="G72" s="7">
        <f t="shared" si="5"/>
        <v>0.15531128953646467</v>
      </c>
      <c r="H72" s="4">
        <f t="shared" si="6"/>
        <v>10</v>
      </c>
      <c r="I72" s="34" t="str">
        <f t="shared" si="7"/>
        <v>Thursday</v>
      </c>
    </row>
    <row r="73" spans="1:9" ht="15.6">
      <c r="A73" s="2">
        <v>44792</v>
      </c>
      <c r="B73" s="3" t="s">
        <v>11</v>
      </c>
      <c r="C73" s="3" t="s">
        <v>12</v>
      </c>
      <c r="D73" s="4">
        <v>850.14</v>
      </c>
      <c r="E73" s="5">
        <v>932.25</v>
      </c>
      <c r="F73" s="6">
        <f t="shared" si="4"/>
        <v>82.110000000000014</v>
      </c>
      <c r="G73" s="7">
        <f t="shared" si="5"/>
        <v>9.6584092031900645E-2</v>
      </c>
      <c r="H73" s="4">
        <f t="shared" si="6"/>
        <v>7</v>
      </c>
      <c r="I73" s="34" t="str">
        <f t="shared" si="7"/>
        <v>Thursday</v>
      </c>
    </row>
    <row r="74" spans="1:9" ht="15.6">
      <c r="A74" s="2">
        <v>44795</v>
      </c>
      <c r="B74" s="3" t="s">
        <v>9</v>
      </c>
      <c r="C74" s="3" t="s">
        <v>12</v>
      </c>
      <c r="D74" s="4">
        <v>896.25</v>
      </c>
      <c r="E74" s="5">
        <v>1008.25</v>
      </c>
      <c r="F74" s="6">
        <f t="shared" si="4"/>
        <v>112</v>
      </c>
      <c r="G74" s="7">
        <f t="shared" si="5"/>
        <v>0.12496513249651325</v>
      </c>
      <c r="H74" s="4">
        <f t="shared" si="6"/>
        <v>10</v>
      </c>
      <c r="I74" s="34" t="str">
        <f t="shared" si="7"/>
        <v>Sunday</v>
      </c>
    </row>
    <row r="75" spans="1:9" ht="15.6">
      <c r="A75" s="2">
        <v>44795</v>
      </c>
      <c r="B75" s="3" t="s">
        <v>11</v>
      </c>
      <c r="C75" s="3" t="s">
        <v>10</v>
      </c>
      <c r="D75" s="4">
        <v>1051</v>
      </c>
      <c r="E75" s="5">
        <v>1133</v>
      </c>
      <c r="F75" s="6">
        <f t="shared" si="4"/>
        <v>82</v>
      </c>
      <c r="G75" s="7">
        <f t="shared" si="5"/>
        <v>7.8020932445290195E-2</v>
      </c>
      <c r="H75" s="4">
        <f t="shared" si="6"/>
        <v>7</v>
      </c>
      <c r="I75" s="34" t="str">
        <f t="shared" si="7"/>
        <v>Sunday</v>
      </c>
    </row>
    <row r="76" spans="1:9" ht="15.6">
      <c r="A76" s="2">
        <v>44796</v>
      </c>
      <c r="B76" s="3" t="s">
        <v>9</v>
      </c>
      <c r="C76" s="3" t="s">
        <v>10</v>
      </c>
      <c r="D76" s="4">
        <v>1385.5</v>
      </c>
      <c r="E76" s="5">
        <v>1504.5</v>
      </c>
      <c r="F76" s="6">
        <f t="shared" si="4"/>
        <v>119</v>
      </c>
      <c r="G76" s="7">
        <f t="shared" si="5"/>
        <v>8.5889570552147243E-2</v>
      </c>
      <c r="H76" s="4">
        <f t="shared" si="6"/>
        <v>7</v>
      </c>
      <c r="I76" s="34" t="str">
        <f t="shared" si="7"/>
        <v>Monday</v>
      </c>
    </row>
    <row r="77" spans="1:9" ht="15.6">
      <c r="A77" s="2">
        <v>44796</v>
      </c>
      <c r="B77" s="3" t="s">
        <v>11</v>
      </c>
      <c r="C77" s="3" t="s">
        <v>12</v>
      </c>
      <c r="D77" s="4">
        <v>1075.76</v>
      </c>
      <c r="E77" s="5">
        <v>1262.75</v>
      </c>
      <c r="F77" s="6">
        <f t="shared" si="4"/>
        <v>186.99</v>
      </c>
      <c r="G77" s="7">
        <f t="shared" si="5"/>
        <v>0.17382129843087679</v>
      </c>
      <c r="H77" s="4">
        <f t="shared" si="6"/>
        <v>10</v>
      </c>
      <c r="I77" s="34" t="str">
        <f t="shared" si="7"/>
        <v>Monday</v>
      </c>
    </row>
    <row r="78" spans="1:9" ht="15.6">
      <c r="A78" s="2">
        <v>44797</v>
      </c>
      <c r="B78" s="3" t="s">
        <v>9</v>
      </c>
      <c r="C78" s="3" t="s">
        <v>12</v>
      </c>
      <c r="D78" s="4">
        <v>896.05</v>
      </c>
      <c r="E78" s="5">
        <v>957</v>
      </c>
      <c r="F78" s="6">
        <f t="shared" si="4"/>
        <v>60.950000000000045</v>
      </c>
      <c r="G78" s="7">
        <f t="shared" si="5"/>
        <v>6.8020757770213769E-2</v>
      </c>
      <c r="H78" s="4">
        <f t="shared" si="6"/>
        <v>4</v>
      </c>
      <c r="I78" s="34" t="str">
        <f t="shared" si="7"/>
        <v>Tuesday</v>
      </c>
    </row>
    <row r="79" spans="1:9" ht="15.6">
      <c r="A79" s="2">
        <v>44797</v>
      </c>
      <c r="B79" s="3" t="s">
        <v>11</v>
      </c>
      <c r="C79" s="3" t="s">
        <v>10</v>
      </c>
      <c r="D79" s="4">
        <v>843.34</v>
      </c>
      <c r="E79" s="5">
        <v>1039.25</v>
      </c>
      <c r="F79" s="6">
        <f t="shared" si="4"/>
        <v>195.90999999999997</v>
      </c>
      <c r="G79" s="7">
        <f t="shared" si="5"/>
        <v>0.23230251144259725</v>
      </c>
      <c r="H79" s="4">
        <f t="shared" si="6"/>
        <v>10</v>
      </c>
      <c r="I79" s="34" t="str">
        <f t="shared" si="7"/>
        <v>Tuesday</v>
      </c>
    </row>
    <row r="80" spans="1:9" ht="15.6">
      <c r="A80" s="2">
        <v>44798</v>
      </c>
      <c r="B80" s="3" t="s">
        <v>9</v>
      </c>
      <c r="C80" s="3" t="s">
        <v>10</v>
      </c>
      <c r="D80" s="4">
        <v>1211.6600000000001</v>
      </c>
      <c r="E80" s="5">
        <v>1325.75</v>
      </c>
      <c r="F80" s="6">
        <f t="shared" si="4"/>
        <v>114.08999999999992</v>
      </c>
      <c r="G80" s="7">
        <f t="shared" si="5"/>
        <v>9.4160077909644549E-2</v>
      </c>
      <c r="H80" s="4">
        <f t="shared" si="6"/>
        <v>7</v>
      </c>
      <c r="I80" s="34" t="str">
        <f t="shared" si="7"/>
        <v>Wednesday</v>
      </c>
    </row>
    <row r="81" spans="1:9" ht="15.6">
      <c r="A81" s="2">
        <v>44798</v>
      </c>
      <c r="B81" s="3" t="s">
        <v>11</v>
      </c>
      <c r="C81" s="3" t="s">
        <v>12</v>
      </c>
      <c r="D81" s="4">
        <v>1357.2</v>
      </c>
      <c r="E81" s="5">
        <v>1463.25</v>
      </c>
      <c r="F81" s="6">
        <f t="shared" si="4"/>
        <v>106.04999999999995</v>
      </c>
      <c r="G81" s="7">
        <f t="shared" si="5"/>
        <v>7.8138815207780696E-2</v>
      </c>
      <c r="H81" s="4">
        <f t="shared" si="6"/>
        <v>7</v>
      </c>
      <c r="I81" s="34" t="str">
        <f t="shared" si="7"/>
        <v>Wednesday</v>
      </c>
    </row>
    <row r="82" spans="1:9" ht="15.6">
      <c r="A82" s="2">
        <v>44799</v>
      </c>
      <c r="B82" s="3" t="s">
        <v>9</v>
      </c>
      <c r="C82" s="3" t="s">
        <v>10</v>
      </c>
      <c r="D82" s="4">
        <v>940.87</v>
      </c>
      <c r="E82" s="5">
        <v>1027.75</v>
      </c>
      <c r="F82" s="6">
        <f t="shared" si="4"/>
        <v>86.88</v>
      </c>
      <c r="G82" s="7">
        <f t="shared" si="5"/>
        <v>9.2340068234718922E-2</v>
      </c>
      <c r="H82" s="4">
        <f t="shared" si="6"/>
        <v>7</v>
      </c>
      <c r="I82" s="34" t="str">
        <f t="shared" si="7"/>
        <v>Thursday</v>
      </c>
    </row>
    <row r="83" spans="1:9" ht="15.6">
      <c r="A83" s="2">
        <v>44799</v>
      </c>
      <c r="B83" s="3" t="s">
        <v>11</v>
      </c>
      <c r="C83" s="3" t="s">
        <v>12</v>
      </c>
      <c r="D83" s="4">
        <v>1274.05</v>
      </c>
      <c r="E83" s="5">
        <v>1455</v>
      </c>
      <c r="F83" s="6">
        <f t="shared" si="4"/>
        <v>180.95000000000005</v>
      </c>
      <c r="G83" s="7">
        <f t="shared" si="5"/>
        <v>0.14202739295946004</v>
      </c>
      <c r="H83" s="4">
        <f t="shared" si="6"/>
        <v>10</v>
      </c>
      <c r="I83" s="34" t="str">
        <f t="shared" si="7"/>
        <v>Thursday</v>
      </c>
    </row>
    <row r="84" spans="1:9" ht="15.6">
      <c r="A84" s="2">
        <v>44802</v>
      </c>
      <c r="B84" s="3" t="s">
        <v>9</v>
      </c>
      <c r="C84" s="3" t="s">
        <v>10</v>
      </c>
      <c r="D84" s="4">
        <v>1179.06</v>
      </c>
      <c r="E84" s="5">
        <v>1376</v>
      </c>
      <c r="F84" s="6">
        <f t="shared" si="4"/>
        <v>196.94000000000005</v>
      </c>
      <c r="G84" s="7">
        <f t="shared" si="5"/>
        <v>0.16703136396790669</v>
      </c>
      <c r="H84" s="4">
        <f t="shared" si="6"/>
        <v>10</v>
      </c>
      <c r="I84" s="34" t="str">
        <f t="shared" si="7"/>
        <v>Sunday</v>
      </c>
    </row>
    <row r="85" spans="1:9" ht="15.6">
      <c r="A85" s="2">
        <v>44802</v>
      </c>
      <c r="B85" s="3" t="s">
        <v>11</v>
      </c>
      <c r="C85" s="3" t="s">
        <v>12</v>
      </c>
      <c r="D85" s="4">
        <v>774.2</v>
      </c>
      <c r="E85" s="5">
        <v>946.25</v>
      </c>
      <c r="F85" s="6">
        <f t="shared" si="4"/>
        <v>172.04999999999995</v>
      </c>
      <c r="G85" s="7">
        <f t="shared" si="5"/>
        <v>0.22222939808834918</v>
      </c>
      <c r="H85" s="4">
        <f t="shared" si="6"/>
        <v>10</v>
      </c>
      <c r="I85" s="34" t="str">
        <f t="shared" si="7"/>
        <v>Sunday</v>
      </c>
    </row>
    <row r="86" spans="1:9" ht="15.6">
      <c r="A86" s="2">
        <v>44803</v>
      </c>
      <c r="B86" s="3" t="s">
        <v>9</v>
      </c>
      <c r="C86" s="3" t="s">
        <v>12</v>
      </c>
      <c r="D86" s="4">
        <v>1350.48</v>
      </c>
      <c r="E86" s="5">
        <v>1509.5</v>
      </c>
      <c r="F86" s="6">
        <f t="shared" si="4"/>
        <v>159.01999999999998</v>
      </c>
      <c r="G86" s="7">
        <f t="shared" si="5"/>
        <v>0.11775072566791066</v>
      </c>
      <c r="H86" s="4">
        <f t="shared" si="6"/>
        <v>10</v>
      </c>
      <c r="I86" s="34" t="str">
        <f t="shared" si="7"/>
        <v>Monday</v>
      </c>
    </row>
    <row r="87" spans="1:9" ht="15.6">
      <c r="A87" s="2">
        <v>44803</v>
      </c>
      <c r="B87" s="3" t="s">
        <v>11</v>
      </c>
      <c r="C87" s="3" t="s">
        <v>10</v>
      </c>
      <c r="D87" s="4">
        <v>1053.3699999999999</v>
      </c>
      <c r="E87" s="5">
        <v>1136.25</v>
      </c>
      <c r="F87" s="6">
        <f t="shared" si="4"/>
        <v>82.880000000000109</v>
      </c>
      <c r="G87" s="7">
        <f t="shared" si="5"/>
        <v>7.8680805415001484E-2</v>
      </c>
      <c r="H87" s="4">
        <f t="shared" si="6"/>
        <v>7</v>
      </c>
      <c r="I87" s="34" t="str">
        <f t="shared" si="7"/>
        <v>Monday</v>
      </c>
    </row>
    <row r="88" spans="1:9" ht="15.6">
      <c r="A88" s="2">
        <v>44804</v>
      </c>
      <c r="B88" s="3" t="s">
        <v>9</v>
      </c>
      <c r="C88" s="3" t="s">
        <v>10</v>
      </c>
      <c r="D88" s="4">
        <v>1161.92</v>
      </c>
      <c r="E88" s="5">
        <v>1237</v>
      </c>
      <c r="F88" s="6">
        <f t="shared" si="4"/>
        <v>75.079999999999927</v>
      </c>
      <c r="G88" s="7">
        <f t="shared" si="5"/>
        <v>6.4617185348388811E-2</v>
      </c>
      <c r="H88" s="4">
        <f t="shared" si="6"/>
        <v>4</v>
      </c>
      <c r="I88" s="34" t="str">
        <f t="shared" si="7"/>
        <v>Tuesday</v>
      </c>
    </row>
    <row r="89" spans="1:9" ht="15.6">
      <c r="A89" s="2">
        <v>44804</v>
      </c>
      <c r="B89" s="3" t="s">
        <v>11</v>
      </c>
      <c r="C89" s="3" t="s">
        <v>12</v>
      </c>
      <c r="D89" s="4">
        <v>951.93</v>
      </c>
      <c r="E89" s="5">
        <v>1136</v>
      </c>
      <c r="F89" s="6">
        <f t="shared" si="4"/>
        <v>184.07000000000005</v>
      </c>
      <c r="G89" s="7">
        <f t="shared" si="5"/>
        <v>0.19336505835513121</v>
      </c>
      <c r="H89" s="4">
        <f t="shared" si="6"/>
        <v>10</v>
      </c>
      <c r="I89" s="34" t="str">
        <f t="shared" si="7"/>
        <v>Tuesday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2B1F-68FA-4C19-A90C-A1122AC97560}">
  <dimension ref="A1:Q21"/>
  <sheetViews>
    <sheetView topLeftCell="E1" workbookViewId="0">
      <selection activeCell="Q2" sqref="Q2"/>
    </sheetView>
  </sheetViews>
  <sheetFormatPr defaultRowHeight="14"/>
  <cols>
    <col min="7" max="7" width="10.09765625" customWidth="1"/>
    <col min="11" max="11" width="21.09765625" customWidth="1"/>
    <col min="12" max="12" width="21.3984375" customWidth="1"/>
    <col min="13" max="13" width="11.59765625" customWidth="1"/>
    <col min="14" max="14" width="11.796875" customWidth="1"/>
    <col min="15" max="15" width="11.8984375" customWidth="1"/>
    <col min="16" max="16" width="11.5" customWidth="1"/>
    <col min="17" max="17" width="14.3984375" customWidth="1"/>
  </cols>
  <sheetData>
    <row r="1" spans="1:17">
      <c r="A1" s="18" t="s">
        <v>13</v>
      </c>
      <c r="B1" s="19" t="s">
        <v>14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J1" s="18" t="s">
        <v>22</v>
      </c>
      <c r="K1" s="28" t="s">
        <v>104</v>
      </c>
      <c r="L1" s="28" t="s">
        <v>105</v>
      </c>
      <c r="M1" s="28" t="s">
        <v>107</v>
      </c>
      <c r="N1" s="28" t="s">
        <v>106</v>
      </c>
      <c r="O1" s="28" t="s">
        <v>108</v>
      </c>
      <c r="P1" s="28" t="s">
        <v>109</v>
      </c>
      <c r="Q1" s="28" t="s">
        <v>110</v>
      </c>
    </row>
    <row r="2" spans="1:17">
      <c r="A2" s="20">
        <v>1</v>
      </c>
      <c r="B2" s="22" t="s">
        <v>34</v>
      </c>
      <c r="C2" s="22">
        <v>22</v>
      </c>
      <c r="D2" s="22">
        <v>12</v>
      </c>
      <c r="E2" s="22">
        <v>14</v>
      </c>
      <c r="F2" s="22">
        <v>12</v>
      </c>
      <c r="G2" s="22">
        <v>18</v>
      </c>
      <c r="H2" s="22">
        <f>SUM(C2:G2)</f>
        <v>78</v>
      </c>
      <c r="I2" s="22">
        <f>AVERAGE((C2:G2))</f>
        <v>15.6</v>
      </c>
      <c r="J2" s="22" t="str">
        <f>IF(I2&gt;15,"A","B")</f>
        <v>A</v>
      </c>
      <c r="K2">
        <f>COUNTIF(J2:J21,J2)</f>
        <v>12</v>
      </c>
      <c r="L2">
        <f>COUNTIF(J2:J21,J3)</f>
        <v>8</v>
      </c>
      <c r="M2">
        <f>SUMIFS(H2:H21,B2:B21,B12)</f>
        <v>77</v>
      </c>
      <c r="N2">
        <f>AVERAGEIFS(I2:I21,B2:B21,B12)</f>
        <v>15.4</v>
      </c>
      <c r="O2">
        <f>SUMIFS(H2:H21,B2:B21,B13)</f>
        <v>86</v>
      </c>
      <c r="P2">
        <f>AVERAGEIFS(I2:I21,B2:B21,B13)</f>
        <v>17.2</v>
      </c>
      <c r="Q2">
        <f>COUNT(A2:A21)</f>
        <v>20</v>
      </c>
    </row>
    <row r="3" spans="1:17">
      <c r="A3" s="20">
        <v>2</v>
      </c>
      <c r="B3" s="22" t="s">
        <v>35</v>
      </c>
      <c r="C3" s="22">
        <v>15</v>
      </c>
      <c r="D3" s="22">
        <v>15</v>
      </c>
      <c r="E3" s="22">
        <v>7</v>
      </c>
      <c r="F3" s="22">
        <v>14</v>
      </c>
      <c r="G3" s="22">
        <v>17</v>
      </c>
      <c r="H3" s="22">
        <f t="shared" ref="H3:H21" si="0">SUM(C3:G3)</f>
        <v>68</v>
      </c>
      <c r="I3" s="22">
        <f t="shared" ref="I3:I21" si="1">AVERAGE((C3:G3))</f>
        <v>13.6</v>
      </c>
      <c r="J3" s="22" t="str">
        <f t="shared" ref="J3:J21" si="2">IF(I3&gt;15,"A","B")</f>
        <v>B</v>
      </c>
    </row>
    <row r="4" spans="1:17">
      <c r="A4" s="20">
        <v>3</v>
      </c>
      <c r="B4" s="22" t="s">
        <v>36</v>
      </c>
      <c r="C4" s="22">
        <v>23</v>
      </c>
      <c r="D4" s="22">
        <v>14</v>
      </c>
      <c r="E4" s="22">
        <v>8</v>
      </c>
      <c r="F4" s="22">
        <v>16</v>
      </c>
      <c r="G4" s="22">
        <v>20</v>
      </c>
      <c r="H4" s="22">
        <f t="shared" si="0"/>
        <v>81</v>
      </c>
      <c r="I4" s="22">
        <f t="shared" si="1"/>
        <v>16.2</v>
      </c>
      <c r="J4" s="22" t="str">
        <f t="shared" si="2"/>
        <v>A</v>
      </c>
    </row>
    <row r="5" spans="1:17">
      <c r="A5" s="20">
        <v>4</v>
      </c>
      <c r="B5" s="22" t="s">
        <v>37</v>
      </c>
      <c r="C5" s="22">
        <v>12</v>
      </c>
      <c r="D5" s="22">
        <v>17</v>
      </c>
      <c r="E5" s="22">
        <v>10</v>
      </c>
      <c r="F5" s="22">
        <v>13</v>
      </c>
      <c r="G5" s="22">
        <v>18</v>
      </c>
      <c r="H5" s="22">
        <f t="shared" si="0"/>
        <v>70</v>
      </c>
      <c r="I5" s="22">
        <f t="shared" si="1"/>
        <v>14</v>
      </c>
      <c r="J5" s="22" t="str">
        <f t="shared" si="2"/>
        <v>B</v>
      </c>
    </row>
    <row r="6" spans="1:17">
      <c r="A6" s="20">
        <v>5</v>
      </c>
      <c r="B6" s="22" t="s">
        <v>38</v>
      </c>
      <c r="C6" s="22">
        <v>19</v>
      </c>
      <c r="D6" s="22">
        <v>8</v>
      </c>
      <c r="E6" s="22">
        <v>20</v>
      </c>
      <c r="F6" s="22">
        <v>17</v>
      </c>
      <c r="G6" s="22">
        <v>15</v>
      </c>
      <c r="H6" s="22">
        <f t="shared" si="0"/>
        <v>79</v>
      </c>
      <c r="I6" s="22">
        <f t="shared" si="1"/>
        <v>15.8</v>
      </c>
      <c r="J6" s="22" t="str">
        <f t="shared" si="2"/>
        <v>A</v>
      </c>
    </row>
    <row r="7" spans="1:17">
      <c r="A7" s="20">
        <v>6</v>
      </c>
      <c r="B7" s="22" t="s">
        <v>39</v>
      </c>
      <c r="C7" s="22">
        <v>25</v>
      </c>
      <c r="D7" s="22">
        <v>19</v>
      </c>
      <c r="E7" s="22">
        <v>3</v>
      </c>
      <c r="F7" s="22">
        <v>10</v>
      </c>
      <c r="G7" s="22">
        <v>14</v>
      </c>
      <c r="H7" s="22">
        <f t="shared" si="0"/>
        <v>71</v>
      </c>
      <c r="I7" s="22">
        <f t="shared" si="1"/>
        <v>14.2</v>
      </c>
      <c r="J7" s="22" t="str">
        <f t="shared" si="2"/>
        <v>B</v>
      </c>
    </row>
    <row r="8" spans="1:17">
      <c r="A8" s="20">
        <v>7</v>
      </c>
      <c r="B8" s="22" t="s">
        <v>40</v>
      </c>
      <c r="C8" s="22">
        <v>33</v>
      </c>
      <c r="D8" s="22">
        <v>20</v>
      </c>
      <c r="E8" s="22">
        <v>7</v>
      </c>
      <c r="F8" s="22">
        <v>14</v>
      </c>
      <c r="G8" s="22">
        <v>18</v>
      </c>
      <c r="H8" s="22">
        <f t="shared" si="0"/>
        <v>92</v>
      </c>
      <c r="I8" s="22">
        <f t="shared" si="1"/>
        <v>18.399999999999999</v>
      </c>
      <c r="J8" s="22" t="str">
        <f t="shared" si="2"/>
        <v>A</v>
      </c>
    </row>
    <row r="9" spans="1:17">
      <c r="A9" s="20">
        <v>8</v>
      </c>
      <c r="B9" s="22" t="s">
        <v>41</v>
      </c>
      <c r="C9" s="22">
        <v>12</v>
      </c>
      <c r="D9" s="22">
        <v>13</v>
      </c>
      <c r="E9" s="22">
        <v>8</v>
      </c>
      <c r="F9" s="22">
        <v>12</v>
      </c>
      <c r="G9" s="22">
        <v>19</v>
      </c>
      <c r="H9" s="22">
        <f t="shared" si="0"/>
        <v>64</v>
      </c>
      <c r="I9" s="22">
        <f t="shared" si="1"/>
        <v>12.8</v>
      </c>
      <c r="J9" s="22" t="str">
        <f t="shared" si="2"/>
        <v>B</v>
      </c>
    </row>
    <row r="10" spans="1:17">
      <c r="A10" s="20">
        <v>9</v>
      </c>
      <c r="B10" s="22" t="s">
        <v>42</v>
      </c>
      <c r="C10" s="22">
        <v>18</v>
      </c>
      <c r="D10" s="22">
        <v>12</v>
      </c>
      <c r="E10" s="22">
        <v>10</v>
      </c>
      <c r="F10" s="22">
        <v>11</v>
      </c>
      <c r="G10" s="22">
        <v>27</v>
      </c>
      <c r="H10" s="22">
        <f t="shared" si="0"/>
        <v>78</v>
      </c>
      <c r="I10" s="22">
        <f t="shared" si="1"/>
        <v>15.6</v>
      </c>
      <c r="J10" s="22" t="str">
        <f t="shared" si="2"/>
        <v>A</v>
      </c>
    </row>
    <row r="11" spans="1:17">
      <c r="A11" s="20">
        <v>10</v>
      </c>
      <c r="B11" s="21" t="s">
        <v>23</v>
      </c>
      <c r="C11" s="22">
        <v>20</v>
      </c>
      <c r="D11" s="22">
        <v>10</v>
      </c>
      <c r="E11" s="22">
        <v>14</v>
      </c>
      <c r="F11" s="22">
        <v>18</v>
      </c>
      <c r="G11" s="22">
        <v>15</v>
      </c>
      <c r="H11" s="22">
        <f t="shared" si="0"/>
        <v>77</v>
      </c>
      <c r="I11" s="22">
        <f t="shared" si="1"/>
        <v>15.4</v>
      </c>
      <c r="J11" s="22" t="str">
        <f t="shared" si="2"/>
        <v>A</v>
      </c>
    </row>
    <row r="12" spans="1:17">
      <c r="A12" s="20">
        <v>11</v>
      </c>
      <c r="B12" s="21" t="s">
        <v>24</v>
      </c>
      <c r="C12" s="22">
        <v>21</v>
      </c>
      <c r="D12" s="22">
        <v>12</v>
      </c>
      <c r="E12" s="22">
        <v>14</v>
      </c>
      <c r="F12" s="22">
        <v>12</v>
      </c>
      <c r="G12" s="22">
        <v>18</v>
      </c>
      <c r="H12" s="22">
        <f t="shared" si="0"/>
        <v>77</v>
      </c>
      <c r="I12" s="22">
        <f t="shared" si="1"/>
        <v>15.4</v>
      </c>
      <c r="J12" s="22" t="str">
        <f t="shared" si="2"/>
        <v>A</v>
      </c>
    </row>
    <row r="13" spans="1:17">
      <c r="A13" s="20">
        <v>12</v>
      </c>
      <c r="B13" s="21" t="s">
        <v>25</v>
      </c>
      <c r="C13" s="22">
        <v>33</v>
      </c>
      <c r="D13" s="22">
        <v>15</v>
      </c>
      <c r="E13" s="22">
        <v>7</v>
      </c>
      <c r="F13" s="22">
        <v>14</v>
      </c>
      <c r="G13" s="22">
        <v>17</v>
      </c>
      <c r="H13" s="22">
        <f t="shared" si="0"/>
        <v>86</v>
      </c>
      <c r="I13" s="22">
        <f t="shared" si="1"/>
        <v>17.2</v>
      </c>
      <c r="J13" s="22" t="str">
        <f t="shared" si="2"/>
        <v>A</v>
      </c>
    </row>
    <row r="14" spans="1:17">
      <c r="A14" s="20">
        <v>13</v>
      </c>
      <c r="B14" s="21" t="s">
        <v>26</v>
      </c>
      <c r="C14" s="22">
        <v>15</v>
      </c>
      <c r="D14" s="22">
        <v>14</v>
      </c>
      <c r="E14" s="22">
        <v>8</v>
      </c>
      <c r="F14" s="22">
        <v>16</v>
      </c>
      <c r="G14" s="22">
        <v>20</v>
      </c>
      <c r="H14" s="22">
        <f t="shared" si="0"/>
        <v>73</v>
      </c>
      <c r="I14" s="22">
        <f t="shared" si="1"/>
        <v>14.6</v>
      </c>
      <c r="J14" s="22" t="str">
        <f t="shared" si="2"/>
        <v>B</v>
      </c>
    </row>
    <row r="15" spans="1:17">
      <c r="A15" s="20">
        <v>14</v>
      </c>
      <c r="B15" s="21" t="s">
        <v>27</v>
      </c>
      <c r="C15" s="22">
        <v>14</v>
      </c>
      <c r="D15" s="22">
        <v>17</v>
      </c>
      <c r="E15" s="22">
        <v>10</v>
      </c>
      <c r="F15" s="22">
        <v>13</v>
      </c>
      <c r="G15" s="22">
        <v>18</v>
      </c>
      <c r="H15" s="22">
        <f t="shared" si="0"/>
        <v>72</v>
      </c>
      <c r="I15" s="22">
        <f t="shared" si="1"/>
        <v>14.4</v>
      </c>
      <c r="J15" s="22" t="str">
        <f t="shared" si="2"/>
        <v>B</v>
      </c>
    </row>
    <row r="16" spans="1:17">
      <c r="A16" s="20">
        <v>15</v>
      </c>
      <c r="B16" s="21" t="s">
        <v>28</v>
      </c>
      <c r="C16" s="22">
        <v>16</v>
      </c>
      <c r="D16" s="22">
        <v>8</v>
      </c>
      <c r="E16" s="22">
        <v>20</v>
      </c>
      <c r="F16" s="22">
        <v>17</v>
      </c>
      <c r="G16" s="22">
        <v>15</v>
      </c>
      <c r="H16" s="22">
        <f t="shared" si="0"/>
        <v>76</v>
      </c>
      <c r="I16" s="22">
        <f t="shared" si="1"/>
        <v>15.2</v>
      </c>
      <c r="J16" s="22" t="str">
        <f t="shared" si="2"/>
        <v>A</v>
      </c>
    </row>
    <row r="17" spans="1:10">
      <c r="A17" s="20">
        <v>16</v>
      </c>
      <c r="B17" s="21" t="s">
        <v>29</v>
      </c>
      <c r="C17" s="22">
        <v>18</v>
      </c>
      <c r="D17" s="22">
        <v>19</v>
      </c>
      <c r="E17" s="22">
        <v>3</v>
      </c>
      <c r="F17" s="22">
        <v>10</v>
      </c>
      <c r="G17" s="22">
        <v>14</v>
      </c>
      <c r="H17" s="22">
        <f t="shared" si="0"/>
        <v>64</v>
      </c>
      <c r="I17" s="22">
        <f t="shared" si="1"/>
        <v>12.8</v>
      </c>
      <c r="J17" s="22" t="str">
        <f t="shared" si="2"/>
        <v>B</v>
      </c>
    </row>
    <row r="18" spans="1:10">
      <c r="A18" s="20">
        <v>17</v>
      </c>
      <c r="B18" s="21" t="s">
        <v>30</v>
      </c>
      <c r="C18" s="22">
        <v>19</v>
      </c>
      <c r="D18" s="22">
        <v>20</v>
      </c>
      <c r="E18" s="22">
        <v>7</v>
      </c>
      <c r="F18" s="22">
        <v>14</v>
      </c>
      <c r="G18" s="22">
        <v>18</v>
      </c>
      <c r="H18" s="22">
        <f t="shared" si="0"/>
        <v>78</v>
      </c>
      <c r="I18" s="22">
        <f t="shared" si="1"/>
        <v>15.6</v>
      </c>
      <c r="J18" s="22" t="str">
        <f t="shared" si="2"/>
        <v>A</v>
      </c>
    </row>
    <row r="19" spans="1:10">
      <c r="A19" s="20">
        <v>18</v>
      </c>
      <c r="B19" s="21" t="s">
        <v>31</v>
      </c>
      <c r="C19" s="22">
        <v>22</v>
      </c>
      <c r="D19" s="22">
        <v>13</v>
      </c>
      <c r="E19" s="22">
        <v>8</v>
      </c>
      <c r="F19" s="22">
        <v>12</v>
      </c>
      <c r="G19" s="22">
        <v>19</v>
      </c>
      <c r="H19" s="22">
        <f t="shared" si="0"/>
        <v>74</v>
      </c>
      <c r="I19" s="22">
        <f t="shared" si="1"/>
        <v>14.8</v>
      </c>
      <c r="J19" s="22" t="str">
        <f t="shared" si="2"/>
        <v>B</v>
      </c>
    </row>
    <row r="20" spans="1:10">
      <c r="A20" s="20">
        <v>19</v>
      </c>
      <c r="B20" s="21" t="s">
        <v>32</v>
      </c>
      <c r="C20" s="22">
        <v>26</v>
      </c>
      <c r="D20" s="22">
        <v>12</v>
      </c>
      <c r="E20" s="22">
        <v>10</v>
      </c>
      <c r="F20" s="22">
        <v>11</v>
      </c>
      <c r="G20" s="22">
        <v>27</v>
      </c>
      <c r="H20" s="22">
        <f t="shared" si="0"/>
        <v>86</v>
      </c>
      <c r="I20" s="22">
        <f t="shared" si="1"/>
        <v>17.2</v>
      </c>
      <c r="J20" s="22" t="str">
        <f t="shared" si="2"/>
        <v>A</v>
      </c>
    </row>
    <row r="21" spans="1:10">
      <c r="A21" s="20">
        <v>20</v>
      </c>
      <c r="B21" s="22" t="s">
        <v>33</v>
      </c>
      <c r="C21" s="22">
        <v>30</v>
      </c>
      <c r="D21" s="22">
        <v>10</v>
      </c>
      <c r="E21" s="22">
        <v>14</v>
      </c>
      <c r="F21" s="22">
        <v>18</v>
      </c>
      <c r="G21" s="22">
        <v>15</v>
      </c>
      <c r="H21" s="22">
        <f t="shared" si="0"/>
        <v>87</v>
      </c>
      <c r="I21" s="22">
        <f t="shared" si="1"/>
        <v>17.399999999999999</v>
      </c>
      <c r="J21" s="22" t="str">
        <f t="shared" si="2"/>
        <v>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4EDA-5F64-42A1-95FC-EB773E063EE1}">
  <dimension ref="B1:C21"/>
  <sheetViews>
    <sheetView zoomScale="86" workbookViewId="0">
      <selection activeCell="E11" sqref="E11"/>
    </sheetView>
  </sheetViews>
  <sheetFormatPr defaultRowHeight="14"/>
  <cols>
    <col min="2" max="2" width="18.296875" customWidth="1"/>
    <col min="3" max="3" width="30.296875" customWidth="1"/>
  </cols>
  <sheetData>
    <row r="1" spans="2:3">
      <c r="B1" s="25" t="s">
        <v>47</v>
      </c>
      <c r="C1" s="26"/>
    </row>
    <row r="2" spans="2:3" ht="15.05">
      <c r="B2" s="8" t="s">
        <v>14</v>
      </c>
      <c r="C2" s="29" t="s">
        <v>65</v>
      </c>
    </row>
    <row r="3" spans="2:3">
      <c r="B3" s="8" t="s">
        <v>43</v>
      </c>
      <c r="C3" s="8" t="s">
        <v>66</v>
      </c>
    </row>
    <row r="4" spans="2:3">
      <c r="B4" s="8" t="s">
        <v>44</v>
      </c>
      <c r="C4" s="8">
        <v>9930456</v>
      </c>
    </row>
    <row r="5" spans="2:3">
      <c r="B5" s="8" t="s">
        <v>45</v>
      </c>
      <c r="C5" s="16" t="s">
        <v>67</v>
      </c>
    </row>
    <row r="6" spans="2:3">
      <c r="B6" s="8" t="s">
        <v>46</v>
      </c>
      <c r="C6" s="8" t="s">
        <v>68</v>
      </c>
    </row>
    <row r="7" spans="2:3">
      <c r="B7" s="15"/>
      <c r="C7" s="15"/>
    </row>
    <row r="8" spans="2:3">
      <c r="B8" s="15"/>
      <c r="C8" s="15"/>
    </row>
    <row r="9" spans="2:3">
      <c r="B9" s="25" t="s">
        <v>48</v>
      </c>
      <c r="C9" s="26"/>
    </row>
    <row r="10" spans="2:3">
      <c r="B10" s="8" t="s">
        <v>14</v>
      </c>
      <c r="C10" s="8" t="s">
        <v>69</v>
      </c>
    </row>
    <row r="11" spans="2:3">
      <c r="B11" s="8" t="s">
        <v>43</v>
      </c>
      <c r="C11" s="8" t="s">
        <v>70</v>
      </c>
    </row>
    <row r="12" spans="2:3">
      <c r="B12" s="8" t="s">
        <v>44</v>
      </c>
      <c r="C12" s="8">
        <v>34692568</v>
      </c>
    </row>
    <row r="13" spans="2:3">
      <c r="B13" s="8" t="s">
        <v>45</v>
      </c>
      <c r="C13" s="16" t="s">
        <v>71</v>
      </c>
    </row>
    <row r="14" spans="2:3">
      <c r="B14" s="8" t="s">
        <v>46</v>
      </c>
      <c r="C14" s="8" t="s">
        <v>72</v>
      </c>
    </row>
    <row r="15" spans="2:3">
      <c r="B15" s="15"/>
      <c r="C15" s="15"/>
    </row>
    <row r="16" spans="2:3">
      <c r="B16" s="31" t="s">
        <v>49</v>
      </c>
      <c r="C16" s="30"/>
    </row>
    <row r="17" spans="2:3">
      <c r="B17" s="32" t="s">
        <v>81</v>
      </c>
      <c r="C17" s="32"/>
    </row>
    <row r="18" spans="2:3">
      <c r="B18" s="8" t="s">
        <v>73</v>
      </c>
      <c r="C18" s="8" t="s">
        <v>76</v>
      </c>
    </row>
    <row r="19" spans="2:3">
      <c r="B19" s="8" t="s">
        <v>74</v>
      </c>
      <c r="C19" s="8" t="s">
        <v>77</v>
      </c>
    </row>
    <row r="20" spans="2:3">
      <c r="B20" s="8" t="s">
        <v>75</v>
      </c>
      <c r="C20" s="8" t="s">
        <v>80</v>
      </c>
    </row>
    <row r="21" spans="2:3">
      <c r="B21" s="8" t="s">
        <v>82</v>
      </c>
      <c r="C21" s="8">
        <v>10000</v>
      </c>
    </row>
  </sheetData>
  <mergeCells count="3">
    <mergeCell ref="B1:C1"/>
    <mergeCell ref="B9:C9"/>
    <mergeCell ref="B17:C17"/>
  </mergeCells>
  <hyperlinks>
    <hyperlink ref="C5" r:id="rId1" xr:uid="{88F4B6BB-EC15-489E-9206-4922743B698B}"/>
    <hyperlink ref="C13" r:id="rId2" xr:uid="{50004D38-DACE-46F7-AE5D-A7F1097F9E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D5A6-A99C-4325-AAA3-7AEA7C6CC13E}">
  <dimension ref="A1:O24"/>
  <sheetViews>
    <sheetView topLeftCell="F1" zoomScale="65" workbookViewId="0">
      <selection activeCell="J26" sqref="J26"/>
    </sheetView>
  </sheetViews>
  <sheetFormatPr defaultRowHeight="14"/>
  <cols>
    <col min="1" max="1" width="29" bestFit="1" customWidth="1"/>
    <col min="2" max="2" width="37.5" bestFit="1" customWidth="1"/>
    <col min="3" max="3" width="29.796875" bestFit="1" customWidth="1"/>
    <col min="4" max="4" width="29.19921875" bestFit="1" customWidth="1"/>
    <col min="5" max="5" width="22.3984375" customWidth="1"/>
    <col min="6" max="6" width="20.796875" customWidth="1"/>
    <col min="7" max="7" width="31.8984375" customWidth="1"/>
    <col min="8" max="8" width="20.796875" customWidth="1"/>
    <col min="9" max="9" width="26" customWidth="1"/>
    <col min="10" max="11" width="20.796875" customWidth="1"/>
    <col min="14" max="14" width="22.69921875" customWidth="1"/>
    <col min="15" max="15" width="25.69921875" customWidth="1"/>
  </cols>
  <sheetData>
    <row r="1" spans="1:15" ht="22.6">
      <c r="A1" s="9" t="s">
        <v>50</v>
      </c>
      <c r="B1" s="9" t="s">
        <v>51</v>
      </c>
      <c r="C1" s="9" t="s">
        <v>52</v>
      </c>
      <c r="D1" s="9" t="s">
        <v>53</v>
      </c>
      <c r="E1" s="10" t="s">
        <v>62</v>
      </c>
      <c r="F1" s="10" t="s">
        <v>63</v>
      </c>
      <c r="G1" s="9" t="s">
        <v>111</v>
      </c>
      <c r="H1" s="9" t="s">
        <v>112</v>
      </c>
      <c r="I1" s="9" t="s">
        <v>113</v>
      </c>
      <c r="J1" s="9" t="s">
        <v>114</v>
      </c>
      <c r="K1" s="9"/>
    </row>
    <row r="2" spans="1:15" ht="23.1">
      <c r="A2" s="11">
        <v>1001</v>
      </c>
      <c r="B2" s="11" t="s">
        <v>83</v>
      </c>
      <c r="C2" s="11" t="s">
        <v>54</v>
      </c>
      <c r="D2" s="11">
        <v>10000</v>
      </c>
      <c r="E2" s="12">
        <v>44287</v>
      </c>
      <c r="F2" s="13" t="s">
        <v>64</v>
      </c>
      <c r="G2" s="13" t="str">
        <f>INDEX(B2:B24,MATCH(MAX(D2:D24),D2:D24,0))</f>
        <v>Liam</v>
      </c>
      <c r="H2" s="13" t="str">
        <f>IF(D2&gt;=60000,"A",IF(AND(D2&gt;=45000,D2&lt;60000),"B",IF(AND(D2&gt;=35000,D2&lt;45000),"C",IF(AND(D2&gt;=20000,D2&lt;35000),"D","E"))))</f>
        <v>E</v>
      </c>
      <c r="I2" s="13" t="str">
        <f ca="1">DATEDIF(E2,TODAY(),"Y")&amp;" Years"</f>
        <v>3 Years</v>
      </c>
      <c r="J2" s="13"/>
      <c r="K2" s="13"/>
      <c r="N2" s="17" t="s">
        <v>62</v>
      </c>
      <c r="O2" s="17" t="s">
        <v>78</v>
      </c>
    </row>
    <row r="3" spans="1:15" ht="23.1">
      <c r="A3" s="11">
        <v>1002</v>
      </c>
      <c r="B3" s="11" t="s">
        <v>84</v>
      </c>
      <c r="C3" s="11" t="s">
        <v>55</v>
      </c>
      <c r="D3" s="11">
        <v>30000</v>
      </c>
      <c r="E3" s="12">
        <v>43620</v>
      </c>
      <c r="F3" s="13" t="s">
        <v>64</v>
      </c>
      <c r="G3" s="13"/>
      <c r="H3" s="13" t="str">
        <f t="shared" ref="H3:H24" si="0">IF(D3&gt;=60000,"A",IF(AND(D3&gt;=45000,D3&lt;60000),"B",IF(AND(D3&gt;=35000,D3&lt;45000),"C",IF(AND(D3&gt;=20000,D3&lt;35000),"D","E"))))</f>
        <v>D</v>
      </c>
      <c r="I3" s="13" t="str">
        <f t="shared" ref="I3:I24" ca="1" si="1">DATEDIF(E3,TODAY(),"Y")&amp;" Years"</f>
        <v>4 Years</v>
      </c>
      <c r="J3" s="13"/>
      <c r="K3" s="13"/>
      <c r="N3" s="17" t="s">
        <v>63</v>
      </c>
      <c r="O3" s="17" t="s">
        <v>79</v>
      </c>
    </row>
    <row r="4" spans="1:15" ht="23.1">
      <c r="A4" s="11">
        <v>1003</v>
      </c>
      <c r="B4" s="11" t="s">
        <v>85</v>
      </c>
      <c r="C4" s="11" t="s">
        <v>56</v>
      </c>
      <c r="D4" s="11">
        <v>40000</v>
      </c>
      <c r="E4" s="12">
        <v>42891</v>
      </c>
      <c r="F4" s="13" t="s">
        <v>64</v>
      </c>
      <c r="G4" s="13"/>
      <c r="H4" s="13" t="str">
        <f t="shared" si="0"/>
        <v>C</v>
      </c>
      <c r="I4" s="13" t="str">
        <f t="shared" ca="1" si="1"/>
        <v>6 Years</v>
      </c>
      <c r="J4" s="13"/>
      <c r="K4" s="13"/>
    </row>
    <row r="5" spans="1:15" ht="23.1">
      <c r="A5" s="11">
        <v>1004</v>
      </c>
      <c r="B5" s="11" t="s">
        <v>86</v>
      </c>
      <c r="C5" s="11" t="s">
        <v>57</v>
      </c>
      <c r="D5" s="11">
        <v>35000</v>
      </c>
      <c r="E5" s="12">
        <v>41796</v>
      </c>
      <c r="F5" s="13" t="s">
        <v>64</v>
      </c>
      <c r="G5" s="13"/>
      <c r="H5" s="13" t="str">
        <f t="shared" si="0"/>
        <v>C</v>
      </c>
      <c r="I5" s="13" t="str">
        <f t="shared" ca="1" si="1"/>
        <v>9 Years</v>
      </c>
      <c r="J5" s="13"/>
      <c r="K5" s="13"/>
    </row>
    <row r="6" spans="1:15" ht="23.1">
      <c r="A6" s="11">
        <v>1005</v>
      </c>
      <c r="B6" s="11" t="s">
        <v>87</v>
      </c>
      <c r="C6" s="11" t="s">
        <v>58</v>
      </c>
      <c r="D6" s="11">
        <v>50000</v>
      </c>
      <c r="E6" s="12">
        <v>43623</v>
      </c>
      <c r="F6" s="13" t="s">
        <v>64</v>
      </c>
      <c r="G6" s="13"/>
      <c r="H6" s="13" t="str">
        <f t="shared" si="0"/>
        <v>B</v>
      </c>
      <c r="I6" s="13" t="str">
        <f t="shared" ca="1" si="1"/>
        <v>4 Years</v>
      </c>
      <c r="J6" s="13"/>
      <c r="K6" s="13"/>
      <c r="N6" s="23"/>
      <c r="O6" s="23"/>
    </row>
    <row r="7" spans="1:15" ht="23.1">
      <c r="A7" s="11">
        <v>1006</v>
      </c>
      <c r="B7" s="11" t="s">
        <v>88</v>
      </c>
      <c r="C7" s="11" t="s">
        <v>54</v>
      </c>
      <c r="D7" s="11">
        <v>79000</v>
      </c>
      <c r="E7" s="12">
        <v>41433</v>
      </c>
      <c r="F7" s="14">
        <v>41796</v>
      </c>
      <c r="G7" s="14"/>
      <c r="H7" s="13" t="str">
        <f t="shared" si="0"/>
        <v>A</v>
      </c>
      <c r="I7" s="13" t="str">
        <f t="shared" ca="1" si="1"/>
        <v>10 Years</v>
      </c>
      <c r="J7" s="13"/>
      <c r="K7" s="14"/>
      <c r="N7" s="24"/>
      <c r="O7" s="24"/>
    </row>
    <row r="8" spans="1:15" ht="23.1">
      <c r="A8" s="11">
        <v>1007</v>
      </c>
      <c r="B8" s="11" t="s">
        <v>89</v>
      </c>
      <c r="C8" s="11" t="s">
        <v>55</v>
      </c>
      <c r="D8" s="11">
        <v>50000</v>
      </c>
      <c r="E8" s="12">
        <v>41799</v>
      </c>
      <c r="F8" s="13" t="s">
        <v>64</v>
      </c>
      <c r="G8" s="13"/>
      <c r="H8" s="13" t="str">
        <f t="shared" si="0"/>
        <v>B</v>
      </c>
      <c r="I8" s="13" t="str">
        <f t="shared" ca="1" si="1"/>
        <v>9 Years</v>
      </c>
      <c r="J8" s="13"/>
      <c r="K8" s="13"/>
      <c r="N8" s="24"/>
      <c r="O8" s="24"/>
    </row>
    <row r="9" spans="1:15" ht="23.1">
      <c r="A9" s="11">
        <v>1008</v>
      </c>
      <c r="B9" s="11" t="s">
        <v>90</v>
      </c>
      <c r="C9" s="11" t="s">
        <v>56</v>
      </c>
      <c r="D9" s="11">
        <v>30000</v>
      </c>
      <c r="E9" s="12">
        <v>43261</v>
      </c>
      <c r="F9" s="13" t="s">
        <v>64</v>
      </c>
      <c r="G9" s="13"/>
      <c r="H9" s="13" t="str">
        <f t="shared" si="0"/>
        <v>D</v>
      </c>
      <c r="I9" s="13" t="str">
        <f t="shared" ca="1" si="1"/>
        <v>5 Years</v>
      </c>
      <c r="J9" s="13"/>
      <c r="K9" s="13"/>
      <c r="N9" s="24"/>
      <c r="O9" s="24"/>
    </row>
    <row r="10" spans="1:15" ht="23.1">
      <c r="A10" s="11">
        <v>1009</v>
      </c>
      <c r="B10" s="11" t="s">
        <v>91</v>
      </c>
      <c r="C10" s="11" t="s">
        <v>57</v>
      </c>
      <c r="D10" s="11">
        <v>44000</v>
      </c>
      <c r="E10" s="12">
        <v>44723</v>
      </c>
      <c r="F10" s="13" t="s">
        <v>64</v>
      </c>
      <c r="G10" s="13"/>
      <c r="H10" s="13" t="str">
        <f t="shared" si="0"/>
        <v>C</v>
      </c>
      <c r="I10" s="13" t="str">
        <f t="shared" ca="1" si="1"/>
        <v>1 Years</v>
      </c>
      <c r="J10" s="13"/>
      <c r="K10" s="13"/>
    </row>
    <row r="11" spans="1:15" ht="23.1">
      <c r="A11" s="11">
        <v>1010</v>
      </c>
      <c r="B11" s="11" t="s">
        <v>92</v>
      </c>
      <c r="C11" s="11" t="s">
        <v>58</v>
      </c>
      <c r="D11" s="11">
        <v>20000</v>
      </c>
      <c r="E11" s="12">
        <v>44359</v>
      </c>
      <c r="F11" s="13" t="s">
        <v>64</v>
      </c>
      <c r="G11" s="13"/>
      <c r="H11" s="13" t="str">
        <f t="shared" si="0"/>
        <v>D</v>
      </c>
      <c r="I11" s="13" t="str">
        <f t="shared" ca="1" si="1"/>
        <v>2 Years</v>
      </c>
      <c r="J11" s="13"/>
      <c r="K11" s="13"/>
    </row>
    <row r="12" spans="1:15" ht="23.1">
      <c r="A12" s="11">
        <v>1011</v>
      </c>
      <c r="B12" s="11" t="s">
        <v>93</v>
      </c>
      <c r="C12" s="11" t="s">
        <v>54</v>
      </c>
      <c r="D12" s="11">
        <v>30000</v>
      </c>
      <c r="E12" s="12">
        <v>43629</v>
      </c>
      <c r="F12" s="13" t="s">
        <v>64</v>
      </c>
      <c r="G12" s="13"/>
      <c r="H12" s="13" t="str">
        <f t="shared" si="0"/>
        <v>D</v>
      </c>
      <c r="I12" s="13" t="str">
        <f t="shared" ca="1" si="1"/>
        <v>4 Years</v>
      </c>
      <c r="J12" s="13"/>
      <c r="K12" s="13"/>
    </row>
    <row r="13" spans="1:15" ht="23.1">
      <c r="A13" s="11">
        <v>1012</v>
      </c>
      <c r="B13" s="11" t="s">
        <v>94</v>
      </c>
      <c r="C13" s="11" t="s">
        <v>55</v>
      </c>
      <c r="D13" s="11">
        <v>50000</v>
      </c>
      <c r="E13" s="12">
        <v>42169</v>
      </c>
      <c r="F13" s="14">
        <v>44723</v>
      </c>
      <c r="G13" s="14"/>
      <c r="H13" s="13" t="str">
        <f t="shared" si="0"/>
        <v>B</v>
      </c>
      <c r="I13" s="13" t="str">
        <f t="shared" ca="1" si="1"/>
        <v>8 Years</v>
      </c>
      <c r="J13" s="13"/>
      <c r="K13" s="14"/>
    </row>
    <row r="14" spans="1:15" ht="23.1">
      <c r="A14" s="11">
        <v>1013</v>
      </c>
      <c r="B14" s="11" t="s">
        <v>95</v>
      </c>
      <c r="C14" s="11" t="s">
        <v>56</v>
      </c>
      <c r="D14" s="11">
        <v>45000</v>
      </c>
      <c r="E14" s="12">
        <v>41075</v>
      </c>
      <c r="F14" s="13" t="s">
        <v>64</v>
      </c>
      <c r="G14" s="13"/>
      <c r="H14" s="13" t="str">
        <f t="shared" si="0"/>
        <v>B</v>
      </c>
      <c r="I14" s="13" t="str">
        <f t="shared" ca="1" si="1"/>
        <v>11 Years</v>
      </c>
      <c r="J14" s="13"/>
      <c r="K14" s="13"/>
    </row>
    <row r="15" spans="1:15" ht="23.1">
      <c r="A15" s="11">
        <v>1014</v>
      </c>
      <c r="B15" s="11" t="s">
        <v>96</v>
      </c>
      <c r="C15" s="11" t="s">
        <v>57</v>
      </c>
      <c r="D15" s="11">
        <v>44000</v>
      </c>
      <c r="E15" s="12">
        <v>43632</v>
      </c>
      <c r="F15" s="13" t="s">
        <v>64</v>
      </c>
      <c r="G15" s="13"/>
      <c r="H15" s="13" t="str">
        <f t="shared" si="0"/>
        <v>C</v>
      </c>
      <c r="I15" s="13" t="str">
        <f t="shared" ca="1" si="1"/>
        <v>4 Years</v>
      </c>
      <c r="J15" s="13"/>
      <c r="K15" s="13"/>
    </row>
    <row r="16" spans="1:15" ht="23.1">
      <c r="A16" s="11">
        <v>1015</v>
      </c>
      <c r="B16" s="11" t="s">
        <v>97</v>
      </c>
      <c r="C16" s="11" t="s">
        <v>58</v>
      </c>
      <c r="D16" s="11">
        <v>20000</v>
      </c>
      <c r="E16" s="12">
        <v>43633</v>
      </c>
      <c r="F16" s="13" t="s">
        <v>64</v>
      </c>
      <c r="G16" s="13"/>
      <c r="H16" s="13" t="str">
        <f t="shared" si="0"/>
        <v>D</v>
      </c>
      <c r="I16" s="13" t="str">
        <f t="shared" ca="1" si="1"/>
        <v>4 Years</v>
      </c>
      <c r="J16" s="13"/>
      <c r="K16" s="13"/>
    </row>
    <row r="17" spans="1:11" ht="23.1">
      <c r="A17" s="11">
        <v>1016</v>
      </c>
      <c r="B17" s="11" t="s">
        <v>98</v>
      </c>
      <c r="C17" s="11" t="s">
        <v>54</v>
      </c>
      <c r="D17" s="11">
        <v>30000</v>
      </c>
      <c r="E17" s="12">
        <v>39982</v>
      </c>
      <c r="F17" s="13" t="s">
        <v>64</v>
      </c>
      <c r="G17" s="13"/>
      <c r="H17" s="13" t="str">
        <f t="shared" si="0"/>
        <v>D</v>
      </c>
      <c r="I17" s="13" t="str">
        <f t="shared" ca="1" si="1"/>
        <v>14 Years</v>
      </c>
      <c r="J17" s="13"/>
      <c r="K17" s="13"/>
    </row>
    <row r="18" spans="1:11" ht="23.1">
      <c r="A18" s="11">
        <v>1017</v>
      </c>
      <c r="B18" s="11" t="s">
        <v>99</v>
      </c>
      <c r="C18" s="11" t="s">
        <v>55</v>
      </c>
      <c r="D18" s="11">
        <v>79000</v>
      </c>
      <c r="E18" s="12">
        <v>39252</v>
      </c>
      <c r="F18" s="13" t="s">
        <v>64</v>
      </c>
      <c r="G18" s="13"/>
      <c r="H18" s="13" t="str">
        <f t="shared" si="0"/>
        <v>A</v>
      </c>
      <c r="I18" s="13" t="str">
        <f t="shared" ca="1" si="1"/>
        <v>16 Years</v>
      </c>
      <c r="J18" s="13"/>
      <c r="K18" s="13"/>
    </row>
    <row r="19" spans="1:11" ht="23.1">
      <c r="A19" s="11">
        <v>1018</v>
      </c>
      <c r="B19" s="11" t="s">
        <v>100</v>
      </c>
      <c r="C19" s="11" t="s">
        <v>56</v>
      </c>
      <c r="D19" s="11">
        <v>50000</v>
      </c>
      <c r="E19" s="12">
        <v>39984</v>
      </c>
      <c r="F19" s="13" t="s">
        <v>64</v>
      </c>
      <c r="G19" s="13"/>
      <c r="H19" s="13" t="str">
        <f t="shared" si="0"/>
        <v>B</v>
      </c>
      <c r="I19" s="13" t="str">
        <f t="shared" ca="1" si="1"/>
        <v>14 Years</v>
      </c>
      <c r="J19" s="13"/>
      <c r="K19" s="13"/>
    </row>
    <row r="20" spans="1:11" ht="23.1">
      <c r="A20" s="11">
        <v>1019</v>
      </c>
      <c r="B20" s="11" t="s">
        <v>101</v>
      </c>
      <c r="C20" s="11" t="s">
        <v>57</v>
      </c>
      <c r="D20" s="11">
        <v>30000</v>
      </c>
      <c r="E20" s="12">
        <v>39985</v>
      </c>
      <c r="F20" s="13" t="s">
        <v>64</v>
      </c>
      <c r="G20" s="13"/>
      <c r="H20" s="13" t="str">
        <f t="shared" si="0"/>
        <v>D</v>
      </c>
      <c r="I20" s="13" t="str">
        <f t="shared" ca="1" si="1"/>
        <v>14 Years</v>
      </c>
      <c r="J20" s="13"/>
      <c r="K20" s="13"/>
    </row>
    <row r="21" spans="1:11" ht="23.1">
      <c r="A21" s="11">
        <v>1020</v>
      </c>
      <c r="B21" s="11" t="s">
        <v>102</v>
      </c>
      <c r="C21" s="11" t="s">
        <v>58</v>
      </c>
      <c r="D21" s="11">
        <v>44000</v>
      </c>
      <c r="E21" s="12">
        <v>40351</v>
      </c>
      <c r="F21" s="13" t="s">
        <v>64</v>
      </c>
      <c r="G21" s="13"/>
      <c r="H21" s="13" t="str">
        <f t="shared" si="0"/>
        <v>C</v>
      </c>
      <c r="I21" s="13" t="str">
        <f t="shared" ca="1" si="1"/>
        <v>13 Years</v>
      </c>
      <c r="J21" s="13"/>
      <c r="K21" s="13"/>
    </row>
    <row r="22" spans="1:11" ht="23.1">
      <c r="A22" s="11">
        <v>1021</v>
      </c>
      <c r="B22" s="11" t="s">
        <v>59</v>
      </c>
      <c r="C22" s="11" t="s">
        <v>54</v>
      </c>
      <c r="D22" s="11">
        <v>20000</v>
      </c>
      <c r="E22" s="12">
        <v>38526</v>
      </c>
      <c r="F22" s="14">
        <v>43633</v>
      </c>
      <c r="G22" s="14"/>
      <c r="H22" s="13" t="str">
        <f t="shared" si="0"/>
        <v>D</v>
      </c>
      <c r="I22" s="13" t="str">
        <f t="shared" ca="1" si="1"/>
        <v>18 Years</v>
      </c>
      <c r="J22" s="13"/>
      <c r="K22" s="14"/>
    </row>
    <row r="23" spans="1:11" ht="23.1">
      <c r="A23" s="11">
        <v>1022</v>
      </c>
      <c r="B23" s="11" t="s">
        <v>60</v>
      </c>
      <c r="C23" s="11" t="s">
        <v>55</v>
      </c>
      <c r="D23" s="11">
        <v>44000</v>
      </c>
      <c r="E23" s="12">
        <v>37796</v>
      </c>
      <c r="F23" s="13" t="s">
        <v>64</v>
      </c>
      <c r="G23" s="13"/>
      <c r="H23" s="13" t="str">
        <f t="shared" si="0"/>
        <v>C</v>
      </c>
      <c r="I23" s="13" t="str">
        <f t="shared" ca="1" si="1"/>
        <v>20 Years</v>
      </c>
      <c r="J23" s="13"/>
      <c r="K23" s="13"/>
    </row>
    <row r="24" spans="1:11" ht="23.1">
      <c r="A24" s="11">
        <v>1023</v>
      </c>
      <c r="B24" s="11" t="s">
        <v>61</v>
      </c>
      <c r="C24" s="11" t="s">
        <v>56</v>
      </c>
      <c r="D24" s="11">
        <v>35000</v>
      </c>
      <c r="E24" s="12">
        <v>37067</v>
      </c>
      <c r="F24" s="13" t="s">
        <v>64</v>
      </c>
      <c r="G24" s="13"/>
      <c r="H24" s="13" t="str">
        <f t="shared" si="0"/>
        <v>C</v>
      </c>
      <c r="I24" s="13" t="str">
        <f t="shared" ca="1" si="1"/>
        <v>22 Years</v>
      </c>
      <c r="J24" s="13"/>
      <c r="K24" s="13"/>
    </row>
  </sheetData>
  <phoneticPr fontId="8" type="noConversion"/>
  <conditionalFormatting sqref="H2:H24">
    <cfRule type="containsText" dxfId="0" priority="3" operator="containsText" text="A">
      <formula>NOT(ISERROR(SEARCH("A",H2)))</formula>
    </cfRule>
    <cfRule type="containsText" dxfId="1" priority="2" operator="containsText" text="E">
      <formula>NOT(ISERROR(SEARCH("E",H2)))</formula>
    </cfRule>
    <cfRule type="containsText" dxfId="2" priority="1" operator="containsText" text="C">
      <formula>NOT(ISERROR(SEARCH("C",H2)))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Q4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saishree mohanty</dc:creator>
  <cp:lastModifiedBy>SOUNAK DUTTA CHOWDHURY</cp:lastModifiedBy>
  <dcterms:created xsi:type="dcterms:W3CDTF">2023-11-20T08:29:46Z</dcterms:created>
  <dcterms:modified xsi:type="dcterms:W3CDTF">2024-04-15T19:35:10Z</dcterms:modified>
</cp:coreProperties>
</file>