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0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13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3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3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743" documentId="8_{9E989A0F-969E-4ED2-9560-FEB0541538CB}" xr6:coauthVersionLast="47" xr6:coauthVersionMax="47" xr10:uidLastSave="{65A7A794-4174-4C03-83D4-02EDEC4234F8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 &amp; Kitchen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8" l="1"/>
  <c r="F12" i="1" s="1"/>
  <c r="P26" i="1"/>
  <c r="P25" i="1"/>
  <c r="O27" i="1"/>
  <c r="F16" i="6"/>
  <c r="F28" i="6" s="1"/>
  <c r="F15" i="2"/>
  <c r="G15" i="1"/>
  <c r="O26" i="1"/>
  <c r="I9" i="1"/>
  <c r="G23" i="10"/>
  <c r="G14" i="10"/>
  <c r="I16" i="1"/>
  <c r="F14" i="5"/>
  <c r="F21" i="5" s="1"/>
  <c r="O25" i="1"/>
  <c r="I15" i="1"/>
  <c r="I14" i="1"/>
  <c r="I13" i="1"/>
  <c r="I12" i="1"/>
  <c r="I11" i="1"/>
  <c r="I10" i="1"/>
  <c r="H17" i="1"/>
  <c r="F19" i="1" s="1"/>
  <c r="G16" i="1"/>
  <c r="F12" i="9"/>
  <c r="F17" i="9" s="1"/>
  <c r="G12" i="1"/>
  <c r="G14" i="1"/>
  <c r="G13" i="1"/>
  <c r="G11" i="1"/>
  <c r="F11" i="1"/>
  <c r="G10" i="1"/>
  <c r="G9" i="1"/>
  <c r="F17" i="7"/>
  <c r="F28" i="7" s="1"/>
  <c r="F14" i="4"/>
  <c r="F10" i="4"/>
  <c r="F10" i="3"/>
  <c r="F14" i="3" s="1"/>
  <c r="F11" i="2"/>
  <c r="D26" i="1" l="1"/>
  <c r="D27" i="1"/>
  <c r="P27" i="1" s="1"/>
  <c r="F34" i="8"/>
  <c r="F9" i="1"/>
  <c r="J9" i="1" s="1"/>
  <c r="J12" i="1"/>
  <c r="I17" i="1"/>
  <c r="J11" i="1"/>
  <c r="G17" i="1"/>
  <c r="F14" i="1"/>
  <c r="J14" i="1" s="1"/>
  <c r="F16" i="1"/>
  <c r="J16" i="1" s="1"/>
  <c r="F13" i="1"/>
  <c r="J13" i="1" s="1"/>
  <c r="F15" i="1"/>
  <c r="J15" i="1" s="1"/>
  <c r="F10" i="1"/>
  <c r="J10" i="1" s="1"/>
  <c r="F17" i="1" l="1"/>
  <c r="F20" i="1" s="1"/>
  <c r="J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M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J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</t>
        </r>
      </text>
    </comment>
    <comment ref="L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</t>
        </r>
      </text>
    </comment>
    <comment ref="M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25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26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27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28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29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0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1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32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3D8C32C3-C87D-4F9C-B839-E9E4ABFE74A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F11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</t>
        </r>
      </text>
    </comment>
    <comment ref="F14" authorId="0" shapeId="0" xr:uid="{87678B8C-756B-4A16-A0B1-A3C2A905918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tentatively 30000 extra 
150000+30000</t>
        </r>
      </text>
    </comment>
    <comment ref="F18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0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1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2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3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4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8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19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0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1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2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3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4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5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</commentList>
</comments>
</file>

<file path=xl/sharedStrings.xml><?xml version="1.0" encoding="utf-8"?>
<sst xmlns="http://schemas.openxmlformats.org/spreadsheetml/2006/main" count="236" uniqueCount="103">
  <si>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</si>
  <si>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</si>
  <si>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</si>
  <si>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</si>
  <si>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</si>
  <si>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</si>
  <si>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</si>
  <si>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</si>
  <si>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</si>
  <si>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</si>
  <si>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</si>
  <si>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</si>
  <si>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</si>
  <si>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</si>
  <si>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</si>
  <si>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</si>
  <si>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</si>
  <si>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</si>
  <si>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</si>
  <si>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</si>
  <si>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</si>
  <si>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</si>
  <si>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</si>
  <si>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</si>
  <si>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</si>
  <si>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</si>
  <si>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</si>
  <si>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</si>
  <si>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</si>
  <si>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</si>
  <si>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</si>
  <si>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</si>
  <si>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</si>
  <si>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</si>
  <si>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</si>
  <si>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</si>
  <si>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</si>
  <si>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</si>
  <si>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</si>
  <si>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</si>
  <si>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</si>
  <si>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</si>
  <si>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</si>
  <si>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</si>
  <si>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</si>
  <si>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</si>
  <si>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</si>
  <si>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</si>
  <si>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</si>
  <si>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</si>
  <si>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</si>
  <si>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</si>
  <si>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</si>
  <si>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</si>
  <si>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</si>
  <si>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</si>
  <si>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</si>
  <si>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</si>
  <si>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</si>
  <si>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</si>
  <si>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</si>
  <si>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Nandan &amp; Chanchal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</si>
  <si>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</si>
  <si>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</si>
  <si>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</si>
  <si>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</si>
  <si>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</si>
  <si>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</si>
  <si>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</si>
  <si>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</si>
  <si>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</si>
  <si>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</si>
  <si>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</si>
  <si>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</si>
  <si>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3w light - 40 - 140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</si>
  <si>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</si>
  <si>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</si>
  <si>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</si>
  <si>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</si>
  <si>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</si>
  <si>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</si>
  <si>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</si>
  <si>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</si>
  <si>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Bathroom &amp; Kitchen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</si>
  <si>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</si>
  <si>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</si>
  <si>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</si>
  <si>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</si>
  <si>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</si>
  <si>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</si>
  <si>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Profiles - 12 mm - 10  - 120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</si>
  <si>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</si>
  <si>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</si>
  <si>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</si>
  <si>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</si>
  <si>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</si>
  <si>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</si>
  <si>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Estimated Glass cost</t>
  </si>
  <si>
    <t>Alumunium Cost</t>
  </si>
  <si>
    <t>Self Consumed</t>
  </si>
  <si>
    <t>Payment - 10</t>
  </si>
  <si>
    <t>Payment - 11</t>
  </si>
  <si>
    <t>Payment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</si>
</sst>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0" borderId="0" xfId="0" applyAlignment="1">
      <alignment wrapText="1"/>
    </xf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10.xml"/><Relationship Id="rId39" Type="http://schemas.microsoft.com/office/2017/10/relationships/person" Target="persons/person23.xml"/><Relationship Id="rId21" Type="http://schemas.microsoft.com/office/2017/10/relationships/person" Target="persons/person3.xml"/><Relationship Id="rId34" Type="http://schemas.microsoft.com/office/2017/10/relationships/person" Target="persons/person18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4.xml"/><Relationship Id="rId29" Type="http://schemas.microsoft.com/office/2017/10/relationships/person" Target="persons/person13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51" Type="http://schemas.microsoft.com/office/2017/10/relationships/person" Target="persons/person36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P27"/>
  <sheetViews>
    <sheetView tabSelected="1" topLeftCell="B8" workbookViewId="0">
      <selection activeCell="H17" sqref="H17:I17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9" max="9" width="10.44140625" bestFit="1" customWidth="1"/>
    <col min="13" max="13" width="9.5546875" customWidth="1"/>
    <col min="15" max="15" width="9.21875" customWidth="1"/>
    <col min="16" max="16" width="10.77734375" customWidth="1"/>
  </cols>
  <sheetData>
    <row r="7" spans="4:10" ht="15" thickBot="1" x14ac:dyDescent="0.35"/>
    <row r="8" spans="4:10" ht="79.2" customHeight="1" thickBot="1" x14ac:dyDescent="0.35">
      <c r="D8" s="22" t="s">
        <v>25</v>
      </c>
      <c r="E8" s="23" t="s">
        <v>26</v>
      </c>
      <c r="F8" s="24" t="s">
        <v>6</v>
      </c>
      <c r="G8" s="25" t="s">
        <v>65</v>
      </c>
      <c r="H8" s="46" t="s">
        <v>63</v>
      </c>
      <c r="I8" s="46" t="s">
        <v>64</v>
      </c>
      <c r="J8" s="26" t="s">
        <v>13</v>
      </c>
    </row>
    <row r="9" spans="4:10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I9">
        <f>SUM(G25:G27)</f>
        <v>294139</v>
      </c>
      <c r="J9" s="4">
        <f t="shared" ref="J9:J17" si="0">F9-G9</f>
        <v>0</v>
      </c>
    </row>
    <row r="10" spans="4:10" x14ac:dyDescent="0.3">
      <c r="D10" s="5">
        <v>2</v>
      </c>
      <c r="E10" t="s">
        <v>12</v>
      </c>
      <c r="F10">
        <f>Paint!F10</f>
        <v>65000</v>
      </c>
      <c r="G10">
        <f>SUM(Paint!F11:F13)</f>
        <v>21000</v>
      </c>
      <c r="H10">
        <v>6000</v>
      </c>
      <c r="I10">
        <f>SUM(H25:H27)</f>
        <v>15000</v>
      </c>
      <c r="J10" s="4">
        <f t="shared" si="0"/>
        <v>44000</v>
      </c>
    </row>
    <row r="11" spans="4:10" x14ac:dyDescent="0.3">
      <c r="D11" s="5">
        <v>3</v>
      </c>
      <c r="E11" t="s">
        <v>14</v>
      </c>
      <c r="F11">
        <f>'False Ceiling'!F10</f>
        <v>120000</v>
      </c>
      <c r="G11">
        <f>SUM('False Ceiling'!F11:F13)</f>
        <v>120000</v>
      </c>
      <c r="I11">
        <f>SUM(I25:I27)</f>
        <v>120000</v>
      </c>
      <c r="J11" s="4">
        <f t="shared" si="0"/>
        <v>0</v>
      </c>
    </row>
    <row r="12" spans="4:10" x14ac:dyDescent="0.3">
      <c r="D12" s="5">
        <v>4</v>
      </c>
      <c r="E12" t="s">
        <v>29</v>
      </c>
      <c r="F12">
        <f>'Electric &amp; Lights'!F24</f>
        <v>135571</v>
      </c>
      <c r="G12">
        <f>SUM('Electric &amp; Lights'!F25:F32)</f>
        <v>130571</v>
      </c>
      <c r="H12">
        <v>31695</v>
      </c>
      <c r="I12">
        <f>SUM(J25:J27)</f>
        <v>98876</v>
      </c>
      <c r="J12" s="4">
        <f t="shared" si="0"/>
        <v>5000</v>
      </c>
    </row>
    <row r="13" spans="4:10" x14ac:dyDescent="0.3">
      <c r="D13" s="5">
        <v>5</v>
      </c>
      <c r="E13" t="s">
        <v>17</v>
      </c>
      <c r="F13">
        <f>Grill!F14</f>
        <v>103000</v>
      </c>
      <c r="G13">
        <f>SUM(Grill!F15:F20)</f>
        <v>89000</v>
      </c>
      <c r="H13">
        <v>36300</v>
      </c>
      <c r="I13">
        <f>SUM(K25:K27)</f>
        <v>52700</v>
      </c>
      <c r="J13" s="4">
        <f t="shared" si="0"/>
        <v>14000</v>
      </c>
    </row>
    <row r="14" spans="4:10" x14ac:dyDescent="0.3">
      <c r="D14" s="5">
        <v>6</v>
      </c>
      <c r="E14" t="s">
        <v>27</v>
      </c>
      <c r="F14">
        <f>Furniture!F16</f>
        <v>488270</v>
      </c>
      <c r="G14">
        <f>SUM(Furniture!F17:F27)</f>
        <v>263770</v>
      </c>
      <c r="H14">
        <v>26500</v>
      </c>
      <c r="I14">
        <f>SUM(L25:L27)</f>
        <v>237270</v>
      </c>
      <c r="J14" s="4">
        <f t="shared" si="0"/>
        <v>224500</v>
      </c>
    </row>
    <row r="15" spans="4:10" x14ac:dyDescent="0.3">
      <c r="D15" s="5">
        <v>7</v>
      </c>
      <c r="E15" t="s">
        <v>83</v>
      </c>
      <c r="F15">
        <f>'Bathroom &amp; Kitchen'!F17</f>
        <v>294300</v>
      </c>
      <c r="G15">
        <f>SUM('Bathroom &amp; Kitchen'!F18:F27)</f>
        <v>227300</v>
      </c>
      <c r="H15">
        <v>129000</v>
      </c>
      <c r="I15">
        <f>SUM(M25:M27)</f>
        <v>98300</v>
      </c>
      <c r="J15" s="4">
        <f t="shared" si="0"/>
        <v>67000</v>
      </c>
    </row>
    <row r="16" spans="4:10" ht="15" thickBot="1" x14ac:dyDescent="0.35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I16">
        <f>SUM(N25:N27)</f>
        <v>25300</v>
      </c>
      <c r="J16" s="4">
        <f t="shared" si="0"/>
        <v>0</v>
      </c>
    </row>
    <row r="17" spans="3:16" ht="15" thickBot="1" x14ac:dyDescent="0.35">
      <c r="D17" s="1"/>
      <c r="E17" s="27" t="s">
        <v>6</v>
      </c>
      <c r="F17" s="2">
        <f>SUM(F9:F16)</f>
        <v>1570920</v>
      </c>
      <c r="G17" s="2">
        <f>SUM(G9:G16)</f>
        <v>1216420</v>
      </c>
      <c r="H17" s="2">
        <f>SUM(H9:H16)</f>
        <v>274835</v>
      </c>
      <c r="I17" s="2">
        <f>SUM(I9:I16)</f>
        <v>941585</v>
      </c>
      <c r="J17" s="3">
        <f t="shared" si="0"/>
        <v>354500</v>
      </c>
    </row>
    <row r="18" spans="3:16" x14ac:dyDescent="0.3">
      <c r="E18" s="29" t="s">
        <v>36</v>
      </c>
      <c r="F18" s="29">
        <v>1213000</v>
      </c>
    </row>
    <row r="19" spans="3:16" x14ac:dyDescent="0.3">
      <c r="E19" s="28" t="s">
        <v>53</v>
      </c>
      <c r="F19" s="28">
        <f>H17</f>
        <v>274835</v>
      </c>
    </row>
    <row r="20" spans="3:16" x14ac:dyDescent="0.3">
      <c r="E20" s="28" t="s">
        <v>10</v>
      </c>
      <c r="F20" s="28">
        <f>F17-SUM(F18:F19)</f>
        <v>83085</v>
      </c>
    </row>
    <row r="23" spans="3:16" ht="28.2" customHeight="1" x14ac:dyDescent="0.3">
      <c r="C23" s="48" t="s">
        <v>45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3:16" x14ac:dyDescent="0.3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 t="s">
        <v>50</v>
      </c>
      <c r="J24" s="37" t="s">
        <v>51</v>
      </c>
      <c r="K24" s="37" t="s">
        <v>17</v>
      </c>
      <c r="L24" s="37" t="s">
        <v>27</v>
      </c>
      <c r="M24" s="37" t="s">
        <v>28</v>
      </c>
      <c r="N24" s="37" t="s">
        <v>41</v>
      </c>
      <c r="O24" s="38" t="s">
        <v>6</v>
      </c>
      <c r="P24" s="38" t="s">
        <v>10</v>
      </c>
    </row>
    <row r="25" spans="3:16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40">
        <v>50000</v>
      </c>
      <c r="J25" s="28"/>
      <c r="K25" s="40">
        <v>17700</v>
      </c>
      <c r="L25" s="40">
        <v>80000</v>
      </c>
      <c r="M25" s="28"/>
      <c r="N25" s="40">
        <v>25300</v>
      </c>
      <c r="O25" s="28">
        <f>SUM(G25:N25)</f>
        <v>300000</v>
      </c>
      <c r="P25" s="28">
        <f>SUM(E25,D25)-O25</f>
        <v>0</v>
      </c>
    </row>
    <row r="26" spans="3:16" x14ac:dyDescent="0.3">
      <c r="C26" s="28">
        <v>2</v>
      </c>
      <c r="D26" s="28">
        <f>D25+P25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>
        <v>40000</v>
      </c>
      <c r="J26" s="40">
        <v>58371</v>
      </c>
      <c r="K26" s="40">
        <v>20000</v>
      </c>
      <c r="L26" s="40">
        <v>96000</v>
      </c>
      <c r="M26" s="40">
        <v>42300</v>
      </c>
      <c r="N26" s="28"/>
      <c r="O26" s="28">
        <f>SUM(G26:N26)</f>
        <v>438810</v>
      </c>
      <c r="P26" s="28">
        <f t="shared" ref="P26:P27" si="1">SUM(E26,D26)-O26</f>
        <v>61190</v>
      </c>
    </row>
    <row r="27" spans="3:16" x14ac:dyDescent="0.3">
      <c r="C27" s="28">
        <v>3</v>
      </c>
      <c r="D27" s="28">
        <f>D26+P26</f>
        <v>61190</v>
      </c>
      <c r="E27" s="28">
        <v>330000</v>
      </c>
      <c r="F27" s="39">
        <v>45216</v>
      </c>
      <c r="G27" s="28"/>
      <c r="H27" s="28"/>
      <c r="I27" s="40">
        <v>30000</v>
      </c>
      <c r="J27" s="40">
        <v>40505</v>
      </c>
      <c r="K27" s="40">
        <v>15000</v>
      </c>
      <c r="L27" s="40">
        <v>61270</v>
      </c>
      <c r="M27" s="40">
        <v>56000</v>
      </c>
      <c r="N27" s="28"/>
      <c r="O27" s="28">
        <f>SUM(G27:N27)</f>
        <v>202775</v>
      </c>
      <c r="P27" s="28">
        <f t="shared" si="1"/>
        <v>188415</v>
      </c>
    </row>
  </sheetData>
  <mergeCells count="1">
    <mergeCell ref="C23:P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28"/>
  <sheetViews>
    <sheetView topLeftCell="A4" workbookViewId="0">
      <selection activeCell="L22" sqref="L22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4.1093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62</v>
      </c>
      <c r="E9" s="9" t="s">
        <v>42</v>
      </c>
      <c r="F9" s="10">
        <v>90000</v>
      </c>
      <c r="G9" s="20"/>
    </row>
    <row r="10" spans="4:7" x14ac:dyDescent="0.3">
      <c r="D10" s="55"/>
      <c r="E10" s="11" t="s">
        <v>24</v>
      </c>
      <c r="F10" s="12">
        <v>32000</v>
      </c>
      <c r="G10" s="20"/>
    </row>
    <row r="11" spans="4:7" x14ac:dyDescent="0.3">
      <c r="D11" s="55"/>
      <c r="E11" s="11" t="s">
        <v>67</v>
      </c>
      <c r="F11" s="12">
        <v>27500</v>
      </c>
      <c r="G11" s="20"/>
    </row>
    <row r="12" spans="4:7" x14ac:dyDescent="0.3">
      <c r="D12" s="55"/>
      <c r="E12" s="11" t="s">
        <v>81</v>
      </c>
      <c r="F12" s="32">
        <v>92300</v>
      </c>
      <c r="G12" s="20"/>
    </row>
    <row r="13" spans="4:7" x14ac:dyDescent="0.3">
      <c r="D13" s="55"/>
      <c r="E13" s="11" t="s">
        <v>82</v>
      </c>
      <c r="F13" s="32">
        <v>12000</v>
      </c>
      <c r="G13" s="20"/>
    </row>
    <row r="14" spans="4:7" x14ac:dyDescent="0.3">
      <c r="D14" s="55"/>
      <c r="E14" s="11" t="s">
        <v>85</v>
      </c>
      <c r="F14" s="32">
        <v>20000</v>
      </c>
      <c r="G14" s="20"/>
    </row>
    <row r="15" spans="4:7" x14ac:dyDescent="0.3">
      <c r="D15" s="55"/>
      <c r="E15" s="11" t="s">
        <v>84</v>
      </c>
      <c r="F15" s="32">
        <v>5500</v>
      </c>
      <c r="G15" s="20"/>
    </row>
    <row r="16" spans="4:7" ht="15" thickBot="1" x14ac:dyDescent="0.35">
      <c r="D16" s="55"/>
      <c r="E16" s="11" t="s">
        <v>20</v>
      </c>
      <c r="F16" s="12">
        <v>15000</v>
      </c>
      <c r="G16" s="20"/>
    </row>
    <row r="17" spans="4:7" ht="15" thickBot="1" x14ac:dyDescent="0.35">
      <c r="D17" s="55"/>
      <c r="E17" s="13" t="s">
        <v>6</v>
      </c>
      <c r="F17" s="14">
        <f>SUM(F9:F16)</f>
        <v>294300</v>
      </c>
      <c r="G17" s="20"/>
    </row>
    <row r="18" spans="4:7" x14ac:dyDescent="0.3">
      <c r="D18" s="55"/>
      <c r="E18" s="11" t="s">
        <v>32</v>
      </c>
      <c r="F18" s="41">
        <v>50000</v>
      </c>
      <c r="G18" s="20" t="s">
        <v>68</v>
      </c>
    </row>
    <row r="19" spans="4:7" x14ac:dyDescent="0.3">
      <c r="D19" s="55"/>
      <c r="E19" s="11" t="s">
        <v>34</v>
      </c>
      <c r="F19" s="41">
        <v>23500</v>
      </c>
      <c r="G19" s="20" t="s">
        <v>38</v>
      </c>
    </row>
    <row r="20" spans="4:7" x14ac:dyDescent="0.3">
      <c r="D20" s="55"/>
      <c r="E20" s="11" t="s">
        <v>33</v>
      </c>
      <c r="F20" s="41">
        <v>50000</v>
      </c>
      <c r="G20" s="20" t="s">
        <v>68</v>
      </c>
    </row>
    <row r="21" spans="4:7" x14ac:dyDescent="0.3">
      <c r="D21" s="55"/>
      <c r="E21" s="11" t="s">
        <v>35</v>
      </c>
      <c r="F21" s="41">
        <v>40000</v>
      </c>
      <c r="G21" s="20" t="s">
        <v>36</v>
      </c>
    </row>
    <row r="22" spans="4:7" x14ac:dyDescent="0.3">
      <c r="D22" s="55"/>
      <c r="E22" s="11" t="s">
        <v>69</v>
      </c>
      <c r="F22" s="41">
        <v>2300</v>
      </c>
      <c r="G22" s="20" t="s">
        <v>36</v>
      </c>
    </row>
    <row r="23" spans="4:7" x14ac:dyDescent="0.3">
      <c r="D23" s="55"/>
      <c r="E23" s="11" t="s">
        <v>70</v>
      </c>
      <c r="F23" s="41">
        <v>5500</v>
      </c>
      <c r="G23" s="20" t="s">
        <v>38</v>
      </c>
    </row>
    <row r="24" spans="4:7" x14ac:dyDescent="0.3">
      <c r="D24" s="55"/>
      <c r="E24" s="11" t="s">
        <v>77</v>
      </c>
      <c r="F24" s="41">
        <v>50000</v>
      </c>
      <c r="G24" s="20" t="s">
        <v>36</v>
      </c>
    </row>
    <row r="25" spans="4:7" x14ac:dyDescent="0.3">
      <c r="D25" s="55"/>
      <c r="E25" s="11" t="s">
        <v>79</v>
      </c>
      <c r="F25" s="41">
        <v>6000</v>
      </c>
      <c r="G25" s="20" t="s">
        <v>36</v>
      </c>
    </row>
    <row r="26" spans="4:7" x14ac:dyDescent="0.3">
      <c r="D26" s="55"/>
      <c r="E26" s="11" t="s">
        <v>80</v>
      </c>
      <c r="F26" s="41"/>
      <c r="G26" s="20"/>
    </row>
    <row r="27" spans="4:7" ht="15" thickBot="1" x14ac:dyDescent="0.35">
      <c r="D27" s="55"/>
      <c r="E27" s="11" t="s">
        <v>100</v>
      </c>
      <c r="F27" s="12"/>
      <c r="G27" s="20"/>
    </row>
    <row r="28" spans="4:7" ht="15" thickBot="1" x14ac:dyDescent="0.35">
      <c r="D28" s="56"/>
      <c r="E28" s="13" t="s">
        <v>13</v>
      </c>
      <c r="F28" s="14">
        <f>F17-SUM(F18:F27)</f>
        <v>67000</v>
      </c>
      <c r="G28" s="21"/>
    </row>
  </sheetData>
  <mergeCells count="1">
    <mergeCell ref="D9:D28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G23"/>
  <sheetViews>
    <sheetView workbookViewId="0">
      <selection activeCell="K22" sqref="K22"/>
    </sheetView>
  </sheetViews>
  <sheetFormatPr defaultRowHeight="14.4" x14ac:dyDescent="0.3"/>
  <cols>
    <col min="4" max="4" width="10.6640625" bestFit="1" customWidth="1"/>
    <col min="6" max="6" width="22.33203125" customWidth="1"/>
  </cols>
  <sheetData>
    <row r="6" spans="4:7" ht="15" thickBot="1" x14ac:dyDescent="0.35"/>
    <row r="7" spans="4:7" ht="15" thickBot="1" x14ac:dyDescent="0.35">
      <c r="D7" s="51" t="s">
        <v>54</v>
      </c>
      <c r="E7" s="52"/>
      <c r="F7" s="52"/>
      <c r="G7" s="53"/>
    </row>
    <row r="8" spans="4:7" x14ac:dyDescent="0.3">
      <c r="D8" s="49" t="s">
        <v>55</v>
      </c>
      <c r="E8" s="50">
        <v>45000</v>
      </c>
      <c r="F8" t="s">
        <v>41</v>
      </c>
      <c r="G8">
        <v>4700</v>
      </c>
    </row>
    <row r="9" spans="4:7" x14ac:dyDescent="0.3">
      <c r="D9" s="49"/>
      <c r="E9" s="50"/>
      <c r="F9" t="s">
        <v>16</v>
      </c>
      <c r="G9">
        <v>12300</v>
      </c>
    </row>
    <row r="10" spans="4:7" x14ac:dyDescent="0.3">
      <c r="D10" s="49"/>
      <c r="E10" s="50"/>
      <c r="F10" s="43" t="s">
        <v>56</v>
      </c>
      <c r="G10">
        <v>6000</v>
      </c>
    </row>
    <row r="11" spans="4:7" x14ac:dyDescent="0.3">
      <c r="F11" t="s">
        <v>60</v>
      </c>
      <c r="G11">
        <v>16345</v>
      </c>
    </row>
    <row r="12" spans="4:7" x14ac:dyDescent="0.3">
      <c r="F12" t="s">
        <v>84</v>
      </c>
      <c r="G12">
        <v>5500</v>
      </c>
    </row>
    <row r="13" spans="4:7" x14ac:dyDescent="0.3">
      <c r="F13" t="s">
        <v>99</v>
      </c>
      <c r="G13">
        <v>155</v>
      </c>
    </row>
    <row r="14" spans="4:7" x14ac:dyDescent="0.3">
      <c r="F14" t="s">
        <v>10</v>
      </c>
      <c r="G14">
        <f>E8-SUM(G8:G13)</f>
        <v>0</v>
      </c>
    </row>
    <row r="19" spans="4:7" x14ac:dyDescent="0.3">
      <c r="D19" t="s">
        <v>66</v>
      </c>
      <c r="E19">
        <v>25000</v>
      </c>
      <c r="F19" t="s">
        <v>67</v>
      </c>
      <c r="G19">
        <v>23500</v>
      </c>
    </row>
    <row r="20" spans="4:7" x14ac:dyDescent="0.3">
      <c r="F20" t="s">
        <v>51</v>
      </c>
      <c r="G20">
        <v>1500</v>
      </c>
    </row>
    <row r="23" spans="4:7" x14ac:dyDescent="0.3">
      <c r="F23" t="s">
        <v>10</v>
      </c>
      <c r="G23">
        <f>E19-SUM(G19:G22)</f>
        <v>0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F3" sqref="F3"/>
    </sheetView>
  </sheetViews>
  <sheetFormatPr defaultRowHeight="14.4" x14ac:dyDescent="0.3"/>
  <cols>
    <col min="3" max="3" width="23.109375" customWidth="1"/>
    <col min="4" max="4" width="27.21875" customWidth="1"/>
    <col min="5" max="5" width="31.5546875" customWidth="1"/>
    <col min="6" max="6" width="32.88671875" customWidth="1"/>
    <col min="7" max="7" width="12.7773437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3">
      <c r="D9" s="54" t="s">
        <v>2</v>
      </c>
      <c r="E9" t="s">
        <v>3</v>
      </c>
      <c r="F9" s="4">
        <v>226015</v>
      </c>
      <c r="G9" s="20"/>
    </row>
    <row r="10" spans="4:7" ht="15" thickBot="1" x14ac:dyDescent="0.35">
      <c r="D10" s="55"/>
      <c r="E10" t="s">
        <v>4</v>
      </c>
      <c r="F10" s="4">
        <v>108264</v>
      </c>
      <c r="G10" s="20"/>
    </row>
    <row r="11" spans="4:7" ht="15" thickBot="1" x14ac:dyDescent="0.35">
      <c r="D11" s="55"/>
      <c r="E11" s="1" t="s">
        <v>6</v>
      </c>
      <c r="F11" s="3">
        <f>SUM(F9,F10)</f>
        <v>334279</v>
      </c>
      <c r="G11" s="20"/>
    </row>
    <row r="12" spans="4:7" x14ac:dyDescent="0.3">
      <c r="D12" s="55"/>
      <c r="E12" t="s">
        <v>7</v>
      </c>
      <c r="F12" s="42">
        <v>40000</v>
      </c>
      <c r="G12" s="20" t="s">
        <v>38</v>
      </c>
    </row>
    <row r="13" spans="4:7" x14ac:dyDescent="0.3">
      <c r="D13" s="55"/>
      <c r="E13" t="s">
        <v>8</v>
      </c>
      <c r="F13" s="42">
        <v>127140</v>
      </c>
      <c r="G13" s="20" t="s">
        <v>36</v>
      </c>
    </row>
    <row r="14" spans="4:7" ht="15" thickBot="1" x14ac:dyDescent="0.35">
      <c r="D14" s="55"/>
      <c r="E14" t="s">
        <v>9</v>
      </c>
      <c r="F14" s="42">
        <v>167139</v>
      </c>
      <c r="G14" s="20" t="s">
        <v>36</v>
      </c>
    </row>
    <row r="15" spans="4:7" ht="15" thickBot="1" x14ac:dyDescent="0.35">
      <c r="D15" s="56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14"/>
  <sheetViews>
    <sheetView workbookViewId="0">
      <selection activeCell="F12" sqref="F12"/>
    </sheetView>
  </sheetViews>
  <sheetFormatPr defaultRowHeight="14.4" x14ac:dyDescent="0.3"/>
  <cols>
    <col min="4" max="4" width="18.21875" customWidth="1"/>
    <col min="5" max="5" width="27.21875" customWidth="1"/>
    <col min="6" max="6" width="31.5546875" customWidth="1"/>
    <col min="7" max="7" width="32.88671875" customWidth="1"/>
  </cols>
  <sheetData>
    <row r="7" spans="4:7" ht="15" thickBot="1" x14ac:dyDescent="0.35"/>
    <row r="8" spans="4:7" ht="58.8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ht="15" thickBot="1" x14ac:dyDescent="0.35">
      <c r="D9" s="54" t="s">
        <v>11</v>
      </c>
      <c r="E9" s="9" t="s">
        <v>12</v>
      </c>
      <c r="F9" s="10">
        <v>65000</v>
      </c>
      <c r="G9" s="20"/>
    </row>
    <row r="10" spans="4:7" ht="15" thickBot="1" x14ac:dyDescent="0.35">
      <c r="D10" s="55"/>
      <c r="E10" s="13" t="s">
        <v>6</v>
      </c>
      <c r="F10" s="14">
        <f>F9</f>
        <v>65000</v>
      </c>
      <c r="G10" s="20"/>
    </row>
    <row r="11" spans="4:7" x14ac:dyDescent="0.3">
      <c r="D11" s="55"/>
      <c r="E11" s="11" t="s">
        <v>32</v>
      </c>
      <c r="F11" s="41">
        <v>6000</v>
      </c>
      <c r="G11" s="20" t="s">
        <v>57</v>
      </c>
    </row>
    <row r="12" spans="4:7" x14ac:dyDescent="0.3">
      <c r="D12" s="55"/>
      <c r="E12" s="11" t="s">
        <v>31</v>
      </c>
      <c r="F12" s="41">
        <v>15000</v>
      </c>
      <c r="G12" s="20" t="s">
        <v>36</v>
      </c>
    </row>
    <row r="13" spans="4:7" ht="15" thickBot="1" x14ac:dyDescent="0.35">
      <c r="D13" s="55"/>
      <c r="E13" s="11" t="s">
        <v>33</v>
      </c>
      <c r="F13" s="12">
        <v>0</v>
      </c>
      <c r="G13" s="20" t="s">
        <v>36</v>
      </c>
    </row>
    <row r="14" spans="4:7" ht="15" thickBot="1" x14ac:dyDescent="0.35">
      <c r="D14" s="56"/>
      <c r="E14" s="13" t="s">
        <v>13</v>
      </c>
      <c r="F14" s="14">
        <f>F10-SUM(F11:F13)</f>
        <v>44000</v>
      </c>
      <c r="G14" s="21"/>
    </row>
  </sheetData>
  <mergeCells count="1">
    <mergeCell ref="D9:D1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4"/>
  <sheetViews>
    <sheetView workbookViewId="0">
      <selection activeCell="F13" sqref="F13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8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ht="15" thickBot="1" x14ac:dyDescent="0.35">
      <c r="D9" s="54" t="s">
        <v>15</v>
      </c>
      <c r="E9" s="9" t="s">
        <v>14</v>
      </c>
      <c r="F9" s="10">
        <v>120000</v>
      </c>
      <c r="G9" s="20"/>
    </row>
    <row r="10" spans="4:7" ht="15" thickBot="1" x14ac:dyDescent="0.35">
      <c r="D10" s="55"/>
      <c r="E10" s="13" t="s">
        <v>6</v>
      </c>
      <c r="F10" s="14">
        <f>F9</f>
        <v>120000</v>
      </c>
      <c r="G10" s="20"/>
    </row>
    <row r="11" spans="4:7" x14ac:dyDescent="0.3">
      <c r="D11" s="55"/>
      <c r="E11" s="11" t="s">
        <v>32</v>
      </c>
      <c r="F11" s="42">
        <v>50000</v>
      </c>
      <c r="G11" s="20" t="s">
        <v>36</v>
      </c>
    </row>
    <row r="12" spans="4:7" x14ac:dyDescent="0.3">
      <c r="D12" s="55"/>
      <c r="E12" s="11" t="s">
        <v>34</v>
      </c>
      <c r="F12" s="42">
        <v>40000</v>
      </c>
      <c r="G12" s="20" t="s">
        <v>36</v>
      </c>
    </row>
    <row r="13" spans="4:7" ht="15" thickBot="1" x14ac:dyDescent="0.35">
      <c r="D13" s="55"/>
      <c r="E13" s="11" t="s">
        <v>33</v>
      </c>
      <c r="F13" s="42">
        <v>30000</v>
      </c>
      <c r="G13" s="20" t="s">
        <v>36</v>
      </c>
    </row>
    <row r="14" spans="4:7" ht="15" thickBot="1" x14ac:dyDescent="0.35">
      <c r="D14" s="56"/>
      <c r="E14" s="13" t="s">
        <v>13</v>
      </c>
      <c r="F14" s="14">
        <f>F10-SUM(F11:F13)</f>
        <v>0</v>
      </c>
      <c r="G14" s="21"/>
    </row>
  </sheetData>
  <mergeCells count="1">
    <mergeCell ref="D9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34"/>
  <sheetViews>
    <sheetView topLeftCell="A9" workbookViewId="0">
      <selection activeCell="J26" sqref="J26"/>
    </sheetView>
  </sheetViews>
  <sheetFormatPr defaultRowHeight="14.4" x14ac:dyDescent="0.3"/>
  <cols>
    <col min="4" max="4" width="27.2187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8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61</v>
      </c>
      <c r="E9" s="9" t="s">
        <v>73</v>
      </c>
      <c r="F9" s="10">
        <v>10200</v>
      </c>
      <c r="G9" s="20"/>
    </row>
    <row r="10" spans="4:7" x14ac:dyDescent="0.3">
      <c r="D10" s="55"/>
      <c r="E10" t="s">
        <v>75</v>
      </c>
      <c r="F10" s="4">
        <v>710</v>
      </c>
      <c r="G10" s="20"/>
    </row>
    <row r="11" spans="4:7" x14ac:dyDescent="0.3">
      <c r="D11" s="55"/>
      <c r="E11" t="s">
        <v>74</v>
      </c>
      <c r="F11" s="4">
        <v>5600</v>
      </c>
      <c r="G11" s="20"/>
    </row>
    <row r="12" spans="4:7" x14ac:dyDescent="0.3">
      <c r="D12" s="55"/>
      <c r="E12" t="s">
        <v>76</v>
      </c>
      <c r="F12" s="4">
        <v>870</v>
      </c>
      <c r="G12" s="20"/>
    </row>
    <row r="13" spans="4:7" x14ac:dyDescent="0.3">
      <c r="D13" s="55"/>
      <c r="E13" t="s">
        <v>88</v>
      </c>
      <c r="F13" s="4">
        <v>10240</v>
      </c>
      <c r="G13" s="20"/>
    </row>
    <row r="14" spans="4:7" x14ac:dyDescent="0.3">
      <c r="D14" s="55"/>
      <c r="E14" t="s">
        <v>87</v>
      </c>
      <c r="F14" s="4">
        <v>1680</v>
      </c>
      <c r="G14" s="20"/>
    </row>
    <row r="15" spans="4:7" x14ac:dyDescent="0.3">
      <c r="D15" s="55"/>
      <c r="E15" t="s">
        <v>89</v>
      </c>
      <c r="F15" s="4">
        <v>2040</v>
      </c>
      <c r="G15" s="20"/>
    </row>
    <row r="16" spans="4:7" x14ac:dyDescent="0.3">
      <c r="D16" s="55"/>
      <c r="E16" t="s">
        <v>90</v>
      </c>
      <c r="F16" s="4"/>
      <c r="G16" s="20"/>
    </row>
    <row r="17" spans="4:7" x14ac:dyDescent="0.3">
      <c r="D17" s="55"/>
      <c r="E17" t="s">
        <v>94</v>
      </c>
      <c r="F17" s="4"/>
      <c r="G17" s="20"/>
    </row>
    <row r="18" spans="4:7" x14ac:dyDescent="0.3">
      <c r="D18" s="55"/>
      <c r="E18" t="s">
        <v>92</v>
      </c>
      <c r="F18" s="4">
        <v>2940</v>
      </c>
      <c r="G18" s="20"/>
    </row>
    <row r="19" spans="4:7" x14ac:dyDescent="0.3">
      <c r="D19" s="55"/>
      <c r="E19" t="s">
        <v>91</v>
      </c>
      <c r="F19" s="4">
        <v>5720</v>
      </c>
      <c r="G19" s="20"/>
    </row>
    <row r="20" spans="4:7" x14ac:dyDescent="0.3">
      <c r="D20" s="55"/>
      <c r="E20" t="s">
        <v>71</v>
      </c>
      <c r="F20" s="4">
        <v>25721</v>
      </c>
      <c r="G20" s="20"/>
    </row>
    <row r="21" spans="4:7" x14ac:dyDescent="0.3">
      <c r="D21" s="55"/>
      <c r="E21" t="s">
        <v>72</v>
      </c>
      <c r="F21" s="4">
        <v>29500</v>
      </c>
      <c r="G21" s="20"/>
    </row>
    <row r="22" spans="4:7" x14ac:dyDescent="0.3">
      <c r="D22" s="55"/>
      <c r="E22" t="s">
        <v>30</v>
      </c>
      <c r="F22" s="4">
        <v>25000</v>
      </c>
      <c r="G22" s="20"/>
    </row>
    <row r="23" spans="4:7" ht="15" thickBot="1" x14ac:dyDescent="0.35">
      <c r="D23" s="55"/>
      <c r="E23" t="s">
        <v>93</v>
      </c>
      <c r="F23" s="4">
        <v>15350</v>
      </c>
      <c r="G23" s="20"/>
    </row>
    <row r="24" spans="4:7" ht="15" thickBot="1" x14ac:dyDescent="0.35">
      <c r="D24" s="55"/>
      <c r="E24" s="1" t="s">
        <v>6</v>
      </c>
      <c r="F24" s="3">
        <f>SUM(F9:F23)</f>
        <v>135571</v>
      </c>
      <c r="G24" s="20"/>
    </row>
    <row r="25" spans="4:7" x14ac:dyDescent="0.3">
      <c r="D25" s="55"/>
      <c r="E25" t="s">
        <v>32</v>
      </c>
      <c r="F25" s="41">
        <v>16345</v>
      </c>
      <c r="G25" s="20" t="s">
        <v>38</v>
      </c>
    </row>
    <row r="26" spans="4:7" x14ac:dyDescent="0.3">
      <c r="D26" s="55"/>
      <c r="E26" t="s">
        <v>34</v>
      </c>
      <c r="F26" s="41">
        <v>11088</v>
      </c>
      <c r="G26" s="20" t="s">
        <v>36</v>
      </c>
    </row>
    <row r="27" spans="4:7" x14ac:dyDescent="0.3">
      <c r="D27" s="55"/>
      <c r="E27" t="s">
        <v>33</v>
      </c>
      <c r="F27" s="41">
        <v>4100</v>
      </c>
      <c r="G27" s="20" t="s">
        <v>36</v>
      </c>
    </row>
    <row r="28" spans="4:7" x14ac:dyDescent="0.3">
      <c r="D28" s="55"/>
      <c r="E28" t="s">
        <v>35</v>
      </c>
      <c r="F28" s="41">
        <v>6903</v>
      </c>
      <c r="G28" s="20" t="s">
        <v>36</v>
      </c>
    </row>
    <row r="29" spans="4:7" x14ac:dyDescent="0.3">
      <c r="D29" s="55"/>
      <c r="E29" t="s">
        <v>69</v>
      </c>
      <c r="F29" s="41">
        <v>36280</v>
      </c>
      <c r="G29" s="20" t="s">
        <v>36</v>
      </c>
    </row>
    <row r="30" spans="4:7" x14ac:dyDescent="0.3">
      <c r="D30" s="55"/>
      <c r="E30" t="s">
        <v>70</v>
      </c>
      <c r="F30" s="41">
        <v>8805</v>
      </c>
      <c r="G30" s="20" t="s">
        <v>36</v>
      </c>
    </row>
    <row r="31" spans="4:7" x14ac:dyDescent="0.3">
      <c r="D31" s="55"/>
      <c r="E31" t="s">
        <v>77</v>
      </c>
      <c r="F31" s="41">
        <v>31700</v>
      </c>
      <c r="G31" s="20" t="s">
        <v>36</v>
      </c>
    </row>
    <row r="32" spans="4:7" x14ac:dyDescent="0.3">
      <c r="D32" s="55"/>
      <c r="E32" t="s">
        <v>79</v>
      </c>
      <c r="F32" s="41">
        <v>15350</v>
      </c>
      <c r="G32" s="20" t="s">
        <v>38</v>
      </c>
    </row>
    <row r="33" spans="4:7" ht="15" thickBot="1" x14ac:dyDescent="0.35">
      <c r="D33" s="55"/>
      <c r="F33" s="4"/>
      <c r="G33" s="20"/>
    </row>
    <row r="34" spans="4:7" ht="15" thickBot="1" x14ac:dyDescent="0.35">
      <c r="D34" s="56"/>
      <c r="E34" s="1" t="s">
        <v>10</v>
      </c>
      <c r="F34" s="3">
        <f>F24-SUM(F25:F32)</f>
        <v>5000</v>
      </c>
      <c r="G34" s="21"/>
    </row>
  </sheetData>
  <mergeCells count="1">
    <mergeCell ref="D9:D3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1"/>
  <sheetViews>
    <sheetView workbookViewId="0">
      <selection activeCell="F19" sqref="F19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16</v>
      </c>
      <c r="E9" s="9" t="s">
        <v>17</v>
      </c>
      <c r="F9" s="10">
        <v>41000</v>
      </c>
      <c r="G9" s="20"/>
    </row>
    <row r="10" spans="4:7" x14ac:dyDescent="0.3">
      <c r="D10" s="55"/>
      <c r="E10" s="11" t="s">
        <v>19</v>
      </c>
      <c r="F10" s="12">
        <v>20000</v>
      </c>
      <c r="G10" s="20"/>
    </row>
    <row r="11" spans="4:7" x14ac:dyDescent="0.3">
      <c r="D11" s="55"/>
      <c r="E11" s="11" t="s">
        <v>18</v>
      </c>
      <c r="F11" s="12">
        <v>16500</v>
      </c>
      <c r="G11" s="20"/>
    </row>
    <row r="12" spans="4:7" x14ac:dyDescent="0.3">
      <c r="D12" s="55"/>
      <c r="E12" s="11" t="s">
        <v>44</v>
      </c>
      <c r="F12" s="12">
        <v>20500</v>
      </c>
      <c r="G12" s="20"/>
    </row>
    <row r="13" spans="4:7" ht="15" thickBot="1" x14ac:dyDescent="0.35">
      <c r="D13" s="55"/>
      <c r="E13" s="11" t="s">
        <v>20</v>
      </c>
      <c r="F13" s="12">
        <v>5000</v>
      </c>
      <c r="G13" s="20"/>
    </row>
    <row r="14" spans="4:7" ht="15" thickBot="1" x14ac:dyDescent="0.35">
      <c r="D14" s="55"/>
      <c r="E14" s="13" t="s">
        <v>6</v>
      </c>
      <c r="F14" s="14">
        <f>SUM(F9:F13)</f>
        <v>103000</v>
      </c>
      <c r="G14" s="20"/>
    </row>
    <row r="15" spans="4:7" x14ac:dyDescent="0.3">
      <c r="D15" s="55"/>
      <c r="E15" s="11" t="s">
        <v>32</v>
      </c>
      <c r="F15" s="41">
        <v>24000</v>
      </c>
      <c r="G15" s="20" t="s">
        <v>38</v>
      </c>
    </row>
    <row r="16" spans="4:7" x14ac:dyDescent="0.3">
      <c r="D16" s="55"/>
      <c r="E16" s="11" t="s">
        <v>34</v>
      </c>
      <c r="F16" s="41">
        <v>12300</v>
      </c>
      <c r="G16" s="20" t="s">
        <v>38</v>
      </c>
    </row>
    <row r="17" spans="4:7" x14ac:dyDescent="0.3">
      <c r="D17" s="55"/>
      <c r="E17" s="11" t="s">
        <v>33</v>
      </c>
      <c r="F17" s="41">
        <v>17700</v>
      </c>
      <c r="G17" s="20" t="s">
        <v>36</v>
      </c>
    </row>
    <row r="18" spans="4:7" x14ac:dyDescent="0.3">
      <c r="D18" s="55"/>
      <c r="E18" s="11" t="s">
        <v>35</v>
      </c>
      <c r="F18" s="41">
        <v>20000</v>
      </c>
      <c r="G18" s="4" t="s">
        <v>36</v>
      </c>
    </row>
    <row r="19" spans="4:7" x14ac:dyDescent="0.3">
      <c r="D19" s="55"/>
      <c r="E19" s="11" t="s">
        <v>69</v>
      </c>
      <c r="F19" s="47">
        <v>15000</v>
      </c>
      <c r="G19" s="4" t="s">
        <v>36</v>
      </c>
    </row>
    <row r="20" spans="4:7" ht="15" thickBot="1" x14ac:dyDescent="0.35">
      <c r="D20" s="55"/>
      <c r="E20" s="11" t="s">
        <v>70</v>
      </c>
      <c r="F20" s="44"/>
      <c r="G20" s="4"/>
    </row>
    <row r="21" spans="4:7" ht="15" thickBot="1" x14ac:dyDescent="0.35">
      <c r="D21" s="56"/>
      <c r="E21" s="13" t="s">
        <v>13</v>
      </c>
      <c r="F21" s="45">
        <f>F14-SUM(F15:F20)</f>
        <v>14000</v>
      </c>
      <c r="G21" s="21"/>
    </row>
  </sheetData>
  <mergeCells count="1">
    <mergeCell ref="D9:D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4" activeCellId="1" sqref="F13 F14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5.2187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54" t="s">
        <v>16</v>
      </c>
      <c r="E9" s="9" t="s">
        <v>40</v>
      </c>
      <c r="F9" s="10">
        <v>16500</v>
      </c>
      <c r="G9" s="20"/>
    </row>
    <row r="10" spans="4:7" ht="28.8" x14ac:dyDescent="0.3">
      <c r="D10" s="55"/>
      <c r="E10" s="31" t="s">
        <v>43</v>
      </c>
      <c r="F10" s="12">
        <v>14000</v>
      </c>
      <c r="G10" s="20"/>
    </row>
    <row r="11" spans="4:7" ht="15" thickBot="1" x14ac:dyDescent="0.35">
      <c r="D11" s="55"/>
      <c r="E11" s="11" t="s">
        <v>28</v>
      </c>
      <c r="F11" s="12"/>
      <c r="G11" s="20"/>
    </row>
    <row r="12" spans="4:7" ht="15" thickBot="1" x14ac:dyDescent="0.35">
      <c r="D12" s="55"/>
      <c r="E12" s="13" t="s">
        <v>6</v>
      </c>
      <c r="F12" s="14">
        <f>SUM(F9:F11)</f>
        <v>30500</v>
      </c>
      <c r="G12" s="20"/>
    </row>
    <row r="13" spans="4:7" x14ac:dyDescent="0.3">
      <c r="D13" s="55"/>
      <c r="E13" s="11" t="s">
        <v>32</v>
      </c>
      <c r="F13" s="41">
        <v>4700</v>
      </c>
      <c r="G13" s="20" t="s">
        <v>38</v>
      </c>
    </row>
    <row r="14" spans="4:7" x14ac:dyDescent="0.3">
      <c r="D14" s="55"/>
      <c r="E14" s="11" t="s">
        <v>34</v>
      </c>
      <c r="F14" s="41">
        <v>500</v>
      </c>
      <c r="G14" s="20" t="s">
        <v>58</v>
      </c>
    </row>
    <row r="15" spans="4:7" x14ac:dyDescent="0.3">
      <c r="D15" s="55"/>
      <c r="E15" s="11" t="s">
        <v>33</v>
      </c>
      <c r="F15" s="41">
        <v>25300</v>
      </c>
      <c r="G15" s="20" t="s">
        <v>59</v>
      </c>
    </row>
    <row r="16" spans="4:7" ht="15" thickBot="1" x14ac:dyDescent="0.35">
      <c r="D16" s="55"/>
      <c r="E16" s="11" t="s">
        <v>35</v>
      </c>
      <c r="F16" s="12">
        <v>0</v>
      </c>
      <c r="G16" s="20" t="s">
        <v>36</v>
      </c>
    </row>
    <row r="17" spans="4:7" ht="15" thickBot="1" x14ac:dyDescent="0.35">
      <c r="D17" s="56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G28"/>
  <sheetViews>
    <sheetView topLeftCell="A6" workbookViewId="0">
      <selection activeCell="F10" sqref="F10"/>
    </sheetView>
  </sheetViews>
  <sheetFormatPr defaultRowHeight="14.4" x14ac:dyDescent="0.3"/>
  <cols>
    <col min="4" max="4" width="27.2187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3">
      <c r="D9" s="57" t="s">
        <v>21</v>
      </c>
      <c r="E9" s="18" t="s">
        <v>95</v>
      </c>
      <c r="F9" s="10">
        <v>157000</v>
      </c>
      <c r="G9" s="20"/>
    </row>
    <row r="10" spans="4:7" x14ac:dyDescent="0.3">
      <c r="D10" s="58"/>
      <c r="E10" s="19" t="s">
        <v>96</v>
      </c>
      <c r="F10" s="12">
        <v>100000</v>
      </c>
      <c r="G10" s="20"/>
    </row>
    <row r="11" spans="4:7" x14ac:dyDescent="0.3">
      <c r="D11" s="58"/>
      <c r="E11" s="19" t="s">
        <v>22</v>
      </c>
      <c r="F11" s="12">
        <v>40000</v>
      </c>
      <c r="G11" s="20"/>
    </row>
    <row r="12" spans="4:7" x14ac:dyDescent="0.3">
      <c r="D12" s="58"/>
      <c r="E12" s="19" t="s">
        <v>97</v>
      </c>
      <c r="F12" s="12"/>
      <c r="G12" s="20"/>
    </row>
    <row r="13" spans="4:7" x14ac:dyDescent="0.3">
      <c r="D13" s="58"/>
      <c r="E13" s="19" t="s">
        <v>98</v>
      </c>
      <c r="F13" s="12"/>
      <c r="G13" s="20"/>
    </row>
    <row r="14" spans="4:7" x14ac:dyDescent="0.3">
      <c r="D14" s="58"/>
      <c r="E14" s="19" t="s">
        <v>23</v>
      </c>
      <c r="F14" s="12">
        <v>180000</v>
      </c>
      <c r="G14" s="20"/>
    </row>
    <row r="15" spans="4:7" ht="15" thickBot="1" x14ac:dyDescent="0.35">
      <c r="D15" s="58"/>
      <c r="E15" s="19" t="s">
        <v>86</v>
      </c>
      <c r="F15" s="12">
        <v>11270</v>
      </c>
      <c r="G15" s="20"/>
    </row>
    <row r="16" spans="4:7" ht="15" thickBot="1" x14ac:dyDescent="0.35">
      <c r="D16" s="58"/>
      <c r="E16" s="13" t="s">
        <v>6</v>
      </c>
      <c r="F16" s="14">
        <f>SUM(F9:F15)</f>
        <v>488270</v>
      </c>
      <c r="G16" s="20"/>
    </row>
    <row r="17" spans="4:7" x14ac:dyDescent="0.3">
      <c r="D17" s="58"/>
      <c r="E17" s="19" t="s">
        <v>32</v>
      </c>
      <c r="F17" s="41">
        <v>80000</v>
      </c>
      <c r="G17" s="20" t="s">
        <v>36</v>
      </c>
    </row>
    <row r="18" spans="4:7" x14ac:dyDescent="0.3">
      <c r="D18" s="58"/>
      <c r="E18" s="19" t="s">
        <v>34</v>
      </c>
      <c r="F18" s="41">
        <v>26500</v>
      </c>
      <c r="G18" s="20" t="s">
        <v>38</v>
      </c>
    </row>
    <row r="19" spans="4:7" x14ac:dyDescent="0.3">
      <c r="D19" s="58"/>
      <c r="E19" s="19" t="s">
        <v>33</v>
      </c>
      <c r="F19" s="41">
        <v>50000</v>
      </c>
      <c r="G19" s="20" t="s">
        <v>36</v>
      </c>
    </row>
    <row r="20" spans="4:7" x14ac:dyDescent="0.3">
      <c r="D20" s="58"/>
      <c r="E20" s="19" t="s">
        <v>35</v>
      </c>
      <c r="F20" s="41">
        <v>14000</v>
      </c>
      <c r="G20" s="20" t="s">
        <v>78</v>
      </c>
    </row>
    <row r="21" spans="4:7" x14ac:dyDescent="0.3">
      <c r="D21" s="58"/>
      <c r="E21" s="19" t="s">
        <v>69</v>
      </c>
      <c r="F21" s="41">
        <v>5000</v>
      </c>
      <c r="G21" s="20" t="s">
        <v>36</v>
      </c>
    </row>
    <row r="22" spans="4:7" x14ac:dyDescent="0.3">
      <c r="D22" s="58"/>
      <c r="E22" s="19" t="s">
        <v>77</v>
      </c>
      <c r="F22" s="41">
        <v>27000</v>
      </c>
      <c r="G22" s="20" t="s">
        <v>36</v>
      </c>
    </row>
    <row r="23" spans="4:7" x14ac:dyDescent="0.3">
      <c r="D23" s="58"/>
      <c r="E23" s="19" t="s">
        <v>79</v>
      </c>
      <c r="F23" s="41">
        <v>50000</v>
      </c>
      <c r="G23" s="20" t="s">
        <v>36</v>
      </c>
    </row>
    <row r="24" spans="4:7" x14ac:dyDescent="0.3">
      <c r="D24" s="58"/>
      <c r="E24" s="19" t="s">
        <v>80</v>
      </c>
      <c r="F24" s="41">
        <v>11270</v>
      </c>
      <c r="G24" s="20" t="s">
        <v>36</v>
      </c>
    </row>
    <row r="25" spans="4:7" x14ac:dyDescent="0.3">
      <c r="D25" s="58"/>
      <c r="E25" s="19" t="s">
        <v>100</v>
      </c>
      <c r="F25" s="41"/>
      <c r="G25" s="20"/>
    </row>
    <row r="26" spans="4:7" x14ac:dyDescent="0.3">
      <c r="D26" s="58"/>
      <c r="E26" s="19" t="s">
        <v>101</v>
      </c>
      <c r="F26" s="41"/>
      <c r="G26" s="20"/>
    </row>
    <row r="27" spans="4:7" ht="15" thickBot="1" x14ac:dyDescent="0.35">
      <c r="D27" s="58"/>
      <c r="E27" s="19" t="s">
        <v>102</v>
      </c>
      <c r="F27" s="12">
        <v>0</v>
      </c>
      <c r="G27" s="20" t="s">
        <v>36</v>
      </c>
    </row>
    <row r="28" spans="4:7" ht="15" thickBot="1" x14ac:dyDescent="0.35">
      <c r="D28" s="59"/>
      <c r="E28" s="1" t="s">
        <v>10</v>
      </c>
      <c r="F28" s="14">
        <f>F16-SUM(F17:F27)</f>
        <v>224500</v>
      </c>
      <c r="G28" s="21"/>
    </row>
  </sheetData>
  <mergeCells count="1">
    <mergeCell ref="D9:D28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 &amp; Kitchen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2023-10-19T18:11:27Z</dcterms:modified>
</cp:coreProperties>
</file>