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67.xml" ContentType="application/vnd.ms-excel.person+xml"/>
  <Override PartName="/xl/persons/person72.xml" ContentType="application/vnd.ms-excel.person+xml"/>
  <Override PartName="/xl/persons/person53.xml" ContentType="application/vnd.ms-excel.person+xml"/>
  <Override PartName="/xl/persons/person75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9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58.xml" ContentType="application/vnd.ms-excel.person+xml"/>
  <Override PartName="/xl/persons/person63.xml" ContentType="application/vnd.ms-excel.person+xml"/>
  <Override PartName="/xl/persons/person69.xml" ContentType="application/vnd.ms-excel.person+xml"/>
  <Override PartName="/xl/persons/person84.xml" ContentType="application/vnd.ms-excel.person+xml"/>
  <Override PartName="/xl/persons/person45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77.xml" ContentType="application/vnd.ms-excel.person+xml"/>
  <Override PartName="/xl/persons/person0.xml" ContentType="application/vnd.ms-excel.person+xml"/>
  <Override PartName="/xl/persons/person92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82.xml" ContentType="application/vnd.ms-excel.person+xml"/>
  <Override PartName="/xl/persons/person87.xml" ContentType="application/vnd.ms-excel.person+xml"/>
  <Override PartName="/xl/persons/person86.xml" ContentType="application/vnd.ms-excel.person+xml"/>
  <Override PartName="/xl/persons/person79.xml" ContentType="application/vnd.ms-excel.person+xml"/>
  <Override PartName="/xl/persons/person71.xml" ContentType="application/vnd.ms-excel.person+xml"/>
  <Override PartName="/xl/persons/person6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91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81.xml" ContentType="application/vnd.ms-excel.person+xml"/>
  <Override PartName="/xl/persons/person76.xml" ContentType="application/vnd.ms-excel.person+xml"/>
  <Override PartName="/xl/persons/person73.xml" ContentType="application/vnd.ms-excel.person+xml"/>
  <Override PartName="/xl/persons/person68.xml" ContentType="application/vnd.ms-excel.person+xml"/>
  <Override PartName="/xl/persons/person60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9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85.xml" ContentType="application/vnd.ms-excel.person+xml"/>
  <Override PartName="/xl/persons/person83.xml" ContentType="application/vnd.ms-excel.person+xml"/>
  <Override PartName="/xl/persons/person78.xml" ContentType="application/vnd.ms-excel.person+xml"/>
  <Override PartName="/xl/persons/person7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61.xml" ContentType="application/vnd.ms-excel.person+xml"/>
  <Override PartName="/xl/persons/person64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88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9.xml" ContentType="application/vnd.ms-excel.person+xml"/>
  <Override PartName="/xl/persons/person8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632" documentId="13_ncr:1_{4ADAB29A-E89E-4E75-9491-0D72C9970A30}" xr6:coauthVersionLast="47" xr6:coauthVersionMax="47" xr10:uidLastSave="{797503A0-CBCD-43A8-A5C4-D36010E672DB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-Kitchen-Barandah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7" l="1"/>
  <c r="D28" i="1"/>
  <c r="D27" i="1"/>
  <c r="P27" i="1"/>
  <c r="Q27" i="1" s="1"/>
  <c r="N38" i="7"/>
  <c r="I62" i="10"/>
  <c r="G68" i="10" s="1"/>
  <c r="G80" i="10" s="1"/>
  <c r="G11" i="1"/>
  <c r="F12" i="4"/>
  <c r="F20" i="4" s="1"/>
  <c r="I26" i="10"/>
  <c r="I17" i="1"/>
  <c r="G55" i="10"/>
  <c r="G12" i="1"/>
  <c r="F34" i="8"/>
  <c r="F12" i="1" s="1"/>
  <c r="P28" i="1"/>
  <c r="F22" i="6"/>
  <c r="F59" i="6" s="1"/>
  <c r="F15" i="2"/>
  <c r="G15" i="1"/>
  <c r="P26" i="1"/>
  <c r="J9" i="1"/>
  <c r="G23" i="10"/>
  <c r="G14" i="10"/>
  <c r="J16" i="1"/>
  <c r="F15" i="5"/>
  <c r="F23" i="5" s="1"/>
  <c r="P25" i="1"/>
  <c r="Q25" i="1" s="1"/>
  <c r="J15" i="1"/>
  <c r="J14" i="1"/>
  <c r="J13" i="1"/>
  <c r="J12" i="1"/>
  <c r="J11" i="1"/>
  <c r="J10" i="1"/>
  <c r="H17" i="1"/>
  <c r="G16" i="1"/>
  <c r="F12" i="9"/>
  <c r="F17" i="9" s="1"/>
  <c r="G14" i="1"/>
  <c r="G13" i="1"/>
  <c r="G10" i="1"/>
  <c r="G9" i="1"/>
  <c r="F22" i="7"/>
  <c r="F43" i="7" s="1"/>
  <c r="F10" i="3"/>
  <c r="F21" i="3" s="1"/>
  <c r="F11" i="2"/>
  <c r="F11" i="1" l="1"/>
  <c r="K11" i="1" s="1"/>
  <c r="F19" i="1"/>
  <c r="F54" i="8"/>
  <c r="D26" i="1"/>
  <c r="Q26" i="1" s="1"/>
  <c r="Q28" i="1" s="1"/>
  <c r="F9" i="1"/>
  <c r="K9" i="1" s="1"/>
  <c r="K12" i="1"/>
  <c r="J17" i="1"/>
  <c r="G17" i="1"/>
  <c r="F14" i="1"/>
  <c r="K14" i="1" s="1"/>
  <c r="F16" i="1"/>
  <c r="K16" i="1" s="1"/>
  <c r="F13" i="1"/>
  <c r="K13" i="1" s="1"/>
  <c r="F15" i="1"/>
  <c r="K15" i="1" s="1"/>
  <c r="F10" i="1"/>
  <c r="K10" i="1" s="1"/>
  <c r="F17" i="1" l="1"/>
  <c r="F20" i="1" s="1"/>
  <c r="G20" i="1" s="1"/>
  <c r="K17" i="1" l="1"/>
  <c r="F21" i="1" s="1"/>
  <c r="F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N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K27" authorId="0" shapeId="0" xr:uid="{0635264B-4CAD-4B16-88AB-506379F47EF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M27" authorId="0" shapeId="0" xr:uid="{67D78B13-317E-44A1-8CE6-488EF37CC55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N27" authorId="0" shapeId="0" xr:uid="{5443A4C3-6A6A-4CEF-AB7E-EAD9BE7E82A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  <comment ref="K28" authorId="0" shapeId="0" xr:uid="{9C9C7CF7-E494-4E99-A1DA-3545AA62EB8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 - 3000(Last payment)</t>
        </r>
      </text>
    </comment>
    <comment ref="M28" authorId="0" shapeId="0" xr:uid="{8A482139-9742-4E7A-BA35-C5DC9365B6F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1st - Anam - 20000</t>
        </r>
      </text>
    </comment>
    <comment ref="N28" authorId="0" shapeId="0" xr:uid="{9B158C32-2D02-4AD8-9620-9AE83B23C3B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1st - Sahid da - 2700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  <comment ref="F17" authorId="0" shapeId="0" xr:uid="{AE7B9833-D9E4-4D9F-8A3E-8F144D34000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Ronty paid t to Gaur Da cash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6" authorId="0" shapeId="0" xr:uid="{4C977440-C90C-4E58-8D21-F5C20DA6AE8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barandah Ceiling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35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36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7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8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9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40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41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42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43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44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45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  <comment ref="F46" authorId="0" shapeId="0" xr:uid="{1E3E7512-5BB0-42F9-BC92-CBABBA91DF3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Strips and 2 watts
</t>
        </r>
      </text>
    </comment>
    <comment ref="F47" authorId="0" shapeId="0" xr:uid="{0AA7B1D3-E81F-4D95-8263-EB90FB490E5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CCTV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 - 16500
Extra glue for PU and Acrylic - 1750
5th Tub Glue and Extra glue - 5590
6th Louvre Glue and normal glue - 2000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(Locks)
= 41075+4700(Edge Binding) = 45775
 for the section of Louve Glue, rest material - 1730, total till now: 47505
EdgeBinding Kabja together = 4200, till now 51705</t>
        </r>
      </text>
    </comment>
    <comment ref="F13" authorId="0" shapeId="0" xr:uid="{8C08C4BE-5E2B-415E-A79C-0CC9A4B263E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10520 (previous)+ estimated 4 louvres,2 laminates, 1 acrylic+9400</t>
        </r>
      </text>
    </comment>
    <comment ref="F16" authorId="0" shapeId="0" xr:uid="{39611792-98E1-4371-899A-334168C0C2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</t>
        </r>
      </text>
    </comment>
    <comment ref="F17" authorId="0" shapeId="0" xr:uid="{E3B0DB5E-EFB2-4183-B2C1-99AD1E10DC4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Glass works - ANAM</t>
        </r>
      </text>
    </comment>
    <comment ref="F24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6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7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8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9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30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31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32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33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34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35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H35" authorId="0" shapeId="0" xr:uid="{B169B1A7-7186-46C8-B3CE-5F98BB7CC85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15000</t>
        </r>
      </text>
    </comment>
    <comment ref="F36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7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  <comment ref="F38" authorId="0" shapeId="0" xr:uid="{90974AF0-BD89-496C-A4AA-4C5538B8932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
</t>
        </r>
      </text>
    </comment>
    <comment ref="F39" authorId="0" shapeId="0" xr:uid="{4D7215A4-3DA7-47A3-9A9A-1AEFBC6EA7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Self 16000
AIA - 5300
Extra ply
</t>
        </r>
      </text>
    </comment>
    <comment ref="F40" authorId="0" shapeId="0" xr:uid="{326D9884-D005-4087-87B9-1C28D8A169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</t>
        </r>
      </text>
    </comment>
    <comment ref="F41" authorId="0" shapeId="0" xr:uid="{11A19A1E-F9B3-43ED-AD45-9773145CE4E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 and screw</t>
        </r>
      </text>
    </comment>
    <comment ref="F42" authorId="0" shapeId="0" xr:uid="{67760B29-7AB2-4ABD-A72F-A650C1265A6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2" authorId="0" shapeId="0" xr:uid="{AFF71694-EFEC-4A6B-8CD6-6BA33938EBC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now</t>
        </r>
      </text>
    </comment>
    <comment ref="F43" authorId="0" shapeId="0" xr:uid="{EA8726D9-83FA-4872-8EFD-DD8791485B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Louvre Glue, muskin tapes, heatex and normal glue</t>
        </r>
      </text>
    </comment>
    <comment ref="F44" authorId="0" shapeId="0" xr:uid="{018B0028-D9A0-4C48-B737-C43986DD31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4" authorId="0" shapeId="0" xr:uid="{938B11E1-E912-497D-B438-FEF8DD9A77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date - 04-12-2023</t>
        </r>
      </text>
    </comment>
    <comment ref="F45" authorId="0" shapeId="0" xr:uid="{931131A1-B186-4CDA-82BD-A601849AD70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 Kabja</t>
        </r>
      </text>
    </comment>
    <comment ref="F46" authorId="0" shapeId="0" xr:uid="{A251FCF5-E99D-4AEC-A49C-6C6EB882455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 - 35k advanced</t>
        </r>
      </text>
    </comment>
    <comment ref="F47" authorId="0" shapeId="0" xr:uid="{9801DA58-C7B4-4364-9205-58707072E88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last lot</t>
        </r>
      </text>
    </comment>
    <comment ref="F48" authorId="0" shapeId="0" xr:uid="{6D32CCE3-A027-43DB-B9AA-41F63362A8A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8" authorId="0" shapeId="0" xr:uid="{0D464CDB-1659-4304-A728-55D7494D0A5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Till today 18-12-2023</t>
        </r>
      </text>
    </comment>
    <comment ref="F49" authorId="0" shapeId="0" xr:uid="{CCBD9164-4418-4A4B-9F2C-B1F7C04FE3A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Handles</t>
        </r>
      </text>
    </comment>
    <comment ref="F50" authorId="0" shapeId="0" xr:uid="{7209404C-B1DE-4988-B78E-695821C6602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lock godrej</t>
        </r>
      </text>
    </comment>
    <comment ref="F51" authorId="0" shapeId="0" xr:uid="{8CD9AA95-66D8-47E8-97CA-B73A6D47FAB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</t>
        </r>
      </text>
    </comment>
    <comment ref="F52" authorId="0" shapeId="0" xr:uid="{1CA1BF83-085B-4EEF-9FAE-03AB18F5FC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Chaka and Other set</t>
        </r>
      </text>
    </comment>
    <comment ref="F53" authorId="0" shapeId="0" xr:uid="{843F7684-8F79-464D-8D4F-0683C00C0A1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Anam- Till now 50k
</t>
        </r>
      </text>
    </comment>
    <comment ref="F55" authorId="0" shapeId="0" xr:uid="{36363EF2-6EAC-4355-AEC8-861A67E5E66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4" authorId="0" shapeId="0" xr:uid="{D6CF9A0F-81C3-4D85-84A2-6CDCDC2723E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15k paid out of this - 01-12-2023
20k completed with second 5k payment to sahid da</t>
        </r>
      </text>
    </comment>
    <comment ref="F15" authorId="0" shapeId="0" xr:uid="{7508B8C7-8A23-4CE9-A886-982714ED955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paid</t>
        </r>
      </text>
    </comment>
    <comment ref="F16" authorId="0" shapeId="0" xr:uid="{53983B98-F7F8-4D5D-8CE9-7EE2559BD2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3200+500 delivery</t>
        </r>
      </text>
    </comment>
    <comment ref="F17" authorId="0" shapeId="0" xr:uid="{B9C48C10-6527-4781-AFBF-D2945605C43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Paid</t>
        </r>
      </text>
    </comment>
    <comment ref="F20" authorId="0" shapeId="0" xr:uid="{99689982-6292-4165-AD26-14539A18A3B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2 types of tiles</t>
        </r>
      </text>
    </comment>
    <comment ref="F21" authorId="0" shapeId="0" xr:uid="{AF35FB86-ED8F-4A26-B190-DD67EF15CFC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10k paid till - 01-12-2023</t>
        </r>
      </text>
    </comment>
    <comment ref="F23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24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5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6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7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8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9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30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31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  <comment ref="F32" authorId="0" shapeId="0" xr:uid="{7D69A899-3C94-4DFE-BDDC-B4CC0BC7AF9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 First
</t>
        </r>
      </text>
    </comment>
    <comment ref="F33" authorId="0" shapeId="0" xr:uid="{0FC6798B-65E5-4F18-A209-2B4DB72F3A0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Advance
for tiles to chinarpark shop</t>
        </r>
      </text>
    </comment>
    <comment ref="F34" authorId="0" shapeId="0" xr:uid="{C69A89FF-54F4-4F12-A623-1A80CBA4375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rest</t>
        </r>
      </text>
    </comment>
    <comment ref="F35" authorId="0" shapeId="0" xr:uid="{9104B889-1277-41A2-B9F4-F59470ECD06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  <comment ref="F36" authorId="0" shapeId="0" xr:uid="{4798DD2C-9DA1-41D4-8E38-190E059D9E0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  <comment ref="F37" authorId="0" shapeId="0" xr:uid="{3AEBB180-7950-4B14-979A-1E21632E12F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Payment</t>
        </r>
      </text>
    </comment>
    <comment ref="F38" authorId="0" shapeId="0" xr:uid="{39308213-7A53-4286-820A-EF5EC7AD3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</t>
        </r>
      </text>
    </comment>
    <comment ref="L38" authorId="0" shapeId="0" xr:uid="{8624B1FC-2A2B-4653-98BD-AD9580658BE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Done</t>
        </r>
      </text>
    </comment>
    <comment ref="F39" authorId="0" shapeId="0" xr:uid="{6B00E7B5-1026-45A1-9D93-59C4EFFEF3F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Sandeep da last one
</t>
        </r>
      </text>
    </comment>
    <comment ref="J39" authorId="0" shapeId="0" xr:uid="{2A4F910F-4EDA-4498-8CF5-05C608F88B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Done</t>
        </r>
      </text>
    </comment>
    <comment ref="F40" authorId="0" shapeId="0" xr:uid="{60293CD5-B960-438A-BD76-5DE3A419A58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</commentList>
</comments>
</file>

<file path=xl/sharedStrings.xml><?xml version="1.0" encoding="utf-8"?>
<sst xmlns="http://schemas.openxmlformats.org/spreadsheetml/2006/main" count="464" uniqueCount="205">
  <si>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</si>
  <si>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</si>
  <si>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</si>
  <si>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</si>
  <si>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</si>
  <si>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</si>
  <si>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</si>
  <si>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</si>
  <si>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</si>
  <si>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</si>
  <si>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</si>
  <si>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</si>
  <si>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</si>
  <si>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</si>
  <si>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</si>
  <si>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</si>
  <si>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</si>
  <si>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</si>
  <si>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</si>
  <si>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</si>
  <si>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</si>
  <si>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</si>
  <si>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</si>
  <si>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</si>
  <si>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</si>
  <si>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</si>
  <si>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</si>
  <si>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</si>
  <si>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</si>
  <si>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</si>
  <si>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</si>
  <si>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</si>
  <si>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</si>
  <si>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</si>
  <si>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</si>
  <si>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</si>
  <si>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</si>
  <si>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</si>
  <si>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</si>
  <si>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</si>
  <si>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</si>
  <si>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</si>
  <si>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</si>
  <si>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</si>
  <si>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</si>
  <si>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</si>
  <si>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</si>
  <si>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</si>
  <si>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</si>
  <si>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</si>
  <si>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</si>
  <si>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</si>
  <si>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</si>
  <si>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</si>
  <si>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</si>
  <si>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</si>
  <si>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</si>
  <si>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</si>
  <si>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</si>
  <si>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</si>
  <si>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</si>
  <si>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</si>
  <si>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</si>
  <si>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</si>
  <si>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</si>
  <si>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</si>
  <si>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</si>
  <si>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</si>
  <si>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</si>
  <si>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</si>
  <si>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</si>
  <si>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</si>
  <si>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</si>
  <si>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</si>
  <si>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</si>
  <si>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</si>
  <si>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</si>
  <si>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</si>
  <si>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</si>
  <si>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</si>
  <si>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</si>
  <si>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</si>
  <si>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</si>
  <si>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</si>
  <si>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</si>
  <si>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</si>
  <si>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</si>
  <si>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</si>
  <si>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</si>
  <si>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</si>
  <si>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</si>
  <si>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</si>
  <si>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</si>
  <si>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</si>
  <si>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</si>
  <si>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</si>
  <si>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</si>
  <si>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</si>
  <si>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</si>
  <si>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</si>
  <si>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</si>
  <si>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3w light - 47 - 140</t>
  </si>
  <si>
    <t>Sliding for parents room</t>
  </si>
  <si>
    <t>Sahid and Saiful</t>
  </si>
  <si>
    <t>Glue</t>
  </si>
  <si>
    <t>Payment - 15</t>
  </si>
  <si>
    <t>Payment - 16</t>
  </si>
  <si>
    <t>Payment - 17</t>
  </si>
  <si>
    <t>Payment - 18</t>
  </si>
  <si>
    <t>Lights &amp; Electricals</t>
  </si>
  <si>
    <t>Self - Sri</t>
  </si>
  <si>
    <t>Bank(3717) Self(1283)</t>
  </si>
  <si>
    <t>Tata AIA - Sounak</t>
  </si>
  <si>
    <t>Self(Self &amp; AIA)</t>
  </si>
  <si>
    <t>Payment - 19</t>
  </si>
  <si>
    <t>Payment - 20</t>
  </si>
  <si>
    <t>Estimated Glass&amp; alumunium Frame</t>
  </si>
  <si>
    <t>Payment - 21</t>
  </si>
  <si>
    <t>Payment - 22</t>
  </si>
  <si>
    <t>AIA</t>
  </si>
  <si>
    <t>Edge Binding (Furninture)</t>
  </si>
  <si>
    <t>Payment -6</t>
  </si>
  <si>
    <t>Payment -7</t>
  </si>
  <si>
    <t>Bikas Da</t>
  </si>
  <si>
    <t>Glue Extra</t>
  </si>
  <si>
    <t>Raw Material - 4th Lot Extra laminates</t>
  </si>
  <si>
    <t>Louvre Glue and muskin tape</t>
  </si>
  <si>
    <t>Sections</t>
  </si>
  <si>
    <t>Sahid- Granite 1</t>
  </si>
  <si>
    <t>Bikas da</t>
  </si>
  <si>
    <t>Payment - 23</t>
  </si>
  <si>
    <t>Payment - 24</t>
  </si>
  <si>
    <t>Edge Binding (Furninture)&amp;kabja</t>
  </si>
  <si>
    <t>Big Tiles</t>
  </si>
  <si>
    <t>Raw material Handles</t>
  </si>
  <si>
    <t>Majuri for barandah</t>
  </si>
  <si>
    <t>Tiles for verandah</t>
  </si>
  <si>
    <t>Erfan &amp; Anam (toughened)</t>
  </si>
  <si>
    <t>Payment - 25</t>
  </si>
  <si>
    <t>Anam Toughned Glass Advanced</t>
  </si>
  <si>
    <t>Spent</t>
  </si>
  <si>
    <t>5w light - 6 - 240</t>
  </si>
  <si>
    <t>2w light - 30 -100</t>
  </si>
  <si>
    <t>Led Strip Lights Profile -250(240 bulbs)- 8 piece - Warm</t>
  </si>
  <si>
    <t>Led Strip Lights Profile -250(240 bulbs)- 2 piece - White</t>
  </si>
  <si>
    <t xml:space="preserve">Profiles - 14 mm - 11 - 180 each </t>
  </si>
  <si>
    <t>Drivers - 13- 430 -(10 ampere smps)</t>
  </si>
  <si>
    <t>Driver - 8 - 120 (2 ampere smps)</t>
  </si>
  <si>
    <t>Santras for Room and barandah</t>
  </si>
  <si>
    <t>Tiles Advance</t>
  </si>
  <si>
    <t>Bathroom-Kitchen-Baranah</t>
  </si>
  <si>
    <t>Remaining Self to Pay</t>
  </si>
  <si>
    <t>Remaining Total to Pay</t>
  </si>
  <si>
    <t>Remainig Bank to Pay</t>
  </si>
  <si>
    <t>Bank To Pay in Total</t>
  </si>
  <si>
    <t>Driver - 8 -320(5 ampere) smps</t>
  </si>
  <si>
    <t>Laminates</t>
  </si>
  <si>
    <t>Strips and 2 watts</t>
  </si>
  <si>
    <t>Electric &amp; Light</t>
  </si>
  <si>
    <t xml:space="preserve"> Nandan &amp; Chanchal &amp; Electric World</t>
  </si>
  <si>
    <t>Payment - 26</t>
  </si>
  <si>
    <t>Payment - 27</t>
  </si>
  <si>
    <t>Payment - 28</t>
  </si>
  <si>
    <t>Tiles rest</t>
  </si>
  <si>
    <t>Sahid da</t>
  </si>
  <si>
    <t>Bathroom, Kitchen and Barandah</t>
  </si>
  <si>
    <t>Payment - 29</t>
  </si>
  <si>
    <t>Payment - 30</t>
  </si>
  <si>
    <t>Handles</t>
  </si>
  <si>
    <t>False ceiling</t>
  </si>
  <si>
    <t>CCTV</t>
  </si>
  <si>
    <t>Electrical lot (bill in drive with Exhaust Fan)</t>
  </si>
  <si>
    <t>Electric  World</t>
  </si>
  <si>
    <t>Chanchal</t>
  </si>
  <si>
    <t>Payment -8</t>
  </si>
  <si>
    <t>Payment -9</t>
  </si>
  <si>
    <t>Paint Shop</t>
  </si>
  <si>
    <t>Godrej main door lock</t>
  </si>
  <si>
    <t>Sliding for Drawing room</t>
  </si>
  <si>
    <t>Payment - 31</t>
  </si>
  <si>
    <t>Payment - 32</t>
  </si>
  <si>
    <t>Bikas DA</t>
  </si>
  <si>
    <t>Balcony Grill Glass</t>
  </si>
  <si>
    <t>Raw Material - 5th lot (T patti, Chaka,Magnet,Door stopper..)</t>
  </si>
  <si>
    <t>Chaka And Other Set</t>
  </si>
  <si>
    <t>Tata AIA - Srijiita</t>
  </si>
  <si>
    <t>Jacky</t>
  </si>
  <si>
    <t>Erfan da</t>
  </si>
  <si>
    <t>ThakurerJali</t>
  </si>
  <si>
    <t>Shortfall</t>
  </si>
  <si>
    <t>Anam</t>
  </si>
  <si>
    <t>Payment - 33</t>
  </si>
  <si>
    <t>Payment - 34</t>
  </si>
  <si>
    <t>Payment - 35</t>
  </si>
  <si>
    <t>Sandeep da</t>
  </si>
  <si>
    <t>Gaur da</t>
  </si>
  <si>
    <t>Baranah Ceieling</t>
  </si>
  <si>
    <t>Floor Re White cementing</t>
  </si>
  <si>
    <t>Last lot fittings</t>
  </si>
  <si>
    <t>Total Paid</t>
  </si>
  <si>
    <t>Remainig</t>
  </si>
  <si>
    <t>4000 Tiles</t>
  </si>
  <si>
    <t>2000 Sahi Da</t>
  </si>
  <si>
    <t>Santras for Ac outlet and corridor</t>
  </si>
  <si>
    <t>Electrical Additional (Last buys)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</si>
</sst>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24" xfId="0" applyBorder="1"/>
    <xf numFmtId="0" fontId="0" fillId="0" borderId="26" xfId="0" applyBorder="1"/>
    <xf numFmtId="0" fontId="0" fillId="0" borderId="25" xfId="0" applyBorder="1" applyAlignment="1">
      <alignment horizontal="center" vertical="center"/>
    </xf>
    <xf numFmtId="0" fontId="0" fillId="0" borderId="27" xfId="0" applyBorder="1"/>
    <xf numFmtId="0" fontId="0" fillId="0" borderId="4" xfId="0" applyBorder="1" applyAlignment="1">
      <alignment horizontal="left" vertical="center" wrapText="1"/>
    </xf>
    <xf numFmtId="0" fontId="5" fillId="0" borderId="13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0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84" Type="http://schemas.microsoft.com/office/2017/10/relationships/person" Target="persons/person67.xml"/><Relationship Id="rId89" Type="http://schemas.microsoft.com/office/2017/10/relationships/person" Target="persons/person72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92" Type="http://schemas.microsoft.com/office/2017/10/relationships/person" Target="persons/person75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07" Type="http://schemas.microsoft.com/office/2017/10/relationships/person" Target="persons/person89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74" Type="http://schemas.microsoft.com/office/2017/10/relationships/person" Target="persons/person58.xml"/><Relationship Id="rId79" Type="http://schemas.microsoft.com/office/2017/10/relationships/person" Target="persons/person63.xml"/><Relationship Id="rId87" Type="http://schemas.microsoft.com/office/2017/10/relationships/person" Target="persons/person69.xml"/><Relationship Id="rId102" Type="http://schemas.microsoft.com/office/2017/10/relationships/person" Target="persons/person84.xml"/><Relationship Id="rId5" Type="http://schemas.openxmlformats.org/officeDocument/2006/relationships/worksheet" Target="worksheets/sheet5.xml"/><Relationship Id="rId61" Type="http://schemas.microsoft.com/office/2017/10/relationships/person" Target="persons/person45.xml"/><Relationship Id="rId82" Type="http://schemas.microsoft.com/office/2017/10/relationships/person" Target="persons/person66.xml"/><Relationship Id="rId90" Type="http://schemas.microsoft.com/office/2017/10/relationships/person" Target="persons/person74.xml"/><Relationship Id="rId95" Type="http://schemas.microsoft.com/office/2017/10/relationships/person" Target="persons/person77.xml"/><Relationship Id="rId19" Type="http://schemas.microsoft.com/office/2017/10/relationships/person" Target="persons/person0.xml"/><Relationship Id="rId14" Type="http://schemas.microsoft.com/office/2017/10/relationships/person" Target="persons/person.xml"/><Relationship Id="rId77" Type="http://schemas.microsoft.com/office/2017/10/relationships/person" Target="persons/person62.xml"/><Relationship Id="rId69" Type="http://schemas.microsoft.com/office/2017/10/relationships/person" Target="persons/person55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100" Type="http://schemas.microsoft.com/office/2017/10/relationships/person" Target="persons/person82.xml"/><Relationship Id="rId105" Type="http://schemas.microsoft.com/office/2017/10/relationships/person" Target="persons/person87.xml"/><Relationship Id="rId8" Type="http://schemas.openxmlformats.org/officeDocument/2006/relationships/worksheet" Target="worksheets/sheet8.xml"/><Relationship Id="rId98" Type="http://schemas.microsoft.com/office/2017/10/relationships/person" Target="persons/person86.xml"/><Relationship Id="rId93" Type="http://schemas.microsoft.com/office/2017/10/relationships/person" Target="persons/person79.xml"/><Relationship Id="rId85" Type="http://schemas.microsoft.com/office/2017/10/relationships/person" Target="persons/person71.xml"/><Relationship Id="rId80" Type="http://schemas.microsoft.com/office/2017/10/relationships/person" Target="persons/person65.xml"/><Relationship Id="rId72" Type="http://schemas.microsoft.com/office/2017/10/relationships/person" Target="persons/person57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08" Type="http://schemas.microsoft.com/office/2017/10/relationships/person" Target="persons/person92.xml"/><Relationship Id="rId103" Type="http://schemas.microsoft.com/office/2017/10/relationships/person" Target="persons/person91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96" Type="http://schemas.microsoft.com/office/2017/10/relationships/person" Target="persons/person81.xml"/><Relationship Id="rId91" Type="http://schemas.microsoft.com/office/2017/10/relationships/person" Target="persons/person76.xml"/><Relationship Id="rId88" Type="http://schemas.microsoft.com/office/2017/10/relationships/person" Target="persons/person73.xml"/><Relationship Id="rId83" Type="http://schemas.microsoft.com/office/2017/10/relationships/person" Target="persons/person68.xml"/><Relationship Id="rId75" Type="http://schemas.microsoft.com/office/2017/10/relationships/person" Target="persons/person60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alcChain" Target="calcChain.xml"/><Relationship Id="rId106" Type="http://schemas.microsoft.com/office/2017/10/relationships/person" Target="persons/person90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101" Type="http://schemas.microsoft.com/office/2017/10/relationships/person" Target="persons/person85.xml"/><Relationship Id="rId99" Type="http://schemas.microsoft.com/office/2017/10/relationships/person" Target="persons/person83.xml"/><Relationship Id="rId94" Type="http://schemas.microsoft.com/office/2017/10/relationships/person" Target="persons/person78.xml"/><Relationship Id="rId86" Type="http://schemas.microsoft.com/office/2017/10/relationships/person" Target="persons/person7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73" Type="http://schemas.microsoft.com/office/2017/10/relationships/person" Target="persons/person56.xml"/><Relationship Id="rId78" Type="http://schemas.microsoft.com/office/2017/10/relationships/person" Target="persons/person61.xml"/><Relationship Id="rId81" Type="http://schemas.microsoft.com/office/2017/10/relationships/person" Target="persons/person6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39" Type="http://schemas.microsoft.com/office/2017/10/relationships/person" Target="persons/person23.xml"/><Relationship Id="rId104" Type="http://schemas.microsoft.com/office/2017/10/relationships/person" Target="persons/person88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6" Type="http://schemas.microsoft.com/office/2017/10/relationships/person" Target="persons/person59.xml"/><Relationship Id="rId97" Type="http://schemas.microsoft.com/office/2017/10/relationships/person" Target="persons/person8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Q28"/>
  <sheetViews>
    <sheetView tabSelected="1" topLeftCell="C8" workbookViewId="0">
      <selection activeCell="P20" sqref="P20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10" max="10" width="10.44140625" bestFit="1" customWidth="1"/>
    <col min="14" max="14" width="9.5546875" customWidth="1"/>
    <col min="16" max="16" width="9.33203125" customWidth="1"/>
    <col min="17" max="17" width="10.6640625" customWidth="1"/>
  </cols>
  <sheetData>
    <row r="7" spans="4:11" ht="15" thickBot="1" x14ac:dyDescent="0.35"/>
    <row r="8" spans="4:11" ht="79.2" customHeight="1" thickBot="1" x14ac:dyDescent="0.35">
      <c r="D8" s="22" t="s">
        <v>24</v>
      </c>
      <c r="E8" s="23" t="s">
        <v>25</v>
      </c>
      <c r="F8" s="24" t="s">
        <v>6</v>
      </c>
      <c r="G8" s="25" t="s">
        <v>63</v>
      </c>
      <c r="H8" s="45" t="s">
        <v>61</v>
      </c>
      <c r="I8" s="45" t="s">
        <v>119</v>
      </c>
      <c r="J8" s="45" t="s">
        <v>62</v>
      </c>
      <c r="K8" s="26" t="s">
        <v>13</v>
      </c>
    </row>
    <row r="9" spans="4:11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J9">
        <f>SUM(G25:G28)</f>
        <v>294139</v>
      </c>
      <c r="K9" s="4">
        <f t="shared" ref="K9:K17" si="0">F9-G9</f>
        <v>0</v>
      </c>
    </row>
    <row r="10" spans="4:11" x14ac:dyDescent="0.3">
      <c r="D10" s="5">
        <v>2</v>
      </c>
      <c r="E10" t="s">
        <v>12</v>
      </c>
      <c r="F10">
        <f>Paint!F10</f>
        <v>75000</v>
      </c>
      <c r="G10">
        <f>SUM(Paint!F11:F20)</f>
        <v>66930</v>
      </c>
      <c r="H10">
        <v>9283</v>
      </c>
      <c r="I10">
        <v>23930</v>
      </c>
      <c r="J10">
        <f>SUM(H25:H28)</f>
        <v>33717</v>
      </c>
      <c r="K10" s="4">
        <f t="shared" si="0"/>
        <v>8070</v>
      </c>
    </row>
    <row r="11" spans="4:11" x14ac:dyDescent="0.3">
      <c r="D11" s="5">
        <v>3</v>
      </c>
      <c r="E11" t="s">
        <v>14</v>
      </c>
      <c r="F11">
        <f>'False Ceiling'!F12</f>
        <v>131550</v>
      </c>
      <c r="G11">
        <f>SUM('False Ceiling'!F13:F19)</f>
        <v>128750</v>
      </c>
      <c r="H11">
        <v>4000</v>
      </c>
      <c r="I11">
        <v>4750</v>
      </c>
      <c r="J11">
        <f>SUM(J25:J28)</f>
        <v>120000</v>
      </c>
      <c r="K11" s="4">
        <f t="shared" si="0"/>
        <v>2800</v>
      </c>
    </row>
    <row r="12" spans="4:11" x14ac:dyDescent="0.3">
      <c r="D12" s="5">
        <v>4</v>
      </c>
      <c r="E12" t="s">
        <v>28</v>
      </c>
      <c r="F12">
        <f>'Electric &amp; Lights'!F34</f>
        <v>169869</v>
      </c>
      <c r="G12">
        <f>SUM('Electric &amp; Lights'!F35:F53)</f>
        <v>169869</v>
      </c>
      <c r="H12">
        <v>33695</v>
      </c>
      <c r="I12">
        <v>23985</v>
      </c>
      <c r="J12">
        <f>SUM(K25:K28)</f>
        <v>112189</v>
      </c>
      <c r="K12" s="4">
        <f t="shared" si="0"/>
        <v>0</v>
      </c>
    </row>
    <row r="13" spans="4:11" x14ac:dyDescent="0.3">
      <c r="D13" s="5">
        <v>5</v>
      </c>
      <c r="E13" t="s">
        <v>17</v>
      </c>
      <c r="F13">
        <f>Grill!F15</f>
        <v>109000</v>
      </c>
      <c r="G13">
        <f>SUM(Grill!F16:F22)</f>
        <v>99000</v>
      </c>
      <c r="H13">
        <v>36300</v>
      </c>
      <c r="I13">
        <v>10000</v>
      </c>
      <c r="J13">
        <f>SUM(L25:L28)</f>
        <v>52700</v>
      </c>
      <c r="K13" s="4">
        <f t="shared" si="0"/>
        <v>10000</v>
      </c>
    </row>
    <row r="14" spans="4:11" x14ac:dyDescent="0.3">
      <c r="D14" s="5">
        <v>6</v>
      </c>
      <c r="E14" t="s">
        <v>26</v>
      </c>
      <c r="F14">
        <f>Furniture!F22</f>
        <v>807585</v>
      </c>
      <c r="G14">
        <f>SUM(Furniture!F23:F58)</f>
        <v>707615</v>
      </c>
      <c r="H14">
        <v>63840</v>
      </c>
      <c r="I14">
        <v>228720</v>
      </c>
      <c r="J14">
        <f>SUM(M25:M28)</f>
        <v>415055</v>
      </c>
      <c r="K14" s="4">
        <f t="shared" si="0"/>
        <v>99970</v>
      </c>
    </row>
    <row r="15" spans="4:11" x14ac:dyDescent="0.3">
      <c r="D15" s="5">
        <v>7</v>
      </c>
      <c r="E15" t="s">
        <v>165</v>
      </c>
      <c r="F15">
        <f>'Bathroom-Kitchen-Barandah'!F22</f>
        <v>345150</v>
      </c>
      <c r="G15">
        <f>SUM('Bathroom-Kitchen-Barandah'!F23:F42)</f>
        <v>324588</v>
      </c>
      <c r="H15">
        <v>129000</v>
      </c>
      <c r="I15">
        <v>92988</v>
      </c>
      <c r="J15">
        <f>SUM(N25:N28)</f>
        <v>102600</v>
      </c>
      <c r="K15" s="4">
        <f t="shared" si="0"/>
        <v>20562</v>
      </c>
    </row>
    <row r="16" spans="4:11" ht="15" thickBot="1" x14ac:dyDescent="0.35">
      <c r="D16" s="5">
        <v>8</v>
      </c>
      <c r="E16" t="s">
        <v>40</v>
      </c>
      <c r="F16">
        <f>Civil!F12</f>
        <v>35500</v>
      </c>
      <c r="G16">
        <f>SUM(Civil!F13:F16)</f>
        <v>35500</v>
      </c>
      <c r="H16">
        <v>5200</v>
      </c>
      <c r="I16">
        <v>5000</v>
      </c>
      <c r="J16">
        <f>SUM(O25:O28)</f>
        <v>25300</v>
      </c>
      <c r="K16" s="4">
        <f t="shared" si="0"/>
        <v>0</v>
      </c>
    </row>
    <row r="17" spans="3:17" ht="15" thickBot="1" x14ac:dyDescent="0.35">
      <c r="D17" s="1"/>
      <c r="E17" s="27" t="s">
        <v>6</v>
      </c>
      <c r="F17" s="2">
        <f>SUM(F9:F16)</f>
        <v>2007933</v>
      </c>
      <c r="G17" s="2">
        <f>SUM(G9:G16)</f>
        <v>1866531</v>
      </c>
      <c r="H17" s="2">
        <f>SUM(H9:H16)</f>
        <v>321458</v>
      </c>
      <c r="I17" s="2">
        <f>SUM(I9:I16)</f>
        <v>389373</v>
      </c>
      <c r="J17" s="2">
        <f>SUM(J9:J16)</f>
        <v>1155700</v>
      </c>
      <c r="K17" s="3">
        <f t="shared" si="0"/>
        <v>141402</v>
      </c>
    </row>
    <row r="18" spans="3:17" x14ac:dyDescent="0.3">
      <c r="E18" s="29" t="s">
        <v>154</v>
      </c>
      <c r="F18" s="29">
        <v>1213000</v>
      </c>
    </row>
    <row r="19" spans="3:17" x14ac:dyDescent="0.3">
      <c r="E19" s="28" t="s">
        <v>52</v>
      </c>
      <c r="F19" s="28">
        <f>SUM(H17,I17)</f>
        <v>710831</v>
      </c>
    </row>
    <row r="20" spans="3:17" x14ac:dyDescent="0.3">
      <c r="E20" s="28" t="s">
        <v>151</v>
      </c>
      <c r="F20" s="28">
        <f>F17-SUM(F18:F19)</f>
        <v>84102</v>
      </c>
      <c r="G20" s="61">
        <f>F20-SUM('Extra Source'!G68,'Extra Source'!G55)</f>
        <v>73032</v>
      </c>
      <c r="H20" s="28" t="s">
        <v>189</v>
      </c>
    </row>
    <row r="21" spans="3:17" x14ac:dyDescent="0.3">
      <c r="E21" s="28" t="s">
        <v>152</v>
      </c>
      <c r="F21" s="28">
        <f>K17</f>
        <v>141402</v>
      </c>
    </row>
    <row r="22" spans="3:17" x14ac:dyDescent="0.3">
      <c r="E22" s="28" t="s">
        <v>153</v>
      </c>
      <c r="F22" s="28">
        <f>F21-F20</f>
        <v>57300</v>
      </c>
    </row>
    <row r="23" spans="3:17" ht="28.2" customHeight="1" x14ac:dyDescent="0.3">
      <c r="C23" s="63" t="s">
        <v>44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3:17" x14ac:dyDescent="0.3">
      <c r="C24" s="33" t="s">
        <v>45</v>
      </c>
      <c r="D24" s="34" t="s">
        <v>51</v>
      </c>
      <c r="E24" s="35" t="s">
        <v>46</v>
      </c>
      <c r="F24" s="36" t="s">
        <v>47</v>
      </c>
      <c r="G24" s="37" t="s">
        <v>48</v>
      </c>
      <c r="H24" s="37" t="s">
        <v>12</v>
      </c>
      <c r="I24" s="37"/>
      <c r="J24" s="37" t="s">
        <v>49</v>
      </c>
      <c r="K24" s="37" t="s">
        <v>109</v>
      </c>
      <c r="L24" s="37" t="s">
        <v>17</v>
      </c>
      <c r="M24" s="37" t="s">
        <v>26</v>
      </c>
      <c r="N24" s="37" t="s">
        <v>27</v>
      </c>
      <c r="O24" s="37" t="s">
        <v>40</v>
      </c>
      <c r="P24" s="38" t="s">
        <v>6</v>
      </c>
      <c r="Q24" s="38" t="s">
        <v>10</v>
      </c>
    </row>
    <row r="25" spans="3:17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28"/>
      <c r="J25" s="40">
        <v>50000</v>
      </c>
      <c r="K25" s="28"/>
      <c r="L25" s="40">
        <v>17700</v>
      </c>
      <c r="M25" s="40">
        <v>80000</v>
      </c>
      <c r="N25" s="28"/>
      <c r="O25" s="40">
        <v>25300</v>
      </c>
      <c r="P25" s="28">
        <f>SUM(G25:O25)</f>
        <v>300000</v>
      </c>
      <c r="Q25" s="28">
        <f>SUM(E25,D25)-P25</f>
        <v>0</v>
      </c>
    </row>
    <row r="26" spans="3:17" x14ac:dyDescent="0.3">
      <c r="C26" s="28">
        <v>2</v>
      </c>
      <c r="D26" s="28">
        <f>D25+Q25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/>
      <c r="J26" s="40">
        <v>40000</v>
      </c>
      <c r="K26" s="40">
        <v>58371</v>
      </c>
      <c r="L26" s="40">
        <v>20000</v>
      </c>
      <c r="M26" s="40">
        <v>96000</v>
      </c>
      <c r="N26" s="40">
        <v>42300</v>
      </c>
      <c r="O26" s="28"/>
      <c r="P26" s="28">
        <f>SUM(G26:O26)</f>
        <v>438810</v>
      </c>
      <c r="Q26" s="28">
        <f t="shared" ref="Q26" si="1">SUM(E26,D26)-P26</f>
        <v>61190</v>
      </c>
    </row>
    <row r="27" spans="3:17" x14ac:dyDescent="0.3">
      <c r="C27" s="28">
        <v>3</v>
      </c>
      <c r="D27" s="28">
        <f>Q26</f>
        <v>61190</v>
      </c>
      <c r="E27" s="28">
        <v>330000</v>
      </c>
      <c r="F27" s="39">
        <v>45216</v>
      </c>
      <c r="G27" s="28"/>
      <c r="H27" s="40">
        <v>18717</v>
      </c>
      <c r="I27" s="40"/>
      <c r="J27" s="40">
        <v>30000</v>
      </c>
      <c r="K27" s="40">
        <v>50818</v>
      </c>
      <c r="L27" s="40">
        <v>15000</v>
      </c>
      <c r="M27" s="40">
        <v>219055</v>
      </c>
      <c r="N27" s="40">
        <v>57600</v>
      </c>
      <c r="O27" s="28"/>
      <c r="P27" s="28">
        <f>SUM(G27:O27)</f>
        <v>391190</v>
      </c>
      <c r="Q27" s="28">
        <f>SUM(E27,D27)-P27</f>
        <v>0</v>
      </c>
    </row>
    <row r="28" spans="3:17" x14ac:dyDescent="0.3">
      <c r="C28" s="28">
        <v>3</v>
      </c>
      <c r="D28" s="28">
        <f>Q27</f>
        <v>0</v>
      </c>
      <c r="E28" s="28">
        <v>83000</v>
      </c>
      <c r="F28" s="39">
        <v>45322</v>
      </c>
      <c r="G28" s="28"/>
      <c r="H28" s="40"/>
      <c r="I28" s="40"/>
      <c r="J28" s="40">
        <v>0</v>
      </c>
      <c r="K28" s="40">
        <v>3000</v>
      </c>
      <c r="L28" s="40">
        <v>0</v>
      </c>
      <c r="M28" s="40">
        <v>20000</v>
      </c>
      <c r="N28" s="40">
        <v>2700</v>
      </c>
      <c r="O28" s="28"/>
      <c r="P28" s="28">
        <f>SUM(G28:O28)</f>
        <v>25700</v>
      </c>
      <c r="Q28" s="28">
        <f>SUM(E28,D28)-P28</f>
        <v>57300</v>
      </c>
    </row>
  </sheetData>
  <mergeCells count="1">
    <mergeCell ref="C23:Q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N43"/>
  <sheetViews>
    <sheetView topLeftCell="A17" workbookViewId="0">
      <selection activeCell="E40" sqref="E40:E42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4.109375" customWidth="1"/>
    <col min="10" max="10" width="11.886718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1" t="s">
        <v>60</v>
      </c>
      <c r="E9" s="9" t="s">
        <v>41</v>
      </c>
      <c r="F9" s="10">
        <v>121000</v>
      </c>
      <c r="G9" s="20"/>
    </row>
    <row r="10" spans="4:7" x14ac:dyDescent="0.3">
      <c r="D10" s="72"/>
      <c r="E10" s="11" t="s">
        <v>23</v>
      </c>
      <c r="F10" s="12">
        <v>32000</v>
      </c>
      <c r="G10" s="20"/>
    </row>
    <row r="11" spans="4:7" x14ac:dyDescent="0.3">
      <c r="D11" s="72"/>
      <c r="E11" s="11" t="s">
        <v>65</v>
      </c>
      <c r="F11" s="12">
        <v>27500</v>
      </c>
      <c r="G11" s="20"/>
    </row>
    <row r="12" spans="4:7" x14ac:dyDescent="0.3">
      <c r="D12" s="72"/>
      <c r="E12" s="11" t="s">
        <v>78</v>
      </c>
      <c r="F12" s="32">
        <v>92300</v>
      </c>
      <c r="G12" s="20"/>
    </row>
    <row r="13" spans="4:7" x14ac:dyDescent="0.3">
      <c r="D13" s="72"/>
      <c r="E13" s="11" t="s">
        <v>79</v>
      </c>
      <c r="F13" s="32">
        <v>13600</v>
      </c>
      <c r="G13" s="20"/>
    </row>
    <row r="14" spans="4:7" x14ac:dyDescent="0.3">
      <c r="D14" s="72"/>
      <c r="E14" s="11" t="s">
        <v>81</v>
      </c>
      <c r="F14" s="32">
        <v>20000</v>
      </c>
      <c r="G14" s="20"/>
    </row>
    <row r="15" spans="4:7" x14ac:dyDescent="0.3">
      <c r="D15" s="72"/>
      <c r="E15" s="11" t="s">
        <v>80</v>
      </c>
      <c r="F15" s="32">
        <v>5500</v>
      </c>
      <c r="G15" s="20"/>
    </row>
    <row r="16" spans="4:7" x14ac:dyDescent="0.3">
      <c r="D16" s="72"/>
      <c r="E16" s="11" t="s">
        <v>133</v>
      </c>
      <c r="F16" s="32">
        <v>3700</v>
      </c>
      <c r="G16" s="20"/>
    </row>
    <row r="17" spans="4:9" x14ac:dyDescent="0.3">
      <c r="D17" s="72"/>
      <c r="E17" s="11" t="s">
        <v>135</v>
      </c>
      <c r="F17" s="32">
        <v>7000</v>
      </c>
      <c r="G17" s="20"/>
    </row>
    <row r="18" spans="4:9" x14ac:dyDescent="0.3">
      <c r="D18" s="72"/>
      <c r="E18" s="11" t="s">
        <v>148</v>
      </c>
      <c r="F18" s="32">
        <v>2000</v>
      </c>
      <c r="G18" s="20"/>
    </row>
    <row r="19" spans="4:9" x14ac:dyDescent="0.3">
      <c r="D19" s="72"/>
      <c r="E19" s="11" t="s">
        <v>203</v>
      </c>
      <c r="F19" s="32">
        <v>700</v>
      </c>
      <c r="G19" s="20"/>
    </row>
    <row r="20" spans="4:9" x14ac:dyDescent="0.3">
      <c r="D20" s="72"/>
      <c r="E20" s="11" t="s">
        <v>136</v>
      </c>
      <c r="F20" s="32">
        <v>4850</v>
      </c>
      <c r="G20" s="20"/>
    </row>
    <row r="21" spans="4:9" ht="15" thickBot="1" x14ac:dyDescent="0.35">
      <c r="D21" s="72"/>
      <c r="E21" s="11" t="s">
        <v>19</v>
      </c>
      <c r="F21" s="12">
        <v>15000</v>
      </c>
      <c r="G21" s="20"/>
    </row>
    <row r="22" spans="4:9" ht="15" thickBot="1" x14ac:dyDescent="0.35">
      <c r="D22" s="72"/>
      <c r="E22" s="13" t="s">
        <v>6</v>
      </c>
      <c r="F22" s="14">
        <f>SUM(F9:F21)</f>
        <v>345150</v>
      </c>
      <c r="G22" s="20"/>
    </row>
    <row r="23" spans="4:9" x14ac:dyDescent="0.3">
      <c r="D23" s="72"/>
      <c r="E23" s="11" t="s">
        <v>31</v>
      </c>
      <c r="F23" s="41">
        <v>50000</v>
      </c>
      <c r="G23" s="20" t="s">
        <v>66</v>
      </c>
    </row>
    <row r="24" spans="4:9" x14ac:dyDescent="0.3">
      <c r="D24" s="72"/>
      <c r="E24" s="11" t="s">
        <v>33</v>
      </c>
      <c r="F24" s="41">
        <v>23500</v>
      </c>
      <c r="G24" s="20" t="s">
        <v>37</v>
      </c>
    </row>
    <row r="25" spans="4:9" x14ac:dyDescent="0.3">
      <c r="D25" s="72"/>
      <c r="E25" s="11" t="s">
        <v>32</v>
      </c>
      <c r="F25" s="41">
        <v>50000</v>
      </c>
      <c r="G25" s="20" t="s">
        <v>66</v>
      </c>
    </row>
    <row r="26" spans="4:9" x14ac:dyDescent="0.3">
      <c r="D26" s="72"/>
      <c r="E26" s="11" t="s">
        <v>34</v>
      </c>
      <c r="F26" s="41">
        <v>40000</v>
      </c>
      <c r="G26" s="20" t="s">
        <v>35</v>
      </c>
    </row>
    <row r="27" spans="4:9" x14ac:dyDescent="0.3">
      <c r="D27" s="72"/>
      <c r="E27" s="11" t="s">
        <v>67</v>
      </c>
      <c r="F27" s="41">
        <v>2300</v>
      </c>
      <c r="G27" s="20" t="s">
        <v>35</v>
      </c>
    </row>
    <row r="28" spans="4:9" x14ac:dyDescent="0.3">
      <c r="D28" s="72"/>
      <c r="E28" s="11" t="s">
        <v>68</v>
      </c>
      <c r="F28" s="41">
        <v>5500</v>
      </c>
      <c r="G28" s="20" t="s">
        <v>37</v>
      </c>
    </row>
    <row r="29" spans="4:9" x14ac:dyDescent="0.3">
      <c r="D29" s="72"/>
      <c r="E29" s="11" t="s">
        <v>74</v>
      </c>
      <c r="F29" s="41">
        <v>50000</v>
      </c>
      <c r="G29" s="20" t="s">
        <v>35</v>
      </c>
    </row>
    <row r="30" spans="4:9" x14ac:dyDescent="0.3">
      <c r="D30" s="72"/>
      <c r="E30" s="11" t="s">
        <v>76</v>
      </c>
      <c r="F30" s="41">
        <v>6000</v>
      </c>
      <c r="G30" s="20" t="s">
        <v>35</v>
      </c>
      <c r="H30" t="s">
        <v>201</v>
      </c>
      <c r="I30" t="s">
        <v>202</v>
      </c>
    </row>
    <row r="31" spans="4:9" x14ac:dyDescent="0.3">
      <c r="D31" s="72"/>
      <c r="E31" s="11" t="s">
        <v>77</v>
      </c>
      <c r="F31" s="41">
        <v>1600</v>
      </c>
      <c r="G31" s="20" t="s">
        <v>35</v>
      </c>
    </row>
    <row r="32" spans="4:9" x14ac:dyDescent="0.3">
      <c r="D32" s="72"/>
      <c r="E32" s="11" t="s">
        <v>93</v>
      </c>
      <c r="F32" s="41">
        <v>15000</v>
      </c>
      <c r="G32" s="20" t="s">
        <v>119</v>
      </c>
    </row>
    <row r="33" spans="4:14" x14ac:dyDescent="0.3">
      <c r="D33" s="72"/>
      <c r="E33" s="11" t="s">
        <v>94</v>
      </c>
      <c r="F33" s="41">
        <v>4000</v>
      </c>
      <c r="G33" s="20" t="s">
        <v>119</v>
      </c>
    </row>
    <row r="34" spans="4:14" x14ac:dyDescent="0.3">
      <c r="D34" s="72"/>
      <c r="E34" s="11" t="s">
        <v>95</v>
      </c>
      <c r="F34" s="41">
        <v>4550</v>
      </c>
      <c r="G34" s="20" t="s">
        <v>119</v>
      </c>
    </row>
    <row r="35" spans="4:14" x14ac:dyDescent="0.3">
      <c r="D35" s="72"/>
      <c r="E35" s="11" t="s">
        <v>96</v>
      </c>
      <c r="F35" s="41">
        <v>7000</v>
      </c>
      <c r="G35" s="20" t="s">
        <v>119</v>
      </c>
    </row>
    <row r="36" spans="4:14" x14ac:dyDescent="0.3">
      <c r="D36" s="72"/>
      <c r="E36" s="11" t="s">
        <v>97</v>
      </c>
      <c r="F36" s="41">
        <v>5000</v>
      </c>
      <c r="G36" s="20" t="s">
        <v>119</v>
      </c>
    </row>
    <row r="37" spans="4:14" x14ac:dyDescent="0.3">
      <c r="D37" s="72"/>
      <c r="E37" s="11" t="s">
        <v>105</v>
      </c>
      <c r="F37" s="41">
        <v>40000</v>
      </c>
      <c r="G37" s="20" t="s">
        <v>119</v>
      </c>
      <c r="I37" t="s">
        <v>199</v>
      </c>
      <c r="J37" t="s">
        <v>200</v>
      </c>
    </row>
    <row r="38" spans="4:14" x14ac:dyDescent="0.3">
      <c r="D38" s="72"/>
      <c r="E38" s="11" t="s">
        <v>106</v>
      </c>
      <c r="F38" s="41">
        <v>12438</v>
      </c>
      <c r="G38" s="20" t="s">
        <v>119</v>
      </c>
      <c r="H38" t="s">
        <v>186</v>
      </c>
      <c r="I38">
        <v>100438</v>
      </c>
      <c r="J38">
        <f>F9-I38</f>
        <v>20562</v>
      </c>
      <c r="L38" s="62" t="s">
        <v>190</v>
      </c>
      <c r="M38" s="62">
        <v>32000</v>
      </c>
      <c r="N38" s="62">
        <f>SUM(I38,K38,M38)</f>
        <v>132438</v>
      </c>
    </row>
    <row r="39" spans="4:14" x14ac:dyDescent="0.3">
      <c r="D39" s="72"/>
      <c r="E39" s="11" t="s">
        <v>107</v>
      </c>
      <c r="F39" s="41">
        <v>5000</v>
      </c>
      <c r="G39" s="20" t="s">
        <v>119</v>
      </c>
      <c r="J39" s="62" t="s">
        <v>194</v>
      </c>
      <c r="K39" s="62">
        <v>15000</v>
      </c>
    </row>
    <row r="40" spans="4:14" x14ac:dyDescent="0.3">
      <c r="D40" s="72"/>
      <c r="E40" s="11" t="s">
        <v>108</v>
      </c>
      <c r="F40" s="41">
        <v>2700</v>
      </c>
      <c r="G40" s="20" t="s">
        <v>35</v>
      </c>
    </row>
    <row r="41" spans="4:14" x14ac:dyDescent="0.3">
      <c r="D41" s="72"/>
      <c r="E41" s="11" t="s">
        <v>114</v>
      </c>
      <c r="F41" s="41"/>
      <c r="G41" s="20"/>
    </row>
    <row r="42" spans="4:14" ht="15" thickBot="1" x14ac:dyDescent="0.35">
      <c r="D42" s="72"/>
      <c r="E42" s="11" t="s">
        <v>115</v>
      </c>
      <c r="F42" s="12"/>
      <c r="G42" s="20"/>
    </row>
    <row r="43" spans="4:14" ht="15" thickBot="1" x14ac:dyDescent="0.35">
      <c r="D43" s="73"/>
      <c r="E43" s="13" t="s">
        <v>13</v>
      </c>
      <c r="F43" s="14">
        <f>F22-SUM(F23:F42)</f>
        <v>20562</v>
      </c>
      <c r="G43" s="21"/>
    </row>
  </sheetData>
  <mergeCells count="1">
    <mergeCell ref="D9:D43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I80"/>
  <sheetViews>
    <sheetView topLeftCell="A43" workbookViewId="0">
      <selection activeCell="G68" sqref="G68"/>
    </sheetView>
  </sheetViews>
  <sheetFormatPr defaultRowHeight="14.4" x14ac:dyDescent="0.3"/>
  <cols>
    <col min="4" max="5" width="24.77734375" customWidth="1"/>
    <col min="6" max="6" width="26.77734375" customWidth="1"/>
    <col min="8" max="8" width="24.77734375" customWidth="1"/>
  </cols>
  <sheetData>
    <row r="6" spans="4:7" ht="15" thickBot="1" x14ac:dyDescent="0.35"/>
    <row r="7" spans="4:7" ht="15" thickBot="1" x14ac:dyDescent="0.35">
      <c r="D7" s="68" t="s">
        <v>53</v>
      </c>
      <c r="E7" s="69"/>
      <c r="F7" s="69"/>
      <c r="G7" s="70"/>
    </row>
    <row r="8" spans="4:7" x14ac:dyDescent="0.3">
      <c r="D8" s="64" t="s">
        <v>54</v>
      </c>
      <c r="E8" s="66">
        <v>45000</v>
      </c>
      <c r="F8" s="48" t="s">
        <v>40</v>
      </c>
      <c r="G8" s="49">
        <v>4700</v>
      </c>
    </row>
    <row r="9" spans="4:7" x14ac:dyDescent="0.3">
      <c r="D9" s="65"/>
      <c r="E9" s="67"/>
      <c r="F9" s="28" t="s">
        <v>16</v>
      </c>
      <c r="G9" s="50">
        <v>12300</v>
      </c>
    </row>
    <row r="10" spans="4:7" x14ac:dyDescent="0.3">
      <c r="D10" s="65"/>
      <c r="E10" s="67"/>
      <c r="F10" s="47" t="s">
        <v>55</v>
      </c>
      <c r="G10" s="50">
        <v>6000</v>
      </c>
    </row>
    <row r="11" spans="4:7" x14ac:dyDescent="0.3">
      <c r="D11" s="51"/>
      <c r="E11" s="28"/>
      <c r="F11" s="28" t="s">
        <v>59</v>
      </c>
      <c r="G11" s="50">
        <v>16345</v>
      </c>
    </row>
    <row r="12" spans="4:7" x14ac:dyDescent="0.3">
      <c r="D12" s="51"/>
      <c r="E12" s="28"/>
      <c r="F12" s="28" t="s">
        <v>80</v>
      </c>
      <c r="G12" s="50">
        <v>5500</v>
      </c>
    </row>
    <row r="13" spans="4:7" x14ac:dyDescent="0.3">
      <c r="D13" s="51"/>
      <c r="E13" s="28"/>
      <c r="F13" s="28" t="s">
        <v>92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9" ht="15" thickBot="1" x14ac:dyDescent="0.35"/>
    <row r="19" spans="4:9" x14ac:dyDescent="0.3">
      <c r="D19" s="55" t="s">
        <v>64</v>
      </c>
      <c r="E19" s="48">
        <v>25000</v>
      </c>
      <c r="F19" s="48" t="s">
        <v>65</v>
      </c>
      <c r="G19" s="49">
        <v>23500</v>
      </c>
    </row>
    <row r="20" spans="4:9" x14ac:dyDescent="0.3">
      <c r="D20" s="51"/>
      <c r="E20" s="28"/>
      <c r="F20" s="28" t="s">
        <v>50</v>
      </c>
      <c r="G20" s="50">
        <v>1500</v>
      </c>
    </row>
    <row r="21" spans="4:9" x14ac:dyDescent="0.3">
      <c r="D21" s="51"/>
      <c r="E21" s="28"/>
      <c r="F21" s="28"/>
      <c r="G21" s="50"/>
    </row>
    <row r="22" spans="4:9" x14ac:dyDescent="0.3">
      <c r="D22" s="51"/>
      <c r="E22" s="28"/>
      <c r="F22" s="28"/>
      <c r="G22" s="50"/>
    </row>
    <row r="23" spans="4:9" ht="15" thickBot="1" x14ac:dyDescent="0.35">
      <c r="D23" s="52"/>
      <c r="E23" s="53"/>
      <c r="F23" s="53" t="s">
        <v>10</v>
      </c>
      <c r="G23" s="54">
        <f>E19-SUM(G19:G22)</f>
        <v>0</v>
      </c>
    </row>
    <row r="24" spans="4:9" ht="15" thickBot="1" x14ac:dyDescent="0.35"/>
    <row r="25" spans="4:9" ht="15" thickBot="1" x14ac:dyDescent="0.35">
      <c r="D25" s="56" t="s">
        <v>112</v>
      </c>
      <c r="E25" s="57">
        <v>313193</v>
      </c>
      <c r="F25" s="57"/>
      <c r="G25" s="57"/>
      <c r="H25" s="57" t="s">
        <v>127</v>
      </c>
      <c r="I25" s="58" t="s">
        <v>140</v>
      </c>
    </row>
    <row r="26" spans="4:9" x14ac:dyDescent="0.3">
      <c r="F26" s="29" t="s">
        <v>82</v>
      </c>
      <c r="G26" s="29">
        <v>5300</v>
      </c>
      <c r="H26" s="29" t="s">
        <v>26</v>
      </c>
      <c r="I26">
        <f>SUM(G26:G54)</f>
        <v>313193</v>
      </c>
    </row>
    <row r="27" spans="4:9" x14ac:dyDescent="0.3">
      <c r="F27" s="28" t="s">
        <v>120</v>
      </c>
      <c r="G27" s="28">
        <v>4700</v>
      </c>
      <c r="H27" s="28" t="s">
        <v>26</v>
      </c>
    </row>
    <row r="28" spans="4:9" x14ac:dyDescent="0.3">
      <c r="F28" s="28" t="s">
        <v>123</v>
      </c>
      <c r="G28" s="28">
        <v>30000</v>
      </c>
      <c r="H28" s="28" t="s">
        <v>26</v>
      </c>
    </row>
    <row r="29" spans="4:9" x14ac:dyDescent="0.3">
      <c r="F29" s="28" t="s">
        <v>124</v>
      </c>
      <c r="G29" s="28">
        <v>5590</v>
      </c>
      <c r="H29" s="28" t="s">
        <v>26</v>
      </c>
    </row>
    <row r="30" spans="4:9" x14ac:dyDescent="0.3">
      <c r="F30" s="28" t="s">
        <v>12</v>
      </c>
      <c r="G30" s="28">
        <v>10000</v>
      </c>
      <c r="H30" s="28" t="s">
        <v>12</v>
      </c>
    </row>
    <row r="31" spans="4:9" x14ac:dyDescent="0.3">
      <c r="F31" s="28" t="s">
        <v>126</v>
      </c>
      <c r="G31" s="28">
        <v>3730</v>
      </c>
      <c r="H31" s="28" t="s">
        <v>26</v>
      </c>
    </row>
    <row r="32" spans="4:9" x14ac:dyDescent="0.3">
      <c r="F32" s="28" t="s">
        <v>128</v>
      </c>
      <c r="G32" s="28">
        <v>15000</v>
      </c>
      <c r="H32" s="59" t="s">
        <v>150</v>
      </c>
    </row>
    <row r="33" spans="6:8" x14ac:dyDescent="0.3">
      <c r="F33" s="28" t="s">
        <v>129</v>
      </c>
      <c r="G33" s="28">
        <v>10000</v>
      </c>
      <c r="H33" s="28" t="s">
        <v>26</v>
      </c>
    </row>
    <row r="34" spans="6:8" x14ac:dyDescent="0.3">
      <c r="F34" s="28" t="s">
        <v>132</v>
      </c>
      <c r="G34" s="28">
        <v>4200</v>
      </c>
      <c r="H34" s="28" t="s">
        <v>26</v>
      </c>
    </row>
    <row r="35" spans="6:8" x14ac:dyDescent="0.3">
      <c r="F35" s="28" t="s">
        <v>139</v>
      </c>
      <c r="G35" s="28">
        <v>35000</v>
      </c>
      <c r="H35" s="28" t="s">
        <v>26</v>
      </c>
    </row>
    <row r="36" spans="6:8" x14ac:dyDescent="0.3">
      <c r="F36" s="59" t="s">
        <v>149</v>
      </c>
      <c r="G36" s="59">
        <v>4000</v>
      </c>
      <c r="H36" s="59" t="s">
        <v>150</v>
      </c>
    </row>
    <row r="37" spans="6:8" x14ac:dyDescent="0.3">
      <c r="F37" s="59" t="s">
        <v>156</v>
      </c>
      <c r="G37" s="59">
        <v>16000</v>
      </c>
      <c r="H37" s="28" t="s">
        <v>26</v>
      </c>
    </row>
    <row r="38" spans="6:8" x14ac:dyDescent="0.3">
      <c r="F38" s="59" t="s">
        <v>157</v>
      </c>
      <c r="G38" s="59">
        <v>9030</v>
      </c>
      <c r="H38" s="59" t="s">
        <v>158</v>
      </c>
    </row>
    <row r="39" spans="6:8" x14ac:dyDescent="0.3">
      <c r="F39" s="59" t="s">
        <v>163</v>
      </c>
      <c r="G39" s="59">
        <v>4550</v>
      </c>
      <c r="H39" s="59" t="s">
        <v>150</v>
      </c>
    </row>
    <row r="40" spans="6:8" x14ac:dyDescent="0.3">
      <c r="F40" s="59" t="s">
        <v>164</v>
      </c>
      <c r="G40" s="59">
        <v>7000</v>
      </c>
      <c r="H40" s="59" t="s">
        <v>150</v>
      </c>
    </row>
    <row r="41" spans="6:8" x14ac:dyDescent="0.3">
      <c r="F41" s="59" t="s">
        <v>123</v>
      </c>
      <c r="G41" s="59">
        <v>63500</v>
      </c>
      <c r="H41" s="28" t="s">
        <v>26</v>
      </c>
    </row>
    <row r="42" spans="6:8" x14ac:dyDescent="0.3">
      <c r="F42" s="59" t="s">
        <v>168</v>
      </c>
      <c r="G42" s="59">
        <v>11350</v>
      </c>
      <c r="H42" s="59" t="s">
        <v>26</v>
      </c>
    </row>
    <row r="43" spans="6:8" x14ac:dyDescent="0.3">
      <c r="F43" s="59" t="s">
        <v>164</v>
      </c>
      <c r="G43" s="59">
        <v>5000</v>
      </c>
      <c r="H43" s="59" t="s">
        <v>150</v>
      </c>
    </row>
    <row r="44" spans="6:8" x14ac:dyDescent="0.3">
      <c r="F44" s="59" t="s">
        <v>15</v>
      </c>
      <c r="G44" s="59">
        <v>4750</v>
      </c>
      <c r="H44" s="59" t="s">
        <v>169</v>
      </c>
    </row>
    <row r="45" spans="6:8" x14ac:dyDescent="0.3">
      <c r="F45" s="59" t="s">
        <v>172</v>
      </c>
      <c r="G45" s="59">
        <v>7705</v>
      </c>
      <c r="H45" s="59" t="s">
        <v>158</v>
      </c>
    </row>
    <row r="46" spans="6:8" x14ac:dyDescent="0.3">
      <c r="F46" s="59" t="s">
        <v>173</v>
      </c>
      <c r="G46" s="59">
        <v>5000</v>
      </c>
      <c r="H46" s="59" t="s">
        <v>158</v>
      </c>
    </row>
    <row r="47" spans="6:8" x14ac:dyDescent="0.3">
      <c r="F47" s="59" t="s">
        <v>176</v>
      </c>
      <c r="G47" s="59">
        <v>10000</v>
      </c>
      <c r="H47" s="59" t="s">
        <v>12</v>
      </c>
    </row>
    <row r="48" spans="6:8" x14ac:dyDescent="0.3">
      <c r="F48" s="59" t="s">
        <v>129</v>
      </c>
      <c r="G48" s="59">
        <v>20000</v>
      </c>
      <c r="H48" s="59" t="s">
        <v>26</v>
      </c>
    </row>
    <row r="49" spans="4:9" x14ac:dyDescent="0.3">
      <c r="F49" s="59" t="s">
        <v>184</v>
      </c>
      <c r="G49" s="59">
        <v>4350</v>
      </c>
      <c r="H49" s="59" t="s">
        <v>26</v>
      </c>
    </row>
    <row r="50" spans="4:9" x14ac:dyDescent="0.3">
      <c r="F50" s="59" t="s">
        <v>187</v>
      </c>
      <c r="G50" s="59">
        <v>10000</v>
      </c>
      <c r="H50" s="59" t="s">
        <v>17</v>
      </c>
    </row>
    <row r="51" spans="4:9" x14ac:dyDescent="0.3">
      <c r="F51" s="59" t="s">
        <v>139</v>
      </c>
      <c r="G51" s="59">
        <v>5000</v>
      </c>
      <c r="H51" s="59" t="s">
        <v>26</v>
      </c>
    </row>
    <row r="52" spans="4:9" x14ac:dyDescent="0.3">
      <c r="F52" s="59" t="s">
        <v>186</v>
      </c>
      <c r="G52" s="59">
        <v>2438</v>
      </c>
      <c r="H52" s="59" t="s">
        <v>150</v>
      </c>
    </row>
    <row r="55" spans="4:9" x14ac:dyDescent="0.3">
      <c r="F55" t="s">
        <v>10</v>
      </c>
      <c r="G55">
        <f>E25-(SUM(G26:G54))</f>
        <v>0</v>
      </c>
    </row>
    <row r="60" spans="4:9" ht="15" thickBot="1" x14ac:dyDescent="0.35"/>
    <row r="61" spans="4:9" ht="15" thickBot="1" x14ac:dyDescent="0.35">
      <c r="D61" s="56" t="s">
        <v>185</v>
      </c>
      <c r="E61" s="57">
        <v>80000</v>
      </c>
      <c r="F61" s="57"/>
      <c r="G61" s="57"/>
      <c r="H61" s="57" t="s">
        <v>127</v>
      </c>
      <c r="I61" s="58" t="s">
        <v>140</v>
      </c>
    </row>
    <row r="62" spans="4:9" x14ac:dyDescent="0.3">
      <c r="F62" s="29" t="s">
        <v>186</v>
      </c>
      <c r="G62" s="29">
        <v>40000</v>
      </c>
      <c r="H62" s="29" t="s">
        <v>27</v>
      </c>
      <c r="I62">
        <f>SUM(G62:G67)</f>
        <v>68930</v>
      </c>
    </row>
    <row r="63" spans="4:9" x14ac:dyDescent="0.3">
      <c r="F63" s="59" t="s">
        <v>139</v>
      </c>
      <c r="G63">
        <v>10000</v>
      </c>
      <c r="H63" t="s">
        <v>26</v>
      </c>
    </row>
    <row r="64" spans="4:9" x14ac:dyDescent="0.3">
      <c r="F64" s="59" t="s">
        <v>186</v>
      </c>
      <c r="G64" s="59">
        <v>10000</v>
      </c>
      <c r="H64" s="59" t="s">
        <v>150</v>
      </c>
    </row>
    <row r="65" spans="6:8" x14ac:dyDescent="0.3">
      <c r="F65" t="s">
        <v>194</v>
      </c>
      <c r="G65">
        <v>5000</v>
      </c>
      <c r="H65" s="59" t="s">
        <v>150</v>
      </c>
    </row>
    <row r="66" spans="6:8" x14ac:dyDescent="0.3">
      <c r="F66" t="s">
        <v>195</v>
      </c>
      <c r="G66">
        <v>3930</v>
      </c>
      <c r="H66" t="s">
        <v>12</v>
      </c>
    </row>
    <row r="68" spans="6:8" x14ac:dyDescent="0.3">
      <c r="F68" t="s">
        <v>10</v>
      </c>
      <c r="G68">
        <f>E61-I62</f>
        <v>11070</v>
      </c>
    </row>
    <row r="80" spans="6:8" x14ac:dyDescent="0.3">
      <c r="G80">
        <f>E61-SUM(G62:G79)</f>
        <v>0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H16" sqref="H16"/>
    </sheetView>
  </sheetViews>
  <sheetFormatPr defaultRowHeight="14.4" x14ac:dyDescent="0.3"/>
  <cols>
    <col min="3" max="3" width="23.109375" customWidth="1"/>
    <col min="4" max="4" width="27.33203125" customWidth="1"/>
    <col min="5" max="5" width="31.5546875" customWidth="1"/>
    <col min="6" max="6" width="32.88671875" customWidth="1"/>
    <col min="7" max="7" width="12.664062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36</v>
      </c>
    </row>
    <row r="9" spans="4:7" x14ac:dyDescent="0.3">
      <c r="D9" s="71" t="s">
        <v>2</v>
      </c>
      <c r="E9" t="s">
        <v>3</v>
      </c>
      <c r="F9" s="4">
        <v>226015</v>
      </c>
      <c r="G9" s="20"/>
    </row>
    <row r="10" spans="4:7" ht="15" thickBot="1" x14ac:dyDescent="0.35">
      <c r="D10" s="72"/>
      <c r="E10" t="s">
        <v>4</v>
      </c>
      <c r="F10" s="4">
        <v>108264</v>
      </c>
      <c r="G10" s="20"/>
    </row>
    <row r="11" spans="4:7" ht="15" thickBot="1" x14ac:dyDescent="0.35">
      <c r="D11" s="72"/>
      <c r="E11" s="1" t="s">
        <v>6</v>
      </c>
      <c r="F11" s="3">
        <f>SUM(F9,F10)</f>
        <v>334279</v>
      </c>
      <c r="G11" s="20"/>
    </row>
    <row r="12" spans="4:7" x14ac:dyDescent="0.3">
      <c r="D12" s="72"/>
      <c r="E12" t="s">
        <v>7</v>
      </c>
      <c r="F12" s="42">
        <v>40000</v>
      </c>
      <c r="G12" s="20" t="s">
        <v>37</v>
      </c>
    </row>
    <row r="13" spans="4:7" x14ac:dyDescent="0.3">
      <c r="D13" s="72"/>
      <c r="E13" t="s">
        <v>8</v>
      </c>
      <c r="F13" s="42">
        <v>127140</v>
      </c>
      <c r="G13" s="20" t="s">
        <v>35</v>
      </c>
    </row>
    <row r="14" spans="4:7" ht="15" thickBot="1" x14ac:dyDescent="0.35">
      <c r="D14" s="72"/>
      <c r="E14" t="s">
        <v>9</v>
      </c>
      <c r="F14" s="42">
        <v>167139</v>
      </c>
      <c r="G14" s="20" t="s">
        <v>35</v>
      </c>
    </row>
    <row r="15" spans="4:7" ht="15" thickBot="1" x14ac:dyDescent="0.35">
      <c r="D15" s="73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21"/>
  <sheetViews>
    <sheetView workbookViewId="0">
      <selection activeCell="F19" sqref="F19"/>
    </sheetView>
  </sheetViews>
  <sheetFormatPr defaultRowHeight="14.4" x14ac:dyDescent="0.3"/>
  <cols>
    <col min="4" max="4" width="18.33203125" customWidth="1"/>
    <col min="5" max="5" width="27.33203125" customWidth="1"/>
    <col min="6" max="6" width="31.5546875" customWidth="1"/>
    <col min="7" max="7" width="32.88671875" customWidth="1"/>
  </cols>
  <sheetData>
    <row r="7" spans="4:7" ht="15" thickBot="1" x14ac:dyDescent="0.35"/>
    <row r="8" spans="4:7" ht="58.95" customHeight="1" thickBot="1" x14ac:dyDescent="0.35">
      <c r="D8" s="6" t="s">
        <v>0</v>
      </c>
      <c r="E8" s="7" t="s">
        <v>1</v>
      </c>
      <c r="F8" s="8" t="s">
        <v>5</v>
      </c>
      <c r="G8" s="30" t="s">
        <v>36</v>
      </c>
    </row>
    <row r="9" spans="4:7" ht="15" thickBot="1" x14ac:dyDescent="0.35">
      <c r="D9" s="71" t="s">
        <v>11</v>
      </c>
      <c r="E9" s="9" t="s">
        <v>12</v>
      </c>
      <c r="F9" s="10">
        <v>75000</v>
      </c>
      <c r="G9" s="20"/>
    </row>
    <row r="10" spans="4:7" ht="15" thickBot="1" x14ac:dyDescent="0.35">
      <c r="D10" s="72"/>
      <c r="E10" s="13" t="s">
        <v>6</v>
      </c>
      <c r="F10" s="14">
        <f>F9</f>
        <v>75000</v>
      </c>
      <c r="G10" s="20"/>
    </row>
    <row r="11" spans="4:7" x14ac:dyDescent="0.3">
      <c r="D11" s="72"/>
      <c r="E11" s="11" t="s">
        <v>31</v>
      </c>
      <c r="F11" s="41">
        <v>6000</v>
      </c>
      <c r="G11" s="20" t="s">
        <v>56</v>
      </c>
    </row>
    <row r="12" spans="4:7" x14ac:dyDescent="0.3">
      <c r="D12" s="72"/>
      <c r="E12" s="11" t="s">
        <v>30</v>
      </c>
      <c r="F12" s="41">
        <v>15000</v>
      </c>
      <c r="G12" s="20" t="s">
        <v>35</v>
      </c>
    </row>
    <row r="13" spans="4:7" x14ac:dyDescent="0.3">
      <c r="D13" s="72"/>
      <c r="E13" s="11" t="s">
        <v>98</v>
      </c>
      <c r="F13" s="41">
        <v>15000</v>
      </c>
      <c r="G13" s="20" t="s">
        <v>35</v>
      </c>
    </row>
    <row r="14" spans="4:7" x14ac:dyDescent="0.3">
      <c r="D14" s="72"/>
      <c r="E14" s="11" t="s">
        <v>99</v>
      </c>
      <c r="F14" s="41">
        <v>5000</v>
      </c>
      <c r="G14" s="20" t="s">
        <v>111</v>
      </c>
    </row>
    <row r="15" spans="4:7" x14ac:dyDescent="0.3">
      <c r="D15" s="72"/>
      <c r="E15" s="11" t="s">
        <v>100</v>
      </c>
      <c r="F15" s="41">
        <v>1500</v>
      </c>
      <c r="G15" s="20" t="s">
        <v>37</v>
      </c>
    </row>
    <row r="16" spans="4:7" x14ac:dyDescent="0.3">
      <c r="D16" s="72"/>
      <c r="E16" s="11" t="s">
        <v>121</v>
      </c>
      <c r="F16" s="41">
        <v>10000</v>
      </c>
      <c r="G16" s="20" t="s">
        <v>119</v>
      </c>
    </row>
    <row r="17" spans="4:7" x14ac:dyDescent="0.3">
      <c r="D17" s="72"/>
      <c r="E17" s="11" t="s">
        <v>122</v>
      </c>
      <c r="F17" s="41">
        <v>500</v>
      </c>
      <c r="G17" s="20" t="s">
        <v>37</v>
      </c>
    </row>
    <row r="18" spans="4:7" x14ac:dyDescent="0.3">
      <c r="D18" s="72"/>
      <c r="E18" s="11" t="s">
        <v>174</v>
      </c>
      <c r="F18" s="41">
        <v>10000</v>
      </c>
      <c r="G18" s="20" t="s">
        <v>119</v>
      </c>
    </row>
    <row r="19" spans="4:7" x14ac:dyDescent="0.3">
      <c r="D19" s="72"/>
      <c r="E19" s="11" t="s">
        <v>175</v>
      </c>
      <c r="F19" s="41">
        <v>3930</v>
      </c>
      <c r="G19" s="20" t="s">
        <v>119</v>
      </c>
    </row>
    <row r="20" spans="4:7" ht="15" thickBot="1" x14ac:dyDescent="0.35">
      <c r="D20" s="72"/>
      <c r="E20" s="11" t="s">
        <v>175</v>
      </c>
      <c r="F20" s="12">
        <v>0</v>
      </c>
      <c r="G20" s="20" t="s">
        <v>35</v>
      </c>
    </row>
    <row r="21" spans="4:7" ht="15" thickBot="1" x14ac:dyDescent="0.35">
      <c r="D21" s="73"/>
      <c r="E21" s="13" t="s">
        <v>13</v>
      </c>
      <c r="F21" s="14">
        <f>F10-SUM(F11:F20)</f>
        <v>8070</v>
      </c>
      <c r="G21" s="21"/>
    </row>
  </sheetData>
  <mergeCells count="1">
    <mergeCell ref="D9:D21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20"/>
  <sheetViews>
    <sheetView workbookViewId="0">
      <selection activeCell="F11" sqref="F11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95" customHeight="1" thickBot="1" x14ac:dyDescent="0.35">
      <c r="D8" s="6" t="s">
        <v>0</v>
      </c>
      <c r="E8" s="7" t="s">
        <v>1</v>
      </c>
      <c r="F8" s="8" t="s">
        <v>5</v>
      </c>
      <c r="G8" s="30" t="s">
        <v>38</v>
      </c>
    </row>
    <row r="9" spans="4:7" ht="15" thickBot="1" x14ac:dyDescent="0.35">
      <c r="D9" s="71" t="s">
        <v>15</v>
      </c>
      <c r="E9" s="9" t="s">
        <v>14</v>
      </c>
      <c r="F9" s="10">
        <v>124750</v>
      </c>
      <c r="G9" s="20"/>
    </row>
    <row r="10" spans="4:7" ht="15" thickBot="1" x14ac:dyDescent="0.35">
      <c r="D10" s="72"/>
      <c r="E10" s="9" t="s">
        <v>196</v>
      </c>
      <c r="F10" s="10">
        <v>4800</v>
      </c>
      <c r="G10" s="20"/>
    </row>
    <row r="11" spans="4:7" ht="15" thickBot="1" x14ac:dyDescent="0.35">
      <c r="D11" s="72"/>
      <c r="E11" s="9" t="s">
        <v>188</v>
      </c>
      <c r="F11" s="10">
        <v>2000</v>
      </c>
      <c r="G11" s="20"/>
    </row>
    <row r="12" spans="4:7" ht="15" thickBot="1" x14ac:dyDescent="0.35">
      <c r="D12" s="72"/>
      <c r="E12" s="13" t="s">
        <v>6</v>
      </c>
      <c r="F12" s="14">
        <f>SUM(F9:F11)</f>
        <v>131550</v>
      </c>
      <c r="G12" s="20"/>
    </row>
    <row r="13" spans="4:7" x14ac:dyDescent="0.3">
      <c r="D13" s="72"/>
      <c r="E13" s="11" t="s">
        <v>31</v>
      </c>
      <c r="F13" s="42">
        <v>50000</v>
      </c>
      <c r="G13" s="20" t="s">
        <v>35</v>
      </c>
    </row>
    <row r="14" spans="4:7" x14ac:dyDescent="0.3">
      <c r="D14" s="72"/>
      <c r="E14" s="11" t="s">
        <v>33</v>
      </c>
      <c r="F14" s="42">
        <v>40000</v>
      </c>
      <c r="G14" s="20" t="s">
        <v>35</v>
      </c>
    </row>
    <row r="15" spans="4:7" x14ac:dyDescent="0.3">
      <c r="D15" s="72"/>
      <c r="E15" s="11" t="s">
        <v>32</v>
      </c>
      <c r="F15" s="42">
        <v>30000</v>
      </c>
      <c r="G15" s="20" t="s">
        <v>35</v>
      </c>
    </row>
    <row r="16" spans="4:7" x14ac:dyDescent="0.3">
      <c r="D16" s="72"/>
      <c r="E16" s="11" t="s">
        <v>34</v>
      </c>
      <c r="F16" s="42">
        <v>4750</v>
      </c>
      <c r="G16" s="20" t="s">
        <v>119</v>
      </c>
    </row>
    <row r="17" spans="4:7" x14ac:dyDescent="0.3">
      <c r="D17" s="72"/>
      <c r="E17" s="11" t="s">
        <v>67</v>
      </c>
      <c r="F17" s="42">
        <v>1800</v>
      </c>
      <c r="G17" s="20" t="s">
        <v>37</v>
      </c>
    </row>
    <row r="18" spans="4:7" x14ac:dyDescent="0.3">
      <c r="D18" s="72"/>
      <c r="E18" s="11" t="s">
        <v>68</v>
      </c>
      <c r="F18" s="42">
        <v>2200</v>
      </c>
      <c r="G18" s="20" t="s">
        <v>37</v>
      </c>
    </row>
    <row r="19" spans="4:7" ht="15" thickBot="1" x14ac:dyDescent="0.35">
      <c r="D19" s="72"/>
      <c r="E19" s="11" t="s">
        <v>74</v>
      </c>
      <c r="F19" s="42"/>
      <c r="G19" s="20"/>
    </row>
    <row r="20" spans="4:7" ht="15" thickBot="1" x14ac:dyDescent="0.35">
      <c r="D20" s="73"/>
      <c r="E20" s="13" t="s">
        <v>13</v>
      </c>
      <c r="F20" s="14">
        <f>F12-SUM(F13:F19)</f>
        <v>2800</v>
      </c>
      <c r="G20" s="21"/>
    </row>
  </sheetData>
  <mergeCells count="1">
    <mergeCell ref="D9:D20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54"/>
  <sheetViews>
    <sheetView topLeftCell="A35" workbookViewId="0">
      <selection activeCell="G51" sqref="G51"/>
    </sheetView>
  </sheetViews>
  <sheetFormatPr defaultRowHeight="14.4" x14ac:dyDescent="0.3"/>
  <cols>
    <col min="4" max="4" width="27.3320312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95" customHeight="1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4" t="s">
        <v>159</v>
      </c>
      <c r="E9" s="9" t="s">
        <v>71</v>
      </c>
      <c r="F9" s="10">
        <v>10200</v>
      </c>
      <c r="G9" s="20"/>
    </row>
    <row r="10" spans="4:7" x14ac:dyDescent="0.3">
      <c r="D10" s="75"/>
      <c r="E10" s="11" t="s">
        <v>141</v>
      </c>
      <c r="F10" s="12">
        <v>1440</v>
      </c>
      <c r="G10" s="20"/>
    </row>
    <row r="11" spans="4:7" x14ac:dyDescent="0.3">
      <c r="D11" s="75"/>
      <c r="E11" t="s">
        <v>72</v>
      </c>
      <c r="F11" s="4">
        <v>710</v>
      </c>
      <c r="G11" s="20"/>
    </row>
    <row r="12" spans="4:7" x14ac:dyDescent="0.3">
      <c r="D12" s="75"/>
      <c r="E12" t="s">
        <v>101</v>
      </c>
      <c r="F12" s="4">
        <v>6580</v>
      </c>
      <c r="G12" s="20"/>
    </row>
    <row r="13" spans="4:7" x14ac:dyDescent="0.3">
      <c r="D13" s="75"/>
      <c r="E13" t="s">
        <v>142</v>
      </c>
      <c r="F13" s="4">
        <v>3000</v>
      </c>
      <c r="G13" s="20"/>
    </row>
    <row r="14" spans="4:7" x14ac:dyDescent="0.3">
      <c r="D14" s="75"/>
      <c r="E14" t="s">
        <v>73</v>
      </c>
      <c r="F14" s="4">
        <v>870</v>
      </c>
      <c r="G14" s="20"/>
    </row>
    <row r="15" spans="4:7" x14ac:dyDescent="0.3">
      <c r="D15" s="75"/>
      <c r="E15" t="s">
        <v>84</v>
      </c>
      <c r="F15" s="4">
        <v>10240</v>
      </c>
      <c r="G15" s="20"/>
    </row>
    <row r="16" spans="4:7" x14ac:dyDescent="0.3">
      <c r="D16" s="75"/>
      <c r="E16" t="s">
        <v>83</v>
      </c>
      <c r="F16" s="4">
        <v>1680</v>
      </c>
      <c r="G16" s="20"/>
    </row>
    <row r="17" spans="4:7" x14ac:dyDescent="0.3">
      <c r="D17" s="75"/>
      <c r="E17" t="s">
        <v>143</v>
      </c>
      <c r="F17" s="4">
        <v>2000</v>
      </c>
      <c r="G17" s="20"/>
    </row>
    <row r="18" spans="4:7" x14ac:dyDescent="0.3">
      <c r="D18" s="75"/>
      <c r="E18" t="s">
        <v>144</v>
      </c>
      <c r="F18" s="4">
        <v>500</v>
      </c>
      <c r="G18" s="20"/>
    </row>
    <row r="19" spans="4:7" x14ac:dyDescent="0.3">
      <c r="D19" s="75"/>
      <c r="E19" t="s">
        <v>85</v>
      </c>
      <c r="F19" s="4">
        <v>2040</v>
      </c>
      <c r="G19" s="20"/>
    </row>
    <row r="20" spans="4:7" x14ac:dyDescent="0.3">
      <c r="D20" s="75"/>
      <c r="E20" t="s">
        <v>145</v>
      </c>
      <c r="F20" s="4">
        <v>1980</v>
      </c>
      <c r="G20" s="20"/>
    </row>
    <row r="21" spans="4:7" x14ac:dyDescent="0.3">
      <c r="D21" s="75"/>
      <c r="E21" t="s">
        <v>89</v>
      </c>
      <c r="F21" s="4"/>
      <c r="G21" s="20"/>
    </row>
    <row r="22" spans="4:7" x14ac:dyDescent="0.3">
      <c r="D22" s="75"/>
      <c r="E22" t="s">
        <v>87</v>
      </c>
      <c r="F22" s="4">
        <v>2940</v>
      </c>
      <c r="G22" s="20"/>
    </row>
    <row r="23" spans="4:7" x14ac:dyDescent="0.3">
      <c r="D23" s="75"/>
      <c r="E23" t="s">
        <v>155</v>
      </c>
      <c r="F23" s="4">
        <v>2560</v>
      </c>
      <c r="G23" s="20"/>
    </row>
    <row r="24" spans="4:7" x14ac:dyDescent="0.3">
      <c r="D24" s="75"/>
      <c r="E24" t="s">
        <v>86</v>
      </c>
      <c r="F24" s="4">
        <v>5720</v>
      </c>
      <c r="G24" s="20"/>
    </row>
    <row r="25" spans="4:7" x14ac:dyDescent="0.3">
      <c r="D25" s="75"/>
      <c r="E25" t="s">
        <v>146</v>
      </c>
      <c r="F25" s="4">
        <v>430</v>
      </c>
      <c r="G25" s="20"/>
    </row>
    <row r="26" spans="4:7" x14ac:dyDescent="0.3">
      <c r="D26" s="75"/>
      <c r="E26" t="s">
        <v>147</v>
      </c>
      <c r="F26" s="4">
        <v>960</v>
      </c>
      <c r="G26" s="20"/>
    </row>
    <row r="27" spans="4:7" x14ac:dyDescent="0.3">
      <c r="D27" s="75"/>
      <c r="E27" t="s">
        <v>69</v>
      </c>
      <c r="F27" s="4">
        <v>26960</v>
      </c>
      <c r="G27" s="20"/>
    </row>
    <row r="28" spans="4:7" x14ac:dyDescent="0.3">
      <c r="D28" s="75"/>
      <c r="E28" t="s">
        <v>70</v>
      </c>
      <c r="F28" s="4">
        <v>31754</v>
      </c>
      <c r="G28" s="20"/>
    </row>
    <row r="29" spans="4:7" x14ac:dyDescent="0.3">
      <c r="D29" s="75"/>
      <c r="E29" t="s">
        <v>29</v>
      </c>
      <c r="F29" s="4">
        <v>30000</v>
      </c>
      <c r="G29" s="20"/>
    </row>
    <row r="30" spans="4:7" x14ac:dyDescent="0.3">
      <c r="D30" s="75"/>
      <c r="E30" t="s">
        <v>170</v>
      </c>
      <c r="F30" s="4">
        <v>2250</v>
      </c>
      <c r="G30" s="20"/>
    </row>
    <row r="31" spans="4:7" x14ac:dyDescent="0.3">
      <c r="D31" s="75"/>
      <c r="E31" t="s">
        <v>171</v>
      </c>
      <c r="F31" s="4">
        <v>7705</v>
      </c>
      <c r="G31" s="20"/>
    </row>
    <row r="32" spans="4:7" x14ac:dyDescent="0.3">
      <c r="D32" s="75"/>
      <c r="E32" t="s">
        <v>204</v>
      </c>
      <c r="F32" s="4">
        <v>2000</v>
      </c>
      <c r="G32" s="20"/>
    </row>
    <row r="33" spans="4:7" ht="15" thickBot="1" x14ac:dyDescent="0.35">
      <c r="D33" s="75"/>
      <c r="E33" t="s">
        <v>88</v>
      </c>
      <c r="F33" s="4">
        <v>15350</v>
      </c>
      <c r="G33" s="20"/>
    </row>
    <row r="34" spans="4:7" ht="15" thickBot="1" x14ac:dyDescent="0.35">
      <c r="D34" s="75"/>
      <c r="E34" s="1" t="s">
        <v>6</v>
      </c>
      <c r="F34" s="3">
        <f>SUM(F9:F33)</f>
        <v>169869</v>
      </c>
      <c r="G34" s="20"/>
    </row>
    <row r="35" spans="4:7" x14ac:dyDescent="0.3">
      <c r="D35" s="75"/>
      <c r="E35" t="s">
        <v>31</v>
      </c>
      <c r="F35" s="41">
        <v>16345</v>
      </c>
      <c r="G35" s="20" t="s">
        <v>37</v>
      </c>
    </row>
    <row r="36" spans="4:7" x14ac:dyDescent="0.3">
      <c r="D36" s="75"/>
      <c r="E36" t="s">
        <v>33</v>
      </c>
      <c r="F36" s="41">
        <v>11088</v>
      </c>
      <c r="G36" s="20" t="s">
        <v>35</v>
      </c>
    </row>
    <row r="37" spans="4:7" x14ac:dyDescent="0.3">
      <c r="D37" s="75"/>
      <c r="E37" t="s">
        <v>32</v>
      </c>
      <c r="F37" s="41">
        <v>4100</v>
      </c>
      <c r="G37" s="20" t="s">
        <v>35</v>
      </c>
    </row>
    <row r="38" spans="4:7" x14ac:dyDescent="0.3">
      <c r="D38" s="75"/>
      <c r="E38" t="s">
        <v>34</v>
      </c>
      <c r="F38" s="41">
        <v>6903</v>
      </c>
      <c r="G38" s="20" t="s">
        <v>35</v>
      </c>
    </row>
    <row r="39" spans="4:7" x14ac:dyDescent="0.3">
      <c r="D39" s="75"/>
      <c r="E39" t="s">
        <v>67</v>
      </c>
      <c r="F39" s="41">
        <v>36280</v>
      </c>
      <c r="G39" s="20" t="s">
        <v>35</v>
      </c>
    </row>
    <row r="40" spans="4:7" x14ac:dyDescent="0.3">
      <c r="D40" s="75"/>
      <c r="E40" t="s">
        <v>68</v>
      </c>
      <c r="F40" s="41">
        <v>8805</v>
      </c>
      <c r="G40" s="20" t="s">
        <v>35</v>
      </c>
    </row>
    <row r="41" spans="4:7" x14ac:dyDescent="0.3">
      <c r="D41" s="75"/>
      <c r="E41" t="s">
        <v>74</v>
      </c>
      <c r="F41" s="41">
        <v>31700</v>
      </c>
      <c r="G41" s="20" t="s">
        <v>35</v>
      </c>
    </row>
    <row r="42" spans="4:7" x14ac:dyDescent="0.3">
      <c r="D42" s="75"/>
      <c r="E42" t="s">
        <v>76</v>
      </c>
      <c r="F42" s="41">
        <v>15350</v>
      </c>
      <c r="G42" s="20" t="s">
        <v>37</v>
      </c>
    </row>
    <row r="43" spans="4:7" x14ac:dyDescent="0.3">
      <c r="D43" s="75"/>
      <c r="E43" t="s">
        <v>77</v>
      </c>
      <c r="F43" s="41">
        <v>5454</v>
      </c>
      <c r="G43" s="20" t="s">
        <v>35</v>
      </c>
    </row>
    <row r="44" spans="4:7" x14ac:dyDescent="0.3">
      <c r="D44" s="75"/>
      <c r="E44" t="s">
        <v>93</v>
      </c>
      <c r="F44" s="41">
        <v>2859</v>
      </c>
      <c r="G44" s="20" t="s">
        <v>35</v>
      </c>
    </row>
    <row r="45" spans="4:7" x14ac:dyDescent="0.3">
      <c r="D45" s="75"/>
      <c r="E45" t="s">
        <v>94</v>
      </c>
      <c r="F45" s="41">
        <v>2000</v>
      </c>
      <c r="G45" s="20" t="s">
        <v>35</v>
      </c>
    </row>
    <row r="46" spans="4:7" x14ac:dyDescent="0.3">
      <c r="D46" s="75"/>
      <c r="E46" t="s">
        <v>95</v>
      </c>
      <c r="F46" s="41">
        <v>9030</v>
      </c>
      <c r="G46" s="20" t="s">
        <v>119</v>
      </c>
    </row>
    <row r="47" spans="4:7" x14ac:dyDescent="0.3">
      <c r="D47" s="75"/>
      <c r="E47" t="s">
        <v>96</v>
      </c>
      <c r="F47" s="41">
        <v>2250</v>
      </c>
      <c r="G47" s="20" t="s">
        <v>37</v>
      </c>
    </row>
    <row r="48" spans="4:7" x14ac:dyDescent="0.3">
      <c r="D48" s="75"/>
      <c r="E48" t="s">
        <v>97</v>
      </c>
      <c r="F48" s="41">
        <v>7705</v>
      </c>
      <c r="G48" s="20" t="s">
        <v>119</v>
      </c>
    </row>
    <row r="49" spans="4:7" x14ac:dyDescent="0.3">
      <c r="D49" s="75"/>
      <c r="E49" t="s">
        <v>105</v>
      </c>
      <c r="F49" s="41">
        <v>5000</v>
      </c>
      <c r="G49" s="20" t="s">
        <v>119</v>
      </c>
    </row>
    <row r="50" spans="4:7" x14ac:dyDescent="0.3">
      <c r="D50" s="75"/>
      <c r="E50" t="s">
        <v>106</v>
      </c>
      <c r="F50" s="41">
        <v>3000</v>
      </c>
      <c r="G50" s="20" t="s">
        <v>35</v>
      </c>
    </row>
    <row r="51" spans="4:7" x14ac:dyDescent="0.3">
      <c r="D51" s="75"/>
      <c r="E51" t="s">
        <v>107</v>
      </c>
      <c r="F51" s="41">
        <v>2000</v>
      </c>
      <c r="G51" s="20" t="s">
        <v>37</v>
      </c>
    </row>
    <row r="52" spans="4:7" x14ac:dyDescent="0.3">
      <c r="D52" s="75"/>
      <c r="E52" t="s">
        <v>108</v>
      </c>
      <c r="F52" s="41"/>
      <c r="G52" s="20"/>
    </row>
    <row r="53" spans="4:7" ht="13.8" customHeight="1" thickBot="1" x14ac:dyDescent="0.35">
      <c r="D53" s="75"/>
      <c r="E53" t="s">
        <v>114</v>
      </c>
      <c r="F53" s="4"/>
      <c r="G53" s="20"/>
    </row>
    <row r="54" spans="4:7" ht="15" thickBot="1" x14ac:dyDescent="0.35">
      <c r="D54" s="76"/>
      <c r="E54" s="1" t="s">
        <v>10</v>
      </c>
      <c r="F54" s="3">
        <f>F34-SUM(F35:F53)</f>
        <v>0</v>
      </c>
      <c r="G54" s="21"/>
    </row>
  </sheetData>
  <mergeCells count="1">
    <mergeCell ref="D9:D54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3"/>
  <sheetViews>
    <sheetView topLeftCell="A3" workbookViewId="0">
      <selection activeCell="F11" sqref="F11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1" t="s">
        <v>137</v>
      </c>
      <c r="E9" s="9" t="s">
        <v>17</v>
      </c>
      <c r="F9" s="10">
        <v>41000</v>
      </c>
      <c r="G9" s="20"/>
    </row>
    <row r="10" spans="4:7" x14ac:dyDescent="0.3">
      <c r="D10" s="72"/>
      <c r="E10" s="11" t="s">
        <v>18</v>
      </c>
      <c r="F10" s="12">
        <v>16500</v>
      </c>
      <c r="G10" s="20"/>
    </row>
    <row r="11" spans="4:7" x14ac:dyDescent="0.3">
      <c r="D11" s="72"/>
      <c r="E11" s="11" t="s">
        <v>43</v>
      </c>
      <c r="F11" s="12">
        <v>17500</v>
      </c>
      <c r="G11" s="20"/>
    </row>
    <row r="12" spans="4:7" x14ac:dyDescent="0.3">
      <c r="D12" s="72"/>
      <c r="E12" s="11" t="s">
        <v>102</v>
      </c>
      <c r="F12" s="12">
        <v>15000</v>
      </c>
      <c r="G12" s="20"/>
    </row>
    <row r="13" spans="4:7" x14ac:dyDescent="0.3">
      <c r="D13" s="72"/>
      <c r="E13" s="11" t="s">
        <v>178</v>
      </c>
      <c r="F13" s="12">
        <v>14000</v>
      </c>
      <c r="G13" s="20"/>
    </row>
    <row r="14" spans="4:7" ht="15" thickBot="1" x14ac:dyDescent="0.35">
      <c r="D14" s="72"/>
      <c r="E14" s="11" t="s">
        <v>19</v>
      </c>
      <c r="F14" s="12">
        <v>5000</v>
      </c>
      <c r="G14" s="20"/>
    </row>
    <row r="15" spans="4:7" ht="15" thickBot="1" x14ac:dyDescent="0.35">
      <c r="D15" s="72"/>
      <c r="E15" s="13" t="s">
        <v>6</v>
      </c>
      <c r="F15" s="14">
        <f>SUM(F9:F14)</f>
        <v>109000</v>
      </c>
      <c r="G15" s="20"/>
    </row>
    <row r="16" spans="4:7" x14ac:dyDescent="0.3">
      <c r="D16" s="72"/>
      <c r="E16" s="11" t="s">
        <v>31</v>
      </c>
      <c r="F16" s="41">
        <v>24000</v>
      </c>
      <c r="G16" s="20" t="s">
        <v>37</v>
      </c>
    </row>
    <row r="17" spans="4:7" x14ac:dyDescent="0.3">
      <c r="D17" s="72"/>
      <c r="E17" s="11" t="s">
        <v>33</v>
      </c>
      <c r="F17" s="41">
        <v>12300</v>
      </c>
      <c r="G17" s="20" t="s">
        <v>37</v>
      </c>
    </row>
    <row r="18" spans="4:7" x14ac:dyDescent="0.3">
      <c r="D18" s="72"/>
      <c r="E18" s="11" t="s">
        <v>32</v>
      </c>
      <c r="F18" s="41">
        <v>17700</v>
      </c>
      <c r="G18" s="20" t="s">
        <v>35</v>
      </c>
    </row>
    <row r="19" spans="4:7" x14ac:dyDescent="0.3">
      <c r="D19" s="72"/>
      <c r="E19" s="11" t="s">
        <v>34</v>
      </c>
      <c r="F19" s="41">
        <v>20000</v>
      </c>
      <c r="G19" s="4" t="s">
        <v>35</v>
      </c>
    </row>
    <row r="20" spans="4:7" x14ac:dyDescent="0.3">
      <c r="D20" s="72"/>
      <c r="E20" s="11" t="s">
        <v>67</v>
      </c>
      <c r="F20" s="46">
        <v>15000</v>
      </c>
      <c r="G20" s="4" t="s">
        <v>35</v>
      </c>
    </row>
    <row r="21" spans="4:7" x14ac:dyDescent="0.3">
      <c r="D21" s="72"/>
      <c r="E21" s="11" t="s">
        <v>74</v>
      </c>
      <c r="F21" s="46">
        <v>10000</v>
      </c>
      <c r="G21" s="4" t="s">
        <v>119</v>
      </c>
    </row>
    <row r="22" spans="4:7" ht="15" thickBot="1" x14ac:dyDescent="0.35">
      <c r="D22" s="72"/>
      <c r="E22" s="11" t="s">
        <v>76</v>
      </c>
      <c r="F22" s="43"/>
      <c r="G22" s="4"/>
    </row>
    <row r="23" spans="4:7" ht="15" thickBot="1" x14ac:dyDescent="0.35">
      <c r="D23" s="73"/>
      <c r="E23" s="13" t="s">
        <v>13</v>
      </c>
      <c r="F23" s="44">
        <f>F15-SUM(F16:F22)</f>
        <v>10000</v>
      </c>
      <c r="G23" s="21"/>
    </row>
  </sheetData>
  <mergeCells count="1">
    <mergeCell ref="D9:D2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26" sqref="F26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5.3320312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38</v>
      </c>
    </row>
    <row r="9" spans="4:7" x14ac:dyDescent="0.3">
      <c r="D9" s="71" t="s">
        <v>103</v>
      </c>
      <c r="E9" s="9" t="s">
        <v>39</v>
      </c>
      <c r="F9" s="10">
        <v>16500</v>
      </c>
      <c r="G9" s="20"/>
    </row>
    <row r="10" spans="4:7" ht="28.8" x14ac:dyDescent="0.3">
      <c r="D10" s="72"/>
      <c r="E10" s="31" t="s">
        <v>42</v>
      </c>
      <c r="F10" s="12">
        <v>14000</v>
      </c>
      <c r="G10" s="20"/>
    </row>
    <row r="11" spans="4:7" ht="15" thickBot="1" x14ac:dyDescent="0.35">
      <c r="D11" s="72"/>
      <c r="E11" s="11" t="s">
        <v>197</v>
      </c>
      <c r="F11" s="12">
        <v>5000</v>
      </c>
      <c r="G11" s="20"/>
    </row>
    <row r="12" spans="4:7" ht="15" thickBot="1" x14ac:dyDescent="0.35">
      <c r="D12" s="72"/>
      <c r="E12" s="13" t="s">
        <v>6</v>
      </c>
      <c r="F12" s="14">
        <f>SUM(F9:F11)</f>
        <v>35500</v>
      </c>
      <c r="G12" s="20"/>
    </row>
    <row r="13" spans="4:7" x14ac:dyDescent="0.3">
      <c r="D13" s="72"/>
      <c r="E13" s="11" t="s">
        <v>31</v>
      </c>
      <c r="F13" s="41">
        <v>4700</v>
      </c>
      <c r="G13" s="20" t="s">
        <v>37</v>
      </c>
    </row>
    <row r="14" spans="4:7" x14ac:dyDescent="0.3">
      <c r="D14" s="72"/>
      <c r="E14" s="11" t="s">
        <v>33</v>
      </c>
      <c r="F14" s="41">
        <v>500</v>
      </c>
      <c r="G14" s="20" t="s">
        <v>57</v>
      </c>
    </row>
    <row r="15" spans="4:7" x14ac:dyDescent="0.3">
      <c r="D15" s="72"/>
      <c r="E15" s="11" t="s">
        <v>32</v>
      </c>
      <c r="F15" s="41">
        <v>25300</v>
      </c>
      <c r="G15" s="20" t="s">
        <v>58</v>
      </c>
    </row>
    <row r="16" spans="4:7" ht="15" thickBot="1" x14ac:dyDescent="0.35">
      <c r="D16" s="72"/>
      <c r="E16" s="11" t="s">
        <v>34</v>
      </c>
      <c r="F16" s="12">
        <v>5000</v>
      </c>
      <c r="G16" s="20" t="s">
        <v>35</v>
      </c>
    </row>
    <row r="17" spans="4:7" ht="15" thickBot="1" x14ac:dyDescent="0.35">
      <c r="D17" s="73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I59"/>
  <sheetViews>
    <sheetView topLeftCell="C42" zoomScale="115" zoomScaleNormal="115" workbookViewId="0">
      <selection activeCell="C57" sqref="A57:XFD57"/>
    </sheetView>
  </sheetViews>
  <sheetFormatPr defaultRowHeight="14.4" x14ac:dyDescent="0.3"/>
  <cols>
    <col min="4" max="4" width="27.3320312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38</v>
      </c>
    </row>
    <row r="9" spans="4:7" x14ac:dyDescent="0.3">
      <c r="D9" s="77" t="s">
        <v>20</v>
      </c>
      <c r="E9" s="18" t="s">
        <v>90</v>
      </c>
      <c r="F9" s="10">
        <v>146000</v>
      </c>
      <c r="G9" s="20"/>
    </row>
    <row r="10" spans="4:7" x14ac:dyDescent="0.3">
      <c r="D10" s="78"/>
      <c r="E10" s="19" t="s">
        <v>104</v>
      </c>
      <c r="F10" s="12">
        <v>25840</v>
      </c>
      <c r="G10" s="20"/>
    </row>
    <row r="11" spans="4:7" x14ac:dyDescent="0.3">
      <c r="D11" s="78"/>
      <c r="E11" s="19" t="s">
        <v>91</v>
      </c>
      <c r="F11" s="12">
        <v>90450</v>
      </c>
      <c r="G11" s="20"/>
    </row>
    <row r="12" spans="4:7" x14ac:dyDescent="0.3">
      <c r="D12" s="78"/>
      <c r="E12" s="19" t="s">
        <v>21</v>
      </c>
      <c r="F12" s="12">
        <v>51705</v>
      </c>
      <c r="G12" s="20"/>
    </row>
    <row r="13" spans="4:7" x14ac:dyDescent="0.3">
      <c r="D13" s="78"/>
      <c r="E13" s="19" t="s">
        <v>125</v>
      </c>
      <c r="F13" s="12">
        <v>16000</v>
      </c>
      <c r="G13" s="20"/>
    </row>
    <row r="14" spans="4:7" ht="28.8" x14ac:dyDescent="0.3">
      <c r="D14" s="78"/>
      <c r="E14" s="60" t="s">
        <v>183</v>
      </c>
      <c r="F14" s="12">
        <v>4350</v>
      </c>
      <c r="G14" s="20"/>
    </row>
    <row r="15" spans="4:7" x14ac:dyDescent="0.3">
      <c r="D15" s="78"/>
      <c r="E15" s="19" t="s">
        <v>134</v>
      </c>
      <c r="F15" s="12">
        <v>11350</v>
      </c>
      <c r="G15" s="20"/>
    </row>
    <row r="16" spans="4:7" x14ac:dyDescent="0.3">
      <c r="D16" s="78"/>
      <c r="E16" s="19" t="s">
        <v>182</v>
      </c>
      <c r="F16" s="12">
        <v>19000</v>
      </c>
      <c r="G16" s="20"/>
    </row>
    <row r="17" spans="4:8" x14ac:dyDescent="0.3">
      <c r="D17" s="78"/>
      <c r="E17" s="19" t="s">
        <v>116</v>
      </c>
      <c r="F17" s="12">
        <v>71000</v>
      </c>
      <c r="G17" s="20"/>
    </row>
    <row r="18" spans="4:8" x14ac:dyDescent="0.3">
      <c r="D18" s="78"/>
      <c r="E18" s="19" t="s">
        <v>22</v>
      </c>
      <c r="F18" s="12">
        <v>300000</v>
      </c>
      <c r="G18" s="20"/>
    </row>
    <row r="19" spans="4:8" x14ac:dyDescent="0.3">
      <c r="D19" s="78"/>
      <c r="E19" s="19" t="s">
        <v>177</v>
      </c>
      <c r="F19" s="12">
        <v>14900</v>
      </c>
      <c r="G19" s="20"/>
    </row>
    <row r="20" spans="4:8" x14ac:dyDescent="0.3">
      <c r="D20" s="78"/>
      <c r="E20" s="19" t="s">
        <v>198</v>
      </c>
      <c r="F20" s="12">
        <v>2890</v>
      </c>
      <c r="G20" s="20"/>
    </row>
    <row r="21" spans="4:8" ht="15" thickBot="1" x14ac:dyDescent="0.35">
      <c r="D21" s="78"/>
      <c r="E21" s="19" t="s">
        <v>82</v>
      </c>
      <c r="F21" s="12">
        <v>54100</v>
      </c>
      <c r="G21" s="20"/>
    </row>
    <row r="22" spans="4:8" ht="15" thickBot="1" x14ac:dyDescent="0.35">
      <c r="D22" s="78"/>
      <c r="E22" s="13" t="s">
        <v>6</v>
      </c>
      <c r="F22" s="14">
        <f>SUM(F9:F21)</f>
        <v>807585</v>
      </c>
      <c r="G22" s="20"/>
    </row>
    <row r="23" spans="4:8" x14ac:dyDescent="0.3">
      <c r="D23" s="78"/>
      <c r="E23" s="19" t="s">
        <v>31</v>
      </c>
      <c r="F23" s="41">
        <v>80000</v>
      </c>
      <c r="G23" s="20" t="s">
        <v>35</v>
      </c>
    </row>
    <row r="24" spans="4:8" x14ac:dyDescent="0.3">
      <c r="D24" s="78"/>
      <c r="E24" s="19" t="s">
        <v>33</v>
      </c>
      <c r="F24" s="41">
        <v>26500</v>
      </c>
      <c r="G24" s="20" t="s">
        <v>37</v>
      </c>
      <c r="H24" t="s">
        <v>123</v>
      </c>
    </row>
    <row r="25" spans="4:8" x14ac:dyDescent="0.3">
      <c r="D25" s="78"/>
      <c r="E25" s="19" t="s">
        <v>32</v>
      </c>
      <c r="F25" s="41">
        <v>50000</v>
      </c>
      <c r="G25" s="20" t="s">
        <v>35</v>
      </c>
    </row>
    <row r="26" spans="4:8" x14ac:dyDescent="0.3">
      <c r="D26" s="78"/>
      <c r="E26" s="19" t="s">
        <v>34</v>
      </c>
      <c r="F26" s="41">
        <v>14000</v>
      </c>
      <c r="G26" s="20" t="s">
        <v>75</v>
      </c>
    </row>
    <row r="27" spans="4:8" x14ac:dyDescent="0.3">
      <c r="D27" s="78"/>
      <c r="E27" s="19" t="s">
        <v>67</v>
      </c>
      <c r="F27" s="41">
        <v>5000</v>
      </c>
      <c r="G27" s="20" t="s">
        <v>35</v>
      </c>
      <c r="H27" t="s">
        <v>123</v>
      </c>
    </row>
    <row r="28" spans="4:8" x14ac:dyDescent="0.3">
      <c r="D28" s="78"/>
      <c r="E28" s="19" t="s">
        <v>74</v>
      </c>
      <c r="F28" s="41">
        <v>27000</v>
      </c>
      <c r="G28" s="20" t="s">
        <v>35</v>
      </c>
    </row>
    <row r="29" spans="4:8" x14ac:dyDescent="0.3">
      <c r="D29" s="78"/>
      <c r="E29" s="19" t="s">
        <v>76</v>
      </c>
      <c r="F29" s="41">
        <v>50000</v>
      </c>
      <c r="G29" s="20" t="s">
        <v>35</v>
      </c>
      <c r="H29" t="s">
        <v>123</v>
      </c>
    </row>
    <row r="30" spans="4:8" x14ac:dyDescent="0.3">
      <c r="D30" s="78"/>
      <c r="E30" s="19" t="s">
        <v>77</v>
      </c>
      <c r="F30" s="41">
        <v>11270</v>
      </c>
      <c r="G30" s="20" t="s">
        <v>35</v>
      </c>
    </row>
    <row r="31" spans="4:8" x14ac:dyDescent="0.3">
      <c r="D31" s="78"/>
      <c r="E31" s="19" t="s">
        <v>93</v>
      </c>
      <c r="F31" s="41">
        <v>21725</v>
      </c>
      <c r="G31" s="20" t="s">
        <v>35</v>
      </c>
    </row>
    <row r="32" spans="4:8" x14ac:dyDescent="0.3">
      <c r="D32" s="78"/>
      <c r="E32" s="19" t="s">
        <v>94</v>
      </c>
      <c r="F32" s="41">
        <v>44325</v>
      </c>
      <c r="G32" s="20" t="s">
        <v>35</v>
      </c>
    </row>
    <row r="33" spans="4:9" x14ac:dyDescent="0.3">
      <c r="D33" s="78"/>
      <c r="E33" s="19" t="s">
        <v>95</v>
      </c>
      <c r="F33" s="41">
        <v>21560</v>
      </c>
      <c r="G33" s="20" t="s">
        <v>35</v>
      </c>
    </row>
    <row r="34" spans="4:9" x14ac:dyDescent="0.3">
      <c r="D34" s="78"/>
      <c r="E34" s="19" t="s">
        <v>96</v>
      </c>
      <c r="F34" s="41">
        <v>7250</v>
      </c>
      <c r="G34" s="20" t="s">
        <v>35</v>
      </c>
    </row>
    <row r="35" spans="4:9" x14ac:dyDescent="0.3">
      <c r="D35" s="78"/>
      <c r="E35" s="19" t="s">
        <v>97</v>
      </c>
      <c r="F35" s="41">
        <v>18600</v>
      </c>
      <c r="G35" s="20" t="s">
        <v>35</v>
      </c>
      <c r="H35" t="s">
        <v>123</v>
      </c>
    </row>
    <row r="36" spans="4:9" x14ac:dyDescent="0.3">
      <c r="D36" s="78"/>
      <c r="E36" s="19" t="s">
        <v>105</v>
      </c>
      <c r="F36" s="41">
        <v>44325</v>
      </c>
      <c r="G36" s="20" t="s">
        <v>35</v>
      </c>
    </row>
    <row r="37" spans="4:9" x14ac:dyDescent="0.3">
      <c r="D37" s="78"/>
      <c r="E37" s="19" t="s">
        <v>106</v>
      </c>
      <c r="F37" s="41">
        <v>1800</v>
      </c>
      <c r="G37" s="20" t="s">
        <v>110</v>
      </c>
    </row>
    <row r="38" spans="4:9" x14ac:dyDescent="0.3">
      <c r="D38" s="78"/>
      <c r="E38" s="19" t="s">
        <v>107</v>
      </c>
      <c r="F38" s="41">
        <v>1750</v>
      </c>
      <c r="G38" s="20" t="s">
        <v>37</v>
      </c>
    </row>
    <row r="39" spans="4:9" x14ac:dyDescent="0.3">
      <c r="D39" s="78"/>
      <c r="E39" s="19" t="s">
        <v>108</v>
      </c>
      <c r="F39" s="41">
        <v>21300</v>
      </c>
      <c r="G39" s="20" t="s">
        <v>113</v>
      </c>
    </row>
    <row r="40" spans="4:9" x14ac:dyDescent="0.3">
      <c r="D40" s="78"/>
      <c r="E40" s="19" t="s">
        <v>114</v>
      </c>
      <c r="F40" s="41">
        <v>4700</v>
      </c>
      <c r="G40" s="20" t="s">
        <v>119</v>
      </c>
    </row>
    <row r="41" spans="4:9" x14ac:dyDescent="0.3">
      <c r="D41" s="78"/>
      <c r="E41" s="19" t="s">
        <v>115</v>
      </c>
      <c r="F41" s="41">
        <v>5590</v>
      </c>
      <c r="G41" s="20" t="s">
        <v>119</v>
      </c>
    </row>
    <row r="42" spans="4:9" x14ac:dyDescent="0.3">
      <c r="D42" s="78"/>
      <c r="E42" s="19" t="s">
        <v>117</v>
      </c>
      <c r="F42" s="41">
        <v>30000</v>
      </c>
      <c r="G42" s="20" t="s">
        <v>119</v>
      </c>
      <c r="H42" t="s">
        <v>123</v>
      </c>
      <c r="I42">
        <v>126500</v>
      </c>
    </row>
    <row r="43" spans="4:9" x14ac:dyDescent="0.3">
      <c r="D43" s="78"/>
      <c r="E43" s="19" t="s">
        <v>118</v>
      </c>
      <c r="F43" s="41">
        <v>3730</v>
      </c>
      <c r="G43" s="20" t="s">
        <v>119</v>
      </c>
    </row>
    <row r="44" spans="4:9" x14ac:dyDescent="0.3">
      <c r="D44" s="78"/>
      <c r="E44" s="19" t="s">
        <v>130</v>
      </c>
      <c r="F44" s="41">
        <v>10000</v>
      </c>
      <c r="G44" s="20" t="s">
        <v>119</v>
      </c>
      <c r="H44" t="s">
        <v>123</v>
      </c>
      <c r="I44">
        <v>136500</v>
      </c>
    </row>
    <row r="45" spans="4:9" x14ac:dyDescent="0.3">
      <c r="D45" s="78"/>
      <c r="E45" s="19" t="s">
        <v>131</v>
      </c>
      <c r="F45" s="41">
        <v>4200</v>
      </c>
      <c r="G45" s="20" t="s">
        <v>119</v>
      </c>
    </row>
    <row r="46" spans="4:9" x14ac:dyDescent="0.3">
      <c r="D46" s="78"/>
      <c r="E46" s="19" t="s">
        <v>138</v>
      </c>
      <c r="F46" s="41">
        <v>35000</v>
      </c>
      <c r="G46" s="20" t="s">
        <v>119</v>
      </c>
    </row>
    <row r="47" spans="4:9" x14ac:dyDescent="0.3">
      <c r="D47" s="78"/>
      <c r="E47" s="19" t="s">
        <v>160</v>
      </c>
      <c r="F47" s="41">
        <v>16000</v>
      </c>
      <c r="G47" s="20" t="s">
        <v>119</v>
      </c>
    </row>
    <row r="48" spans="4:9" x14ac:dyDescent="0.3">
      <c r="D48" s="78"/>
      <c r="E48" s="19" t="s">
        <v>161</v>
      </c>
      <c r="F48" s="41">
        <v>63500</v>
      </c>
      <c r="G48" s="20" t="s">
        <v>119</v>
      </c>
      <c r="H48" t="s">
        <v>123</v>
      </c>
      <c r="I48">
        <v>200000</v>
      </c>
    </row>
    <row r="49" spans="4:9" x14ac:dyDescent="0.3">
      <c r="D49" s="78"/>
      <c r="E49" s="19" t="s">
        <v>162</v>
      </c>
      <c r="F49" s="41">
        <v>11350</v>
      </c>
      <c r="G49" s="20" t="s">
        <v>119</v>
      </c>
    </row>
    <row r="50" spans="4:9" x14ac:dyDescent="0.3">
      <c r="D50" s="78"/>
      <c r="E50" s="19" t="s">
        <v>166</v>
      </c>
      <c r="F50" s="41">
        <v>14900</v>
      </c>
      <c r="G50" s="20" t="s">
        <v>37</v>
      </c>
    </row>
    <row r="51" spans="4:9" x14ac:dyDescent="0.3">
      <c r="D51" s="78"/>
      <c r="E51" s="19" t="s">
        <v>167</v>
      </c>
      <c r="F51" s="41">
        <v>20000</v>
      </c>
      <c r="G51" s="20" t="s">
        <v>119</v>
      </c>
      <c r="H51" t="s">
        <v>181</v>
      </c>
      <c r="I51">
        <v>220000</v>
      </c>
    </row>
    <row r="52" spans="4:9" x14ac:dyDescent="0.3">
      <c r="D52" s="78"/>
      <c r="E52" s="19" t="s">
        <v>179</v>
      </c>
      <c r="F52" s="41">
        <v>4350</v>
      </c>
      <c r="G52" s="20" t="s">
        <v>119</v>
      </c>
    </row>
    <row r="53" spans="4:9" x14ac:dyDescent="0.3">
      <c r="D53" s="78"/>
      <c r="E53" s="19" t="s">
        <v>180</v>
      </c>
      <c r="F53" s="41">
        <v>15000</v>
      </c>
      <c r="G53" s="20" t="s">
        <v>119</v>
      </c>
      <c r="H53" t="s">
        <v>190</v>
      </c>
      <c r="I53">
        <v>50000</v>
      </c>
    </row>
    <row r="54" spans="4:9" x14ac:dyDescent="0.3">
      <c r="D54" s="78"/>
      <c r="E54" s="19" t="s">
        <v>191</v>
      </c>
      <c r="F54" s="41">
        <v>2890</v>
      </c>
      <c r="G54" s="20" t="s">
        <v>37</v>
      </c>
    </row>
    <row r="55" spans="4:9" x14ac:dyDescent="0.3">
      <c r="D55" s="78"/>
      <c r="E55" s="19" t="s">
        <v>192</v>
      </c>
      <c r="F55" s="41">
        <v>20000</v>
      </c>
      <c r="G55" s="20" t="s">
        <v>35</v>
      </c>
      <c r="H55" t="s">
        <v>190</v>
      </c>
      <c r="I55">
        <v>70000</v>
      </c>
    </row>
    <row r="56" spans="4:9" x14ac:dyDescent="0.3">
      <c r="D56" s="78"/>
      <c r="E56" s="19"/>
      <c r="F56" s="41"/>
      <c r="G56" s="20"/>
    </row>
    <row r="57" spans="4:9" x14ac:dyDescent="0.3">
      <c r="D57" s="78"/>
      <c r="E57" s="19"/>
      <c r="F57" s="41"/>
      <c r="G57" s="20"/>
    </row>
    <row r="58" spans="4:9" ht="15" thickBot="1" x14ac:dyDescent="0.35">
      <c r="D58" s="78"/>
      <c r="E58" s="19" t="s">
        <v>193</v>
      </c>
      <c r="F58" s="12">
        <v>0</v>
      </c>
      <c r="G58" s="20" t="s">
        <v>35</v>
      </c>
    </row>
    <row r="59" spans="4:9" ht="15" thickBot="1" x14ac:dyDescent="0.35">
      <c r="D59" s="79"/>
      <c r="E59" s="1" t="s">
        <v>10</v>
      </c>
      <c r="F59" s="14">
        <f>F22-SUM(F23:F58)</f>
        <v>99970</v>
      </c>
      <c r="G59" s="21"/>
    </row>
  </sheetData>
  <mergeCells count="1">
    <mergeCell ref="D9:D59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Bathroom-Kitchen-Barandah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2024-02-03T16:54:45Z</dcterms:modified>
</cp:coreProperties>
</file>