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3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45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58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78" documentId="13_ncr:1_{4ADAB29A-E89E-4E75-9491-0D72C9970A30}" xr6:coauthVersionLast="47" xr6:coauthVersionMax="47" xr10:uidLastSave="{048F7A35-1B26-488F-A3FE-FFDFFDDE8C39}"/>
  <bookViews>
    <workbookView xWindow="-108" yWindow="-108" windowWidth="23256" windowHeight="12456" activeTab="8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 &amp; Kitchen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I17" i="1"/>
  <c r="G37" i="10"/>
  <c r="G12" i="1"/>
  <c r="F27" i="8"/>
  <c r="F12" i="1" s="1"/>
  <c r="P27" i="1"/>
  <c r="F16" i="6"/>
  <c r="F42" i="6" s="1"/>
  <c r="F15" i="2"/>
  <c r="G15" i="1"/>
  <c r="P26" i="1"/>
  <c r="J9" i="1"/>
  <c r="G23" i="10"/>
  <c r="G14" i="10"/>
  <c r="J16" i="1"/>
  <c r="F15" i="5"/>
  <c r="F22" i="5" s="1"/>
  <c r="P25" i="1"/>
  <c r="Q25" i="1" s="1"/>
  <c r="J15" i="1"/>
  <c r="J14" i="1"/>
  <c r="J13" i="1"/>
  <c r="J12" i="1"/>
  <c r="J11" i="1"/>
  <c r="J10" i="1"/>
  <c r="H17" i="1"/>
  <c r="G16" i="1"/>
  <c r="F12" i="9"/>
  <c r="F17" i="9" s="1"/>
  <c r="G14" i="1"/>
  <c r="G13" i="1"/>
  <c r="G11" i="1"/>
  <c r="F11" i="1"/>
  <c r="G10" i="1"/>
  <c r="G9" i="1"/>
  <c r="F17" i="7"/>
  <c r="F30" i="7" s="1"/>
  <c r="F10" i="4"/>
  <c r="F14" i="4" s="1"/>
  <c r="F10" i="3"/>
  <c r="F18" i="3" s="1"/>
  <c r="F11" i="2"/>
  <c r="F40" i="8" l="1"/>
  <c r="D26" i="1"/>
  <c r="Q26" i="1" s="1"/>
  <c r="D27" i="1"/>
  <c r="Q27" i="1" s="1"/>
  <c r="F9" i="1"/>
  <c r="K9" i="1" s="1"/>
  <c r="K12" i="1"/>
  <c r="J17" i="1"/>
  <c r="K11" i="1"/>
  <c r="G17" i="1"/>
  <c r="F14" i="1"/>
  <c r="K14" i="1" s="1"/>
  <c r="F16" i="1"/>
  <c r="K16" i="1" s="1"/>
  <c r="F13" i="1"/>
  <c r="K13" i="1" s="1"/>
  <c r="F15" i="1"/>
  <c r="K15" i="1" s="1"/>
  <c r="F10" i="1"/>
  <c r="K10" i="1" s="1"/>
  <c r="F17" i="1" l="1"/>
  <c r="F20" i="1" s="1"/>
  <c r="K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N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K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M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N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28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29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0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1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2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3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4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5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36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37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38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 - 16500
Extra glue for PU and Acrylic - 1750
5th Tub Glue and Extra glue - 5590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(Locks)
= 41075+4700(Edge Binding) = 45775</t>
        </r>
      </text>
    </comment>
    <comment ref="F14" authorId="0" shapeId="0" xr:uid="{87678B8C-756B-4A16-A0B1-A3C2A905918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tentatively 30000 extra 
150000+30000</t>
        </r>
      </text>
    </comment>
    <comment ref="F18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0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1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2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3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4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5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6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27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28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29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H29" authorId="0" shapeId="0" xr:uid="{B169B1A7-7186-46C8-B3CE-5F98BB7CC85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15000</t>
        </r>
      </text>
    </comment>
    <comment ref="F30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1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  <comment ref="F32" authorId="0" shapeId="0" xr:uid="{90974AF0-BD89-496C-A4AA-4C5538B8932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
</t>
        </r>
      </text>
    </comment>
    <comment ref="F33" authorId="0" shapeId="0" xr:uid="{4D7215A4-3DA7-47A3-9A9A-1AEFBC6EA7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Self 16000
AIA - 5300
Extra ply
</t>
        </r>
      </text>
    </comment>
    <comment ref="F34" authorId="0" shapeId="0" xr:uid="{326D9884-D005-4087-87B9-1C28D8A169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</t>
        </r>
      </text>
    </comment>
    <comment ref="F35" authorId="0" shapeId="0" xr:uid="{11A19A1E-F9B3-43ED-AD45-9773145CE4E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 and screw</t>
        </r>
      </text>
    </comment>
    <comment ref="F36" authorId="0" shapeId="0" xr:uid="{67760B29-7AB2-4ABD-A72F-A650C1265A6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36" authorId="0" shapeId="0" xr:uid="{AFF71694-EFEC-4A6B-8CD6-6BA33938EBC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now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8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19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0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1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2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3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4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5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26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</commentList>
</comments>
</file>

<file path=xl/sharedStrings.xml><?xml version="1.0" encoding="utf-8"?>
<sst xmlns="http://schemas.openxmlformats.org/spreadsheetml/2006/main" count="290" uniqueCount="132">
  <si>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</si>
  <si>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</si>
  <si>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</si>
  <si>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</si>
  <si>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</si>
  <si>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</si>
  <si>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</si>
  <si>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</si>
  <si>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</si>
  <si>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</si>
  <si>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</si>
  <si>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</si>
  <si>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</si>
  <si>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</si>
  <si>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</si>
  <si>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</si>
  <si>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</si>
  <si>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</si>
  <si>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</si>
  <si>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</si>
  <si>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</si>
  <si>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</si>
  <si>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</si>
  <si>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</si>
  <si>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</si>
  <si>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</si>
  <si>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</si>
  <si>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</si>
  <si>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</si>
  <si>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</si>
  <si>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</si>
  <si>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</si>
  <si>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</si>
  <si>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</si>
  <si>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</si>
  <si>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</si>
  <si>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</si>
  <si>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</si>
  <si>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</si>
  <si>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</si>
  <si>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</si>
  <si>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</si>
  <si>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</si>
  <si>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</si>
  <si>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</si>
  <si>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</si>
  <si>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</si>
  <si>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</si>
  <si>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</si>
  <si>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</si>
  <si>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</si>
  <si>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</si>
  <si>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</si>
  <si>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</si>
  <si>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</si>
  <si>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</si>
  <si>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</si>
  <si>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</si>
  <si>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</si>
  <si>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</si>
  <si>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</si>
  <si>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</si>
  <si>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</si>
  <si>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</si>
  <si>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</si>
  <si>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</si>
  <si>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</si>
  <si>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</si>
  <si>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</si>
  <si>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</si>
  <si>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</si>
  <si>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</si>
  <si>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</si>
  <si>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</si>
  <si>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</si>
  <si>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</si>
  <si>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</si>
  <si>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</si>
  <si>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</si>
  <si>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</si>
  <si>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</si>
  <si>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</si>
  <si>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</si>
  <si>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</si>
  <si>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</si>
  <si>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</si>
  <si>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</si>
  <si>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</si>
  <si>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</si>
  <si>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</si>
  <si>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</si>
  <si>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</si>
  <si>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</si>
  <si>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</si>
  <si>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</si>
  <si>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</si>
  <si>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</si>
  <si>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</si>
  <si>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</si>
  <si>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</si>
  <si>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</si>
  <si>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</si>
  <si>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</si>
  <si>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</si>
  <si>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5w light - 3 - 240</t>
  </si>
  <si>
    <t>3w light - 47 - 140</t>
  </si>
  <si>
    <t>2w light - 9 -100</t>
  </si>
  <si>
    <t>Driver - 5 - 120 (2 ampere smps)</t>
  </si>
  <si>
    <t>Sliding for parents room</t>
  </si>
  <si>
    <t>Sahid and Saiful</t>
  </si>
  <si>
    <t>Glue</t>
  </si>
  <si>
    <t>Payment - 15</t>
  </si>
  <si>
    <t>Payment - 16</t>
  </si>
  <si>
    <t xml:space="preserve">Profiles - 14 mm - 9 - 180 each </t>
  </si>
  <si>
    <t>Payment - 17</t>
  </si>
  <si>
    <t>Payment - 18</t>
  </si>
  <si>
    <t>Lights &amp; Electricals</t>
  </si>
  <si>
    <t>Self - Sri</t>
  </si>
  <si>
    <t>Bank(3717) Self(1283)</t>
  </si>
  <si>
    <t>Tata AIA - Sounak</t>
  </si>
  <si>
    <t>Self(Self &amp; AIA)</t>
  </si>
  <si>
    <t>Payment - 19</t>
  </si>
  <si>
    <t>Payment - 20</t>
  </si>
  <si>
    <t>Estimated Glass&amp; alumunium Frame</t>
  </si>
  <si>
    <t>Payment - 21</t>
  </si>
  <si>
    <t>Payment - 22</t>
  </si>
  <si>
    <t>AIA</t>
  </si>
  <si>
    <t>Edge Binding (Furninture)</t>
  </si>
  <si>
    <t>Payment -6</t>
  </si>
  <si>
    <t>Payment -7</t>
  </si>
  <si>
    <t>Bikas Da</t>
  </si>
  <si>
    <t>Glue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</si>
</sst>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26" Type="http://schemas.microsoft.com/office/2017/10/relationships/person" Target="persons/person10.xml"/><Relationship Id="rId18" Type="http://schemas.microsoft.com/office/2017/10/relationships/person" Target="persons/person2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74" Type="http://schemas.microsoft.com/office/2017/10/relationships/person" Target="persons/person58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61" Type="http://schemas.microsoft.com/office/2017/10/relationships/person" Target="persons/person45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73" Type="http://schemas.microsoft.com/office/2017/10/relationships/person" Target="persons/person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69" Type="http://schemas.microsoft.com/office/2017/10/relationships/person" Target="persons/person55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72" Type="http://schemas.microsoft.com/office/2017/10/relationships/person" Target="persons/person57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Q27"/>
  <sheetViews>
    <sheetView topLeftCell="C7" workbookViewId="0">
      <selection activeCell="O14" sqref="O14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10" max="10" width="10.44140625" bestFit="1" customWidth="1"/>
    <col min="14" max="14" width="9.5546875" customWidth="1"/>
    <col min="16" max="16" width="9.33203125" customWidth="1"/>
    <col min="17" max="17" width="10.6640625" customWidth="1"/>
  </cols>
  <sheetData>
    <row r="7" spans="4:11" ht="15" thickBot="1" x14ac:dyDescent="0.35"/>
    <row r="8" spans="4:11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65</v>
      </c>
      <c r="H8" s="45" t="s">
        <v>63</v>
      </c>
      <c r="I8" s="45" t="s">
        <v>126</v>
      </c>
      <c r="J8" s="45" t="s">
        <v>64</v>
      </c>
      <c r="K8" s="26" t="s">
        <v>13</v>
      </c>
    </row>
    <row r="9" spans="4:11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J9">
        <f>SUM(G25:G27)</f>
        <v>294139</v>
      </c>
      <c r="K9" s="4">
        <f t="shared" ref="K9:K17" si="0">F9-G9</f>
        <v>0</v>
      </c>
    </row>
    <row r="10" spans="4:11" x14ac:dyDescent="0.3">
      <c r="D10" s="5">
        <v>2</v>
      </c>
      <c r="E10" t="s">
        <v>12</v>
      </c>
      <c r="F10">
        <f>Paint!F10</f>
        <v>65000</v>
      </c>
      <c r="G10">
        <f>SUM(Paint!F11:F17)</f>
        <v>42500</v>
      </c>
      <c r="H10">
        <v>8783</v>
      </c>
      <c r="J10">
        <f>SUM(H25:H27)</f>
        <v>33717</v>
      </c>
      <c r="K10" s="4">
        <f t="shared" si="0"/>
        <v>22500</v>
      </c>
    </row>
    <row r="11" spans="4:11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J11">
        <f>SUM(J25:J27)</f>
        <v>120000</v>
      </c>
      <c r="K11" s="4">
        <f t="shared" si="0"/>
        <v>0</v>
      </c>
    </row>
    <row r="12" spans="4:11" x14ac:dyDescent="0.3">
      <c r="D12" s="5">
        <v>4</v>
      </c>
      <c r="E12" t="s">
        <v>29</v>
      </c>
      <c r="F12">
        <f>'Electric &amp; Lights'!F27</f>
        <v>145884</v>
      </c>
      <c r="G12">
        <f>SUM('Electric &amp; Lights'!F28:F39)</f>
        <v>140884</v>
      </c>
      <c r="H12">
        <v>31695</v>
      </c>
      <c r="J12">
        <f>SUM(K25:K27)</f>
        <v>109189</v>
      </c>
      <c r="K12" s="4">
        <f t="shared" si="0"/>
        <v>5000</v>
      </c>
    </row>
    <row r="13" spans="4:11" x14ac:dyDescent="0.3">
      <c r="D13" s="5">
        <v>5</v>
      </c>
      <c r="E13" t="s">
        <v>17</v>
      </c>
      <c r="F13">
        <f>Grill!F15</f>
        <v>115000</v>
      </c>
      <c r="G13">
        <f>SUM(Grill!F16:F21)</f>
        <v>89000</v>
      </c>
      <c r="H13">
        <v>36300</v>
      </c>
      <c r="J13">
        <f>SUM(L25:L27)</f>
        <v>52700</v>
      </c>
      <c r="K13" s="4">
        <f t="shared" si="0"/>
        <v>26000</v>
      </c>
    </row>
    <row r="14" spans="4:11" x14ac:dyDescent="0.3">
      <c r="D14" s="5">
        <v>6</v>
      </c>
      <c r="E14" t="s">
        <v>27</v>
      </c>
      <c r="F14">
        <f>Furniture!F16</f>
        <v>694390</v>
      </c>
      <c r="G14">
        <f>SUM(Furniture!F17:F41)</f>
        <v>486695</v>
      </c>
      <c r="H14">
        <v>46050</v>
      </c>
      <c r="I14">
        <v>45590</v>
      </c>
      <c r="J14">
        <f>SUM(M25:M27)</f>
        <v>395055</v>
      </c>
      <c r="K14" s="4">
        <f t="shared" si="0"/>
        <v>207695</v>
      </c>
    </row>
    <row r="15" spans="4:11" x14ac:dyDescent="0.3">
      <c r="D15" s="5">
        <v>7</v>
      </c>
      <c r="E15" t="s">
        <v>82</v>
      </c>
      <c r="F15">
        <f>'Bathroom &amp; Kitchen'!F17</f>
        <v>295900</v>
      </c>
      <c r="G15">
        <f>SUM('Bathroom &amp; Kitchen'!F18:F29)</f>
        <v>228900</v>
      </c>
      <c r="H15">
        <v>129000</v>
      </c>
      <c r="J15">
        <f>SUM(N25:N27)</f>
        <v>99900</v>
      </c>
      <c r="K15" s="4">
        <f t="shared" si="0"/>
        <v>67000</v>
      </c>
    </row>
    <row r="16" spans="4:11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J16">
        <f>SUM(O25:O27)</f>
        <v>25300</v>
      </c>
      <c r="K16" s="4">
        <f t="shared" si="0"/>
        <v>0</v>
      </c>
    </row>
    <row r="17" spans="3:17" ht="15" thickBot="1" x14ac:dyDescent="0.35">
      <c r="D17" s="1"/>
      <c r="E17" s="27" t="s">
        <v>6</v>
      </c>
      <c r="F17" s="2">
        <f>SUM(F9:F16)</f>
        <v>1800953</v>
      </c>
      <c r="G17" s="2">
        <f>SUM(G9:G16)</f>
        <v>1472758</v>
      </c>
      <c r="H17" s="2">
        <f>SUM(H9:H16)</f>
        <v>297168</v>
      </c>
      <c r="I17" s="2">
        <f>SUM(I9:I16)</f>
        <v>45590</v>
      </c>
      <c r="J17" s="2">
        <f>SUM(J9:J16)</f>
        <v>1130000</v>
      </c>
      <c r="K17" s="3">
        <f t="shared" si="0"/>
        <v>328195</v>
      </c>
    </row>
    <row r="18" spans="3:17" x14ac:dyDescent="0.3">
      <c r="E18" s="29" t="s">
        <v>36</v>
      </c>
      <c r="F18" s="29">
        <v>1213000</v>
      </c>
    </row>
    <row r="19" spans="3:17" x14ac:dyDescent="0.3">
      <c r="E19" s="28" t="s">
        <v>53</v>
      </c>
      <c r="F19" s="28">
        <f>SUM(H17,I17)</f>
        <v>342758</v>
      </c>
    </row>
    <row r="20" spans="3:17" x14ac:dyDescent="0.3">
      <c r="E20" s="28" t="s">
        <v>10</v>
      </c>
      <c r="F20" s="28">
        <f>F17-SUM(F18:F19)</f>
        <v>245195</v>
      </c>
    </row>
    <row r="23" spans="3:17" ht="28.2" customHeight="1" x14ac:dyDescent="0.3">
      <c r="C23" s="56" t="s">
        <v>45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</row>
    <row r="24" spans="3:17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/>
      <c r="J24" s="37" t="s">
        <v>50</v>
      </c>
      <c r="K24" s="37" t="s">
        <v>116</v>
      </c>
      <c r="L24" s="37" t="s">
        <v>17</v>
      </c>
      <c r="M24" s="37" t="s">
        <v>27</v>
      </c>
      <c r="N24" s="37" t="s">
        <v>28</v>
      </c>
      <c r="O24" s="37" t="s">
        <v>41</v>
      </c>
      <c r="P24" s="38" t="s">
        <v>6</v>
      </c>
      <c r="Q24" s="38" t="s">
        <v>10</v>
      </c>
    </row>
    <row r="25" spans="3:17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28"/>
      <c r="J25" s="40">
        <v>50000</v>
      </c>
      <c r="K25" s="28"/>
      <c r="L25" s="40">
        <v>17700</v>
      </c>
      <c r="M25" s="40">
        <v>80000</v>
      </c>
      <c r="N25" s="28"/>
      <c r="O25" s="40">
        <v>25300</v>
      </c>
      <c r="P25" s="28">
        <f>SUM(G25:O25)</f>
        <v>300000</v>
      </c>
      <c r="Q25" s="28">
        <f>SUM(E25,D25)-P25</f>
        <v>0</v>
      </c>
    </row>
    <row r="26" spans="3:17" x14ac:dyDescent="0.3">
      <c r="C26" s="28">
        <v>2</v>
      </c>
      <c r="D26" s="28">
        <f>D25+Q25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/>
      <c r="J26" s="40">
        <v>40000</v>
      </c>
      <c r="K26" s="40">
        <v>58371</v>
      </c>
      <c r="L26" s="40">
        <v>20000</v>
      </c>
      <c r="M26" s="40">
        <v>96000</v>
      </c>
      <c r="N26" s="40">
        <v>42300</v>
      </c>
      <c r="O26" s="28"/>
      <c r="P26" s="28">
        <f>SUM(G26:O26)</f>
        <v>438810</v>
      </c>
      <c r="Q26" s="28">
        <f t="shared" ref="Q26:Q27" si="1">SUM(E26,D26)-P26</f>
        <v>61190</v>
      </c>
    </row>
    <row r="27" spans="3:17" x14ac:dyDescent="0.3">
      <c r="C27" s="28">
        <v>3</v>
      </c>
      <c r="D27" s="28">
        <f>D26+Q26</f>
        <v>61190</v>
      </c>
      <c r="E27" s="28">
        <v>330000</v>
      </c>
      <c r="F27" s="39">
        <v>45216</v>
      </c>
      <c r="G27" s="28"/>
      <c r="H27" s="40">
        <v>18717</v>
      </c>
      <c r="I27" s="40"/>
      <c r="J27" s="40">
        <v>30000</v>
      </c>
      <c r="K27" s="40">
        <v>50818</v>
      </c>
      <c r="L27" s="40">
        <v>15000</v>
      </c>
      <c r="M27" s="40">
        <v>219055</v>
      </c>
      <c r="N27" s="40">
        <v>57600</v>
      </c>
      <c r="O27" s="28"/>
      <c r="P27" s="28">
        <f>SUM(G27:O27)</f>
        <v>391190</v>
      </c>
      <c r="Q27" s="28">
        <f t="shared" si="1"/>
        <v>0</v>
      </c>
    </row>
  </sheetData>
  <mergeCells count="1">
    <mergeCell ref="C23:Q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30"/>
  <sheetViews>
    <sheetView topLeftCell="A7" workbookViewId="0">
      <selection activeCell="H25" sqref="H25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62</v>
      </c>
      <c r="E9" s="9" t="s">
        <v>42</v>
      </c>
      <c r="F9" s="10">
        <v>90000</v>
      </c>
      <c r="G9" s="20"/>
    </row>
    <row r="10" spans="4:7" x14ac:dyDescent="0.3">
      <c r="D10" s="65"/>
      <c r="E10" s="11" t="s">
        <v>24</v>
      </c>
      <c r="F10" s="12">
        <v>32000</v>
      </c>
      <c r="G10" s="20"/>
    </row>
    <row r="11" spans="4:7" x14ac:dyDescent="0.3">
      <c r="D11" s="65"/>
      <c r="E11" s="11" t="s">
        <v>67</v>
      </c>
      <c r="F11" s="12">
        <v>27500</v>
      </c>
      <c r="G11" s="20"/>
    </row>
    <row r="12" spans="4:7" x14ac:dyDescent="0.3">
      <c r="D12" s="65"/>
      <c r="E12" s="11" t="s">
        <v>80</v>
      </c>
      <c r="F12" s="32">
        <v>92300</v>
      </c>
      <c r="G12" s="20"/>
    </row>
    <row r="13" spans="4:7" x14ac:dyDescent="0.3">
      <c r="D13" s="65"/>
      <c r="E13" s="11" t="s">
        <v>81</v>
      </c>
      <c r="F13" s="32">
        <v>13600</v>
      </c>
      <c r="G13" s="20"/>
    </row>
    <row r="14" spans="4:7" x14ac:dyDescent="0.3">
      <c r="D14" s="65"/>
      <c r="E14" s="11" t="s">
        <v>84</v>
      </c>
      <c r="F14" s="32">
        <v>20000</v>
      </c>
      <c r="G14" s="20"/>
    </row>
    <row r="15" spans="4:7" x14ac:dyDescent="0.3">
      <c r="D15" s="65"/>
      <c r="E15" s="11" t="s">
        <v>83</v>
      </c>
      <c r="F15" s="32">
        <v>5500</v>
      </c>
      <c r="G15" s="20"/>
    </row>
    <row r="16" spans="4:7" ht="15" thickBot="1" x14ac:dyDescent="0.35">
      <c r="D16" s="65"/>
      <c r="E16" s="11" t="s">
        <v>20</v>
      </c>
      <c r="F16" s="12">
        <v>15000</v>
      </c>
      <c r="G16" s="20"/>
    </row>
    <row r="17" spans="4:7" ht="15" thickBot="1" x14ac:dyDescent="0.35">
      <c r="D17" s="65"/>
      <c r="E17" s="13" t="s">
        <v>6</v>
      </c>
      <c r="F17" s="14">
        <f>SUM(F9:F16)</f>
        <v>295900</v>
      </c>
      <c r="G17" s="20"/>
    </row>
    <row r="18" spans="4:7" x14ac:dyDescent="0.3">
      <c r="D18" s="65"/>
      <c r="E18" s="11" t="s">
        <v>32</v>
      </c>
      <c r="F18" s="41">
        <v>50000</v>
      </c>
      <c r="G18" s="20" t="s">
        <v>68</v>
      </c>
    </row>
    <row r="19" spans="4:7" x14ac:dyDescent="0.3">
      <c r="D19" s="65"/>
      <c r="E19" s="11" t="s">
        <v>34</v>
      </c>
      <c r="F19" s="41">
        <v>23500</v>
      </c>
      <c r="G19" s="20" t="s">
        <v>38</v>
      </c>
    </row>
    <row r="20" spans="4:7" x14ac:dyDescent="0.3">
      <c r="D20" s="65"/>
      <c r="E20" s="11" t="s">
        <v>33</v>
      </c>
      <c r="F20" s="41">
        <v>50000</v>
      </c>
      <c r="G20" s="20" t="s">
        <v>68</v>
      </c>
    </row>
    <row r="21" spans="4:7" x14ac:dyDescent="0.3">
      <c r="D21" s="65"/>
      <c r="E21" s="11" t="s">
        <v>35</v>
      </c>
      <c r="F21" s="41">
        <v>40000</v>
      </c>
      <c r="G21" s="20" t="s">
        <v>36</v>
      </c>
    </row>
    <row r="22" spans="4:7" x14ac:dyDescent="0.3">
      <c r="D22" s="65"/>
      <c r="E22" s="11" t="s">
        <v>69</v>
      </c>
      <c r="F22" s="41">
        <v>2300</v>
      </c>
      <c r="G22" s="20" t="s">
        <v>36</v>
      </c>
    </row>
    <row r="23" spans="4:7" x14ac:dyDescent="0.3">
      <c r="D23" s="65"/>
      <c r="E23" s="11" t="s">
        <v>70</v>
      </c>
      <c r="F23" s="41">
        <v>5500</v>
      </c>
      <c r="G23" s="20" t="s">
        <v>38</v>
      </c>
    </row>
    <row r="24" spans="4:7" x14ac:dyDescent="0.3">
      <c r="D24" s="65"/>
      <c r="E24" s="11" t="s">
        <v>76</v>
      </c>
      <c r="F24" s="41">
        <v>50000</v>
      </c>
      <c r="G24" s="20" t="s">
        <v>36</v>
      </c>
    </row>
    <row r="25" spans="4:7" x14ac:dyDescent="0.3">
      <c r="D25" s="65"/>
      <c r="E25" s="11" t="s">
        <v>78</v>
      </c>
      <c r="F25" s="41">
        <v>6000</v>
      </c>
      <c r="G25" s="20" t="s">
        <v>36</v>
      </c>
    </row>
    <row r="26" spans="4:7" x14ac:dyDescent="0.3">
      <c r="D26" s="65"/>
      <c r="E26" s="11" t="s">
        <v>79</v>
      </c>
      <c r="F26" s="41">
        <v>1600</v>
      </c>
      <c r="G26" s="20" t="s">
        <v>36</v>
      </c>
    </row>
    <row r="27" spans="4:7" x14ac:dyDescent="0.3">
      <c r="D27" s="65"/>
      <c r="E27" s="11" t="s">
        <v>96</v>
      </c>
      <c r="F27" s="41"/>
      <c r="G27" s="20"/>
    </row>
    <row r="28" spans="4:7" x14ac:dyDescent="0.3">
      <c r="D28" s="65"/>
      <c r="E28" s="11" t="s">
        <v>97</v>
      </c>
      <c r="F28" s="41"/>
      <c r="G28" s="20"/>
    </row>
    <row r="29" spans="4:7" ht="15" thickBot="1" x14ac:dyDescent="0.35">
      <c r="D29" s="65"/>
      <c r="E29" s="11" t="s">
        <v>98</v>
      </c>
      <c r="F29" s="12"/>
      <c r="G29" s="20"/>
    </row>
    <row r="30" spans="4:7" ht="15" thickBot="1" x14ac:dyDescent="0.35">
      <c r="D30" s="66"/>
      <c r="E30" s="13" t="s">
        <v>13</v>
      </c>
      <c r="F30" s="14">
        <f>F17-SUM(F18:F29)</f>
        <v>67000</v>
      </c>
      <c r="G30" s="21"/>
    </row>
  </sheetData>
  <mergeCells count="1">
    <mergeCell ref="D9:D30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G37"/>
  <sheetViews>
    <sheetView topLeftCell="A15" workbookViewId="0">
      <selection activeCell="G29" sqref="G26:G29"/>
    </sheetView>
  </sheetViews>
  <sheetFormatPr defaultRowHeight="14.4" x14ac:dyDescent="0.3"/>
  <cols>
    <col min="4" max="5" width="24.77734375" customWidth="1"/>
    <col min="6" max="6" width="22.33203125" customWidth="1"/>
  </cols>
  <sheetData>
    <row r="6" spans="4:7" ht="15" thickBot="1" x14ac:dyDescent="0.35"/>
    <row r="7" spans="4:7" ht="15" thickBot="1" x14ac:dyDescent="0.35">
      <c r="D7" s="61" t="s">
        <v>54</v>
      </c>
      <c r="E7" s="62"/>
      <c r="F7" s="62"/>
      <c r="G7" s="63"/>
    </row>
    <row r="8" spans="4:7" x14ac:dyDescent="0.3">
      <c r="D8" s="57" t="s">
        <v>55</v>
      </c>
      <c r="E8" s="59">
        <v>45000</v>
      </c>
      <c r="F8" s="48" t="s">
        <v>41</v>
      </c>
      <c r="G8" s="49">
        <v>4700</v>
      </c>
    </row>
    <row r="9" spans="4:7" x14ac:dyDescent="0.3">
      <c r="D9" s="58"/>
      <c r="E9" s="60"/>
      <c r="F9" s="28" t="s">
        <v>16</v>
      </c>
      <c r="G9" s="50">
        <v>12300</v>
      </c>
    </row>
    <row r="10" spans="4:7" x14ac:dyDescent="0.3">
      <c r="D10" s="58"/>
      <c r="E10" s="60"/>
      <c r="F10" s="47" t="s">
        <v>56</v>
      </c>
      <c r="G10" s="50">
        <v>6000</v>
      </c>
    </row>
    <row r="11" spans="4:7" x14ac:dyDescent="0.3">
      <c r="D11" s="51"/>
      <c r="E11" s="28"/>
      <c r="F11" s="28" t="s">
        <v>60</v>
      </c>
      <c r="G11" s="50">
        <v>16345</v>
      </c>
    </row>
    <row r="12" spans="4:7" x14ac:dyDescent="0.3">
      <c r="D12" s="51"/>
      <c r="E12" s="28"/>
      <c r="F12" s="28" t="s">
        <v>83</v>
      </c>
      <c r="G12" s="50">
        <v>5500</v>
      </c>
    </row>
    <row r="13" spans="4:7" x14ac:dyDescent="0.3">
      <c r="D13" s="51"/>
      <c r="E13" s="28"/>
      <c r="F13" s="28" t="s">
        <v>95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7" ht="15" thickBot="1" x14ac:dyDescent="0.35"/>
    <row r="19" spans="4:7" x14ac:dyDescent="0.3">
      <c r="D19" s="55" t="s">
        <v>66</v>
      </c>
      <c r="E19" s="48">
        <v>25000</v>
      </c>
      <c r="F19" s="48" t="s">
        <v>67</v>
      </c>
      <c r="G19" s="49">
        <v>23500</v>
      </c>
    </row>
    <row r="20" spans="4:7" x14ac:dyDescent="0.3">
      <c r="D20" s="51"/>
      <c r="E20" s="28"/>
      <c r="F20" s="28" t="s">
        <v>51</v>
      </c>
      <c r="G20" s="50">
        <v>1500</v>
      </c>
    </row>
    <row r="21" spans="4:7" x14ac:dyDescent="0.3">
      <c r="D21" s="51"/>
      <c r="E21" s="28"/>
      <c r="F21" s="28"/>
      <c r="G21" s="50"/>
    </row>
    <row r="22" spans="4:7" x14ac:dyDescent="0.3">
      <c r="D22" s="51"/>
      <c r="E22" s="28"/>
      <c r="F22" s="28"/>
      <c r="G22" s="50"/>
    </row>
    <row r="23" spans="4:7" ht="15" thickBot="1" x14ac:dyDescent="0.35">
      <c r="D23" s="52"/>
      <c r="E23" s="53"/>
      <c r="F23" s="53" t="s">
        <v>10</v>
      </c>
      <c r="G23" s="54">
        <f>E19-SUM(G19:G22)</f>
        <v>0</v>
      </c>
    </row>
    <row r="26" spans="4:7" x14ac:dyDescent="0.3">
      <c r="D26" s="28" t="s">
        <v>119</v>
      </c>
      <c r="E26" s="28">
        <v>313193</v>
      </c>
      <c r="F26" s="28" t="s">
        <v>85</v>
      </c>
      <c r="G26" s="28">
        <v>5300</v>
      </c>
    </row>
    <row r="27" spans="4:7" x14ac:dyDescent="0.3">
      <c r="F27" s="28" t="s">
        <v>127</v>
      </c>
      <c r="G27" s="28">
        <v>4700</v>
      </c>
    </row>
    <row r="28" spans="4:7" x14ac:dyDescent="0.3">
      <c r="F28" s="28" t="s">
        <v>130</v>
      </c>
      <c r="G28" s="28">
        <v>30000</v>
      </c>
    </row>
    <row r="29" spans="4:7" x14ac:dyDescent="0.3">
      <c r="F29" s="28" t="s">
        <v>131</v>
      </c>
      <c r="G29" s="28">
        <v>5590</v>
      </c>
    </row>
    <row r="37" spans="7:7" x14ac:dyDescent="0.3">
      <c r="G37">
        <f>E26-(SUM(G26:G36))</f>
        <v>267603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18" sqref="E18"/>
    </sheetView>
  </sheetViews>
  <sheetFormatPr defaultRowHeight="14.4" x14ac:dyDescent="0.3"/>
  <cols>
    <col min="3" max="3" width="23.109375" customWidth="1"/>
    <col min="4" max="4" width="27.33203125" customWidth="1"/>
    <col min="5" max="5" width="31.5546875" customWidth="1"/>
    <col min="6" max="6" width="32.88671875" customWidth="1"/>
    <col min="7" max="7" width="12.664062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64" t="s">
        <v>2</v>
      </c>
      <c r="E9" t="s">
        <v>3</v>
      </c>
      <c r="F9" s="4">
        <v>226015</v>
      </c>
      <c r="G9" s="20"/>
    </row>
    <row r="10" spans="4:7" ht="15" thickBot="1" x14ac:dyDescent="0.35">
      <c r="D10" s="65"/>
      <c r="E10" t="s">
        <v>4</v>
      </c>
      <c r="F10" s="4">
        <v>108264</v>
      </c>
      <c r="G10" s="20"/>
    </row>
    <row r="11" spans="4:7" ht="15" thickBot="1" x14ac:dyDescent="0.35">
      <c r="D11" s="65"/>
      <c r="E11" s="1" t="s">
        <v>6</v>
      </c>
      <c r="F11" s="3">
        <f>SUM(F9,F10)</f>
        <v>334279</v>
      </c>
      <c r="G11" s="20"/>
    </row>
    <row r="12" spans="4:7" x14ac:dyDescent="0.3">
      <c r="D12" s="65"/>
      <c r="E12" t="s">
        <v>7</v>
      </c>
      <c r="F12" s="42">
        <v>40000</v>
      </c>
      <c r="G12" s="20" t="s">
        <v>38</v>
      </c>
    </row>
    <row r="13" spans="4:7" x14ac:dyDescent="0.3">
      <c r="D13" s="65"/>
      <c r="E13" t="s">
        <v>8</v>
      </c>
      <c r="F13" s="42">
        <v>127140</v>
      </c>
      <c r="G13" s="20" t="s">
        <v>36</v>
      </c>
    </row>
    <row r="14" spans="4:7" ht="15" thickBot="1" x14ac:dyDescent="0.35">
      <c r="D14" s="65"/>
      <c r="E14" t="s">
        <v>9</v>
      </c>
      <c r="F14" s="42">
        <v>167139</v>
      </c>
      <c r="G14" s="20" t="s">
        <v>36</v>
      </c>
    </row>
    <row r="15" spans="4:7" ht="15" thickBot="1" x14ac:dyDescent="0.35">
      <c r="D15" s="66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8"/>
  <sheetViews>
    <sheetView workbookViewId="0">
      <selection activeCell="G17" sqref="G17"/>
    </sheetView>
  </sheetViews>
  <sheetFormatPr defaultRowHeight="14.4" x14ac:dyDescent="0.3"/>
  <cols>
    <col min="4" max="4" width="18.33203125" customWidth="1"/>
    <col min="5" max="5" width="27.33203125" customWidth="1"/>
    <col min="6" max="6" width="31.5546875" customWidth="1"/>
    <col min="7" max="7" width="32.88671875" customWidth="1"/>
  </cols>
  <sheetData>
    <row r="7" spans="4:7" ht="15" thickBot="1" x14ac:dyDescent="0.35"/>
    <row r="8" spans="4:7" ht="58.95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64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65"/>
      <c r="E10" s="13" t="s">
        <v>6</v>
      </c>
      <c r="F10" s="14">
        <f>F9</f>
        <v>65000</v>
      </c>
      <c r="G10" s="20"/>
    </row>
    <row r="11" spans="4:7" x14ac:dyDescent="0.3">
      <c r="D11" s="65"/>
      <c r="E11" s="11" t="s">
        <v>32</v>
      </c>
      <c r="F11" s="41">
        <v>6000</v>
      </c>
      <c r="G11" s="20" t="s">
        <v>57</v>
      </c>
    </row>
    <row r="12" spans="4:7" x14ac:dyDescent="0.3">
      <c r="D12" s="65"/>
      <c r="E12" s="11" t="s">
        <v>31</v>
      </c>
      <c r="F12" s="41">
        <v>15000</v>
      </c>
      <c r="G12" s="20" t="s">
        <v>36</v>
      </c>
    </row>
    <row r="13" spans="4:7" x14ac:dyDescent="0.3">
      <c r="D13" s="65"/>
      <c r="E13" s="11" t="s">
        <v>101</v>
      </c>
      <c r="F13" s="41">
        <v>15000</v>
      </c>
      <c r="G13" s="20" t="s">
        <v>36</v>
      </c>
    </row>
    <row r="14" spans="4:7" x14ac:dyDescent="0.3">
      <c r="D14" s="65"/>
      <c r="E14" s="11" t="s">
        <v>102</v>
      </c>
      <c r="F14" s="41">
        <v>5000</v>
      </c>
      <c r="G14" s="20" t="s">
        <v>118</v>
      </c>
    </row>
    <row r="15" spans="4:7" x14ac:dyDescent="0.3">
      <c r="D15" s="65"/>
      <c r="E15" s="11" t="s">
        <v>103</v>
      </c>
      <c r="F15" s="41">
        <v>1500</v>
      </c>
      <c r="G15" s="20" t="s">
        <v>38</v>
      </c>
    </row>
    <row r="16" spans="4:7" x14ac:dyDescent="0.3">
      <c r="D16" s="65"/>
      <c r="E16" s="11" t="s">
        <v>128</v>
      </c>
      <c r="F16" s="41"/>
      <c r="G16" s="20"/>
    </row>
    <row r="17" spans="4:7" ht="15" thickBot="1" x14ac:dyDescent="0.35">
      <c r="D17" s="65"/>
      <c r="E17" s="11" t="s">
        <v>129</v>
      </c>
      <c r="F17" s="12">
        <v>0</v>
      </c>
      <c r="G17" s="20" t="s">
        <v>36</v>
      </c>
    </row>
    <row r="18" spans="4:7" ht="15" thickBot="1" x14ac:dyDescent="0.35">
      <c r="D18" s="66"/>
      <c r="E18" s="13" t="s">
        <v>13</v>
      </c>
      <c r="F18" s="14">
        <f>F10-SUM(F11:F17)</f>
        <v>22500</v>
      </c>
      <c r="G18" s="21"/>
    </row>
  </sheetData>
  <mergeCells count="1">
    <mergeCell ref="D9:D18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95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64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65"/>
      <c r="E10" s="13" t="s">
        <v>6</v>
      </c>
      <c r="F10" s="14">
        <f>F9</f>
        <v>120000</v>
      </c>
      <c r="G10" s="20"/>
    </row>
    <row r="11" spans="4:7" x14ac:dyDescent="0.3">
      <c r="D11" s="65"/>
      <c r="E11" s="11" t="s">
        <v>32</v>
      </c>
      <c r="F11" s="42">
        <v>50000</v>
      </c>
      <c r="G11" s="20" t="s">
        <v>36</v>
      </c>
    </row>
    <row r="12" spans="4:7" x14ac:dyDescent="0.3">
      <c r="D12" s="65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65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66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40"/>
  <sheetViews>
    <sheetView topLeftCell="A14" workbookViewId="0">
      <selection activeCell="F34" sqref="F34"/>
    </sheetView>
  </sheetViews>
  <sheetFormatPr defaultRowHeight="14.4" x14ac:dyDescent="0.3"/>
  <cols>
    <col min="4" max="4" width="27.3320312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95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61</v>
      </c>
      <c r="E9" s="9" t="s">
        <v>73</v>
      </c>
      <c r="F9" s="10">
        <v>10200</v>
      </c>
      <c r="G9" s="20"/>
    </row>
    <row r="10" spans="4:7" x14ac:dyDescent="0.3">
      <c r="D10" s="65"/>
      <c r="E10" s="11" t="s">
        <v>104</v>
      </c>
      <c r="F10" s="12">
        <v>720</v>
      </c>
      <c r="G10" s="20"/>
    </row>
    <row r="11" spans="4:7" x14ac:dyDescent="0.3">
      <c r="D11" s="65"/>
      <c r="E11" t="s">
        <v>74</v>
      </c>
      <c r="F11" s="4">
        <v>710</v>
      </c>
      <c r="G11" s="20"/>
    </row>
    <row r="12" spans="4:7" x14ac:dyDescent="0.3">
      <c r="D12" s="65"/>
      <c r="E12" t="s">
        <v>105</v>
      </c>
      <c r="F12" s="4">
        <v>6580</v>
      </c>
      <c r="G12" s="20"/>
    </row>
    <row r="13" spans="4:7" x14ac:dyDescent="0.3">
      <c r="D13" s="65"/>
      <c r="E13" t="s">
        <v>106</v>
      </c>
      <c r="F13" s="4">
        <v>900</v>
      </c>
      <c r="G13" s="20"/>
    </row>
    <row r="14" spans="4:7" x14ac:dyDescent="0.3">
      <c r="D14" s="65"/>
      <c r="E14" t="s">
        <v>75</v>
      </c>
      <c r="F14" s="4">
        <v>870</v>
      </c>
      <c r="G14" s="20"/>
    </row>
    <row r="15" spans="4:7" x14ac:dyDescent="0.3">
      <c r="D15" s="65"/>
      <c r="E15" t="s">
        <v>87</v>
      </c>
      <c r="F15" s="4">
        <v>10240</v>
      </c>
      <c r="G15" s="20"/>
    </row>
    <row r="16" spans="4:7" x14ac:dyDescent="0.3">
      <c r="D16" s="65"/>
      <c r="E16" t="s">
        <v>86</v>
      </c>
      <c r="F16" s="4">
        <v>1680</v>
      </c>
      <c r="G16" s="20"/>
    </row>
    <row r="17" spans="4:7" x14ac:dyDescent="0.3">
      <c r="D17" s="65"/>
      <c r="E17" t="s">
        <v>88</v>
      </c>
      <c r="F17" s="4">
        <v>2040</v>
      </c>
      <c r="G17" s="20"/>
    </row>
    <row r="18" spans="4:7" x14ac:dyDescent="0.3">
      <c r="D18" s="65"/>
      <c r="E18" t="s">
        <v>113</v>
      </c>
      <c r="F18" s="4">
        <v>1620</v>
      </c>
      <c r="G18" s="20"/>
    </row>
    <row r="19" spans="4:7" x14ac:dyDescent="0.3">
      <c r="D19" s="65"/>
      <c r="E19" t="s">
        <v>92</v>
      </c>
      <c r="F19" s="4"/>
      <c r="G19" s="20"/>
    </row>
    <row r="20" spans="4:7" x14ac:dyDescent="0.3">
      <c r="D20" s="65"/>
      <c r="E20" t="s">
        <v>90</v>
      </c>
      <c r="F20" s="4">
        <v>2940</v>
      </c>
      <c r="G20" s="20"/>
    </row>
    <row r="21" spans="4:7" x14ac:dyDescent="0.3">
      <c r="D21" s="65"/>
      <c r="E21" t="s">
        <v>89</v>
      </c>
      <c r="F21" s="4">
        <v>5720</v>
      </c>
      <c r="G21" s="20"/>
    </row>
    <row r="22" spans="4:7" x14ac:dyDescent="0.3">
      <c r="D22" s="65"/>
      <c r="E22" t="s">
        <v>107</v>
      </c>
      <c r="F22" s="4">
        <v>600</v>
      </c>
      <c r="G22" s="20"/>
    </row>
    <row r="23" spans="4:7" x14ac:dyDescent="0.3">
      <c r="D23" s="65"/>
      <c r="E23" t="s">
        <v>71</v>
      </c>
      <c r="F23" s="4">
        <v>26960</v>
      </c>
      <c r="G23" s="20"/>
    </row>
    <row r="24" spans="4:7" x14ac:dyDescent="0.3">
      <c r="D24" s="65"/>
      <c r="E24" t="s">
        <v>72</v>
      </c>
      <c r="F24" s="4">
        <v>31754</v>
      </c>
      <c r="G24" s="20"/>
    </row>
    <row r="25" spans="4:7" x14ac:dyDescent="0.3">
      <c r="D25" s="65"/>
      <c r="E25" t="s">
        <v>30</v>
      </c>
      <c r="F25" s="4">
        <v>27000</v>
      </c>
      <c r="G25" s="20"/>
    </row>
    <row r="26" spans="4:7" ht="15" thickBot="1" x14ac:dyDescent="0.35">
      <c r="D26" s="65"/>
      <c r="E26" t="s">
        <v>91</v>
      </c>
      <c r="F26" s="4">
        <v>15350</v>
      </c>
      <c r="G26" s="20"/>
    </row>
    <row r="27" spans="4:7" ht="15" thickBot="1" x14ac:dyDescent="0.35">
      <c r="D27" s="65"/>
      <c r="E27" s="1" t="s">
        <v>6</v>
      </c>
      <c r="F27" s="3">
        <f>SUM(F9:F26)</f>
        <v>145884</v>
      </c>
      <c r="G27" s="20"/>
    </row>
    <row r="28" spans="4:7" x14ac:dyDescent="0.3">
      <c r="D28" s="65"/>
      <c r="E28" t="s">
        <v>32</v>
      </c>
      <c r="F28" s="41">
        <v>16345</v>
      </c>
      <c r="G28" s="20" t="s">
        <v>38</v>
      </c>
    </row>
    <row r="29" spans="4:7" x14ac:dyDescent="0.3">
      <c r="D29" s="65"/>
      <c r="E29" t="s">
        <v>34</v>
      </c>
      <c r="F29" s="41">
        <v>11088</v>
      </c>
      <c r="G29" s="20" t="s">
        <v>36</v>
      </c>
    </row>
    <row r="30" spans="4:7" x14ac:dyDescent="0.3">
      <c r="D30" s="65"/>
      <c r="E30" t="s">
        <v>33</v>
      </c>
      <c r="F30" s="41">
        <v>4100</v>
      </c>
      <c r="G30" s="20" t="s">
        <v>36</v>
      </c>
    </row>
    <row r="31" spans="4:7" x14ac:dyDescent="0.3">
      <c r="D31" s="65"/>
      <c r="E31" t="s">
        <v>35</v>
      </c>
      <c r="F31" s="41">
        <v>6903</v>
      </c>
      <c r="G31" s="20" t="s">
        <v>36</v>
      </c>
    </row>
    <row r="32" spans="4:7" x14ac:dyDescent="0.3">
      <c r="D32" s="65"/>
      <c r="E32" t="s">
        <v>69</v>
      </c>
      <c r="F32" s="41">
        <v>36280</v>
      </c>
      <c r="G32" s="20" t="s">
        <v>36</v>
      </c>
    </row>
    <row r="33" spans="4:7" x14ac:dyDescent="0.3">
      <c r="D33" s="65"/>
      <c r="E33" t="s">
        <v>70</v>
      </c>
      <c r="F33" s="41">
        <v>8805</v>
      </c>
      <c r="G33" s="20" t="s">
        <v>36</v>
      </c>
    </row>
    <row r="34" spans="4:7" x14ac:dyDescent="0.3">
      <c r="D34" s="65"/>
      <c r="E34" t="s">
        <v>76</v>
      </c>
      <c r="F34" s="41">
        <v>31700</v>
      </c>
      <c r="G34" s="20" t="s">
        <v>36</v>
      </c>
    </row>
    <row r="35" spans="4:7" x14ac:dyDescent="0.3">
      <c r="D35" s="65"/>
      <c r="E35" t="s">
        <v>78</v>
      </c>
      <c r="F35" s="41">
        <v>15350</v>
      </c>
      <c r="G35" s="20" t="s">
        <v>38</v>
      </c>
    </row>
    <row r="36" spans="4:7" x14ac:dyDescent="0.3">
      <c r="D36" s="65"/>
      <c r="E36" t="s">
        <v>79</v>
      </c>
      <c r="F36" s="41">
        <v>5454</v>
      </c>
      <c r="G36" s="20" t="s">
        <v>36</v>
      </c>
    </row>
    <row r="37" spans="4:7" x14ac:dyDescent="0.3">
      <c r="D37" s="65"/>
      <c r="E37" t="s">
        <v>96</v>
      </c>
      <c r="F37" s="41">
        <v>2859</v>
      </c>
      <c r="G37" s="20" t="s">
        <v>36</v>
      </c>
    </row>
    <row r="38" spans="4:7" x14ac:dyDescent="0.3">
      <c r="D38" s="65"/>
      <c r="E38" t="s">
        <v>97</v>
      </c>
      <c r="F38" s="41">
        <v>2000</v>
      </c>
      <c r="G38" s="20" t="s">
        <v>36</v>
      </c>
    </row>
    <row r="39" spans="4:7" ht="15" thickBot="1" x14ac:dyDescent="0.35">
      <c r="D39" s="65"/>
      <c r="E39" t="s">
        <v>98</v>
      </c>
      <c r="F39" s="4"/>
      <c r="G39" s="20"/>
    </row>
    <row r="40" spans="4:7" ht="15" thickBot="1" x14ac:dyDescent="0.35">
      <c r="D40" s="66"/>
      <c r="E40" s="1" t="s">
        <v>10</v>
      </c>
      <c r="F40" s="3">
        <f>F27-SUM(F28:F39)</f>
        <v>5000</v>
      </c>
      <c r="G40" s="21"/>
    </row>
  </sheetData>
  <mergeCells count="1">
    <mergeCell ref="D9:D40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2"/>
  <sheetViews>
    <sheetView workbookViewId="0">
      <selection activeCell="F20" sqref="F16:F2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16</v>
      </c>
      <c r="E9" s="9" t="s">
        <v>17</v>
      </c>
      <c r="F9" s="10">
        <v>41000</v>
      </c>
      <c r="G9" s="20"/>
    </row>
    <row r="10" spans="4:7" x14ac:dyDescent="0.3">
      <c r="D10" s="65"/>
      <c r="E10" s="11" t="s">
        <v>19</v>
      </c>
      <c r="F10" s="12">
        <v>20000</v>
      </c>
      <c r="G10" s="20"/>
    </row>
    <row r="11" spans="4:7" x14ac:dyDescent="0.3">
      <c r="D11" s="65"/>
      <c r="E11" s="11" t="s">
        <v>18</v>
      </c>
      <c r="F11" s="12">
        <v>16500</v>
      </c>
      <c r="G11" s="20"/>
    </row>
    <row r="12" spans="4:7" x14ac:dyDescent="0.3">
      <c r="D12" s="65"/>
      <c r="E12" s="11" t="s">
        <v>44</v>
      </c>
      <c r="F12" s="12">
        <v>17500</v>
      </c>
      <c r="G12" s="20"/>
    </row>
    <row r="13" spans="4:7" x14ac:dyDescent="0.3">
      <c r="D13" s="65"/>
      <c r="E13" s="11" t="s">
        <v>108</v>
      </c>
      <c r="F13" s="12">
        <v>15000</v>
      </c>
      <c r="G13" s="20"/>
    </row>
    <row r="14" spans="4:7" ht="15" thickBot="1" x14ac:dyDescent="0.35">
      <c r="D14" s="65"/>
      <c r="E14" s="11" t="s">
        <v>20</v>
      </c>
      <c r="F14" s="12">
        <v>5000</v>
      </c>
      <c r="G14" s="20"/>
    </row>
    <row r="15" spans="4:7" ht="15" thickBot="1" x14ac:dyDescent="0.35">
      <c r="D15" s="65"/>
      <c r="E15" s="13" t="s">
        <v>6</v>
      </c>
      <c r="F15" s="14">
        <f>SUM(F9:F14)</f>
        <v>115000</v>
      </c>
      <c r="G15" s="20"/>
    </row>
    <row r="16" spans="4:7" x14ac:dyDescent="0.3">
      <c r="D16" s="65"/>
      <c r="E16" s="11" t="s">
        <v>32</v>
      </c>
      <c r="F16" s="41">
        <v>24000</v>
      </c>
      <c r="G16" s="20" t="s">
        <v>38</v>
      </c>
    </row>
    <row r="17" spans="4:7" x14ac:dyDescent="0.3">
      <c r="D17" s="65"/>
      <c r="E17" s="11" t="s">
        <v>34</v>
      </c>
      <c r="F17" s="41">
        <v>12300</v>
      </c>
      <c r="G17" s="20" t="s">
        <v>38</v>
      </c>
    </row>
    <row r="18" spans="4:7" x14ac:dyDescent="0.3">
      <c r="D18" s="65"/>
      <c r="E18" s="11" t="s">
        <v>33</v>
      </c>
      <c r="F18" s="41">
        <v>17700</v>
      </c>
      <c r="G18" s="20" t="s">
        <v>36</v>
      </c>
    </row>
    <row r="19" spans="4:7" x14ac:dyDescent="0.3">
      <c r="D19" s="65"/>
      <c r="E19" s="11" t="s">
        <v>35</v>
      </c>
      <c r="F19" s="41">
        <v>20000</v>
      </c>
      <c r="G19" s="4" t="s">
        <v>36</v>
      </c>
    </row>
    <row r="20" spans="4:7" x14ac:dyDescent="0.3">
      <c r="D20" s="65"/>
      <c r="E20" s="11" t="s">
        <v>69</v>
      </c>
      <c r="F20" s="46">
        <v>15000</v>
      </c>
      <c r="G20" s="4" t="s">
        <v>36</v>
      </c>
    </row>
    <row r="21" spans="4:7" ht="15" thickBot="1" x14ac:dyDescent="0.35">
      <c r="D21" s="65"/>
      <c r="E21" s="11" t="s">
        <v>70</v>
      </c>
      <c r="F21" s="43"/>
      <c r="G21" s="4"/>
    </row>
    <row r="22" spans="4:7" ht="15" thickBot="1" x14ac:dyDescent="0.35">
      <c r="D22" s="66"/>
      <c r="E22" s="13" t="s">
        <v>13</v>
      </c>
      <c r="F22" s="44">
        <f>F15-SUM(F16:F21)</f>
        <v>26000</v>
      </c>
      <c r="G22" s="21"/>
    </row>
  </sheetData>
  <mergeCells count="1">
    <mergeCell ref="D9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5.3320312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109</v>
      </c>
      <c r="E9" s="9" t="s">
        <v>40</v>
      </c>
      <c r="F9" s="10">
        <v>16500</v>
      </c>
      <c r="G9" s="20"/>
    </row>
    <row r="10" spans="4:7" ht="28.8" x14ac:dyDescent="0.3">
      <c r="D10" s="65"/>
      <c r="E10" s="31" t="s">
        <v>43</v>
      </c>
      <c r="F10" s="12">
        <v>14000</v>
      </c>
      <c r="G10" s="20"/>
    </row>
    <row r="11" spans="4:7" ht="15" thickBot="1" x14ac:dyDescent="0.35">
      <c r="D11" s="65"/>
      <c r="E11" s="11" t="s">
        <v>28</v>
      </c>
      <c r="F11" s="12"/>
      <c r="G11" s="20"/>
    </row>
    <row r="12" spans="4:7" ht="15" thickBot="1" x14ac:dyDescent="0.35">
      <c r="D12" s="65"/>
      <c r="E12" s="13" t="s">
        <v>6</v>
      </c>
      <c r="F12" s="14">
        <f>SUM(F9:F11)</f>
        <v>30500</v>
      </c>
      <c r="G12" s="20"/>
    </row>
    <row r="13" spans="4:7" x14ac:dyDescent="0.3">
      <c r="D13" s="65"/>
      <c r="E13" s="11" t="s">
        <v>32</v>
      </c>
      <c r="F13" s="41">
        <v>4700</v>
      </c>
      <c r="G13" s="20" t="s">
        <v>38</v>
      </c>
    </row>
    <row r="14" spans="4:7" x14ac:dyDescent="0.3">
      <c r="D14" s="65"/>
      <c r="E14" s="11" t="s">
        <v>34</v>
      </c>
      <c r="F14" s="41">
        <v>500</v>
      </c>
      <c r="G14" s="20" t="s">
        <v>58</v>
      </c>
    </row>
    <row r="15" spans="4:7" x14ac:dyDescent="0.3">
      <c r="D15" s="65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65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66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I42"/>
  <sheetViews>
    <sheetView tabSelected="1" topLeftCell="A9" zoomScale="85" zoomScaleNormal="85" workbookViewId="0">
      <selection activeCell="K32" sqref="K32"/>
    </sheetView>
  </sheetViews>
  <sheetFormatPr defaultRowHeight="14.4" x14ac:dyDescent="0.3"/>
  <cols>
    <col min="4" max="4" width="27.3320312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67" t="s">
        <v>21</v>
      </c>
      <c r="E9" s="18" t="s">
        <v>93</v>
      </c>
      <c r="F9" s="10">
        <v>146000</v>
      </c>
      <c r="G9" s="20"/>
    </row>
    <row r="10" spans="4:7" x14ac:dyDescent="0.3">
      <c r="D10" s="68"/>
      <c r="E10" s="19" t="s">
        <v>110</v>
      </c>
      <c r="F10" s="12">
        <v>23840</v>
      </c>
      <c r="G10" s="20"/>
    </row>
    <row r="11" spans="4:7" x14ac:dyDescent="0.3">
      <c r="D11" s="68"/>
      <c r="E11" s="19" t="s">
        <v>94</v>
      </c>
      <c r="F11" s="12">
        <v>90450</v>
      </c>
      <c r="G11" s="20"/>
    </row>
    <row r="12" spans="4:7" x14ac:dyDescent="0.3">
      <c r="D12" s="68"/>
      <c r="E12" s="19" t="s">
        <v>22</v>
      </c>
      <c r="F12" s="12">
        <v>50000</v>
      </c>
      <c r="G12" s="20"/>
    </row>
    <row r="13" spans="4:7" x14ac:dyDescent="0.3">
      <c r="D13" s="68"/>
      <c r="E13" s="19" t="s">
        <v>123</v>
      </c>
      <c r="F13" s="12">
        <v>30000</v>
      </c>
      <c r="G13" s="20"/>
    </row>
    <row r="14" spans="4:7" x14ac:dyDescent="0.3">
      <c r="D14" s="68"/>
      <c r="E14" s="19" t="s">
        <v>23</v>
      </c>
      <c r="F14" s="12">
        <v>300000</v>
      </c>
      <c r="G14" s="20"/>
    </row>
    <row r="15" spans="4:7" ht="15" thickBot="1" x14ac:dyDescent="0.35">
      <c r="D15" s="68"/>
      <c r="E15" s="19" t="s">
        <v>85</v>
      </c>
      <c r="F15" s="12">
        <v>54100</v>
      </c>
      <c r="G15" s="20"/>
    </row>
    <row r="16" spans="4:7" ht="15" thickBot="1" x14ac:dyDescent="0.35">
      <c r="D16" s="68"/>
      <c r="E16" s="13" t="s">
        <v>6</v>
      </c>
      <c r="F16" s="14">
        <f>SUM(F9:F15)</f>
        <v>694390</v>
      </c>
      <c r="G16" s="20"/>
    </row>
    <row r="17" spans="4:8" x14ac:dyDescent="0.3">
      <c r="D17" s="68"/>
      <c r="E17" s="19" t="s">
        <v>32</v>
      </c>
      <c r="F17" s="41">
        <v>80000</v>
      </c>
      <c r="G17" s="20" t="s">
        <v>36</v>
      </c>
    </row>
    <row r="18" spans="4:8" x14ac:dyDescent="0.3">
      <c r="D18" s="68"/>
      <c r="E18" s="19" t="s">
        <v>34</v>
      </c>
      <c r="F18" s="41">
        <v>26500</v>
      </c>
      <c r="G18" s="20" t="s">
        <v>38</v>
      </c>
      <c r="H18" t="s">
        <v>130</v>
      </c>
    </row>
    <row r="19" spans="4:8" x14ac:dyDescent="0.3">
      <c r="D19" s="68"/>
      <c r="E19" s="19" t="s">
        <v>33</v>
      </c>
      <c r="F19" s="41">
        <v>50000</v>
      </c>
      <c r="G19" s="20" t="s">
        <v>36</v>
      </c>
    </row>
    <row r="20" spans="4:8" x14ac:dyDescent="0.3">
      <c r="D20" s="68"/>
      <c r="E20" s="19" t="s">
        <v>35</v>
      </c>
      <c r="F20" s="41">
        <v>14000</v>
      </c>
      <c r="G20" s="20" t="s">
        <v>77</v>
      </c>
    </row>
    <row r="21" spans="4:8" x14ac:dyDescent="0.3">
      <c r="D21" s="68"/>
      <c r="E21" s="19" t="s">
        <v>69</v>
      </c>
      <c r="F21" s="41">
        <v>5000</v>
      </c>
      <c r="G21" s="20" t="s">
        <v>36</v>
      </c>
      <c r="H21" t="s">
        <v>130</v>
      </c>
    </row>
    <row r="22" spans="4:8" x14ac:dyDescent="0.3">
      <c r="D22" s="68"/>
      <c r="E22" s="19" t="s">
        <v>76</v>
      </c>
      <c r="F22" s="41">
        <v>27000</v>
      </c>
      <c r="G22" s="20" t="s">
        <v>36</v>
      </c>
    </row>
    <row r="23" spans="4:8" x14ac:dyDescent="0.3">
      <c r="D23" s="68"/>
      <c r="E23" s="19" t="s">
        <v>78</v>
      </c>
      <c r="F23" s="41">
        <v>50000</v>
      </c>
      <c r="G23" s="20" t="s">
        <v>36</v>
      </c>
      <c r="H23" t="s">
        <v>130</v>
      </c>
    </row>
    <row r="24" spans="4:8" x14ac:dyDescent="0.3">
      <c r="D24" s="68"/>
      <c r="E24" s="19" t="s">
        <v>79</v>
      </c>
      <c r="F24" s="41">
        <v>11270</v>
      </c>
      <c r="G24" s="20" t="s">
        <v>36</v>
      </c>
    </row>
    <row r="25" spans="4:8" x14ac:dyDescent="0.3">
      <c r="D25" s="68"/>
      <c r="E25" s="19" t="s">
        <v>96</v>
      </c>
      <c r="F25" s="41">
        <v>21725</v>
      </c>
      <c r="G25" s="20" t="s">
        <v>36</v>
      </c>
    </row>
    <row r="26" spans="4:8" x14ac:dyDescent="0.3">
      <c r="D26" s="68"/>
      <c r="E26" s="19" t="s">
        <v>97</v>
      </c>
      <c r="F26" s="41">
        <v>44325</v>
      </c>
      <c r="G26" s="20" t="s">
        <v>36</v>
      </c>
    </row>
    <row r="27" spans="4:8" x14ac:dyDescent="0.3">
      <c r="D27" s="68"/>
      <c r="E27" s="19" t="s">
        <v>98</v>
      </c>
      <c r="F27" s="41">
        <v>21560</v>
      </c>
      <c r="G27" s="20" t="s">
        <v>36</v>
      </c>
    </row>
    <row r="28" spans="4:8" x14ac:dyDescent="0.3">
      <c r="D28" s="68"/>
      <c r="E28" s="19" t="s">
        <v>99</v>
      </c>
      <c r="F28" s="41">
        <v>7250</v>
      </c>
      <c r="G28" s="20" t="s">
        <v>36</v>
      </c>
    </row>
    <row r="29" spans="4:8" x14ac:dyDescent="0.3">
      <c r="D29" s="68"/>
      <c r="E29" s="19" t="s">
        <v>100</v>
      </c>
      <c r="F29" s="41">
        <v>18600</v>
      </c>
      <c r="G29" s="20" t="s">
        <v>36</v>
      </c>
      <c r="H29" t="s">
        <v>130</v>
      </c>
    </row>
    <row r="30" spans="4:8" x14ac:dyDescent="0.3">
      <c r="D30" s="68"/>
      <c r="E30" s="19" t="s">
        <v>111</v>
      </c>
      <c r="F30" s="41">
        <v>44325</v>
      </c>
      <c r="G30" s="20" t="s">
        <v>36</v>
      </c>
    </row>
    <row r="31" spans="4:8" x14ac:dyDescent="0.3">
      <c r="D31" s="68"/>
      <c r="E31" s="19" t="s">
        <v>112</v>
      </c>
      <c r="F31" s="41">
        <v>1800</v>
      </c>
      <c r="G31" s="20" t="s">
        <v>117</v>
      </c>
    </row>
    <row r="32" spans="4:8" x14ac:dyDescent="0.3">
      <c r="D32" s="68"/>
      <c r="E32" s="19" t="s">
        <v>114</v>
      </c>
      <c r="F32" s="41">
        <v>1750</v>
      </c>
      <c r="G32" s="20" t="s">
        <v>38</v>
      </c>
    </row>
    <row r="33" spans="4:9" x14ac:dyDescent="0.3">
      <c r="D33" s="68"/>
      <c r="E33" s="19" t="s">
        <v>115</v>
      </c>
      <c r="F33" s="41">
        <v>21300</v>
      </c>
      <c r="G33" s="20" t="s">
        <v>120</v>
      </c>
    </row>
    <row r="34" spans="4:9" x14ac:dyDescent="0.3">
      <c r="D34" s="68"/>
      <c r="E34" s="19" t="s">
        <v>121</v>
      </c>
      <c r="F34" s="41">
        <v>4700</v>
      </c>
      <c r="G34" s="20" t="s">
        <v>126</v>
      </c>
    </row>
    <row r="35" spans="4:9" x14ac:dyDescent="0.3">
      <c r="D35" s="68"/>
      <c r="E35" s="19" t="s">
        <v>122</v>
      </c>
      <c r="F35" s="41">
        <v>5590</v>
      </c>
      <c r="G35" s="20" t="s">
        <v>126</v>
      </c>
    </row>
    <row r="36" spans="4:9" x14ac:dyDescent="0.3">
      <c r="D36" s="68"/>
      <c r="E36" s="19" t="s">
        <v>124</v>
      </c>
      <c r="F36" s="41">
        <v>30000</v>
      </c>
      <c r="G36" s="20" t="s">
        <v>126</v>
      </c>
      <c r="H36" t="s">
        <v>130</v>
      </c>
      <c r="I36">
        <v>126500</v>
      </c>
    </row>
    <row r="37" spans="4:9" x14ac:dyDescent="0.3">
      <c r="D37" s="68"/>
      <c r="E37" s="19"/>
      <c r="F37" s="41"/>
      <c r="G37" s="20"/>
    </row>
    <row r="38" spans="4:9" x14ac:dyDescent="0.3">
      <c r="D38" s="68"/>
      <c r="E38" s="19"/>
      <c r="F38" s="41"/>
      <c r="G38" s="20"/>
    </row>
    <row r="39" spans="4:9" x14ac:dyDescent="0.3">
      <c r="D39" s="68"/>
      <c r="E39" s="19"/>
      <c r="F39" s="41"/>
      <c r="G39" s="20"/>
    </row>
    <row r="40" spans="4:9" x14ac:dyDescent="0.3">
      <c r="D40" s="68"/>
      <c r="E40" s="19"/>
      <c r="F40" s="41"/>
      <c r="G40" s="20"/>
    </row>
    <row r="41" spans="4:9" ht="15" thickBot="1" x14ac:dyDescent="0.35">
      <c r="D41" s="68"/>
      <c r="E41" s="19" t="s">
        <v>125</v>
      </c>
      <c r="F41" s="12">
        <v>0</v>
      </c>
      <c r="G41" s="20" t="s">
        <v>36</v>
      </c>
    </row>
    <row r="42" spans="4:9" ht="15" thickBot="1" x14ac:dyDescent="0.35">
      <c r="D42" s="69"/>
      <c r="E42" s="1" t="s">
        <v>10</v>
      </c>
      <c r="F42" s="14">
        <f>F16-SUM(F17:F41)</f>
        <v>207695</v>
      </c>
      <c r="G42" s="21"/>
    </row>
  </sheetData>
  <mergeCells count="1">
    <mergeCell ref="D9:D42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 &amp; 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2023-11-25T12:43:33Z</dcterms:modified>
</cp:coreProperties>
</file>