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0.xml" ContentType="application/vnd.ms-excel.person+xml"/>
  <Override PartName="/xl/persons/person2.xml" ContentType="application/vnd.ms-excel.person+xml"/>
  <Override PartName="/xl/persons/person23.xml" ContentType="application/vnd.ms-excel.person+xml"/>
  <Override PartName="/xl/persons/person3.xml" ContentType="application/vnd.ms-excel.person+xml"/>
  <Override PartName="/xl/persons/person26.xml" ContentType="application/vnd.ms-excel.person+xml"/>
  <Override PartName="/xl/persons/person31.xml" ContentType="application/vnd.ms-excel.person+xml"/>
  <Override PartName="/xl/persons/person47.xml" ContentType="application/vnd.ms-excel.person+xml"/>
  <Override PartName="/xl/persons/person51.xml" ContentType="application/vnd.ms-excel.person+xml"/>
  <Override PartName="/xl/persons/person18.xml" ContentType="application/vnd.ms-excel.person+xml"/>
  <Override PartName="/xl/persons/person34.xml" ContentType="application/vnd.ms-excel.person+xml"/>
  <Override PartName="/xl/persons/person39.xml" ContentType="application/vnd.ms-excel.person+xml"/>
  <Override PartName="/xl/persons/person59.xml" ContentType="application/vnd.ms-excel.person+xml"/>
  <Override PartName="/xl/persons/person53.xml" ContentType="application/vnd.ms-excel.person+xml"/>
  <Override PartName="/xl/persons/person5.xml" ContentType="application/vnd.ms-excel.person+xml"/>
  <Override PartName="/xl/persons/person13.xml" ContentType="application/vnd.ms-excel.person+xml"/>
  <Override PartName="/xl/persons/person8.xml" ContentType="application/vnd.ms-excel.person+xml"/>
  <Override PartName="/xl/persons/person16.xml" ContentType="application/vnd.ms-excel.person+xml"/>
  <Override PartName="/xl/persons/person21.xml" ContentType="application/vnd.ms-excel.person+xml"/>
  <Override PartName="/xl/persons/person24.xml" ContentType="application/vnd.ms-excel.person+xml"/>
  <Override PartName="/xl/persons/person29.xml" ContentType="application/vnd.ms-excel.person+xml"/>
  <Override PartName="/xl/persons/person37.xml" ContentType="application/vnd.ms-excel.person+xml"/>
  <Override PartName="/xl/persons/person42.xml" ContentType="application/vnd.ms-excel.person+xml"/>
  <Override PartName="/xl/persons/person50.xml" ContentType="application/vnd.ms-excel.person+xml"/>
  <Override PartName="/xl/persons/person58.xml" ContentType="application/vnd.ms-excel.person+xml"/>
  <Override PartName="/xl/persons/person63.xml" ContentType="application/vnd.ms-excel.person+xml"/>
  <Override PartName="/xl/persons/person45.xml" ContentType="application/vnd.ms-excel.person+xml"/>
  <Override PartName="/xl/persons/person0.xml" ContentType="application/vnd.ms-excel.person+xml"/>
  <Override PartName="/xl/persons/person14.xml" ContentType="application/vnd.ms-excel.person+xml"/>
  <Override PartName="/xl/persons/person27.xml" ContentType="application/vnd.ms-excel.person+xml"/>
  <Override PartName="/xl/persons/person35.xml" ContentType="application/vnd.ms-excel.person+xml"/>
  <Override PartName="/xl/persons/person44.xml" ContentType="application/vnd.ms-excel.person+xml"/>
  <Override PartName="/xl/persons/person48.xml" ContentType="application/vnd.ms-excel.person+xml"/>
  <Override PartName="/xl/persons/person56.xml" ContentType="application/vnd.ms-excel.person+xml"/>
  <Override PartName="/xl/persons/person61.xml" ContentType="application/vnd.ms-excel.person+xml"/>
  <Override PartName="/xl/persons/person64.xml" ContentType="application/vnd.ms-excel.person+xml"/>
  <Override PartName="/xl/persons/person66.xml" ContentType="application/vnd.ms-excel.person+xml"/>
  <Override PartName="/xl/persons/person62.xml" ContentType="application/vnd.ms-excel.person+xml"/>
  <Override PartName="/xl/persons/person55.xml" ContentType="application/vnd.ms-excel.person+xml"/>
  <Override PartName="/xl/persons/person49.xml" ContentType="application/vnd.ms-excel.person+xml"/>
  <Override PartName="/xl/persons/person41.xml" ContentType="application/vnd.ms-excel.person+xml"/>
  <Override PartName="/xl/persons/person33.xml" ContentType="application/vnd.ms-excel.person+xml"/>
  <Override PartName="/xl/persons/person28.xml" ContentType="application/vnd.ms-excel.person+xml"/>
  <Override PartName="/xl/persons/person20.xml" ContentType="application/vnd.ms-excel.person+xml"/>
  <Override PartName="/xl/persons/person15.xml" ContentType="application/vnd.ms-excel.person+xml"/>
  <Override PartName="/xl/persons/person12.xml" ContentType="application/vnd.ms-excel.person+xml"/>
  <Override PartName="/xl/persons/person7.xml" ContentType="application/vnd.ms-excel.person+xml"/>
  <Override PartName="/xl/persons/person6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52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7.xml" ContentType="application/vnd.ms-excel.person+xml"/>
  <Override PartName="/xl/persons/person22.xml" ContentType="application/vnd.ms-excel.person+xml"/>
  <Override PartName="/xl/persons/person30.xml" ContentType="application/vnd.ms-excel.person+xml"/>
  <Override PartName="/xl/persons/person43.xml" ContentType="application/vnd.ms-excel.person+xml"/>
  <Override PartName="/xl/persons/person60.xml" ContentType="application/vnd.ms-excel.person+xml"/>
  <Override PartName="/xl/persons/person54.xml" ContentType="application/vnd.ms-excel.person+xml"/>
  <Override PartName="/xl/persons/person4.xml" ContentType="application/vnd.ms-excel.person+xml"/>
  <Override PartName="/xl/persons/person25.xml" ContentType="application/vnd.ms-excel.person+xml"/>
  <Override PartName="/xl/persons/person38.xml" ContentType="application/vnd.ms-excel.person+xml"/>
  <Override PartName="/xl/persons/person46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19.xml" ContentType="application/vnd.ms-excel.person+xml"/>
  <Override PartName="/xl/persons/person32.xml" ContentType="application/vnd.ms-excel.person+xml"/>
  <Override PartName="/xl/persons/person4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4ab4912ef77ab4/Documents/Interior Estimates/"/>
    </mc:Choice>
  </mc:AlternateContent>
  <xr:revisionPtr revIDLastSave="221" documentId="13_ncr:1_{4ADAB29A-E89E-4E75-9491-0D72C9970A30}" xr6:coauthVersionLast="47" xr6:coauthVersionMax="47" xr10:uidLastSave="{1835D893-4067-49CD-BD2E-AF7F4B55422C}"/>
  <bookViews>
    <workbookView xWindow="-108" yWindow="-108" windowWidth="23256" windowHeight="12456" xr2:uid="{77DD219D-77BC-4CF5-A77A-7FB6EB665E14}"/>
  </bookViews>
  <sheets>
    <sheet name="Index" sheetId="1" r:id="rId1"/>
    <sheet name="Extra Source" sheetId="10" r:id="rId2"/>
    <sheet name="Livspace" sheetId="2" r:id="rId3"/>
    <sheet name="Paint" sheetId="3" r:id="rId4"/>
    <sheet name="False Ceiling" sheetId="4" r:id="rId5"/>
    <sheet name="Electric &amp; Lights" sheetId="8" r:id="rId6"/>
    <sheet name="Grill" sheetId="5" r:id="rId7"/>
    <sheet name="Civil" sheetId="9" r:id="rId8"/>
    <sheet name="Furniture" sheetId="6" r:id="rId9"/>
    <sheet name="Bathroom-Kitchen-Barandah" sheetId="7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1" i="1"/>
  <c r="I26" i="10"/>
  <c r="J40" i="6"/>
  <c r="I17" i="1"/>
  <c r="G42" i="10"/>
  <c r="G12" i="1"/>
  <c r="F30" i="8"/>
  <c r="F12" i="1" s="1"/>
  <c r="P27" i="1"/>
  <c r="F18" i="6"/>
  <c r="F46" i="6" s="1"/>
  <c r="F15" i="2"/>
  <c r="G15" i="1"/>
  <c r="P26" i="1"/>
  <c r="J9" i="1"/>
  <c r="G23" i="10"/>
  <c r="G14" i="10"/>
  <c r="J16" i="1"/>
  <c r="F15" i="5"/>
  <c r="F22" i="5" s="1"/>
  <c r="P25" i="1"/>
  <c r="Q25" i="1" s="1"/>
  <c r="J15" i="1"/>
  <c r="J14" i="1"/>
  <c r="J13" i="1"/>
  <c r="J12" i="1"/>
  <c r="J11" i="1"/>
  <c r="J10" i="1"/>
  <c r="H17" i="1"/>
  <c r="G16" i="1"/>
  <c r="F12" i="9"/>
  <c r="F17" i="9" s="1"/>
  <c r="G14" i="1"/>
  <c r="G13" i="1"/>
  <c r="G11" i="1"/>
  <c r="F11" i="1"/>
  <c r="G10" i="1"/>
  <c r="G9" i="1"/>
  <c r="F21" i="7"/>
  <c r="F34" i="7" s="1"/>
  <c r="F10" i="4"/>
  <c r="F14" i="4" s="1"/>
  <c r="F10" i="3"/>
  <c r="F18" i="3" s="1"/>
  <c r="F11" i="2"/>
  <c r="F19" i="1" l="1"/>
  <c r="F43" i="8"/>
  <c r="D26" i="1"/>
  <c r="Q26" i="1" s="1"/>
  <c r="D27" i="1"/>
  <c r="Q27" i="1" s="1"/>
  <c r="F9" i="1"/>
  <c r="K9" i="1" s="1"/>
  <c r="K12" i="1"/>
  <c r="J17" i="1"/>
  <c r="K11" i="1"/>
  <c r="G17" i="1"/>
  <c r="F14" i="1"/>
  <c r="K14" i="1" s="1"/>
  <c r="F16" i="1"/>
  <c r="K16" i="1" s="1"/>
  <c r="F13" i="1"/>
  <c r="K13" i="1" s="1"/>
  <c r="F15" i="1"/>
  <c r="K15" i="1" s="1"/>
  <c r="F10" i="1"/>
  <c r="K10" i="1" s="1"/>
  <c r="F17" i="1" l="1"/>
  <c r="F20" i="1" s="1"/>
  <c r="K1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N26" authorId="0" shapeId="0" xr:uid="{05599553-7662-4E42-93A4-2E2ED5534801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Toughened Advance - 16 k
Jacky - 24k
Sahid Da tiles - 2300</t>
        </r>
      </text>
    </comment>
    <comment ref="K27" authorId="0" shapeId="0" xr:uid="{C6A08A85-8275-4C88-95E8-4526C8E02D7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Switchboard &amp; all -31700
chanchal - 5k
Chanchal extra - 3805(Electrical including - Profile casing)
5454- Electric World 2nd lot lights and switch boards
2859 - 14 mm profiles and electricals
2000 - Chanchal</t>
        </r>
      </text>
    </comment>
    <comment ref="M27" authorId="0" shapeId="0" xr:uid="{134DA49D-E84E-4882-A21A-C0FA2F9A36E6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50k Bikas da
11270 extra ply
21725 Extra materials 2nd payment
44325 - Laminates1st payment
21560 - Additional Ply 2nd lot
7250 - Glue and screws
18600 - 3600 locks and 15000 vikas da
44325 - Laminates final Payment</t>
        </r>
      </text>
    </comment>
    <comment ref="N27" authorId="0" shapeId="0" xr:uid="{F8374CFC-2A6A-41D3-A4EE-2F8672A0B170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Jacky - 24k
Toughened Glass - 16k
Sandeep da - 10k
6k - Sahid da
1.6k sahid ktchen renovation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F11" authorId="0" shapeId="0" xr:uid="{E2717F95-5EDF-485C-B0CB-516B31835B44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Putty, Primmer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F31" authorId="0" shapeId="0" xr:uid="{A259699E-5F47-47AF-BA19-632A69C8F230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GI Modular Box,pipe,1mm,1.5mm,0.75mm wires,flexible roll,Hoods binding tie, Tape
</t>
        </r>
      </text>
    </comment>
    <comment ref="F32" authorId="0" shapeId="0" xr:uid="{D1450806-4A02-4411-820D-A285FC83FD29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10000 Chanchal First
1088 Electricals</t>
        </r>
      </text>
    </comment>
    <comment ref="F33" authorId="0" shapeId="0" xr:uid="{0C41E90F-9375-452E-9DCF-49E0A6F60F76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Additional 1.5mm and 2.5mm pipe</t>
        </r>
      </text>
    </comment>
    <comment ref="F34" authorId="0" shapeId="0" xr:uid="{AD00E99E-1BA5-4237-933D-94237C70F5B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5000 Chanchal - 1903 electricals</t>
        </r>
      </text>
    </comment>
    <comment ref="F35" authorId="0" shapeId="0" xr:uid="{ED7A00FA-B24D-4B58-95AA-3AEC555D50C8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nandan lights - 2nd lot</t>
        </r>
      </text>
    </comment>
    <comment ref="F36" authorId="0" shapeId="0" xr:uid="{2BFB4C23-4FA1-4AF8-8E3C-B27012983E0B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Chancha- 5000,Profile - 2040,.75 wire - 1600,Tape - 100,Fan rod - 65</t>
        </r>
      </text>
    </comment>
    <comment ref="F37" authorId="0" shapeId="0" xr:uid="{77029F3E-727D-4401-8054-169CC3026B92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Switch - 29500,Strip led white - 1680,2700 on extra materials - Screws, - Paid in 2 parts</t>
        </r>
      </text>
    </comment>
    <comment ref="F38" authorId="0" shapeId="0" xr:uid="{1BE20AFC-6ADA-4464-A7A5-C68AAFD30B3D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Hanging Lights</t>
        </r>
      </text>
    </comment>
    <comment ref="F39" authorId="0" shapeId="0" xr:uid="{2D1CA1B3-8C56-426C-9936-DB58E3AFF54D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Electric world for second lot light and electric boards</t>
        </r>
      </text>
    </comment>
    <comment ref="F40" authorId="0" shapeId="0" xr:uid="{6957C706-9DD7-40E5-ABCE-2D7C3683B6C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14 mm profiles and Electricals</t>
        </r>
      </text>
    </comment>
    <comment ref="F41" authorId="0" shapeId="0" xr:uid="{9E9CDE10-77E9-4327-BA5C-DC626A7AF83D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Chanchal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  <author>Ranendu Banerjee</author>
  </authors>
  <commentList>
    <comment ref="F9" authorId="0" shapeId="0" xr:uid="{95673EC6-1FAC-4D13-B2E1-7144010F49A5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Fixed</t>
        </r>
      </text>
    </comment>
    <comment ref="F10" authorId="0" shapeId="0" xr:uid="{758D29E6-EEF4-4A31-9DD8-7FD7814003A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3 tubs 20kg
5kg  - 16500
Extra glue for PU and Acrylic - 1750
5th Tub Glue and Extra glue - 5590
6th Louvre Glue and normal glue - 2000</t>
        </r>
      </text>
    </comment>
    <comment ref="F11" authorId="0" shapeId="0" xr:uid="{1728EA6E-B823-4E8B-AD10-CFF18DA70F4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1800 delivery charge
</t>
        </r>
      </text>
    </comment>
    <comment ref="F12" authorId="0" shapeId="0" xr:uid="{0B80A7E8-2E58-4275-B9EA-D3F96973C274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Tentative
Till now exepnded - 14000+21725+1750 = 37475+3600 (Locks)
= 41075+4700(Edge Binding) = 45775
 for the section of Louve Glue, rest material - 1730, total till now: 47505
EdgeBinding Kabja together = 4200, till now 51705</t>
        </r>
      </text>
    </comment>
    <comment ref="F13" authorId="0" shapeId="0" xr:uid="{8C08C4BE-5E2B-415E-A79C-0CC9A4B263EE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10520 (previous)+ estimated 4 louvres,2 laminates, 1 acrylic+9400</t>
        </r>
      </text>
    </comment>
    <comment ref="F15" authorId="0" shapeId="0" xr:uid="{E3B0DB5E-EFB2-4183-B2C1-99AD1E10DC45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Glass works</t>
        </r>
      </text>
    </comment>
    <comment ref="F20" authorId="0" shapeId="0" xr:uid="{B8164F85-79D1-49E7-909E-C308FA74C92B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</t>
        </r>
      </text>
    </comment>
    <comment ref="F22" authorId="0" shapeId="0" xr:uid="{6873D63E-E142-46E3-886D-8F04D0808F9B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Extra set of materials</t>
        </r>
      </text>
    </comment>
    <comment ref="F23" authorId="0" shapeId="0" xr:uid="{BB637B1C-9811-438F-92D3-3C9C942096C0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
</t>
        </r>
      </text>
    </comment>
    <comment ref="F24" authorId="0" shapeId="0" xr:uid="{CC4073CA-B461-425F-8090-FB36D0CB29C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Ply last
</t>
        </r>
      </text>
    </comment>
    <comment ref="F25" authorId="0" shapeId="0" xr:uid="{CBE7ACC9-6A74-4824-9505-12B3442BA816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
</t>
        </r>
      </text>
    </comment>
    <comment ref="F26" authorId="0" shapeId="0" xr:uid="{A68C8E79-FA79-4ACA-9399-E89B3AD869E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additional ply :
6 - 12 mm -7  X 4
1 - 6mm - 7 X 4</t>
        </r>
      </text>
    </comment>
    <comment ref="F27" authorId="0" shapeId="0" xr:uid="{39947954-F308-41E6-B777-041F6238CC80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Extra set materials</t>
        </r>
      </text>
    </comment>
    <comment ref="F28" authorId="0" shapeId="0" xr:uid="{B0CA3A92-AB89-47A4-99E0-237B4DD818B4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laminates 1s payment</t>
        </r>
      </text>
    </comment>
    <comment ref="F29" authorId="0" shapeId="0" xr:uid="{261FBC28-851A-412F-9C4F-689AD1502034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additional Ply 2nd lot and 1kg -1 dibba Fevicol</t>
        </r>
      </text>
    </comment>
    <comment ref="F30" authorId="0" shapeId="0" xr:uid="{EBD5186D-48B7-4D6E-B69C-93B2CE3A80DB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 tub 20 kg fevicol and screws &amp; extr amaterial 1750</t>
        </r>
      </text>
    </comment>
    <comment ref="F31" authorId="0" shapeId="0" xr:uid="{783EB1C2-146B-4AA7-AB0F-E24CF3E9CF53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3600 for locks and 15000 Bikas da</t>
        </r>
      </text>
    </comment>
    <comment ref="H31" authorId="0" shapeId="0" xr:uid="{B169B1A7-7186-46C8-B3CE-5F98BB7CC85E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15000</t>
        </r>
      </text>
    </comment>
    <comment ref="F32" authorId="1" shapeId="0" xr:uid="{EEBC63E1-B1B1-4163-BC6A-2598BEE2FDE5}">
      <text>
        <r>
          <rPr>
            <b/>
            <sz val="9"/>
            <color indexed="81"/>
            <rFont val="Tahoma"/>
            <charset val="1"/>
          </rPr>
          <t>Ranendu Banerjee:</t>
        </r>
        <r>
          <rPr>
            <sz val="9"/>
            <color indexed="81"/>
            <rFont val="Tahoma"/>
            <charset val="1"/>
          </rPr>
          <t xml:space="preserve">
Remaining Laminates</t>
        </r>
      </text>
    </comment>
    <comment ref="F33" authorId="1" shapeId="0" xr:uid="{830C97D3-129A-4112-AE3F-4CE6F1407A92}">
      <text>
        <r>
          <rPr>
            <b/>
            <sz val="9"/>
            <color indexed="81"/>
            <rFont val="Tahoma"/>
            <charset val="1"/>
          </rPr>
          <t>Ranendu Banerjee:</t>
        </r>
        <r>
          <rPr>
            <sz val="9"/>
            <color indexed="81"/>
            <rFont val="Tahoma"/>
            <charset val="1"/>
          </rPr>
          <t xml:space="preserve">
Delivery o flaminates</t>
        </r>
      </text>
    </comment>
    <comment ref="F34" authorId="0" shapeId="0" xr:uid="{90974AF0-BD89-496C-A4AA-4C5538B8932E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Glue
</t>
        </r>
      </text>
    </comment>
    <comment ref="F35" authorId="0" shapeId="0" xr:uid="{4D7215A4-3DA7-47A3-9A9A-1AEFBC6EA74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Self 16000
AIA - 5300
Extra ply
</t>
        </r>
      </text>
    </comment>
    <comment ref="F36" authorId="0" shapeId="0" xr:uid="{326D9884-D005-4087-87B9-1C28D8A1699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Edge Binding</t>
        </r>
      </text>
    </comment>
    <comment ref="F37" authorId="0" shapeId="0" xr:uid="{11A19A1E-F9B3-43ED-AD45-9773145CE4EA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Glue and screw</t>
        </r>
      </text>
    </comment>
    <comment ref="F38" authorId="0" shapeId="0" xr:uid="{67760B29-7AB2-4ABD-A72F-A650C1265A6A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</t>
        </r>
      </text>
    </comment>
    <comment ref="I38" authorId="0" shapeId="0" xr:uid="{AFF71694-EFEC-4A6B-8CD6-6BA33938EBC2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 till now</t>
        </r>
      </text>
    </comment>
    <comment ref="F39" authorId="0" shapeId="0" xr:uid="{EA8726D9-83FA-4872-8EFD-DD8791485B9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Louvre Glue, muskin tapes, heatex and normal glue</t>
        </r>
      </text>
    </comment>
    <comment ref="F40" authorId="0" shapeId="0" xr:uid="{018B0028-D9A0-4C48-B737-C43986DD3129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</t>
        </r>
      </text>
    </comment>
    <comment ref="I40" authorId="0" shapeId="0" xr:uid="{938B11E1-E912-497D-B438-FEF8DD9A77A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 till date - 04-12-2023</t>
        </r>
      </text>
    </comment>
    <comment ref="F41" authorId="0" shapeId="0" xr:uid="{931131A1-B186-4CDA-82BD-A601849AD702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Edge Binding Kabja</t>
        </r>
      </text>
    </comment>
    <comment ref="F42" authorId="0" shapeId="0" xr:uid="{A251FCF5-E99D-4AEC-A49C-6C6EB8824556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Anam - 35k advanced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E9" authorId="0" shapeId="0" xr:uid="{A76F0991-876A-4D67-82D9-3D81ADAC16EC}">
      <text>
        <r>
          <rPr>
            <b/>
            <sz val="9"/>
            <color indexed="81"/>
            <rFont val="Tahoma"/>
            <charset val="1"/>
          </rPr>
          <t xml:space="preserve">3 commodes, 4 basins(table top),1 quartz Sink, 1 kitchn tab, 3 in 1 mixture 3 pcs, handshower - 3 pieces, overhead showers 3 pieces, commode Shower 3 pieces, Pillar cock 4, Angular Stop cock - 12
</t>
        </r>
      </text>
    </comment>
    <comment ref="F9" authorId="0" shapeId="0" xr:uid="{9B98C3D4-1986-4726-9F41-505270A064CA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48k paid till no -01-12-2023</t>
        </r>
      </text>
    </comment>
    <comment ref="F14" authorId="0" shapeId="0" xr:uid="{D6CF9A0F-81C3-4D85-84A2-6CDCDC2723E7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15k paid out of this - 01-12-2023</t>
        </r>
      </text>
    </comment>
    <comment ref="F15" authorId="0" shapeId="0" xr:uid="{7508B8C7-8A23-4CE9-A886-982714ED9558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paid</t>
        </r>
      </text>
    </comment>
    <comment ref="F16" authorId="0" shapeId="0" xr:uid="{53983B98-F7F8-4D5D-8CE9-7EE2559BD2DB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3200+500 delivery</t>
        </r>
      </text>
    </comment>
    <comment ref="F19" authorId="0" shapeId="0" xr:uid="{99689982-6292-4165-AD26-14539A18A3BA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2 types of tiles</t>
        </r>
      </text>
    </comment>
    <comment ref="F20" authorId="0" shapeId="0" xr:uid="{AF35FB86-ED8F-4A26-B190-DD67EF15CFCE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10k paid till - 01-12-2023</t>
        </r>
      </text>
    </comment>
    <comment ref="F22" authorId="0" shapeId="0" xr:uid="{16786DDB-AC57-453B-99D7-248BBA1E2047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First payment for renewal - Sahid
</t>
        </r>
      </text>
    </comment>
    <comment ref="F23" authorId="0" shapeId="0" xr:uid="{C647BD32-4C90-4257-AF43-75E2E0686478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Tiles - Kitchen and Bathroom
Sahid
</t>
        </r>
      </text>
    </comment>
    <comment ref="F24" authorId="0" shapeId="0" xr:uid="{E57FE724-2CA6-4078-A874-BDF0213C3E12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Sahid - Second</t>
        </r>
      </text>
    </comment>
    <comment ref="F25" authorId="0" shapeId="0" xr:uid="{199A5F92-BA83-4DB3-A502-ACEE8B96E2D5}">
      <text>
        <r>
          <rPr>
            <b/>
            <sz val="9"/>
            <color indexed="81"/>
            <rFont val="Tahoma"/>
            <charset val="1"/>
          </rPr>
          <t>sounak nandi:
Jacky</t>
        </r>
        <r>
          <rPr>
            <sz val="9"/>
            <color indexed="81"/>
            <rFont val="Tahoma"/>
            <charset val="1"/>
          </rPr>
          <t xml:space="preserve">
Toughened Glass - 1st - 16k
Jacky - 24k</t>
        </r>
      </text>
    </comment>
    <comment ref="F26" authorId="0" shapeId="0" xr:uid="{F03B2F0A-2345-4635-B9FB-69E038D76831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Sahid- Additional cement, bali, santras, rajmistri - kitchen demolishing</t>
        </r>
      </text>
    </comment>
    <comment ref="F27" authorId="0" shapeId="0" xr:uid="{E95C9AF8-5C84-47C1-8E8A-538A8936C269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Granite</t>
        </r>
      </text>
    </comment>
    <comment ref="F28" authorId="0" shapeId="0" xr:uid="{A183F4EA-FB59-4730-B241-1696B70A5F95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Jack -
24k bathroom
16k Toughened final
10 k sandeep da</t>
        </r>
      </text>
    </comment>
    <comment ref="F29" authorId="0" shapeId="0" xr:uid="{795FE048-63B4-4A28-BEA6-9ED2DFB591E9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4k extra tiles
2k remaining kitchen renovation extra
Sahid:
Total Kitchn and bathroomc omplete - 1.02L
Tiles 27.5K</t>
        </r>
      </text>
    </comment>
    <comment ref="F30" authorId="0" shapeId="0" xr:uid="{BFEC1F17-8CE3-44A8-84E4-53A5FE57EDF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kitchen renovation smoothing granites and leveling </t>
        </r>
      </text>
    </comment>
    <comment ref="F31" authorId="0" shapeId="0" xr:uid="{7D69A899-3C94-4DFE-BDDC-B4CC0BC7AF9E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granite First
</t>
        </r>
      </text>
    </comment>
    <comment ref="F32" authorId="0" shapeId="0" xr:uid="{0FC6798B-65E5-4F18-A209-2B4DB72F3A08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Advance
for tiles to chinarpark shop</t>
        </r>
      </text>
    </comment>
  </commentList>
</comments>
</file>

<file path=xl/sharedStrings.xml><?xml version="1.0" encoding="utf-8"?>
<sst xmlns="http://schemas.openxmlformats.org/spreadsheetml/2006/main" count="333" uniqueCount="158">
  <si>
    <t>Provider</t>
  </si>
  <si>
    <t>Material</t>
  </si>
  <si>
    <t>Liv Space</t>
  </si>
  <si>
    <t>Kitchen</t>
  </si>
  <si>
    <t>Beds</t>
  </si>
  <si>
    <t>Cost</t>
  </si>
  <si>
    <t>Total</t>
  </si>
  <si>
    <t>Advance</t>
  </si>
  <si>
    <t>First Booking</t>
  </si>
  <si>
    <t>Final Payment</t>
  </si>
  <si>
    <t>Remaining</t>
  </si>
  <si>
    <t>Gour Da</t>
  </si>
  <si>
    <t>Paint</t>
  </si>
  <si>
    <t>Remaning</t>
  </si>
  <si>
    <t>False Ceiling</t>
  </si>
  <si>
    <t>Rathin</t>
  </si>
  <si>
    <t>Erfan</t>
  </si>
  <si>
    <t>Grill</t>
  </si>
  <si>
    <t>Door - Bedroom</t>
  </si>
  <si>
    <t>Balcony Glass Rail(Running length)</t>
  </si>
  <si>
    <t>Majuri</t>
  </si>
  <si>
    <t>Bikash</t>
  </si>
  <si>
    <t>Raw Material - 3rd Lot</t>
  </si>
  <si>
    <t>Estimated Majuri</t>
  </si>
  <si>
    <t>Toughned Glass</t>
  </si>
  <si>
    <t>Sr.no</t>
  </si>
  <si>
    <t>Services Name</t>
  </si>
  <si>
    <t>Furniture</t>
  </si>
  <si>
    <t>Bathroom</t>
  </si>
  <si>
    <t>Lights,Wires, Electricals</t>
  </si>
  <si>
    <t xml:space="preserve">Electrician Majuri - </t>
  </si>
  <si>
    <t>Payment -2</t>
  </si>
  <si>
    <t>Payment - 1</t>
  </si>
  <si>
    <t>Payment - 3</t>
  </si>
  <si>
    <t>Payment - 2</t>
  </si>
  <si>
    <t>Payment - 4</t>
  </si>
  <si>
    <t>Bank</t>
  </si>
  <si>
    <t>Payment mode</t>
  </si>
  <si>
    <t>Self</t>
  </si>
  <si>
    <t>Payment Mode</t>
  </si>
  <si>
    <t>Kitchen break &amp; Window leveling</t>
  </si>
  <si>
    <t>Civil</t>
  </si>
  <si>
    <t>Fittings</t>
  </si>
  <si>
    <t>Tiles fittings for balcony and all verandahs(including tiles)</t>
  </si>
  <si>
    <t>Window sliding Study Room</t>
  </si>
  <si>
    <t>BANK DISBURSEMENTS</t>
  </si>
  <si>
    <t>Sn. No</t>
  </si>
  <si>
    <t>Amount</t>
  </si>
  <si>
    <t>Date</t>
  </si>
  <si>
    <t>Livspace</t>
  </si>
  <si>
    <t>False Celing</t>
  </si>
  <si>
    <t>Lights</t>
  </si>
  <si>
    <t>Amount In hand</t>
  </si>
  <si>
    <t>Self Advance</t>
  </si>
  <si>
    <t>Extra Source:</t>
  </si>
  <si>
    <t>LIC-Baba</t>
  </si>
  <si>
    <t>Gaur Da Putty,Primmer</t>
  </si>
  <si>
    <t>self</t>
  </si>
  <si>
    <t>Self - Cash</t>
  </si>
  <si>
    <t>Bank ( 8000 Cash)</t>
  </si>
  <si>
    <t>Wires Electricals</t>
  </si>
  <si>
    <t>Nandan &amp; Chanchal</t>
  </si>
  <si>
    <t>Jacky &amp; Sahid</t>
  </si>
  <si>
    <t xml:space="preserve"> Self</t>
  </si>
  <si>
    <t xml:space="preserve"> Bank</t>
  </si>
  <si>
    <t>Payments</t>
  </si>
  <si>
    <t>Lic - Sounak</t>
  </si>
  <si>
    <t>Tiles</t>
  </si>
  <si>
    <t>Self - Baba Extra</t>
  </si>
  <si>
    <t>Payment - 5</t>
  </si>
  <si>
    <t>Payment - 6</t>
  </si>
  <si>
    <t>Electricals</t>
  </si>
  <si>
    <t>SwitchBoards</t>
  </si>
  <si>
    <t>5w light - 40 - 255</t>
  </si>
  <si>
    <t>10w light - 2 - 355</t>
  </si>
  <si>
    <t>15 w light - 2 - 435</t>
  </si>
  <si>
    <t>Payment - 7</t>
  </si>
  <si>
    <t xml:space="preserve">Bank </t>
  </si>
  <si>
    <t>Payment - 8</t>
  </si>
  <si>
    <t>Payment - 9</t>
  </si>
  <si>
    <t>Renovation Bathroom</t>
  </si>
  <si>
    <t>Renoavtion Kitchen and Tiles</t>
  </si>
  <si>
    <t>Bathroom &amp; Kitchen</t>
  </si>
  <si>
    <t>Granite</t>
  </si>
  <si>
    <t>Granite installation</t>
  </si>
  <si>
    <t>Additional Ply</t>
  </si>
  <si>
    <t>Led Strip Lights Profile -280(240 bulbs)- 6 piece - White</t>
  </si>
  <si>
    <t>Led Strip Lights Profile -320(240 bulbs)- 32 piece - Warm</t>
  </si>
  <si>
    <t>Profiles - 25 mm - 16 - 115 each (200 extra gari vara)</t>
  </si>
  <si>
    <t>Drivers - 13- 440 -(10 ampere smps)</t>
  </si>
  <si>
    <t>Drivers - 12 - 245(5 ampere)</t>
  </si>
  <si>
    <t>Hanging Lights</t>
  </si>
  <si>
    <t>Spot Lights</t>
  </si>
  <si>
    <t>Raw Material - 1st Lot - Ply</t>
  </si>
  <si>
    <t>Raw Material - 2nd Lot - Laminates&amp;Louvers</t>
  </si>
  <si>
    <t>Self Consumed</t>
  </si>
  <si>
    <t>Payment - 10</t>
  </si>
  <si>
    <t>Payment - 11</t>
  </si>
  <si>
    <t>Payment - 12</t>
  </si>
  <si>
    <t>Payment - 13</t>
  </si>
  <si>
    <t>Payment - 14</t>
  </si>
  <si>
    <t>Payment -3</t>
  </si>
  <si>
    <t>Payment -4</t>
  </si>
  <si>
    <t>Payment -5</t>
  </si>
  <si>
    <t>3w light - 47 - 140</t>
  </si>
  <si>
    <t>Sliding for parents room</t>
  </si>
  <si>
    <t>Sahid and Saiful</t>
  </si>
  <si>
    <t>Glue</t>
  </si>
  <si>
    <t>Payment - 15</t>
  </si>
  <si>
    <t>Payment - 16</t>
  </si>
  <si>
    <t>Payment - 17</t>
  </si>
  <si>
    <t>Payment - 18</t>
  </si>
  <si>
    <t>Lights &amp; Electricals</t>
  </si>
  <si>
    <t>Self - Sri</t>
  </si>
  <si>
    <t>Bank(3717) Self(1283)</t>
  </si>
  <si>
    <t>Tata AIA - Sounak</t>
  </si>
  <si>
    <t>Self(Self &amp; AIA)</t>
  </si>
  <si>
    <t>Payment - 19</t>
  </si>
  <si>
    <t>Payment - 20</t>
  </si>
  <si>
    <t>Estimated Glass&amp; alumunium Frame</t>
  </si>
  <si>
    <t>Payment - 21</t>
  </si>
  <si>
    <t>Payment - 22</t>
  </si>
  <si>
    <t>AIA</t>
  </si>
  <si>
    <t>Edge Binding (Furninture)</t>
  </si>
  <si>
    <t>Payment -6</t>
  </si>
  <si>
    <t>Payment -7</t>
  </si>
  <si>
    <t>Bikas Da</t>
  </si>
  <si>
    <t>Glue Extra</t>
  </si>
  <si>
    <t>Raw Material - 4th Lot Extra laminates</t>
  </si>
  <si>
    <t>Louvre Glue and muskin tape</t>
  </si>
  <si>
    <t>Sections</t>
  </si>
  <si>
    <t>Sahid- Granite 1</t>
  </si>
  <si>
    <t>Bikas da</t>
  </si>
  <si>
    <t>Payment - 23</t>
  </si>
  <si>
    <t>Payment - 24</t>
  </si>
  <si>
    <t>Edge Binding (Furninture)&amp;kabja</t>
  </si>
  <si>
    <t>Big Tiles</t>
  </si>
  <si>
    <t>Raw material Handles</t>
  </si>
  <si>
    <t>Majuri for barandah</t>
  </si>
  <si>
    <t>Tiles for verandah</t>
  </si>
  <si>
    <t>Erfan &amp; Anam (toughened)</t>
  </si>
  <si>
    <t>Payment - 25</t>
  </si>
  <si>
    <t>Anam Toughned Glass Advanced</t>
  </si>
  <si>
    <t>Spent</t>
  </si>
  <si>
    <t>5w light - 6 - 240</t>
  </si>
  <si>
    <t>2w light - 30 -100</t>
  </si>
  <si>
    <t>Led Strip Lights Profile -250(240 bulbs)- 8 piece - Warm</t>
  </si>
  <si>
    <t>Led Strip Lights Profile -250(240 bulbs)- 2 piece - White</t>
  </si>
  <si>
    <t xml:space="preserve">Profiles - 14 mm - 11 - 180 each </t>
  </si>
  <si>
    <t>Drivers - 13- 430 -(10 ampere smps)</t>
  </si>
  <si>
    <t>Driver - 8 - 120 (2 ampere smps)</t>
  </si>
  <si>
    <t>Santras for Room and barandah</t>
  </si>
  <si>
    <t>Tiles Advance</t>
  </si>
  <si>
    <t>Bathroom-Kitchen-Baranah</t>
  </si>
  <si>
    <t>Remaining Self to Pay</t>
  </si>
  <si>
    <t>Remaining Total to Pay</t>
  </si>
  <si>
    <t>Remainig Bank to Pay</t>
  </si>
  <si>
    <t>Bank To Pay in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</si>
</sst>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 Light"/>
      <family val="2"/>
      <scheme val="maj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right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9" xfId="0" applyBorder="1"/>
    <xf numFmtId="0" fontId="0" fillId="0" borderId="10" xfId="0" applyBorder="1"/>
    <xf numFmtId="0" fontId="0" fillId="3" borderId="1" xfId="0" applyFill="1" applyBorder="1"/>
    <xf numFmtId="0" fontId="0" fillId="4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5" borderId="3" xfId="0" applyFill="1" applyBorder="1"/>
    <xf numFmtId="0" fontId="0" fillId="0" borderId="2" xfId="0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1" fillId="2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7" borderId="0" xfId="0" applyFill="1"/>
    <xf numFmtId="0" fontId="0" fillId="11" borderId="0" xfId="0" applyFill="1"/>
    <xf numFmtId="0" fontId="0" fillId="12" borderId="0" xfId="0" applyFill="1"/>
    <xf numFmtId="14" fontId="0" fillId="0" borderId="13" xfId="0" applyNumberFormat="1" applyBorder="1"/>
    <xf numFmtId="0" fontId="0" fillId="13" borderId="13" xfId="0" applyFill="1" applyBorder="1"/>
    <xf numFmtId="0" fontId="0" fillId="14" borderId="5" xfId="0" applyFill="1" applyBorder="1" applyAlignment="1">
      <alignment horizontal="right" vertical="center"/>
    </xf>
    <xf numFmtId="0" fontId="0" fillId="14" borderId="5" xfId="0" applyFill="1" applyBorder="1"/>
    <xf numFmtId="0" fontId="0" fillId="15" borderId="13" xfId="0" applyFill="1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16" borderId="2" xfId="0" applyFill="1" applyBorder="1" applyAlignment="1">
      <alignment wrapText="1"/>
    </xf>
    <xf numFmtId="0" fontId="0" fillId="14" borderId="0" xfId="0" applyFill="1" applyAlignment="1">
      <alignment horizontal="right" vertical="center"/>
    </xf>
    <xf numFmtId="0" fontId="0" fillId="0" borderId="13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6" xfId="0" applyBorder="1"/>
    <xf numFmtId="0" fontId="0" fillId="0" borderId="24" xfId="0" applyBorder="1"/>
    <xf numFmtId="0" fontId="0" fillId="0" borderId="26" xfId="0" applyBorder="1"/>
    <xf numFmtId="0" fontId="0" fillId="0" borderId="25" xfId="0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27" xfId="0" applyFill="1" applyBorder="1"/>
    <xf numFmtId="0" fontId="0" fillId="0" borderId="1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26" Type="http://schemas.microsoft.com/office/2017/10/relationships/person" Target="persons/person10.xml"/><Relationship Id="rId18" Type="http://schemas.microsoft.com/office/2017/10/relationships/person" Target="persons/person2.xml"/><Relationship Id="rId39" Type="http://schemas.microsoft.com/office/2017/10/relationships/person" Target="persons/person23.xml"/><Relationship Id="rId21" Type="http://schemas.microsoft.com/office/2017/10/relationships/person" Target="persons/person3.xml"/><Relationship Id="rId42" Type="http://schemas.microsoft.com/office/2017/10/relationships/person" Target="persons/person26.xml"/><Relationship Id="rId47" Type="http://schemas.microsoft.com/office/2017/10/relationships/person" Target="persons/person31.xml"/><Relationship Id="rId63" Type="http://schemas.microsoft.com/office/2017/10/relationships/person" Target="persons/person47.xml"/><Relationship Id="rId68" Type="http://schemas.microsoft.com/office/2017/10/relationships/person" Target="persons/person51.xml"/><Relationship Id="rId34" Type="http://schemas.microsoft.com/office/2017/10/relationships/person" Target="persons/person18.xml"/><Relationship Id="rId50" Type="http://schemas.microsoft.com/office/2017/10/relationships/person" Target="persons/person34.xml"/><Relationship Id="rId55" Type="http://schemas.microsoft.com/office/2017/10/relationships/person" Target="persons/person39.xml"/><Relationship Id="rId76" Type="http://schemas.microsoft.com/office/2017/10/relationships/person" Target="persons/person59.xml"/><Relationship Id="rId7" Type="http://schemas.openxmlformats.org/officeDocument/2006/relationships/worksheet" Target="worksheets/sheet7.xml"/><Relationship Id="rId71" Type="http://schemas.microsoft.com/office/2017/10/relationships/person" Target="persons/person53.xml"/><Relationship Id="rId2" Type="http://schemas.openxmlformats.org/officeDocument/2006/relationships/worksheet" Target="worksheets/sheet2.xml"/><Relationship Id="rId16" Type="http://schemas.microsoft.com/office/2017/10/relationships/person" Target="persons/person5.xml"/><Relationship Id="rId29" Type="http://schemas.microsoft.com/office/2017/10/relationships/person" Target="persons/person13.xml"/><Relationship Id="rId11" Type="http://schemas.openxmlformats.org/officeDocument/2006/relationships/theme" Target="theme/theme1.xml"/><Relationship Id="rId24" Type="http://schemas.microsoft.com/office/2017/10/relationships/person" Target="persons/person8.xml"/><Relationship Id="rId32" Type="http://schemas.microsoft.com/office/2017/10/relationships/person" Target="persons/person16.xml"/><Relationship Id="rId37" Type="http://schemas.microsoft.com/office/2017/10/relationships/person" Target="persons/person21.xml"/><Relationship Id="rId40" Type="http://schemas.microsoft.com/office/2017/10/relationships/person" Target="persons/person24.xml"/><Relationship Id="rId45" Type="http://schemas.microsoft.com/office/2017/10/relationships/person" Target="persons/person29.xml"/><Relationship Id="rId53" Type="http://schemas.microsoft.com/office/2017/10/relationships/person" Target="persons/person37.xml"/><Relationship Id="rId58" Type="http://schemas.microsoft.com/office/2017/10/relationships/person" Target="persons/person42.xml"/><Relationship Id="rId66" Type="http://schemas.microsoft.com/office/2017/10/relationships/person" Target="persons/person50.xml"/><Relationship Id="rId74" Type="http://schemas.microsoft.com/office/2017/10/relationships/person" Target="persons/person58.xml"/><Relationship Id="rId79" Type="http://schemas.microsoft.com/office/2017/10/relationships/person" Target="persons/person63.xml"/><Relationship Id="rId5" Type="http://schemas.openxmlformats.org/officeDocument/2006/relationships/worksheet" Target="worksheets/sheet5.xml"/><Relationship Id="rId61" Type="http://schemas.microsoft.com/office/2017/10/relationships/person" Target="persons/person45.xml"/><Relationship Id="rId82" Type="http://schemas.microsoft.com/office/2017/10/relationships/person" Target="persons/person66.xml"/><Relationship Id="rId10" Type="http://schemas.openxmlformats.org/officeDocument/2006/relationships/worksheet" Target="worksheets/sheet10.xml"/><Relationship Id="rId19" Type="http://schemas.microsoft.com/office/2017/10/relationships/person" Target="persons/person0.xml"/><Relationship Id="rId31" Type="http://schemas.microsoft.com/office/2017/10/relationships/person" Target="persons/person14.xml"/><Relationship Id="rId44" Type="http://schemas.microsoft.com/office/2017/10/relationships/person" Target="persons/person27.xml"/><Relationship Id="rId52" Type="http://schemas.microsoft.com/office/2017/10/relationships/person" Target="persons/person35.xml"/><Relationship Id="rId60" Type="http://schemas.microsoft.com/office/2017/10/relationships/person" Target="persons/person44.xml"/><Relationship Id="rId65" Type="http://schemas.microsoft.com/office/2017/10/relationships/person" Target="persons/person48.xml"/><Relationship Id="rId73" Type="http://schemas.microsoft.com/office/2017/10/relationships/person" Target="persons/person56.xml"/><Relationship Id="rId78" Type="http://schemas.microsoft.com/office/2017/10/relationships/person" Target="persons/person61.xml"/><Relationship Id="rId81" Type="http://schemas.microsoft.com/office/2017/10/relationships/person" Target="persons/person6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Relationship Id="rId77" Type="http://schemas.microsoft.com/office/2017/10/relationships/person" Target="persons/person62.xml"/><Relationship Id="rId69" Type="http://schemas.microsoft.com/office/2017/10/relationships/person" Target="persons/person55.xml"/><Relationship Id="rId64" Type="http://schemas.microsoft.com/office/2017/10/relationships/person" Target="persons/person49.xml"/><Relationship Id="rId56" Type="http://schemas.microsoft.com/office/2017/10/relationships/person" Target="persons/person41.xml"/><Relationship Id="rId48" Type="http://schemas.microsoft.com/office/2017/10/relationships/person" Target="persons/person33.xml"/><Relationship Id="rId43" Type="http://schemas.microsoft.com/office/2017/10/relationships/person" Target="persons/person28.xml"/><Relationship Id="rId35" Type="http://schemas.microsoft.com/office/2017/10/relationships/person" Target="persons/person20.xml"/><Relationship Id="rId30" Type="http://schemas.microsoft.com/office/2017/10/relationships/person" Target="persons/person15.xml"/><Relationship Id="rId27" Type="http://schemas.microsoft.com/office/2017/10/relationships/person" Target="persons/person12.xml"/><Relationship Id="rId22" Type="http://schemas.microsoft.com/office/2017/10/relationships/person" Target="persons/person7.xml"/><Relationship Id="rId8" Type="http://schemas.openxmlformats.org/officeDocument/2006/relationships/worksheet" Target="worksheets/sheet8.xml"/><Relationship Id="rId80" Type="http://schemas.microsoft.com/office/2017/10/relationships/person" Target="persons/person65.xml"/><Relationship Id="rId72" Type="http://schemas.microsoft.com/office/2017/10/relationships/person" Target="persons/person57.xml"/><Relationship Id="rId51" Type="http://schemas.microsoft.com/office/2017/10/relationships/person" Target="persons/person36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67" Type="http://schemas.microsoft.com/office/2017/10/relationships/person" Target="persons/person52.xml"/><Relationship Id="rId17" Type="http://schemas.microsoft.com/office/2017/10/relationships/person" Target="persons/person1.xml"/><Relationship Id="rId25" Type="http://schemas.microsoft.com/office/2017/10/relationships/person" Target="persons/person9.xml"/><Relationship Id="rId33" Type="http://schemas.microsoft.com/office/2017/10/relationships/person" Target="persons/person17.xml"/><Relationship Id="rId38" Type="http://schemas.microsoft.com/office/2017/10/relationships/person" Target="persons/person22.xml"/><Relationship Id="rId46" Type="http://schemas.microsoft.com/office/2017/10/relationships/person" Target="persons/person30.xml"/><Relationship Id="rId59" Type="http://schemas.microsoft.com/office/2017/10/relationships/person" Target="persons/person43.xml"/><Relationship Id="rId75" Type="http://schemas.microsoft.com/office/2017/10/relationships/person" Target="persons/person60.xml"/><Relationship Id="rId70" Type="http://schemas.microsoft.com/office/2017/10/relationships/person" Target="persons/person54.xml"/><Relationship Id="rId20" Type="http://schemas.microsoft.com/office/2017/10/relationships/person" Target="persons/person4.xml"/><Relationship Id="rId41" Type="http://schemas.microsoft.com/office/2017/10/relationships/person" Target="persons/person25.xml"/><Relationship Id="rId54" Type="http://schemas.microsoft.com/office/2017/10/relationships/person" Target="persons/person38.xml"/><Relationship Id="rId62" Type="http://schemas.microsoft.com/office/2017/10/relationships/person" Target="persons/person4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calcChain" Target="calcChain.xml"/><Relationship Id="rId23" Type="http://schemas.microsoft.com/office/2017/10/relationships/person" Target="persons/person6.xml"/><Relationship Id="rId28" Type="http://schemas.microsoft.com/office/2017/10/relationships/person" Target="persons/person11.xml"/><Relationship Id="rId36" Type="http://schemas.microsoft.com/office/2017/10/relationships/person" Target="persons/person19.xml"/><Relationship Id="rId49" Type="http://schemas.microsoft.com/office/2017/10/relationships/person" Target="persons/person32.xml"/><Relationship Id="rId57" Type="http://schemas.microsoft.com/office/2017/10/relationships/person" Target="persons/person4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36B24-9BE5-46F3-B4DC-24087C579173}">
  <dimension ref="C7:Q27"/>
  <sheetViews>
    <sheetView tabSelected="1" topLeftCell="C8" workbookViewId="0">
      <selection activeCell="F21" sqref="F21"/>
    </sheetView>
  </sheetViews>
  <sheetFormatPr defaultRowHeight="14.4" x14ac:dyDescent="0.3"/>
  <cols>
    <col min="4" max="4" width="16.44140625" customWidth="1"/>
    <col min="5" max="5" width="51" customWidth="1"/>
    <col min="6" max="6" width="10.33203125" bestFit="1" customWidth="1"/>
    <col min="10" max="10" width="10.44140625" bestFit="1" customWidth="1"/>
    <col min="14" max="14" width="9.5546875" customWidth="1"/>
    <col min="16" max="16" width="9.33203125" customWidth="1"/>
    <col min="17" max="17" width="10.6640625" customWidth="1"/>
  </cols>
  <sheetData>
    <row r="7" spans="4:11" ht="15" thickBot="1" x14ac:dyDescent="0.35"/>
    <row r="8" spans="4:11" ht="79.2" customHeight="1" thickBot="1" x14ac:dyDescent="0.35">
      <c r="D8" s="22" t="s">
        <v>25</v>
      </c>
      <c r="E8" s="23" t="s">
        <v>26</v>
      </c>
      <c r="F8" s="24" t="s">
        <v>6</v>
      </c>
      <c r="G8" s="25" t="s">
        <v>65</v>
      </c>
      <c r="H8" s="45" t="s">
        <v>63</v>
      </c>
      <c r="I8" s="45" t="s">
        <v>122</v>
      </c>
      <c r="J8" s="45" t="s">
        <v>64</v>
      </c>
      <c r="K8" s="26" t="s">
        <v>13</v>
      </c>
    </row>
    <row r="9" spans="4:11" x14ac:dyDescent="0.3">
      <c r="D9" s="5">
        <v>1</v>
      </c>
      <c r="E9" t="s">
        <v>2</v>
      </c>
      <c r="F9">
        <f>Livspace!F11</f>
        <v>334279</v>
      </c>
      <c r="G9">
        <f>SUM(Livspace!F12:F14)</f>
        <v>334279</v>
      </c>
      <c r="H9">
        <v>40140</v>
      </c>
      <c r="J9">
        <f>SUM(G25:G27)</f>
        <v>294139</v>
      </c>
      <c r="K9" s="4">
        <f t="shared" ref="K9:K17" si="0">F9-G9</f>
        <v>0</v>
      </c>
    </row>
    <row r="10" spans="4:11" x14ac:dyDescent="0.3">
      <c r="D10" s="5">
        <v>2</v>
      </c>
      <c r="E10" t="s">
        <v>12</v>
      </c>
      <c r="F10">
        <f>Paint!F10</f>
        <v>65000</v>
      </c>
      <c r="G10">
        <f>SUM(Paint!F11:F17)</f>
        <v>52500</v>
      </c>
      <c r="H10">
        <v>8783</v>
      </c>
      <c r="I10">
        <v>10000</v>
      </c>
      <c r="J10">
        <f>SUM(H25:H27)</f>
        <v>33717</v>
      </c>
      <c r="K10" s="4">
        <f t="shared" si="0"/>
        <v>12500</v>
      </c>
    </row>
    <row r="11" spans="4:11" x14ac:dyDescent="0.3">
      <c r="D11" s="5">
        <v>3</v>
      </c>
      <c r="E11" t="s">
        <v>14</v>
      </c>
      <c r="F11">
        <f>'False Ceiling'!F10</f>
        <v>120000</v>
      </c>
      <c r="G11">
        <f>SUM('False Ceiling'!F11:F13)</f>
        <v>120000</v>
      </c>
      <c r="J11">
        <f>SUM(J25:J27)</f>
        <v>120000</v>
      </c>
      <c r="K11" s="4">
        <f t="shared" si="0"/>
        <v>0</v>
      </c>
    </row>
    <row r="12" spans="4:11" x14ac:dyDescent="0.3">
      <c r="D12" s="5">
        <v>4</v>
      </c>
      <c r="E12" t="s">
        <v>29</v>
      </c>
      <c r="F12">
        <f>'Electric &amp; Lights'!F30</f>
        <v>152354</v>
      </c>
      <c r="G12">
        <f>SUM('Electric &amp; Lights'!F31:F42)</f>
        <v>140884</v>
      </c>
      <c r="H12">
        <v>31695</v>
      </c>
      <c r="J12">
        <f>SUM(K25:K27)</f>
        <v>109189</v>
      </c>
      <c r="K12" s="4">
        <f t="shared" si="0"/>
        <v>11470</v>
      </c>
    </row>
    <row r="13" spans="4:11" x14ac:dyDescent="0.3">
      <c r="D13" s="5">
        <v>5</v>
      </c>
      <c r="E13" t="s">
        <v>17</v>
      </c>
      <c r="F13">
        <f>Grill!F15</f>
        <v>114000</v>
      </c>
      <c r="G13">
        <f>SUM(Grill!F16:F21)</f>
        <v>89000</v>
      </c>
      <c r="H13">
        <v>36300</v>
      </c>
      <c r="J13">
        <f>SUM(L25:L27)</f>
        <v>52700</v>
      </c>
      <c r="K13" s="4">
        <f t="shared" si="0"/>
        <v>25000</v>
      </c>
    </row>
    <row r="14" spans="4:11" x14ac:dyDescent="0.3">
      <c r="D14" s="5">
        <v>6</v>
      </c>
      <c r="E14" t="s">
        <v>27</v>
      </c>
      <c r="F14">
        <f>Furniture!F18</f>
        <v>739095</v>
      </c>
      <c r="G14">
        <f>SUM(Furniture!F19:F45)</f>
        <v>539625</v>
      </c>
      <c r="H14">
        <v>46050</v>
      </c>
      <c r="I14">
        <v>98520</v>
      </c>
      <c r="J14">
        <f>SUM(M25:M27)</f>
        <v>395055</v>
      </c>
      <c r="K14" s="4">
        <f t="shared" si="0"/>
        <v>199470</v>
      </c>
    </row>
    <row r="15" spans="4:11" x14ac:dyDescent="0.3">
      <c r="D15" s="5">
        <v>7</v>
      </c>
      <c r="E15" t="s">
        <v>82</v>
      </c>
      <c r="F15">
        <f>'Bathroom-Kitchen-Barandah'!F21</f>
        <v>312950</v>
      </c>
      <c r="G15">
        <f>SUM('Bathroom-Kitchen-Barandah'!F22:F33)</f>
        <v>247900</v>
      </c>
      <c r="H15">
        <v>129000</v>
      </c>
      <c r="I15">
        <v>19000</v>
      </c>
      <c r="J15">
        <f>SUM(N25:N27)</f>
        <v>99900</v>
      </c>
      <c r="K15" s="4">
        <f t="shared" si="0"/>
        <v>65050</v>
      </c>
    </row>
    <row r="16" spans="4:11" ht="15" thickBot="1" x14ac:dyDescent="0.35">
      <c r="D16" s="5">
        <v>8</v>
      </c>
      <c r="E16" t="s">
        <v>41</v>
      </c>
      <c r="F16">
        <f>Civil!F12</f>
        <v>30500</v>
      </c>
      <c r="G16">
        <f>SUM(Civil!F13:F16)</f>
        <v>30500</v>
      </c>
      <c r="H16">
        <v>5200</v>
      </c>
      <c r="J16">
        <f>SUM(O25:O27)</f>
        <v>25300</v>
      </c>
      <c r="K16" s="4">
        <f t="shared" si="0"/>
        <v>0</v>
      </c>
    </row>
    <row r="17" spans="3:17" ht="15" thickBot="1" x14ac:dyDescent="0.35">
      <c r="D17" s="1"/>
      <c r="E17" s="27" t="s">
        <v>6</v>
      </c>
      <c r="F17" s="2">
        <f>SUM(F9:F16)</f>
        <v>1868178</v>
      </c>
      <c r="G17" s="2">
        <f>SUM(G9:G16)</f>
        <v>1554688</v>
      </c>
      <c r="H17" s="2">
        <f>SUM(H9:H16)</f>
        <v>297168</v>
      </c>
      <c r="I17" s="2">
        <f>SUM(I9:I16)</f>
        <v>127520</v>
      </c>
      <c r="J17" s="2">
        <f>SUM(J9:J16)</f>
        <v>1130000</v>
      </c>
      <c r="K17" s="3">
        <f t="shared" si="0"/>
        <v>313490</v>
      </c>
    </row>
    <row r="18" spans="3:17" x14ac:dyDescent="0.3">
      <c r="E18" s="29" t="s">
        <v>157</v>
      </c>
      <c r="F18" s="29">
        <v>1213000</v>
      </c>
    </row>
    <row r="19" spans="3:17" x14ac:dyDescent="0.3">
      <c r="E19" s="28" t="s">
        <v>53</v>
      </c>
      <c r="F19" s="28">
        <f>SUM(H17,I17)</f>
        <v>424688</v>
      </c>
    </row>
    <row r="20" spans="3:17" x14ac:dyDescent="0.3">
      <c r="E20" s="28" t="s">
        <v>154</v>
      </c>
      <c r="F20" s="28">
        <f>F17-SUM(F18:F19)</f>
        <v>230490</v>
      </c>
    </row>
    <row r="21" spans="3:17" x14ac:dyDescent="0.3">
      <c r="E21" s="74" t="s">
        <v>155</v>
      </c>
      <c r="F21" s="28">
        <f>K17</f>
        <v>313490</v>
      </c>
    </row>
    <row r="22" spans="3:17" x14ac:dyDescent="0.3">
      <c r="E22" s="74" t="s">
        <v>156</v>
      </c>
      <c r="F22" s="28">
        <f>F21-F20</f>
        <v>83000</v>
      </c>
    </row>
    <row r="23" spans="3:17" ht="28.2" customHeight="1" x14ac:dyDescent="0.3">
      <c r="C23" s="59" t="s">
        <v>45</v>
      </c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</row>
    <row r="24" spans="3:17" x14ac:dyDescent="0.3">
      <c r="C24" s="33" t="s">
        <v>46</v>
      </c>
      <c r="D24" s="34" t="s">
        <v>52</v>
      </c>
      <c r="E24" s="35" t="s">
        <v>47</v>
      </c>
      <c r="F24" s="36" t="s">
        <v>48</v>
      </c>
      <c r="G24" s="37" t="s">
        <v>49</v>
      </c>
      <c r="H24" s="37" t="s">
        <v>12</v>
      </c>
      <c r="I24" s="37"/>
      <c r="J24" s="37" t="s">
        <v>50</v>
      </c>
      <c r="K24" s="37" t="s">
        <v>112</v>
      </c>
      <c r="L24" s="37" t="s">
        <v>17</v>
      </c>
      <c r="M24" s="37" t="s">
        <v>27</v>
      </c>
      <c r="N24" s="37" t="s">
        <v>28</v>
      </c>
      <c r="O24" s="37" t="s">
        <v>41</v>
      </c>
      <c r="P24" s="38" t="s">
        <v>6</v>
      </c>
      <c r="Q24" s="38" t="s">
        <v>10</v>
      </c>
    </row>
    <row r="25" spans="3:17" x14ac:dyDescent="0.3">
      <c r="C25" s="28">
        <v>1</v>
      </c>
      <c r="D25" s="28">
        <v>0</v>
      </c>
      <c r="E25" s="28">
        <v>300000</v>
      </c>
      <c r="F25" s="39">
        <v>45177</v>
      </c>
      <c r="G25" s="40">
        <v>127000</v>
      </c>
      <c r="H25" s="28"/>
      <c r="I25" s="28"/>
      <c r="J25" s="40">
        <v>50000</v>
      </c>
      <c r="K25" s="28"/>
      <c r="L25" s="40">
        <v>17700</v>
      </c>
      <c r="M25" s="40">
        <v>80000</v>
      </c>
      <c r="N25" s="28"/>
      <c r="O25" s="40">
        <v>25300</v>
      </c>
      <c r="P25" s="28">
        <f>SUM(G25:O25)</f>
        <v>300000</v>
      </c>
      <c r="Q25" s="28">
        <f>SUM(E25,D25)-P25</f>
        <v>0</v>
      </c>
    </row>
    <row r="26" spans="3:17" x14ac:dyDescent="0.3">
      <c r="C26" s="28">
        <v>2</v>
      </c>
      <c r="D26" s="28">
        <f>D25+Q25</f>
        <v>0</v>
      </c>
      <c r="E26" s="28">
        <v>500000</v>
      </c>
      <c r="F26" s="39">
        <v>45191</v>
      </c>
      <c r="G26" s="40">
        <v>167139</v>
      </c>
      <c r="H26" s="40">
        <v>15000</v>
      </c>
      <c r="I26" s="40"/>
      <c r="J26" s="40">
        <v>40000</v>
      </c>
      <c r="K26" s="40">
        <v>58371</v>
      </c>
      <c r="L26" s="40">
        <v>20000</v>
      </c>
      <c r="M26" s="40">
        <v>96000</v>
      </c>
      <c r="N26" s="40">
        <v>42300</v>
      </c>
      <c r="O26" s="28"/>
      <c r="P26" s="28">
        <f>SUM(G26:O26)</f>
        <v>438810</v>
      </c>
      <c r="Q26" s="28">
        <f t="shared" ref="Q26:Q27" si="1">SUM(E26,D26)-P26</f>
        <v>61190</v>
      </c>
    </row>
    <row r="27" spans="3:17" x14ac:dyDescent="0.3">
      <c r="C27" s="28">
        <v>3</v>
      </c>
      <c r="D27" s="28">
        <f>D26+Q26</f>
        <v>61190</v>
      </c>
      <c r="E27" s="28">
        <v>330000</v>
      </c>
      <c r="F27" s="39">
        <v>45216</v>
      </c>
      <c r="G27" s="28"/>
      <c r="H27" s="40">
        <v>18717</v>
      </c>
      <c r="I27" s="40"/>
      <c r="J27" s="40">
        <v>30000</v>
      </c>
      <c r="K27" s="40">
        <v>50818</v>
      </c>
      <c r="L27" s="40">
        <v>15000</v>
      </c>
      <c r="M27" s="40">
        <v>219055</v>
      </c>
      <c r="N27" s="40">
        <v>57600</v>
      </c>
      <c r="O27" s="28"/>
      <c r="P27" s="28">
        <f>SUM(G27:O27)</f>
        <v>391190</v>
      </c>
      <c r="Q27" s="28">
        <f t="shared" si="1"/>
        <v>0</v>
      </c>
    </row>
  </sheetData>
  <mergeCells count="1">
    <mergeCell ref="C23:Q23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19853-AAD7-4C4A-AE9D-387A8C77D1D3}">
  <dimension ref="D7:G34"/>
  <sheetViews>
    <sheetView topLeftCell="A12" workbookViewId="0">
      <selection activeCell="J26" sqref="J26"/>
    </sheetView>
  </sheetViews>
  <sheetFormatPr defaultRowHeight="14.4" x14ac:dyDescent="0.3"/>
  <cols>
    <col min="4" max="4" width="27.33203125" customWidth="1"/>
    <col min="5" max="5" width="31.5546875" customWidth="1"/>
    <col min="6" max="6" width="32.88671875" customWidth="1"/>
    <col min="7" max="7" width="14.109375" customWidth="1"/>
  </cols>
  <sheetData>
    <row r="7" spans="4:7" ht="15" thickBot="1" x14ac:dyDescent="0.35"/>
    <row r="8" spans="4:7" ht="63" customHeight="1" thickBot="1" x14ac:dyDescent="0.35">
      <c r="D8" s="17" t="s">
        <v>0</v>
      </c>
      <c r="E8" s="15" t="s">
        <v>1</v>
      </c>
      <c r="F8" s="16" t="s">
        <v>5</v>
      </c>
      <c r="G8" s="30" t="s">
        <v>39</v>
      </c>
    </row>
    <row r="9" spans="4:7" x14ac:dyDescent="0.3">
      <c r="D9" s="67" t="s">
        <v>62</v>
      </c>
      <c r="E9" s="9" t="s">
        <v>42</v>
      </c>
      <c r="F9" s="10">
        <v>90000</v>
      </c>
      <c r="G9" s="20"/>
    </row>
    <row r="10" spans="4:7" x14ac:dyDescent="0.3">
      <c r="D10" s="68"/>
      <c r="E10" s="11" t="s">
        <v>24</v>
      </c>
      <c r="F10" s="12">
        <v>32000</v>
      </c>
      <c r="G10" s="20"/>
    </row>
    <row r="11" spans="4:7" x14ac:dyDescent="0.3">
      <c r="D11" s="68"/>
      <c r="E11" s="11" t="s">
        <v>67</v>
      </c>
      <c r="F11" s="12">
        <v>27500</v>
      </c>
      <c r="G11" s="20"/>
    </row>
    <row r="12" spans="4:7" x14ac:dyDescent="0.3">
      <c r="D12" s="68"/>
      <c r="E12" s="11" t="s">
        <v>80</v>
      </c>
      <c r="F12" s="32">
        <v>92300</v>
      </c>
      <c r="G12" s="20"/>
    </row>
    <row r="13" spans="4:7" x14ac:dyDescent="0.3">
      <c r="D13" s="68"/>
      <c r="E13" s="11" t="s">
        <v>81</v>
      </c>
      <c r="F13" s="32">
        <v>13600</v>
      </c>
      <c r="G13" s="20"/>
    </row>
    <row r="14" spans="4:7" x14ac:dyDescent="0.3">
      <c r="D14" s="68"/>
      <c r="E14" s="11" t="s">
        <v>84</v>
      </c>
      <c r="F14" s="32">
        <v>20000</v>
      </c>
      <c r="G14" s="20"/>
    </row>
    <row r="15" spans="4:7" x14ac:dyDescent="0.3">
      <c r="D15" s="68"/>
      <c r="E15" s="11" t="s">
        <v>83</v>
      </c>
      <c r="F15" s="32">
        <v>5500</v>
      </c>
      <c r="G15" s="20"/>
    </row>
    <row r="16" spans="4:7" x14ac:dyDescent="0.3">
      <c r="D16" s="68"/>
      <c r="E16" s="11" t="s">
        <v>136</v>
      </c>
      <c r="F16" s="32">
        <v>3700</v>
      </c>
      <c r="G16" s="20"/>
    </row>
    <row r="17" spans="4:7" x14ac:dyDescent="0.3">
      <c r="D17" s="68"/>
      <c r="E17" s="11" t="s">
        <v>138</v>
      </c>
      <c r="F17" s="32">
        <v>6500</v>
      </c>
      <c r="G17" s="20"/>
    </row>
    <row r="18" spans="4:7" x14ac:dyDescent="0.3">
      <c r="D18" s="68"/>
      <c r="E18" s="11" t="s">
        <v>151</v>
      </c>
      <c r="F18" s="32">
        <v>2000</v>
      </c>
      <c r="G18" s="20"/>
    </row>
    <row r="19" spans="4:7" x14ac:dyDescent="0.3">
      <c r="D19" s="68"/>
      <c r="E19" s="11" t="s">
        <v>139</v>
      </c>
      <c r="F19" s="32">
        <v>4850</v>
      </c>
      <c r="G19" s="20"/>
    </row>
    <row r="20" spans="4:7" ht="15" thickBot="1" x14ac:dyDescent="0.35">
      <c r="D20" s="68"/>
      <c r="E20" s="11" t="s">
        <v>20</v>
      </c>
      <c r="F20" s="12">
        <v>15000</v>
      </c>
      <c r="G20" s="20"/>
    </row>
    <row r="21" spans="4:7" ht="15" thickBot="1" x14ac:dyDescent="0.35">
      <c r="D21" s="68"/>
      <c r="E21" s="13" t="s">
        <v>6</v>
      </c>
      <c r="F21" s="14">
        <f>SUM(F9:F20)</f>
        <v>312950</v>
      </c>
      <c r="G21" s="20"/>
    </row>
    <row r="22" spans="4:7" x14ac:dyDescent="0.3">
      <c r="D22" s="68"/>
      <c r="E22" s="11" t="s">
        <v>32</v>
      </c>
      <c r="F22" s="41">
        <v>50000</v>
      </c>
      <c r="G22" s="20" t="s">
        <v>68</v>
      </c>
    </row>
    <row r="23" spans="4:7" x14ac:dyDescent="0.3">
      <c r="D23" s="68"/>
      <c r="E23" s="11" t="s">
        <v>34</v>
      </c>
      <c r="F23" s="41">
        <v>23500</v>
      </c>
      <c r="G23" s="20" t="s">
        <v>38</v>
      </c>
    </row>
    <row r="24" spans="4:7" x14ac:dyDescent="0.3">
      <c r="D24" s="68"/>
      <c r="E24" s="11" t="s">
        <v>33</v>
      </c>
      <c r="F24" s="41">
        <v>50000</v>
      </c>
      <c r="G24" s="20" t="s">
        <v>68</v>
      </c>
    </row>
    <row r="25" spans="4:7" x14ac:dyDescent="0.3">
      <c r="D25" s="68"/>
      <c r="E25" s="11" t="s">
        <v>35</v>
      </c>
      <c r="F25" s="41">
        <v>40000</v>
      </c>
      <c r="G25" s="20" t="s">
        <v>36</v>
      </c>
    </row>
    <row r="26" spans="4:7" x14ac:dyDescent="0.3">
      <c r="D26" s="68"/>
      <c r="E26" s="11" t="s">
        <v>69</v>
      </c>
      <c r="F26" s="41">
        <v>2300</v>
      </c>
      <c r="G26" s="20" t="s">
        <v>36</v>
      </c>
    </row>
    <row r="27" spans="4:7" x14ac:dyDescent="0.3">
      <c r="D27" s="68"/>
      <c r="E27" s="11" t="s">
        <v>70</v>
      </c>
      <c r="F27" s="41">
        <v>5500</v>
      </c>
      <c r="G27" s="20" t="s">
        <v>38</v>
      </c>
    </row>
    <row r="28" spans="4:7" x14ac:dyDescent="0.3">
      <c r="D28" s="68"/>
      <c r="E28" s="11" t="s">
        <v>76</v>
      </c>
      <c r="F28" s="41">
        <v>50000</v>
      </c>
      <c r="G28" s="20" t="s">
        <v>36</v>
      </c>
    </row>
    <row r="29" spans="4:7" x14ac:dyDescent="0.3">
      <c r="D29" s="68"/>
      <c r="E29" s="11" t="s">
        <v>78</v>
      </c>
      <c r="F29" s="41">
        <v>6000</v>
      </c>
      <c r="G29" s="20" t="s">
        <v>36</v>
      </c>
    </row>
    <row r="30" spans="4:7" x14ac:dyDescent="0.3">
      <c r="D30" s="68"/>
      <c r="E30" s="11" t="s">
        <v>79</v>
      </c>
      <c r="F30" s="41">
        <v>1600</v>
      </c>
      <c r="G30" s="20" t="s">
        <v>36</v>
      </c>
    </row>
    <row r="31" spans="4:7" x14ac:dyDescent="0.3">
      <c r="D31" s="68"/>
      <c r="E31" s="11" t="s">
        <v>96</v>
      </c>
      <c r="F31" s="41">
        <v>15000</v>
      </c>
      <c r="G31" s="20" t="s">
        <v>122</v>
      </c>
    </row>
    <row r="32" spans="4:7" x14ac:dyDescent="0.3">
      <c r="D32" s="68"/>
      <c r="E32" s="11" t="s">
        <v>97</v>
      </c>
      <c r="F32" s="41">
        <v>4000</v>
      </c>
      <c r="G32" s="20" t="s">
        <v>122</v>
      </c>
    </row>
    <row r="33" spans="4:7" ht="15" thickBot="1" x14ac:dyDescent="0.35">
      <c r="D33" s="68"/>
      <c r="E33" s="11" t="s">
        <v>98</v>
      </c>
      <c r="F33" s="12"/>
      <c r="G33" s="20"/>
    </row>
    <row r="34" spans="4:7" ht="15" thickBot="1" x14ac:dyDescent="0.35">
      <c r="D34" s="69"/>
      <c r="E34" s="13" t="s">
        <v>13</v>
      </c>
      <c r="F34" s="14">
        <f>F21-SUM(F22:F33)</f>
        <v>65050</v>
      </c>
      <c r="G34" s="21"/>
    </row>
  </sheetData>
  <mergeCells count="1">
    <mergeCell ref="D9:D34"/>
  </mergeCells>
  <phoneticPr fontId="4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0B8EE-4C33-4613-A889-5080BF8B5D70}">
  <dimension ref="D6:I42"/>
  <sheetViews>
    <sheetView topLeftCell="A18" workbookViewId="0">
      <selection activeCell="H40" sqref="H40"/>
    </sheetView>
  </sheetViews>
  <sheetFormatPr defaultRowHeight="14.4" x14ac:dyDescent="0.3"/>
  <cols>
    <col min="4" max="5" width="24.77734375" customWidth="1"/>
    <col min="6" max="6" width="26.77734375" customWidth="1"/>
    <col min="8" max="8" width="24.77734375" customWidth="1"/>
  </cols>
  <sheetData>
    <row r="6" spans="4:7" ht="15" thickBot="1" x14ac:dyDescent="0.35"/>
    <row r="7" spans="4:7" ht="15" thickBot="1" x14ac:dyDescent="0.35">
      <c r="D7" s="64" t="s">
        <v>54</v>
      </c>
      <c r="E7" s="65"/>
      <c r="F7" s="65"/>
      <c r="G7" s="66"/>
    </row>
    <row r="8" spans="4:7" x14ac:dyDescent="0.3">
      <c r="D8" s="60" t="s">
        <v>55</v>
      </c>
      <c r="E8" s="62">
        <v>45000</v>
      </c>
      <c r="F8" s="48" t="s">
        <v>41</v>
      </c>
      <c r="G8" s="49">
        <v>4700</v>
      </c>
    </row>
    <row r="9" spans="4:7" x14ac:dyDescent="0.3">
      <c r="D9" s="61"/>
      <c r="E9" s="63"/>
      <c r="F9" s="28" t="s">
        <v>16</v>
      </c>
      <c r="G9" s="50">
        <v>12300</v>
      </c>
    </row>
    <row r="10" spans="4:7" x14ac:dyDescent="0.3">
      <c r="D10" s="61"/>
      <c r="E10" s="63"/>
      <c r="F10" s="47" t="s">
        <v>56</v>
      </c>
      <c r="G10" s="50">
        <v>6000</v>
      </c>
    </row>
    <row r="11" spans="4:7" x14ac:dyDescent="0.3">
      <c r="D11" s="51"/>
      <c r="E11" s="28"/>
      <c r="F11" s="28" t="s">
        <v>60</v>
      </c>
      <c r="G11" s="50">
        <v>16345</v>
      </c>
    </row>
    <row r="12" spans="4:7" x14ac:dyDescent="0.3">
      <c r="D12" s="51"/>
      <c r="E12" s="28"/>
      <c r="F12" s="28" t="s">
        <v>83</v>
      </c>
      <c r="G12" s="50">
        <v>5500</v>
      </c>
    </row>
    <row r="13" spans="4:7" x14ac:dyDescent="0.3">
      <c r="D13" s="51"/>
      <c r="E13" s="28"/>
      <c r="F13" s="28" t="s">
        <v>95</v>
      </c>
      <c r="G13" s="50">
        <v>155</v>
      </c>
    </row>
    <row r="14" spans="4:7" ht="15" thickBot="1" x14ac:dyDescent="0.35">
      <c r="D14" s="52"/>
      <c r="E14" s="53"/>
      <c r="F14" s="53" t="s">
        <v>10</v>
      </c>
      <c r="G14" s="54">
        <f>E8-SUM(G8:G13)</f>
        <v>0</v>
      </c>
    </row>
    <row r="18" spans="4:9" ht="15" thickBot="1" x14ac:dyDescent="0.35"/>
    <row r="19" spans="4:9" x14ac:dyDescent="0.3">
      <c r="D19" s="55" t="s">
        <v>66</v>
      </c>
      <c r="E19" s="48">
        <v>25000</v>
      </c>
      <c r="F19" s="48" t="s">
        <v>67</v>
      </c>
      <c r="G19" s="49">
        <v>23500</v>
      </c>
    </row>
    <row r="20" spans="4:9" x14ac:dyDescent="0.3">
      <c r="D20" s="51"/>
      <c r="E20" s="28"/>
      <c r="F20" s="28" t="s">
        <v>51</v>
      </c>
      <c r="G20" s="50">
        <v>1500</v>
      </c>
    </row>
    <row r="21" spans="4:9" x14ac:dyDescent="0.3">
      <c r="D21" s="51"/>
      <c r="E21" s="28"/>
      <c r="F21" s="28"/>
      <c r="G21" s="50"/>
    </row>
    <row r="22" spans="4:9" x14ac:dyDescent="0.3">
      <c r="D22" s="51"/>
      <c r="E22" s="28"/>
      <c r="F22" s="28"/>
      <c r="G22" s="50"/>
    </row>
    <row r="23" spans="4:9" ht="15" thickBot="1" x14ac:dyDescent="0.35">
      <c r="D23" s="52"/>
      <c r="E23" s="53"/>
      <c r="F23" s="53" t="s">
        <v>10</v>
      </c>
      <c r="G23" s="54">
        <f>E19-SUM(G19:G22)</f>
        <v>0</v>
      </c>
    </row>
    <row r="24" spans="4:9" ht="15" thickBot="1" x14ac:dyDescent="0.35"/>
    <row r="25" spans="4:9" ht="15" thickBot="1" x14ac:dyDescent="0.35">
      <c r="D25" s="56" t="s">
        <v>115</v>
      </c>
      <c r="E25" s="57">
        <v>313193</v>
      </c>
      <c r="F25" s="57"/>
      <c r="G25" s="57"/>
      <c r="H25" s="57" t="s">
        <v>130</v>
      </c>
      <c r="I25" s="58" t="s">
        <v>143</v>
      </c>
    </row>
    <row r="26" spans="4:9" x14ac:dyDescent="0.3">
      <c r="F26" s="29" t="s">
        <v>85</v>
      </c>
      <c r="G26" s="29">
        <v>5300</v>
      </c>
      <c r="H26" s="29" t="s">
        <v>27</v>
      </c>
      <c r="I26">
        <f>SUM(G26:G41)</f>
        <v>127520</v>
      </c>
    </row>
    <row r="27" spans="4:9" x14ac:dyDescent="0.3">
      <c r="F27" s="28" t="s">
        <v>123</v>
      </c>
      <c r="G27" s="28">
        <v>4700</v>
      </c>
      <c r="H27" s="28" t="s">
        <v>27</v>
      </c>
    </row>
    <row r="28" spans="4:9" x14ac:dyDescent="0.3">
      <c r="F28" s="28" t="s">
        <v>126</v>
      </c>
      <c r="G28" s="28">
        <v>30000</v>
      </c>
      <c r="H28" s="28" t="s">
        <v>27</v>
      </c>
    </row>
    <row r="29" spans="4:9" x14ac:dyDescent="0.3">
      <c r="F29" s="28" t="s">
        <v>127</v>
      </c>
      <c r="G29" s="28">
        <v>5590</v>
      </c>
      <c r="H29" s="28" t="s">
        <v>27</v>
      </c>
    </row>
    <row r="30" spans="4:9" x14ac:dyDescent="0.3">
      <c r="F30" s="28" t="s">
        <v>12</v>
      </c>
      <c r="G30" s="28">
        <v>10000</v>
      </c>
      <c r="H30" s="28" t="s">
        <v>12</v>
      </c>
    </row>
    <row r="31" spans="4:9" x14ac:dyDescent="0.3">
      <c r="F31" s="28" t="s">
        <v>129</v>
      </c>
      <c r="G31" s="28">
        <v>3730</v>
      </c>
      <c r="H31" s="28" t="s">
        <v>27</v>
      </c>
    </row>
    <row r="32" spans="4:9" x14ac:dyDescent="0.3">
      <c r="F32" s="28" t="s">
        <v>131</v>
      </c>
      <c r="G32" s="28">
        <v>15000</v>
      </c>
      <c r="H32" s="73" t="s">
        <v>153</v>
      </c>
    </row>
    <row r="33" spans="6:8" x14ac:dyDescent="0.3">
      <c r="F33" s="28" t="s">
        <v>132</v>
      </c>
      <c r="G33" s="28">
        <v>10000</v>
      </c>
      <c r="H33" s="28" t="s">
        <v>27</v>
      </c>
    </row>
    <row r="34" spans="6:8" x14ac:dyDescent="0.3">
      <c r="F34" s="28" t="s">
        <v>135</v>
      </c>
      <c r="G34" s="28">
        <v>4200</v>
      </c>
      <c r="H34" s="28" t="s">
        <v>27</v>
      </c>
    </row>
    <row r="35" spans="6:8" x14ac:dyDescent="0.3">
      <c r="F35" s="28" t="s">
        <v>142</v>
      </c>
      <c r="G35" s="28">
        <v>35000</v>
      </c>
      <c r="H35" s="28" t="s">
        <v>27</v>
      </c>
    </row>
    <row r="36" spans="6:8" x14ac:dyDescent="0.3">
      <c r="F36" s="73" t="s">
        <v>152</v>
      </c>
      <c r="G36" s="73">
        <v>4000</v>
      </c>
      <c r="H36" s="73" t="s">
        <v>153</v>
      </c>
    </row>
    <row r="42" spans="6:8" x14ac:dyDescent="0.3">
      <c r="G42">
        <f>E25-(SUM(G26:G41))</f>
        <v>185673</v>
      </c>
    </row>
  </sheetData>
  <mergeCells count="3">
    <mergeCell ref="D8:D10"/>
    <mergeCell ref="E8:E10"/>
    <mergeCell ref="D7:G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C9591-3B63-41AB-ACEA-B3457EA4C6A7}">
  <dimension ref="D7:G15"/>
  <sheetViews>
    <sheetView workbookViewId="0">
      <selection activeCell="E18" sqref="E18"/>
    </sheetView>
  </sheetViews>
  <sheetFormatPr defaultRowHeight="14.4" x14ac:dyDescent="0.3"/>
  <cols>
    <col min="3" max="3" width="23.109375" customWidth="1"/>
    <col min="4" max="4" width="27.33203125" customWidth="1"/>
    <col min="5" max="5" width="31.5546875" customWidth="1"/>
    <col min="6" max="6" width="32.88671875" customWidth="1"/>
    <col min="7" max="7" width="12.6640625" customWidth="1"/>
  </cols>
  <sheetData>
    <row r="7" spans="4:7" ht="15" thickBot="1" x14ac:dyDescent="0.35"/>
    <row r="8" spans="4:7" ht="60.6" customHeight="1" thickBot="1" x14ac:dyDescent="0.35">
      <c r="D8" s="6" t="s">
        <v>0</v>
      </c>
      <c r="E8" s="7" t="s">
        <v>1</v>
      </c>
      <c r="F8" s="8" t="s">
        <v>5</v>
      </c>
      <c r="G8" s="30" t="s">
        <v>37</v>
      </c>
    </row>
    <row r="9" spans="4:7" x14ac:dyDescent="0.3">
      <c r="D9" s="67" t="s">
        <v>2</v>
      </c>
      <c r="E9" t="s">
        <v>3</v>
      </c>
      <c r="F9" s="4">
        <v>226015</v>
      </c>
      <c r="G9" s="20"/>
    </row>
    <row r="10" spans="4:7" ht="15" thickBot="1" x14ac:dyDescent="0.35">
      <c r="D10" s="68"/>
      <c r="E10" t="s">
        <v>4</v>
      </c>
      <c r="F10" s="4">
        <v>108264</v>
      </c>
      <c r="G10" s="20"/>
    </row>
    <row r="11" spans="4:7" ht="15" thickBot="1" x14ac:dyDescent="0.35">
      <c r="D11" s="68"/>
      <c r="E11" s="1" t="s">
        <v>6</v>
      </c>
      <c r="F11" s="3">
        <f>SUM(F9,F10)</f>
        <v>334279</v>
      </c>
      <c r="G11" s="20"/>
    </row>
    <row r="12" spans="4:7" x14ac:dyDescent="0.3">
      <c r="D12" s="68"/>
      <c r="E12" t="s">
        <v>7</v>
      </c>
      <c r="F12" s="42">
        <v>40000</v>
      </c>
      <c r="G12" s="20" t="s">
        <v>38</v>
      </c>
    </row>
    <row r="13" spans="4:7" x14ac:dyDescent="0.3">
      <c r="D13" s="68"/>
      <c r="E13" t="s">
        <v>8</v>
      </c>
      <c r="F13" s="42">
        <v>127140</v>
      </c>
      <c r="G13" s="20" t="s">
        <v>36</v>
      </c>
    </row>
    <row r="14" spans="4:7" ht="15" thickBot="1" x14ac:dyDescent="0.35">
      <c r="D14" s="68"/>
      <c r="E14" t="s">
        <v>9</v>
      </c>
      <c r="F14" s="42">
        <v>167139</v>
      </c>
      <c r="G14" s="20" t="s">
        <v>36</v>
      </c>
    </row>
    <row r="15" spans="4:7" ht="15" thickBot="1" x14ac:dyDescent="0.35">
      <c r="D15" s="69"/>
      <c r="E15" s="1" t="s">
        <v>10</v>
      </c>
      <c r="F15" s="3">
        <f>F11-SUM(F12:F14)</f>
        <v>0</v>
      </c>
      <c r="G15" s="21"/>
    </row>
  </sheetData>
  <mergeCells count="1">
    <mergeCell ref="D9:D1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12692-EDEE-4A22-9F00-43BA354170EF}">
  <dimension ref="D7:G18"/>
  <sheetViews>
    <sheetView workbookViewId="0">
      <selection activeCell="G20" sqref="G20"/>
    </sheetView>
  </sheetViews>
  <sheetFormatPr defaultRowHeight="14.4" x14ac:dyDescent="0.3"/>
  <cols>
    <col min="4" max="4" width="18.33203125" customWidth="1"/>
    <col min="5" max="5" width="27.33203125" customWidth="1"/>
    <col min="6" max="6" width="31.5546875" customWidth="1"/>
    <col min="7" max="7" width="32.88671875" customWidth="1"/>
  </cols>
  <sheetData>
    <row r="7" spans="4:7" ht="15" thickBot="1" x14ac:dyDescent="0.35"/>
    <row r="8" spans="4:7" ht="58.95" customHeight="1" thickBot="1" x14ac:dyDescent="0.35">
      <c r="D8" s="6" t="s">
        <v>0</v>
      </c>
      <c r="E8" s="7" t="s">
        <v>1</v>
      </c>
      <c r="F8" s="8" t="s">
        <v>5</v>
      </c>
      <c r="G8" s="30" t="s">
        <v>37</v>
      </c>
    </row>
    <row r="9" spans="4:7" ht="15" thickBot="1" x14ac:dyDescent="0.35">
      <c r="D9" s="67" t="s">
        <v>11</v>
      </c>
      <c r="E9" s="9" t="s">
        <v>12</v>
      </c>
      <c r="F9" s="10">
        <v>65000</v>
      </c>
      <c r="G9" s="20"/>
    </row>
    <row r="10" spans="4:7" ht="15" thickBot="1" x14ac:dyDescent="0.35">
      <c r="D10" s="68"/>
      <c r="E10" s="13" t="s">
        <v>6</v>
      </c>
      <c r="F10" s="14">
        <f>F9</f>
        <v>65000</v>
      </c>
      <c r="G10" s="20"/>
    </row>
    <row r="11" spans="4:7" x14ac:dyDescent="0.3">
      <c r="D11" s="68"/>
      <c r="E11" s="11" t="s">
        <v>32</v>
      </c>
      <c r="F11" s="41">
        <v>6000</v>
      </c>
      <c r="G11" s="20" t="s">
        <v>57</v>
      </c>
    </row>
    <row r="12" spans="4:7" x14ac:dyDescent="0.3">
      <c r="D12" s="68"/>
      <c r="E12" s="11" t="s">
        <v>31</v>
      </c>
      <c r="F12" s="41">
        <v>15000</v>
      </c>
      <c r="G12" s="20" t="s">
        <v>36</v>
      </c>
    </row>
    <row r="13" spans="4:7" x14ac:dyDescent="0.3">
      <c r="D13" s="68"/>
      <c r="E13" s="11" t="s">
        <v>101</v>
      </c>
      <c r="F13" s="41">
        <v>15000</v>
      </c>
      <c r="G13" s="20" t="s">
        <v>36</v>
      </c>
    </row>
    <row r="14" spans="4:7" x14ac:dyDescent="0.3">
      <c r="D14" s="68"/>
      <c r="E14" s="11" t="s">
        <v>102</v>
      </c>
      <c r="F14" s="41">
        <v>5000</v>
      </c>
      <c r="G14" s="20" t="s">
        <v>114</v>
      </c>
    </row>
    <row r="15" spans="4:7" x14ac:dyDescent="0.3">
      <c r="D15" s="68"/>
      <c r="E15" s="11" t="s">
        <v>103</v>
      </c>
      <c r="F15" s="41">
        <v>1500</v>
      </c>
      <c r="G15" s="20" t="s">
        <v>38</v>
      </c>
    </row>
    <row r="16" spans="4:7" x14ac:dyDescent="0.3">
      <c r="D16" s="68"/>
      <c r="E16" s="11" t="s">
        <v>124</v>
      </c>
      <c r="F16" s="41">
        <v>10000</v>
      </c>
      <c r="G16" s="20" t="s">
        <v>122</v>
      </c>
    </row>
    <row r="17" spans="4:7" ht="15" thickBot="1" x14ac:dyDescent="0.35">
      <c r="D17" s="68"/>
      <c r="E17" s="11" t="s">
        <v>125</v>
      </c>
      <c r="F17" s="12">
        <v>0</v>
      </c>
      <c r="G17" s="20" t="s">
        <v>36</v>
      </c>
    </row>
    <row r="18" spans="4:7" ht="15" thickBot="1" x14ac:dyDescent="0.35">
      <c r="D18" s="69"/>
      <c r="E18" s="13" t="s">
        <v>13</v>
      </c>
      <c r="F18" s="14">
        <f>F10-SUM(F11:F17)</f>
        <v>12500</v>
      </c>
      <c r="G18" s="21"/>
    </row>
  </sheetData>
  <mergeCells count="1">
    <mergeCell ref="D9:D18"/>
  </mergeCells>
  <phoneticPr fontId="4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9F67B-3322-470C-8A9C-70E95A023898}">
  <dimension ref="D7:G14"/>
  <sheetViews>
    <sheetView workbookViewId="0">
      <selection activeCell="F13" sqref="F13"/>
    </sheetView>
  </sheetViews>
  <sheetFormatPr defaultRowHeight="14.4" x14ac:dyDescent="0.3"/>
  <cols>
    <col min="4" max="4" width="27.33203125" customWidth="1"/>
    <col min="5" max="5" width="31.5546875" customWidth="1"/>
    <col min="6" max="6" width="32.88671875" customWidth="1"/>
    <col min="7" max="7" width="13.5546875" customWidth="1"/>
  </cols>
  <sheetData>
    <row r="7" spans="4:7" ht="15" thickBot="1" x14ac:dyDescent="0.35"/>
    <row r="8" spans="4:7" ht="79.95" customHeight="1" thickBot="1" x14ac:dyDescent="0.35">
      <c r="D8" s="6" t="s">
        <v>0</v>
      </c>
      <c r="E8" s="7" t="s">
        <v>1</v>
      </c>
      <c r="F8" s="8" t="s">
        <v>5</v>
      </c>
      <c r="G8" s="30" t="s">
        <v>39</v>
      </c>
    </row>
    <row r="9" spans="4:7" ht="15" thickBot="1" x14ac:dyDescent="0.35">
      <c r="D9" s="67" t="s">
        <v>15</v>
      </c>
      <c r="E9" s="9" t="s">
        <v>14</v>
      </c>
      <c r="F9" s="10">
        <v>120000</v>
      </c>
      <c r="G9" s="20"/>
    </row>
    <row r="10" spans="4:7" ht="15" thickBot="1" x14ac:dyDescent="0.35">
      <c r="D10" s="68"/>
      <c r="E10" s="13" t="s">
        <v>6</v>
      </c>
      <c r="F10" s="14">
        <f>F9</f>
        <v>120000</v>
      </c>
      <c r="G10" s="20"/>
    </row>
    <row r="11" spans="4:7" x14ac:dyDescent="0.3">
      <c r="D11" s="68"/>
      <c r="E11" s="11" t="s">
        <v>32</v>
      </c>
      <c r="F11" s="42">
        <v>50000</v>
      </c>
      <c r="G11" s="20" t="s">
        <v>36</v>
      </c>
    </row>
    <row r="12" spans="4:7" x14ac:dyDescent="0.3">
      <c r="D12" s="68"/>
      <c r="E12" s="11" t="s">
        <v>34</v>
      </c>
      <c r="F12" s="42">
        <v>40000</v>
      </c>
      <c r="G12" s="20" t="s">
        <v>36</v>
      </c>
    </row>
    <row r="13" spans="4:7" ht="15" thickBot="1" x14ac:dyDescent="0.35">
      <c r="D13" s="68"/>
      <c r="E13" s="11" t="s">
        <v>33</v>
      </c>
      <c r="F13" s="42">
        <v>30000</v>
      </c>
      <c r="G13" s="20" t="s">
        <v>36</v>
      </c>
    </row>
    <row r="14" spans="4:7" ht="15" thickBot="1" x14ac:dyDescent="0.35">
      <c r="D14" s="69"/>
      <c r="E14" s="13" t="s">
        <v>13</v>
      </c>
      <c r="F14" s="14">
        <f>F10-SUM(F11:F13)</f>
        <v>0</v>
      </c>
      <c r="G14" s="21"/>
    </row>
  </sheetData>
  <mergeCells count="1">
    <mergeCell ref="D9:D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544B4-216C-4DA0-B248-9403EAEF3872}">
  <dimension ref="D7:G43"/>
  <sheetViews>
    <sheetView topLeftCell="A22" workbookViewId="0">
      <selection activeCell="F22" sqref="F22"/>
    </sheetView>
  </sheetViews>
  <sheetFormatPr defaultRowHeight="14.4" x14ac:dyDescent="0.3"/>
  <cols>
    <col min="4" max="4" width="27.33203125" customWidth="1"/>
    <col min="5" max="5" width="49.33203125" customWidth="1"/>
    <col min="6" max="6" width="32.88671875" customWidth="1"/>
    <col min="7" max="7" width="16.109375" customWidth="1"/>
  </cols>
  <sheetData>
    <row r="7" spans="4:7" ht="15" thickBot="1" x14ac:dyDescent="0.35"/>
    <row r="8" spans="4:7" ht="64.95" customHeight="1" thickBot="1" x14ac:dyDescent="0.35">
      <c r="D8" s="17" t="s">
        <v>0</v>
      </c>
      <c r="E8" s="15" t="s">
        <v>1</v>
      </c>
      <c r="F8" s="16" t="s">
        <v>5</v>
      </c>
      <c r="G8" s="30" t="s">
        <v>39</v>
      </c>
    </row>
    <row r="9" spans="4:7" x14ac:dyDescent="0.3">
      <c r="D9" s="67" t="s">
        <v>61</v>
      </c>
      <c r="E9" s="9" t="s">
        <v>73</v>
      </c>
      <c r="F9" s="10">
        <v>10200</v>
      </c>
      <c r="G9" s="20"/>
    </row>
    <row r="10" spans="4:7" x14ac:dyDescent="0.3">
      <c r="D10" s="68"/>
      <c r="E10" s="11" t="s">
        <v>144</v>
      </c>
      <c r="F10" s="12">
        <v>1440</v>
      </c>
      <c r="G10" s="20"/>
    </row>
    <row r="11" spans="4:7" x14ac:dyDescent="0.3">
      <c r="D11" s="68"/>
      <c r="E11" t="s">
        <v>74</v>
      </c>
      <c r="F11" s="4">
        <v>710</v>
      </c>
      <c r="G11" s="20"/>
    </row>
    <row r="12" spans="4:7" x14ac:dyDescent="0.3">
      <c r="D12" s="68"/>
      <c r="E12" t="s">
        <v>104</v>
      </c>
      <c r="F12" s="4">
        <v>6580</v>
      </c>
      <c r="G12" s="20"/>
    </row>
    <row r="13" spans="4:7" x14ac:dyDescent="0.3">
      <c r="D13" s="68"/>
      <c r="E13" t="s">
        <v>145</v>
      </c>
      <c r="F13" s="4">
        <v>3000</v>
      </c>
      <c r="G13" s="20"/>
    </row>
    <row r="14" spans="4:7" x14ac:dyDescent="0.3">
      <c r="D14" s="68"/>
      <c r="E14" t="s">
        <v>75</v>
      </c>
      <c r="F14" s="4">
        <v>870</v>
      </c>
      <c r="G14" s="20"/>
    </row>
    <row r="15" spans="4:7" x14ac:dyDescent="0.3">
      <c r="D15" s="68"/>
      <c r="E15" t="s">
        <v>87</v>
      </c>
      <c r="F15" s="4">
        <v>10240</v>
      </c>
      <c r="G15" s="20"/>
    </row>
    <row r="16" spans="4:7" x14ac:dyDescent="0.3">
      <c r="D16" s="68"/>
      <c r="E16" t="s">
        <v>86</v>
      </c>
      <c r="F16" s="4">
        <v>1680</v>
      </c>
      <c r="G16" s="20"/>
    </row>
    <row r="17" spans="4:7" x14ac:dyDescent="0.3">
      <c r="D17" s="68"/>
      <c r="E17" t="s">
        <v>146</v>
      </c>
      <c r="F17" s="4">
        <v>2000</v>
      </c>
      <c r="G17" s="20"/>
    </row>
    <row r="18" spans="4:7" x14ac:dyDescent="0.3">
      <c r="D18" s="68"/>
      <c r="E18" t="s">
        <v>147</v>
      </c>
      <c r="F18" s="4">
        <v>500</v>
      </c>
      <c r="G18" s="20"/>
    </row>
    <row r="19" spans="4:7" x14ac:dyDescent="0.3">
      <c r="D19" s="68"/>
      <c r="E19" t="s">
        <v>88</v>
      </c>
      <c r="F19" s="4">
        <v>2040</v>
      </c>
      <c r="G19" s="20"/>
    </row>
    <row r="20" spans="4:7" x14ac:dyDescent="0.3">
      <c r="D20" s="68"/>
      <c r="E20" t="s">
        <v>148</v>
      </c>
      <c r="F20" s="4">
        <v>1980</v>
      </c>
      <c r="G20" s="20"/>
    </row>
    <row r="21" spans="4:7" x14ac:dyDescent="0.3">
      <c r="D21" s="68"/>
      <c r="E21" t="s">
        <v>92</v>
      </c>
      <c r="F21" s="4"/>
      <c r="G21" s="20"/>
    </row>
    <row r="22" spans="4:7" x14ac:dyDescent="0.3">
      <c r="D22" s="68"/>
      <c r="E22" t="s">
        <v>90</v>
      </c>
      <c r="F22" s="4">
        <v>2940</v>
      </c>
      <c r="G22" s="20"/>
    </row>
    <row r="23" spans="4:7" x14ac:dyDescent="0.3">
      <c r="D23" s="68"/>
      <c r="E23" t="s">
        <v>89</v>
      </c>
      <c r="F23" s="4">
        <v>5720</v>
      </c>
      <c r="G23" s="20"/>
    </row>
    <row r="24" spans="4:7" x14ac:dyDescent="0.3">
      <c r="D24" s="68"/>
      <c r="E24" t="s">
        <v>149</v>
      </c>
      <c r="F24" s="4">
        <v>430</v>
      </c>
      <c r="G24" s="20"/>
    </row>
    <row r="25" spans="4:7" x14ac:dyDescent="0.3">
      <c r="D25" s="68"/>
      <c r="E25" t="s">
        <v>150</v>
      </c>
      <c r="F25" s="4">
        <v>960</v>
      </c>
      <c r="G25" s="20"/>
    </row>
    <row r="26" spans="4:7" x14ac:dyDescent="0.3">
      <c r="D26" s="68"/>
      <c r="E26" t="s">
        <v>71</v>
      </c>
      <c r="F26" s="4">
        <v>26960</v>
      </c>
      <c r="G26" s="20"/>
    </row>
    <row r="27" spans="4:7" x14ac:dyDescent="0.3">
      <c r="D27" s="68"/>
      <c r="E27" t="s">
        <v>72</v>
      </c>
      <c r="F27" s="4">
        <v>31754</v>
      </c>
      <c r="G27" s="20"/>
    </row>
    <row r="28" spans="4:7" x14ac:dyDescent="0.3">
      <c r="D28" s="68"/>
      <c r="E28" t="s">
        <v>30</v>
      </c>
      <c r="F28" s="4">
        <v>27000</v>
      </c>
      <c r="G28" s="20"/>
    </row>
    <row r="29" spans="4:7" ht="15" thickBot="1" x14ac:dyDescent="0.35">
      <c r="D29" s="68"/>
      <c r="E29" t="s">
        <v>91</v>
      </c>
      <c r="F29" s="4">
        <v>15350</v>
      </c>
      <c r="G29" s="20"/>
    </row>
    <row r="30" spans="4:7" ht="15" thickBot="1" x14ac:dyDescent="0.35">
      <c r="D30" s="68"/>
      <c r="E30" s="1" t="s">
        <v>6</v>
      </c>
      <c r="F30" s="3">
        <f>SUM(F9:F29)</f>
        <v>152354</v>
      </c>
      <c r="G30" s="20"/>
    </row>
    <row r="31" spans="4:7" x14ac:dyDescent="0.3">
      <c r="D31" s="68"/>
      <c r="E31" t="s">
        <v>32</v>
      </c>
      <c r="F31" s="41">
        <v>16345</v>
      </c>
      <c r="G31" s="20" t="s">
        <v>38</v>
      </c>
    </row>
    <row r="32" spans="4:7" x14ac:dyDescent="0.3">
      <c r="D32" s="68"/>
      <c r="E32" t="s">
        <v>34</v>
      </c>
      <c r="F32" s="41">
        <v>11088</v>
      </c>
      <c r="G32" s="20" t="s">
        <v>36</v>
      </c>
    </row>
    <row r="33" spans="4:7" x14ac:dyDescent="0.3">
      <c r="D33" s="68"/>
      <c r="E33" t="s">
        <v>33</v>
      </c>
      <c r="F33" s="41">
        <v>4100</v>
      </c>
      <c r="G33" s="20" t="s">
        <v>36</v>
      </c>
    </row>
    <row r="34" spans="4:7" x14ac:dyDescent="0.3">
      <c r="D34" s="68"/>
      <c r="E34" t="s">
        <v>35</v>
      </c>
      <c r="F34" s="41">
        <v>6903</v>
      </c>
      <c r="G34" s="20" t="s">
        <v>36</v>
      </c>
    </row>
    <row r="35" spans="4:7" x14ac:dyDescent="0.3">
      <c r="D35" s="68"/>
      <c r="E35" t="s">
        <v>69</v>
      </c>
      <c r="F35" s="41">
        <v>36280</v>
      </c>
      <c r="G35" s="20" t="s">
        <v>36</v>
      </c>
    </row>
    <row r="36" spans="4:7" x14ac:dyDescent="0.3">
      <c r="D36" s="68"/>
      <c r="E36" t="s">
        <v>70</v>
      </c>
      <c r="F36" s="41">
        <v>8805</v>
      </c>
      <c r="G36" s="20" t="s">
        <v>36</v>
      </c>
    </row>
    <row r="37" spans="4:7" x14ac:dyDescent="0.3">
      <c r="D37" s="68"/>
      <c r="E37" t="s">
        <v>76</v>
      </c>
      <c r="F37" s="41">
        <v>31700</v>
      </c>
      <c r="G37" s="20" t="s">
        <v>36</v>
      </c>
    </row>
    <row r="38" spans="4:7" x14ac:dyDescent="0.3">
      <c r="D38" s="68"/>
      <c r="E38" t="s">
        <v>78</v>
      </c>
      <c r="F38" s="41">
        <v>15350</v>
      </c>
      <c r="G38" s="20" t="s">
        <v>38</v>
      </c>
    </row>
    <row r="39" spans="4:7" x14ac:dyDescent="0.3">
      <c r="D39" s="68"/>
      <c r="E39" t="s">
        <v>79</v>
      </c>
      <c r="F39" s="41">
        <v>5454</v>
      </c>
      <c r="G39" s="20" t="s">
        <v>36</v>
      </c>
    </row>
    <row r="40" spans="4:7" x14ac:dyDescent="0.3">
      <c r="D40" s="68"/>
      <c r="E40" t="s">
        <v>96</v>
      </c>
      <c r="F40" s="41">
        <v>2859</v>
      </c>
      <c r="G40" s="20" t="s">
        <v>36</v>
      </c>
    </row>
    <row r="41" spans="4:7" x14ac:dyDescent="0.3">
      <c r="D41" s="68"/>
      <c r="E41" t="s">
        <v>97</v>
      </c>
      <c r="F41" s="41">
        <v>2000</v>
      </c>
      <c r="G41" s="20" t="s">
        <v>36</v>
      </c>
    </row>
    <row r="42" spans="4:7" ht="15" thickBot="1" x14ac:dyDescent="0.35">
      <c r="D42" s="68"/>
      <c r="E42" t="s">
        <v>98</v>
      </c>
      <c r="F42" s="4"/>
      <c r="G42" s="20"/>
    </row>
    <row r="43" spans="4:7" ht="15" thickBot="1" x14ac:dyDescent="0.35">
      <c r="D43" s="69"/>
      <c r="E43" s="1" t="s">
        <v>10</v>
      </c>
      <c r="F43" s="3">
        <f>F30-SUM(F31:F42)</f>
        <v>11470</v>
      </c>
      <c r="G43" s="21"/>
    </row>
  </sheetData>
  <mergeCells count="1">
    <mergeCell ref="D9:D43"/>
  </mergeCells>
  <phoneticPr fontId="4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BB101-D3B6-42F4-94AF-045AE645D71D}">
  <dimension ref="D7:G22"/>
  <sheetViews>
    <sheetView workbookViewId="0">
      <selection activeCell="J13" sqref="J13"/>
    </sheetView>
  </sheetViews>
  <sheetFormatPr defaultRowHeight="14.4" x14ac:dyDescent="0.3"/>
  <cols>
    <col min="4" max="4" width="27.33203125" customWidth="1"/>
    <col min="5" max="5" width="31.5546875" customWidth="1"/>
    <col min="6" max="6" width="32.88671875" customWidth="1"/>
    <col min="7" max="7" width="13.6640625" customWidth="1"/>
  </cols>
  <sheetData>
    <row r="7" spans="4:7" ht="15" thickBot="1" x14ac:dyDescent="0.35"/>
    <row r="8" spans="4:7" ht="70.2" customHeight="1" thickBot="1" x14ac:dyDescent="0.35">
      <c r="D8" s="17" t="s">
        <v>0</v>
      </c>
      <c r="E8" s="15" t="s">
        <v>1</v>
      </c>
      <c r="F8" s="16" t="s">
        <v>5</v>
      </c>
      <c r="G8" s="30" t="s">
        <v>39</v>
      </c>
    </row>
    <row r="9" spans="4:7" x14ac:dyDescent="0.3">
      <c r="D9" s="67" t="s">
        <v>140</v>
      </c>
      <c r="E9" s="9" t="s">
        <v>17</v>
      </c>
      <c r="F9" s="10">
        <v>41000</v>
      </c>
      <c r="G9" s="20"/>
    </row>
    <row r="10" spans="4:7" x14ac:dyDescent="0.3">
      <c r="D10" s="68"/>
      <c r="E10" s="11" t="s">
        <v>19</v>
      </c>
      <c r="F10" s="12">
        <v>19000</v>
      </c>
      <c r="G10" s="20"/>
    </row>
    <row r="11" spans="4:7" x14ac:dyDescent="0.3">
      <c r="D11" s="68"/>
      <c r="E11" s="11" t="s">
        <v>18</v>
      </c>
      <c r="F11" s="12">
        <v>16500</v>
      </c>
      <c r="G11" s="20"/>
    </row>
    <row r="12" spans="4:7" x14ac:dyDescent="0.3">
      <c r="D12" s="68"/>
      <c r="E12" s="11" t="s">
        <v>44</v>
      </c>
      <c r="F12" s="12">
        <v>17500</v>
      </c>
      <c r="G12" s="20"/>
    </row>
    <row r="13" spans="4:7" x14ac:dyDescent="0.3">
      <c r="D13" s="68"/>
      <c r="E13" s="11" t="s">
        <v>105</v>
      </c>
      <c r="F13" s="12">
        <v>15000</v>
      </c>
      <c r="G13" s="20"/>
    </row>
    <row r="14" spans="4:7" ht="15" thickBot="1" x14ac:dyDescent="0.35">
      <c r="D14" s="68"/>
      <c r="E14" s="11" t="s">
        <v>20</v>
      </c>
      <c r="F14" s="12">
        <v>5000</v>
      </c>
      <c r="G14" s="20"/>
    </row>
    <row r="15" spans="4:7" ht="15" thickBot="1" x14ac:dyDescent="0.35">
      <c r="D15" s="68"/>
      <c r="E15" s="13" t="s">
        <v>6</v>
      </c>
      <c r="F15" s="14">
        <f>SUM(F9:F14)</f>
        <v>114000</v>
      </c>
      <c r="G15" s="20"/>
    </row>
    <row r="16" spans="4:7" x14ac:dyDescent="0.3">
      <c r="D16" s="68"/>
      <c r="E16" s="11" t="s">
        <v>32</v>
      </c>
      <c r="F16" s="41">
        <v>24000</v>
      </c>
      <c r="G16" s="20" t="s">
        <v>38</v>
      </c>
    </row>
    <row r="17" spans="4:7" x14ac:dyDescent="0.3">
      <c r="D17" s="68"/>
      <c r="E17" s="11" t="s">
        <v>34</v>
      </c>
      <c r="F17" s="41">
        <v>12300</v>
      </c>
      <c r="G17" s="20" t="s">
        <v>38</v>
      </c>
    </row>
    <row r="18" spans="4:7" x14ac:dyDescent="0.3">
      <c r="D18" s="68"/>
      <c r="E18" s="11" t="s">
        <v>33</v>
      </c>
      <c r="F18" s="41">
        <v>17700</v>
      </c>
      <c r="G18" s="20" t="s">
        <v>36</v>
      </c>
    </row>
    <row r="19" spans="4:7" x14ac:dyDescent="0.3">
      <c r="D19" s="68"/>
      <c r="E19" s="11" t="s">
        <v>35</v>
      </c>
      <c r="F19" s="41">
        <v>20000</v>
      </c>
      <c r="G19" s="4" t="s">
        <v>36</v>
      </c>
    </row>
    <row r="20" spans="4:7" x14ac:dyDescent="0.3">
      <c r="D20" s="68"/>
      <c r="E20" s="11" t="s">
        <v>69</v>
      </c>
      <c r="F20" s="46">
        <v>15000</v>
      </c>
      <c r="G20" s="4" t="s">
        <v>36</v>
      </c>
    </row>
    <row r="21" spans="4:7" ht="15" thickBot="1" x14ac:dyDescent="0.35">
      <c r="D21" s="68"/>
      <c r="E21" s="11" t="s">
        <v>70</v>
      </c>
      <c r="F21" s="43"/>
      <c r="G21" s="4"/>
    </row>
    <row r="22" spans="4:7" ht="15" thickBot="1" x14ac:dyDescent="0.35">
      <c r="D22" s="69"/>
      <c r="E22" s="13" t="s">
        <v>13</v>
      </c>
      <c r="F22" s="44">
        <f>F15-SUM(F16:F21)</f>
        <v>25000</v>
      </c>
      <c r="G22" s="21"/>
    </row>
  </sheetData>
  <mergeCells count="1">
    <mergeCell ref="D9:D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9E78A-73E3-4557-BBEF-16699418D276}">
  <dimension ref="D7:G17"/>
  <sheetViews>
    <sheetView workbookViewId="0">
      <selection activeCell="F10" sqref="F10"/>
    </sheetView>
  </sheetViews>
  <sheetFormatPr defaultRowHeight="14.4" x14ac:dyDescent="0.3"/>
  <cols>
    <col min="4" max="4" width="27.33203125" customWidth="1"/>
    <col min="5" max="5" width="31.5546875" customWidth="1"/>
    <col min="6" max="6" width="32.88671875" customWidth="1"/>
    <col min="7" max="7" width="15.33203125" customWidth="1"/>
  </cols>
  <sheetData>
    <row r="7" spans="4:7" ht="15" thickBot="1" x14ac:dyDescent="0.35"/>
    <row r="8" spans="4:7" ht="36.6" thickBot="1" x14ac:dyDescent="0.35">
      <c r="D8" s="17" t="s">
        <v>0</v>
      </c>
      <c r="E8" s="15" t="s">
        <v>1</v>
      </c>
      <c r="F8" s="16" t="s">
        <v>5</v>
      </c>
      <c r="G8" s="30" t="s">
        <v>39</v>
      </c>
    </row>
    <row r="9" spans="4:7" x14ac:dyDescent="0.3">
      <c r="D9" s="67" t="s">
        <v>106</v>
      </c>
      <c r="E9" s="9" t="s">
        <v>40</v>
      </c>
      <c r="F9" s="10">
        <v>16500</v>
      </c>
      <c r="G9" s="20"/>
    </row>
    <row r="10" spans="4:7" ht="28.8" x14ac:dyDescent="0.3">
      <c r="D10" s="68"/>
      <c r="E10" s="31" t="s">
        <v>43</v>
      </c>
      <c r="F10" s="12">
        <v>14000</v>
      </c>
      <c r="G10" s="20"/>
    </row>
    <row r="11" spans="4:7" ht="15" thickBot="1" x14ac:dyDescent="0.35">
      <c r="D11" s="68"/>
      <c r="E11" s="11" t="s">
        <v>28</v>
      </c>
      <c r="F11" s="12"/>
      <c r="G11" s="20"/>
    </row>
    <row r="12" spans="4:7" ht="15" thickBot="1" x14ac:dyDescent="0.35">
      <c r="D12" s="68"/>
      <c r="E12" s="13" t="s">
        <v>6</v>
      </c>
      <c r="F12" s="14">
        <f>SUM(F9:F11)</f>
        <v>30500</v>
      </c>
      <c r="G12" s="20"/>
    </row>
    <row r="13" spans="4:7" x14ac:dyDescent="0.3">
      <c r="D13" s="68"/>
      <c r="E13" s="11" t="s">
        <v>32</v>
      </c>
      <c r="F13" s="41">
        <v>4700</v>
      </c>
      <c r="G13" s="20" t="s">
        <v>38</v>
      </c>
    </row>
    <row r="14" spans="4:7" x14ac:dyDescent="0.3">
      <c r="D14" s="68"/>
      <c r="E14" s="11" t="s">
        <v>34</v>
      </c>
      <c r="F14" s="41">
        <v>500</v>
      </c>
      <c r="G14" s="20" t="s">
        <v>58</v>
      </c>
    </row>
    <row r="15" spans="4:7" x14ac:dyDescent="0.3">
      <c r="D15" s="68"/>
      <c r="E15" s="11" t="s">
        <v>33</v>
      </c>
      <c r="F15" s="41">
        <v>25300</v>
      </c>
      <c r="G15" s="20" t="s">
        <v>59</v>
      </c>
    </row>
    <row r="16" spans="4:7" ht="15" thickBot="1" x14ac:dyDescent="0.35">
      <c r="D16" s="68"/>
      <c r="E16" s="11" t="s">
        <v>35</v>
      </c>
      <c r="F16" s="12">
        <v>0</v>
      </c>
      <c r="G16" s="20" t="s">
        <v>36</v>
      </c>
    </row>
    <row r="17" spans="4:7" ht="15" thickBot="1" x14ac:dyDescent="0.35">
      <c r="D17" s="69"/>
      <c r="E17" s="13" t="s">
        <v>13</v>
      </c>
      <c r="F17" s="14">
        <f>F12-SUM(F13:F16)</f>
        <v>0</v>
      </c>
      <c r="G17" s="21"/>
    </row>
  </sheetData>
  <mergeCells count="1">
    <mergeCell ref="D9:D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D84FA-9CC3-4824-9FF8-8D618F1A4440}">
  <dimension ref="D7:J46"/>
  <sheetViews>
    <sheetView topLeftCell="A13" zoomScale="85" zoomScaleNormal="85" workbookViewId="0">
      <selection activeCell="J9" sqref="J9"/>
    </sheetView>
  </sheetViews>
  <sheetFormatPr defaultRowHeight="14.4" x14ac:dyDescent="0.3"/>
  <cols>
    <col min="4" max="4" width="27.33203125" customWidth="1"/>
    <col min="5" max="5" width="45.44140625" customWidth="1"/>
    <col min="6" max="6" width="32.88671875" customWidth="1"/>
    <col min="7" max="7" width="13.6640625" customWidth="1"/>
  </cols>
  <sheetData>
    <row r="7" spans="4:7" ht="15" thickBot="1" x14ac:dyDescent="0.35"/>
    <row r="8" spans="4:7" ht="73.2" customHeight="1" thickBot="1" x14ac:dyDescent="0.35">
      <c r="D8" s="6" t="s">
        <v>0</v>
      </c>
      <c r="E8" s="7" t="s">
        <v>1</v>
      </c>
      <c r="F8" s="8" t="s">
        <v>5</v>
      </c>
      <c r="G8" s="30" t="s">
        <v>39</v>
      </c>
    </row>
    <row r="9" spans="4:7" x14ac:dyDescent="0.3">
      <c r="D9" s="70" t="s">
        <v>21</v>
      </c>
      <c r="E9" s="18" t="s">
        <v>93</v>
      </c>
      <c r="F9" s="10">
        <v>146000</v>
      </c>
      <c r="G9" s="20"/>
    </row>
    <row r="10" spans="4:7" x14ac:dyDescent="0.3">
      <c r="D10" s="71"/>
      <c r="E10" s="19" t="s">
        <v>107</v>
      </c>
      <c r="F10" s="12">
        <v>25840</v>
      </c>
      <c r="G10" s="20"/>
    </row>
    <row r="11" spans="4:7" x14ac:dyDescent="0.3">
      <c r="D11" s="71"/>
      <c r="E11" s="19" t="s">
        <v>94</v>
      </c>
      <c r="F11" s="12">
        <v>90450</v>
      </c>
      <c r="G11" s="20"/>
    </row>
    <row r="12" spans="4:7" x14ac:dyDescent="0.3">
      <c r="D12" s="71"/>
      <c r="E12" s="19" t="s">
        <v>22</v>
      </c>
      <c r="F12" s="12">
        <v>51705</v>
      </c>
      <c r="G12" s="20"/>
    </row>
    <row r="13" spans="4:7" x14ac:dyDescent="0.3">
      <c r="D13" s="71"/>
      <c r="E13" s="19" t="s">
        <v>128</v>
      </c>
      <c r="F13" s="12">
        <v>16000</v>
      </c>
      <c r="G13" s="20"/>
    </row>
    <row r="14" spans="4:7" x14ac:dyDescent="0.3">
      <c r="D14" s="71"/>
      <c r="E14" s="19" t="s">
        <v>137</v>
      </c>
      <c r="F14" s="12"/>
      <c r="G14" s="20"/>
    </row>
    <row r="15" spans="4:7" x14ac:dyDescent="0.3">
      <c r="D15" s="71"/>
      <c r="E15" s="19" t="s">
        <v>119</v>
      </c>
      <c r="F15" s="12">
        <v>55000</v>
      </c>
      <c r="G15" s="20"/>
    </row>
    <row r="16" spans="4:7" x14ac:dyDescent="0.3">
      <c r="D16" s="71"/>
      <c r="E16" s="19" t="s">
        <v>23</v>
      </c>
      <c r="F16" s="12">
        <v>300000</v>
      </c>
      <c r="G16" s="20"/>
    </row>
    <row r="17" spans="4:8" ht="15" thickBot="1" x14ac:dyDescent="0.35">
      <c r="D17" s="71"/>
      <c r="E17" s="19" t="s">
        <v>85</v>
      </c>
      <c r="F17" s="12">
        <v>54100</v>
      </c>
      <c r="G17" s="20"/>
    </row>
    <row r="18" spans="4:8" ht="15" thickBot="1" x14ac:dyDescent="0.35">
      <c r="D18" s="71"/>
      <c r="E18" s="13" t="s">
        <v>6</v>
      </c>
      <c r="F18" s="14">
        <f>SUM(F9:F17)</f>
        <v>739095</v>
      </c>
      <c r="G18" s="20"/>
    </row>
    <row r="19" spans="4:8" x14ac:dyDescent="0.3">
      <c r="D19" s="71"/>
      <c r="E19" s="19" t="s">
        <v>32</v>
      </c>
      <c r="F19" s="41">
        <v>80000</v>
      </c>
      <c r="G19" s="20" t="s">
        <v>36</v>
      </c>
    </row>
    <row r="20" spans="4:8" x14ac:dyDescent="0.3">
      <c r="D20" s="71"/>
      <c r="E20" s="19" t="s">
        <v>34</v>
      </c>
      <c r="F20" s="41">
        <v>26500</v>
      </c>
      <c r="G20" s="20" t="s">
        <v>38</v>
      </c>
      <c r="H20" t="s">
        <v>126</v>
      </c>
    </row>
    <row r="21" spans="4:8" x14ac:dyDescent="0.3">
      <c r="D21" s="71"/>
      <c r="E21" s="19" t="s">
        <v>33</v>
      </c>
      <c r="F21" s="41">
        <v>50000</v>
      </c>
      <c r="G21" s="20" t="s">
        <v>36</v>
      </c>
    </row>
    <row r="22" spans="4:8" x14ac:dyDescent="0.3">
      <c r="D22" s="71"/>
      <c r="E22" s="19" t="s">
        <v>35</v>
      </c>
      <c r="F22" s="41">
        <v>14000</v>
      </c>
      <c r="G22" s="20" t="s">
        <v>77</v>
      </c>
    </row>
    <row r="23" spans="4:8" x14ac:dyDescent="0.3">
      <c r="D23" s="71"/>
      <c r="E23" s="19" t="s">
        <v>69</v>
      </c>
      <c r="F23" s="41">
        <v>5000</v>
      </c>
      <c r="G23" s="20" t="s">
        <v>36</v>
      </c>
      <c r="H23" t="s">
        <v>126</v>
      </c>
    </row>
    <row r="24" spans="4:8" x14ac:dyDescent="0.3">
      <c r="D24" s="71"/>
      <c r="E24" s="19" t="s">
        <v>76</v>
      </c>
      <c r="F24" s="41">
        <v>27000</v>
      </c>
      <c r="G24" s="20" t="s">
        <v>36</v>
      </c>
    </row>
    <row r="25" spans="4:8" x14ac:dyDescent="0.3">
      <c r="D25" s="71"/>
      <c r="E25" s="19" t="s">
        <v>78</v>
      </c>
      <c r="F25" s="41">
        <v>50000</v>
      </c>
      <c r="G25" s="20" t="s">
        <v>36</v>
      </c>
      <c r="H25" t="s">
        <v>126</v>
      </c>
    </row>
    <row r="26" spans="4:8" x14ac:dyDescent="0.3">
      <c r="D26" s="71"/>
      <c r="E26" s="19" t="s">
        <v>79</v>
      </c>
      <c r="F26" s="41">
        <v>11270</v>
      </c>
      <c r="G26" s="20" t="s">
        <v>36</v>
      </c>
    </row>
    <row r="27" spans="4:8" x14ac:dyDescent="0.3">
      <c r="D27" s="71"/>
      <c r="E27" s="19" t="s">
        <v>96</v>
      </c>
      <c r="F27" s="41">
        <v>21725</v>
      </c>
      <c r="G27" s="20" t="s">
        <v>36</v>
      </c>
    </row>
    <row r="28" spans="4:8" x14ac:dyDescent="0.3">
      <c r="D28" s="71"/>
      <c r="E28" s="19" t="s">
        <v>97</v>
      </c>
      <c r="F28" s="41">
        <v>44325</v>
      </c>
      <c r="G28" s="20" t="s">
        <v>36</v>
      </c>
    </row>
    <row r="29" spans="4:8" x14ac:dyDescent="0.3">
      <c r="D29" s="71"/>
      <c r="E29" s="19" t="s">
        <v>98</v>
      </c>
      <c r="F29" s="41">
        <v>21560</v>
      </c>
      <c r="G29" s="20" t="s">
        <v>36</v>
      </c>
    </row>
    <row r="30" spans="4:8" x14ac:dyDescent="0.3">
      <c r="D30" s="71"/>
      <c r="E30" s="19" t="s">
        <v>99</v>
      </c>
      <c r="F30" s="41">
        <v>7250</v>
      </c>
      <c r="G30" s="20" t="s">
        <v>36</v>
      </c>
    </row>
    <row r="31" spans="4:8" x14ac:dyDescent="0.3">
      <c r="D31" s="71"/>
      <c r="E31" s="19" t="s">
        <v>100</v>
      </c>
      <c r="F31" s="41">
        <v>18600</v>
      </c>
      <c r="G31" s="20" t="s">
        <v>36</v>
      </c>
      <c r="H31" t="s">
        <v>126</v>
      </c>
    </row>
    <row r="32" spans="4:8" x14ac:dyDescent="0.3">
      <c r="D32" s="71"/>
      <c r="E32" s="19" t="s">
        <v>108</v>
      </c>
      <c r="F32" s="41">
        <v>44325</v>
      </c>
      <c r="G32" s="20" t="s">
        <v>36</v>
      </c>
    </row>
    <row r="33" spans="4:10" x14ac:dyDescent="0.3">
      <c r="D33" s="71"/>
      <c r="E33" s="19" t="s">
        <v>109</v>
      </c>
      <c r="F33" s="41">
        <v>1800</v>
      </c>
      <c r="G33" s="20" t="s">
        <v>113</v>
      </c>
    </row>
    <row r="34" spans="4:10" x14ac:dyDescent="0.3">
      <c r="D34" s="71"/>
      <c r="E34" s="19" t="s">
        <v>110</v>
      </c>
      <c r="F34" s="41">
        <v>1750</v>
      </c>
      <c r="G34" s="20" t="s">
        <v>38</v>
      </c>
    </row>
    <row r="35" spans="4:10" x14ac:dyDescent="0.3">
      <c r="D35" s="71"/>
      <c r="E35" s="19" t="s">
        <v>111</v>
      </c>
      <c r="F35" s="41">
        <v>21300</v>
      </c>
      <c r="G35" s="20" t="s">
        <v>116</v>
      </c>
    </row>
    <row r="36" spans="4:10" x14ac:dyDescent="0.3">
      <c r="D36" s="71"/>
      <c r="E36" s="19" t="s">
        <v>117</v>
      </c>
      <c r="F36" s="41">
        <v>4700</v>
      </c>
      <c r="G36" s="20" t="s">
        <v>122</v>
      </c>
    </row>
    <row r="37" spans="4:10" x14ac:dyDescent="0.3">
      <c r="D37" s="71"/>
      <c r="E37" s="19" t="s">
        <v>118</v>
      </c>
      <c r="F37" s="41">
        <v>5590</v>
      </c>
      <c r="G37" s="20" t="s">
        <v>122</v>
      </c>
    </row>
    <row r="38" spans="4:10" x14ac:dyDescent="0.3">
      <c r="D38" s="71"/>
      <c r="E38" s="19" t="s">
        <v>120</v>
      </c>
      <c r="F38" s="41">
        <v>30000</v>
      </c>
      <c r="G38" s="20" t="s">
        <v>122</v>
      </c>
      <c r="H38" t="s">
        <v>126</v>
      </c>
      <c r="I38">
        <v>126500</v>
      </c>
    </row>
    <row r="39" spans="4:10" x14ac:dyDescent="0.3">
      <c r="D39" s="71"/>
      <c r="E39" s="19" t="s">
        <v>121</v>
      </c>
      <c r="F39" s="41">
        <v>3730</v>
      </c>
      <c r="G39" s="20" t="s">
        <v>122</v>
      </c>
    </row>
    <row r="40" spans="4:10" x14ac:dyDescent="0.3">
      <c r="D40" s="71"/>
      <c r="E40" s="19" t="s">
        <v>133</v>
      </c>
      <c r="F40" s="41">
        <v>10000</v>
      </c>
      <c r="G40" s="20" t="s">
        <v>122</v>
      </c>
      <c r="H40" t="s">
        <v>126</v>
      </c>
      <c r="I40">
        <v>136500</v>
      </c>
      <c r="J40">
        <f>F16-I40</f>
        <v>163500</v>
      </c>
    </row>
    <row r="41" spans="4:10" x14ac:dyDescent="0.3">
      <c r="D41" s="71"/>
      <c r="E41" s="19" t="s">
        <v>134</v>
      </c>
      <c r="F41" s="41">
        <v>4200</v>
      </c>
      <c r="G41" s="20" t="s">
        <v>122</v>
      </c>
    </row>
    <row r="42" spans="4:10" x14ac:dyDescent="0.3">
      <c r="D42" s="71"/>
      <c r="E42" s="19" t="s">
        <v>141</v>
      </c>
      <c r="F42" s="41">
        <v>35000</v>
      </c>
      <c r="G42" s="20" t="s">
        <v>122</v>
      </c>
    </row>
    <row r="43" spans="4:10" x14ac:dyDescent="0.3">
      <c r="D43" s="71"/>
      <c r="E43" s="19"/>
      <c r="F43" s="41"/>
      <c r="G43" s="20"/>
    </row>
    <row r="44" spans="4:10" x14ac:dyDescent="0.3">
      <c r="D44" s="71"/>
      <c r="E44" s="19"/>
      <c r="F44" s="41"/>
      <c r="G44" s="20"/>
    </row>
    <row r="45" spans="4:10" ht="15" thickBot="1" x14ac:dyDescent="0.35">
      <c r="D45" s="71"/>
      <c r="E45" s="19" t="s">
        <v>121</v>
      </c>
      <c r="F45" s="12">
        <v>0</v>
      </c>
      <c r="G45" s="20" t="s">
        <v>36</v>
      </c>
    </row>
    <row r="46" spans="4:10" ht="15" thickBot="1" x14ac:dyDescent="0.35">
      <c r="D46" s="72"/>
      <c r="E46" s="1" t="s">
        <v>10</v>
      </c>
      <c r="F46" s="14">
        <f>F18-SUM(F19:F45)</f>
        <v>199470</v>
      </c>
      <c r="G46" s="21"/>
    </row>
  </sheetData>
  <mergeCells count="1">
    <mergeCell ref="D9:D46"/>
  </mergeCells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Index</vt:lpstr>
      <vt:lpstr>Extra Source</vt:lpstr>
      <vt:lpstr>Livspace</vt:lpstr>
      <vt:lpstr>Paint</vt:lpstr>
      <vt:lpstr>False Ceiling</vt:lpstr>
      <vt:lpstr>Electric &amp; Lights</vt:lpstr>
      <vt:lpstr>Grill</vt:lpstr>
      <vt:lpstr>Civil</vt:lpstr>
      <vt:lpstr>Furniture</vt:lpstr>
      <vt:lpstr>Bathroom-Kitchen-Barandah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sounak nandi</dc:creator>
  <cp:lastModifiedBy>sounak nandi</cp:lastModifiedBy>
  <dcterms:created xsi:type="dcterms:W3CDTF">2023-09-02T07:35:03Z</dcterms:created>
  <dcterms:modified xsi:type="dcterms:W3CDTF">2023-12-11T18:44:09Z</dcterms:modified>
</cp:coreProperties>
</file>