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style2.xml" ContentType="application/vnd.ms-office.chartstyle+xml"/>
  <Override PartName="/xl/charts/colors2.xml" ContentType="application/vnd.ms-office.chartcolorstyle+xml"/>
  <Override PartName="/xl/charts/chart9.xml" ContentType="application/vnd.openxmlformats-officedocument.drawingml.chart+xml"/>
  <Override PartName="/xl/charts/chart10.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defaultThemeVersion="124226"/>
  <mc:AlternateContent xmlns:mc="http://schemas.openxmlformats.org/markup-compatibility/2006">
    <mc:Choice Requires="x15">
      <x15ac:absPath xmlns:x15ac="http://schemas.microsoft.com/office/spreadsheetml/2010/11/ac" url="C:\Users\Sourabh Sharma\Downloads\Sales_Performance_Project\"/>
    </mc:Choice>
  </mc:AlternateContent>
  <xr:revisionPtr revIDLastSave="0" documentId="13_ncr:1_{6C73D3F3-0636-4BF1-AF15-9760CA563CB3}" xr6:coauthVersionLast="47" xr6:coauthVersionMax="47" xr10:uidLastSave="{00000000-0000-0000-0000-000000000000}"/>
  <bookViews>
    <workbookView xWindow="-108" yWindow="-108" windowWidth="23256" windowHeight="12456" activeTab="2" xr2:uid="{00000000-000D-0000-FFFF-FFFF00000000}"/>
  </bookViews>
  <sheets>
    <sheet name="Data" sheetId="1" r:id="rId1"/>
    <sheet name="Pivot" sheetId="3" r:id="rId2"/>
    <sheet name="Dashboard" sheetId="5" r:id="rId3"/>
  </sheets>
  <definedNames>
    <definedName name="Slicer_Date">#N/A</definedName>
    <definedName name="Slicer_Product">#N/A</definedName>
    <definedName name="Slicer_Region">#N/A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F5" i="3" l="1"/>
  <c r="F4" i="3"/>
  <c r="F3" i="3"/>
  <c r="F2" i="3"/>
  <c r="B11" i="3"/>
  <c r="B10" i="3"/>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B12" i="3" l="1"/>
</calcChain>
</file>

<file path=xl/sharedStrings.xml><?xml version="1.0" encoding="utf-8"?>
<sst xmlns="http://schemas.openxmlformats.org/spreadsheetml/2006/main" count="391" uniqueCount="59">
  <si>
    <t>Date</t>
  </si>
  <si>
    <t>Region</t>
  </si>
  <si>
    <t>Product</t>
  </si>
  <si>
    <t>Sales_Rep</t>
  </si>
  <si>
    <t>Units_Sold</t>
  </si>
  <si>
    <t>Sales_Price_Per_Unit</t>
  </si>
  <si>
    <t>Sales_Amount</t>
  </si>
  <si>
    <t>Cost_Amount</t>
  </si>
  <si>
    <t>Profit</t>
  </si>
  <si>
    <t>Target_Amount</t>
  </si>
  <si>
    <t>South</t>
  </si>
  <si>
    <t>West</t>
  </si>
  <si>
    <t>East</t>
  </si>
  <si>
    <t>North</t>
  </si>
  <si>
    <t>Product B</t>
  </si>
  <si>
    <t>Product A</t>
  </si>
  <si>
    <t>Product D</t>
  </si>
  <si>
    <t>Product C</t>
  </si>
  <si>
    <t>Anita</t>
  </si>
  <si>
    <t>Vikas</t>
  </si>
  <si>
    <t>Meera</t>
  </si>
  <si>
    <t>Raj</t>
  </si>
  <si>
    <t>Priya</t>
  </si>
  <si>
    <t>John</t>
  </si>
  <si>
    <t>Jan</t>
  </si>
  <si>
    <t>Feb</t>
  </si>
  <si>
    <t>Mar</t>
  </si>
  <si>
    <t>Apr</t>
  </si>
  <si>
    <t>May</t>
  </si>
  <si>
    <t>Jun</t>
  </si>
  <si>
    <t>Jul</t>
  </si>
  <si>
    <t>Aug</t>
  </si>
  <si>
    <t>Sep</t>
  </si>
  <si>
    <t>Oct</t>
  </si>
  <si>
    <t>Nov</t>
  </si>
  <si>
    <t>Dec</t>
  </si>
  <si>
    <t>Month</t>
  </si>
  <si>
    <t>Per_Diff</t>
  </si>
  <si>
    <t>Grand Total</t>
  </si>
  <si>
    <t>2022</t>
  </si>
  <si>
    <t>2023</t>
  </si>
  <si>
    <t>2024</t>
  </si>
  <si>
    <t>Months</t>
  </si>
  <si>
    <t>Total_Sales</t>
  </si>
  <si>
    <t>YoY_Growth</t>
  </si>
  <si>
    <t>Margin_%</t>
  </si>
  <si>
    <t>Target_Achieved%</t>
  </si>
  <si>
    <t>Products</t>
  </si>
  <si>
    <t>Year</t>
  </si>
  <si>
    <t>GT</t>
  </si>
  <si>
    <t>KPI's</t>
  </si>
  <si>
    <t>--</t>
  </si>
  <si>
    <t>Total_YoY_Growth</t>
  </si>
  <si>
    <t>Avg_Sales</t>
  </si>
  <si>
    <t>Total_Profit</t>
  </si>
  <si>
    <t>Sum of Profit</t>
  </si>
  <si>
    <t>Slicer's</t>
  </si>
  <si>
    <t>Verifying YOY -</t>
  </si>
  <si>
    <r>
      <t xml:space="preserve">Sheet_Pwd- </t>
    </r>
    <r>
      <rPr>
        <sz val="11"/>
        <color theme="1"/>
        <rFont val="Calibri"/>
        <family val="2"/>
        <scheme val="minor"/>
      </rPr>
      <t>123456789</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</si>
</sst>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5" x14ac:knownFonts="1">
    <font>
      <sz val="11"/>
      <color theme="1"/>
      <name val="Calibri"/>
      <family val="2"/>
      <scheme val="minor"/>
    </font>
    <font>
      <b/>
      <sz val="11"/>
      <color theme="0"/>
      <name val="Calibri"/>
      <family val="2"/>
      <scheme val="minor"/>
    </font>
    <font>
      <b/>
      <sz val="11"/>
      <color theme="1"/>
      <name val="Calibri"/>
      <family val="2"/>
      <scheme val="minor"/>
    </font>
    <font>
      <b/>
      <sz val="14"/>
      <color theme="1"/>
      <name val="Calibri"/>
      <family val="2"/>
      <scheme val="minor"/>
    </font>
    <font>
      <b/>
      <sz val="24"/>
      <color theme="1"/>
      <name val="Cambria"/>
      <family val="1"/>
      <scheme val="major"/>
    </font>
  </fonts>
  <fills count="5">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3" tint="0.59999389629810485"/>
        <bgColor indexed="64"/>
      </patternFill>
    </fill>
  </fills>
  <borders count="12">
    <border>
      <left/>
      <right/>
      <top/>
      <bottom/>
      <diagonal/>
    </border>
    <border>
      <left/>
      <right/>
      <top style="thin">
        <color auto="1"/>
      </top>
      <bottom/>
      <diagonal/>
    </border>
    <border>
      <left style="thin">
        <color theme="9" tint="0.39997558519241921"/>
      </left>
      <right/>
      <top style="thin">
        <color auto="1"/>
      </top>
      <bottom/>
      <diagonal/>
    </border>
    <border>
      <left style="thin">
        <color theme="9" tint="0.39997558519241921"/>
      </left>
      <right/>
      <top style="thin">
        <color theme="9" tint="0.39997558519241921"/>
      </top>
      <bottom/>
      <diagonal/>
    </border>
    <border>
      <left/>
      <right/>
      <top style="thin">
        <color theme="9" tint="0.39997558519241921"/>
      </top>
      <bottom/>
      <diagonal/>
    </border>
    <border>
      <left style="thin">
        <color auto="1"/>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auto="1"/>
      </top>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s>
  <cellStyleXfs count="1">
    <xf numFmtId="0" fontId="0" fillId="0" borderId="0"/>
  </cellStyleXfs>
  <cellXfs count="56">
    <xf numFmtId="0" fontId="0" fillId="0" borderId="0" xfId="0"/>
    <xf numFmtId="14" fontId="0" fillId="0" borderId="0" xfId="0" applyNumberFormat="1"/>
    <xf numFmtId="0" fontId="0" fillId="0" borderId="0" xfId="0"/>
    <xf numFmtId="0" fontId="0" fillId="0" borderId="0" xfId="0" pivotButton="1"/>
    <xf numFmtId="0" fontId="0" fillId="0" borderId="0" xfId="0" applyNumberFormat="1"/>
    <xf numFmtId="10" fontId="0" fillId="0" borderId="0" xfId="0" applyNumberFormat="1"/>
    <xf numFmtId="0" fontId="0" fillId="0" borderId="0" xfId="0" applyAlignment="1">
      <alignment horizontal="left"/>
    </xf>
    <xf numFmtId="14" fontId="0" fillId="3" borderId="2" xfId="0" applyNumberFormat="1" applyFont="1" applyFill="1" applyBorder="1"/>
    <xf numFmtId="0" fontId="0" fillId="3" borderId="1" xfId="0" applyFont="1" applyFill="1" applyBorder="1"/>
    <xf numFmtId="14" fontId="0" fillId="3" borderId="1" xfId="0" applyNumberFormat="1" applyFont="1" applyFill="1" applyBorder="1"/>
    <xf numFmtId="14" fontId="0" fillId="0" borderId="3" xfId="0" applyNumberFormat="1" applyFont="1" applyBorder="1"/>
    <xf numFmtId="0" fontId="0" fillId="0" borderId="4" xfId="0" applyFont="1" applyBorder="1"/>
    <xf numFmtId="14" fontId="0" fillId="0" borderId="4" xfId="0" applyNumberFormat="1" applyFont="1" applyBorder="1"/>
    <xf numFmtId="14" fontId="0" fillId="3" borderId="3" xfId="0" applyNumberFormat="1" applyFont="1" applyFill="1" applyBorder="1"/>
    <xf numFmtId="0" fontId="0" fillId="3" borderId="4" xfId="0" applyFont="1" applyFill="1" applyBorder="1"/>
    <xf numFmtId="14" fontId="0" fillId="3" borderId="4" xfId="0" applyNumberFormat="1" applyFont="1" applyFill="1" applyBorder="1"/>
    <xf numFmtId="14" fontId="1" fillId="2" borderId="5" xfId="0" applyNumberFormat="1" applyFont="1" applyFill="1" applyBorder="1" applyAlignment="1">
      <alignment horizontal="center" vertical="top"/>
    </xf>
    <xf numFmtId="0" fontId="1" fillId="2" borderId="5" xfId="0" applyFont="1" applyFill="1" applyBorder="1" applyAlignment="1">
      <alignment horizontal="center" vertical="top"/>
    </xf>
    <xf numFmtId="0" fontId="0" fillId="0" borderId="0" xfId="0" applyFont="1" applyBorder="1"/>
    <xf numFmtId="0" fontId="1" fillId="2" borderId="0" xfId="0" applyFont="1" applyFill="1" applyAlignment="1">
      <alignment horizontal="center" vertical="top"/>
    </xf>
    <xf numFmtId="164" fontId="0" fillId="0" borderId="0" xfId="0" applyNumberFormat="1"/>
    <xf numFmtId="0" fontId="4" fillId="0" borderId="0" xfId="0" applyFont="1" applyFill="1" applyAlignment="1">
      <alignment vertical="center"/>
    </xf>
    <xf numFmtId="0" fontId="0" fillId="0" borderId="0" xfId="0" applyFill="1"/>
    <xf numFmtId="0" fontId="2" fillId="0" borderId="0" xfId="0" applyFont="1" applyFill="1"/>
    <xf numFmtId="0" fontId="0" fillId="0" borderId="0" xfId="0" applyBorder="1"/>
    <xf numFmtId="0" fontId="0" fillId="0" borderId="1" xfId="0" applyBorder="1"/>
    <xf numFmtId="0" fontId="0" fillId="0" borderId="8" xfId="0" applyBorder="1"/>
    <xf numFmtId="0" fontId="0" fillId="0" borderId="9" xfId="0" applyBorder="1"/>
    <xf numFmtId="0" fontId="0" fillId="0" borderId="11" xfId="0" applyBorder="1"/>
    <xf numFmtId="0" fontId="0" fillId="0" borderId="10" xfId="0" applyBorder="1"/>
    <xf numFmtId="0" fontId="2" fillId="0" borderId="0" xfId="0" applyFont="1" applyBorder="1"/>
    <xf numFmtId="164" fontId="0" fillId="0" borderId="0" xfId="0" applyNumberFormat="1" applyBorder="1"/>
    <xf numFmtId="0" fontId="0" fillId="0" borderId="0" xfId="0" applyNumberFormat="1" applyBorder="1"/>
    <xf numFmtId="10" fontId="0" fillId="0" borderId="0" xfId="0" applyNumberFormat="1" applyBorder="1"/>
    <xf numFmtId="0" fontId="0" fillId="0" borderId="0" xfId="0" quotePrefix="1" applyBorder="1" applyAlignment="1">
      <alignment horizontal="center"/>
    </xf>
    <xf numFmtId="0" fontId="2" fillId="0" borderId="0" xfId="0" applyFont="1" applyBorder="1" applyAlignment="1">
      <alignment horizontal="right"/>
    </xf>
    <xf numFmtId="10" fontId="2" fillId="0" borderId="0" xfId="0" applyNumberFormat="1" applyFont="1" applyBorder="1"/>
    <xf numFmtId="0" fontId="0" fillId="0" borderId="6" xfId="0" applyBorder="1"/>
    <xf numFmtId="0" fontId="0" fillId="0" borderId="7" xfId="0" applyBorder="1"/>
    <xf numFmtId="10" fontId="0" fillId="0" borderId="8" xfId="0" applyNumberFormat="1" applyBorder="1"/>
    <xf numFmtId="10" fontId="0" fillId="0" borderId="9" xfId="0" applyNumberFormat="1" applyBorder="1"/>
    <xf numFmtId="10" fontId="0" fillId="0" borderId="10" xfId="0" applyNumberFormat="1" applyBorder="1"/>
    <xf numFmtId="0" fontId="0" fillId="0" borderId="7" xfId="0" pivotButton="1" applyBorder="1"/>
    <xf numFmtId="0" fontId="0" fillId="0" borderId="8" xfId="0"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7" xfId="0" applyBorder="1" applyAlignment="1">
      <alignment horizontal="left"/>
    </xf>
    <xf numFmtId="0" fontId="0" fillId="0" borderId="11" xfId="0" applyNumberFormat="1" applyBorder="1"/>
    <xf numFmtId="0" fontId="0" fillId="0" borderId="1" xfId="0" applyNumberFormat="1" applyBorder="1"/>
    <xf numFmtId="14" fontId="0" fillId="0" borderId="8" xfId="0" applyNumberFormat="1" applyBorder="1" applyAlignment="1">
      <alignment horizontal="left"/>
    </xf>
    <xf numFmtId="14" fontId="0" fillId="0" borderId="9" xfId="0" applyNumberFormat="1" applyBorder="1" applyAlignment="1">
      <alignment horizontal="left"/>
    </xf>
    <xf numFmtId="14" fontId="0" fillId="0" borderId="7" xfId="0" applyNumberFormat="1" applyBorder="1" applyAlignment="1">
      <alignment horizontal="left"/>
    </xf>
    <xf numFmtId="14" fontId="0" fillId="0" borderId="10" xfId="0" applyNumberFormat="1" applyBorder="1" applyAlignment="1">
      <alignment horizontal="left"/>
    </xf>
    <xf numFmtId="0" fontId="2" fillId="0" borderId="0" xfId="0" applyFont="1" applyFill="1" applyBorder="1"/>
    <xf numFmtId="0" fontId="3" fillId="4" borderId="1" xfId="0" applyFont="1" applyFill="1" applyBorder="1" applyAlignment="1">
      <alignment horizontal="center" vertical="center"/>
    </xf>
    <xf numFmtId="0" fontId="3" fillId="4" borderId="8" xfId="0" applyFont="1" applyFill="1" applyBorder="1" applyAlignment="1">
      <alignment horizontal="center" vertical="center"/>
    </xf>
  </cellXfs>
  <cellStyles count="1">
    <cellStyle name="Normal" xfId="0" builtinId="0"/>
  </cellStyles>
  <dxfs count="98">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4" formatCode="0.00%"/>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4" formatCode="0.00%"/>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4" formatCode="0.00%"/>
    </dxf>
    <dxf>
      <numFmt numFmtId="14" formatCode="0.00%"/>
    </dxf>
    <dxf>
      <numFmt numFmtId="164" formatCode="&quot;$&quot;#,##0"/>
    </dxf>
    <dxf>
      <numFmt numFmtId="164" formatCode="&quot;$&quot;#,##0"/>
    </dxf>
    <dxf>
      <numFmt numFmtId="164" formatCode="&quot;$&quot;#,##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19" formatCode="dd/mm/yyyy"/>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19" formatCode="dd/mm/yyyy"/>
      <border diagonalUp="0" diagonalDown="0">
        <left style="thin">
          <color theme="9" tint="0.39997558519241921"/>
        </left>
        <right/>
        <top style="thin">
          <color theme="9" tint="0.39997558519241921"/>
        </top>
        <bottom/>
        <vertical/>
        <horizontal/>
      </border>
    </dxf>
    <dxf>
      <border outline="0">
        <right style="thin">
          <color theme="9" tint="0.39997558519241921"/>
        </right>
        <top style="thin">
          <color auto="1"/>
        </top>
        <bottom style="thin">
          <color theme="9" tint="0.39997558519241921"/>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9"/>
          <bgColor theme="9"/>
        </patternFill>
      </fill>
      <alignment horizontal="center" vertical="top"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0.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8.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[Advanced_Sales_Performance_Data.xlsx]Pivot!%Margin_by_Products</c:name>
    <c:fmtId val="6"/>
  </c:pivotSource>
  <c:chart>
    <c:title>
      <c:tx>
        <c:rich>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r>
              <a:rPr lang="en-US"/>
              <a:t>Margin% by Product</a:t>
            </a:r>
          </a:p>
        </c:rich>
      </c:tx>
      <c:layout>
        <c:manualLayout>
          <c:xMode val="edge"/>
          <c:yMode val="edge"/>
          <c:x val="0.30603458898623592"/>
          <c:y val="2.6205450733752619E-2"/>
        </c:manualLayout>
      </c:layout>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tx1">
              <a:lumMod val="50000"/>
              <a:lumOff val="50000"/>
            </a:schemeClr>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tx1">
              <a:lumMod val="50000"/>
              <a:lumOff val="50000"/>
            </a:schemeClr>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tx1">
              <a:lumMod val="50000"/>
              <a:lumOff val="50000"/>
            </a:schemeClr>
          </a:solidFill>
          <a:ln w="19050">
            <a:solidFill>
              <a:schemeClr val="lt1"/>
            </a:solidFill>
          </a:ln>
          <a:effectLst/>
        </c:spPr>
      </c:pivotFmt>
      <c:pivotFmt>
        <c:idx val="21"/>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2"/>
          </a:solidFill>
          <a:ln w="19050">
            <a:solidFill>
              <a:schemeClr val="lt1"/>
            </a:solidFill>
          </a:ln>
          <a:effectLst/>
        </c:spPr>
      </c:pivotFmt>
      <c:pivotFmt>
        <c:idx val="24"/>
        <c:spPr>
          <a:solidFill>
            <a:schemeClr val="accent3"/>
          </a:solidFill>
          <a:ln w="19050">
            <a:solidFill>
              <a:schemeClr val="lt1"/>
            </a:solidFill>
          </a:ln>
          <a:effectLst/>
        </c:spPr>
      </c:pivotFmt>
      <c:pivotFmt>
        <c:idx val="25"/>
        <c:spPr>
          <a:solidFill>
            <a:schemeClr val="tx1">
              <a:lumMod val="50000"/>
              <a:lumOff val="50000"/>
            </a:schemeClr>
          </a:solidFill>
          <a:ln w="19050">
            <a:solidFill>
              <a:schemeClr val="lt1"/>
            </a:solidFill>
          </a:ln>
          <a:effectLst/>
        </c:spPr>
      </c:pivotFmt>
    </c:pivotFmts>
    <c:plotArea>
      <c:layout>
        <c:manualLayout>
          <c:layoutTarget val="inner"/>
          <c:xMode val="edge"/>
          <c:yMode val="edge"/>
          <c:x val="9.0751420156987422E-2"/>
          <c:y val="0.15061002821333214"/>
          <c:w val="0.63786674553004818"/>
          <c:h val="0.78308712851815709"/>
        </c:manualLayout>
      </c:layout>
      <c:doughnutChart>
        <c:varyColors val="1"/>
        <c:ser>
          <c:idx val="0"/>
          <c:order val="0"/>
          <c:tx>
            <c:strRef>
              <c:f>Pivot!$B$129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5-C46D-4369-9458-C7B8361A6AD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7-C46D-4369-9458-C7B8361A6AD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9-C46D-4369-9458-C7B8361A6AD8}"/>
              </c:ext>
            </c:extLst>
          </c:dPt>
          <c:dPt>
            <c:idx val="3"/>
            <c:bubble3D val="0"/>
            <c:spPr>
              <a:solidFill>
                <a:schemeClr val="tx1">
                  <a:lumMod val="50000"/>
                  <a:lumOff val="50000"/>
                </a:schemeClr>
              </a:solidFill>
              <a:ln w="19050">
                <a:solidFill>
                  <a:schemeClr val="lt1"/>
                </a:solidFill>
              </a:ln>
              <a:effectLst/>
            </c:spPr>
            <c:extLst>
              <c:ext xmlns:c16="http://schemas.microsoft.com/office/drawing/2014/chart" uri="{C3380CC4-5D6E-409C-BE32-E72D297353CC}">
                <c16:uniqueId val="{0000001B-C46D-4369-9458-C7B8361A6AD8}"/>
              </c:ext>
            </c:extLst>
          </c:dPt>
          <c:dLbls>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Pivot!$A$130:$A$134</c:f>
              <c:strCache>
                <c:ptCount val="4"/>
                <c:pt idx="0">
                  <c:v>Product A</c:v>
                </c:pt>
                <c:pt idx="1">
                  <c:v>Product B</c:v>
                </c:pt>
                <c:pt idx="2">
                  <c:v>Product C</c:v>
                </c:pt>
                <c:pt idx="3">
                  <c:v>Product D</c:v>
                </c:pt>
              </c:strCache>
            </c:strRef>
          </c:cat>
          <c:val>
            <c:numRef>
              <c:f>Pivot!$B$130:$B$134</c:f>
              <c:numCache>
                <c:formatCode>0.00%</c:formatCode>
                <c:ptCount val="4"/>
                <c:pt idx="0">
                  <c:v>0.27474833081836408</c:v>
                </c:pt>
                <c:pt idx="1">
                  <c:v>0.28749267721148214</c:v>
                </c:pt>
                <c:pt idx="2">
                  <c:v>0.33013030936038995</c:v>
                </c:pt>
                <c:pt idx="3">
                  <c:v>0.28643631890864363</c:v>
                </c:pt>
              </c:numCache>
            </c:numRef>
          </c:val>
          <c:extLst>
            <c:ext xmlns:c16="http://schemas.microsoft.com/office/drawing/2014/chart" uri="{C3380CC4-5D6E-409C-BE32-E72D297353CC}">
              <c16:uniqueId val="{0000001C-C46D-4369-9458-C7B8361A6AD8}"/>
            </c:ext>
          </c:extLst>
        </c:ser>
        <c:dLbls>
          <c:showLegendKey val="0"/>
          <c:showVal val="1"/>
          <c:showCatName val="0"/>
          <c:showSerName val="0"/>
          <c:showPercent val="0"/>
          <c:showBubbleSize val="0"/>
          <c:showLeaderLines val="1"/>
        </c:dLbls>
        <c:firstSliceAng val="0"/>
        <c:holeSize val="50"/>
      </c:doughnutChart>
    </c:plotArea>
    <c:legend>
      <c:legendPos val="r"/>
      <c:layout>
        <c:manualLayout>
          <c:xMode val="edge"/>
          <c:yMode val="edge"/>
          <c:x val="0.76078306416709562"/>
          <c:y val="0.33698229705746374"/>
          <c:w val="0.2045059948492354"/>
          <c:h val="0.35377606101124159"/>
        </c:manualLayout>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[Advanced_Sales_Performance_Data.xlsx]Pivot!Monthly_Sales_ &amp;_Profit</c:name>
    <c:fmtId val="13"/>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sz="1200" b="0" i="0" u="none" strike="noStrike" baseline="0">
                <a:solidFill>
                  <a:schemeClr val="tx1">
                    <a:lumMod val="75000"/>
                    <a:lumOff val="25000"/>
                  </a:schemeClr>
                </a:solidFill>
                <a:latin typeface="+mj-lt"/>
              </a:rPr>
              <a:t>Monthly Sales &amp; Profit Trends</a:t>
            </a:r>
            <a:endParaRPr lang="en-US">
              <a:solidFill>
                <a:schemeClr val="tx1">
                  <a:lumMod val="75000"/>
                  <a:lumOff val="25000"/>
                </a:schemeClr>
              </a:solidFill>
              <a:latin typeface="+mj-lt"/>
            </a:endParaRPr>
          </a:p>
        </c:rich>
      </c:tx>
      <c:layout>
        <c:manualLayout>
          <c:xMode val="edge"/>
          <c:yMode val="edge"/>
          <c:x val="0.32903142776632149"/>
          <c:y val="2.7616326368465342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1">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solidFill>
              <a:schemeClr val="bg1">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Pivot!$B$39</c:f>
              <c:strCache>
                <c:ptCount val="1"/>
                <c:pt idx="0">
                  <c:v>Sum of Profit</c:v>
                </c:pt>
              </c:strCache>
            </c:strRef>
          </c:tx>
          <c:spPr>
            <a:solidFill>
              <a:schemeClr val="accent2"/>
            </a:solidFill>
            <a:ln>
              <a:solidFill>
                <a:schemeClr val="bg1">
                  <a:lumMod val="75000"/>
                </a:schemeClr>
              </a:solidFill>
            </a:ln>
            <a:effectLst/>
          </c:spPr>
          <c:cat>
            <c:strRef>
              <c:f>Pivot!$A$40:$A$52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Pivot!$B$40:$B$52</c:f>
              <c:numCache>
                <c:formatCode>"$"#,##0</c:formatCode>
                <c:ptCount val="12"/>
                <c:pt idx="0">
                  <c:v>11266</c:v>
                </c:pt>
                <c:pt idx="1">
                  <c:v>7353</c:v>
                </c:pt>
                <c:pt idx="2">
                  <c:v>7871</c:v>
                </c:pt>
                <c:pt idx="3">
                  <c:v>10411</c:v>
                </c:pt>
                <c:pt idx="4">
                  <c:v>11646</c:v>
                </c:pt>
                <c:pt idx="5">
                  <c:v>23386</c:v>
                </c:pt>
                <c:pt idx="6">
                  <c:v>3612</c:v>
                </c:pt>
                <c:pt idx="7">
                  <c:v>15752</c:v>
                </c:pt>
                <c:pt idx="8">
                  <c:v>16471</c:v>
                </c:pt>
                <c:pt idx="9">
                  <c:v>8576</c:v>
                </c:pt>
                <c:pt idx="10">
                  <c:v>18102</c:v>
                </c:pt>
                <c:pt idx="11">
                  <c:v>12824</c:v>
                </c:pt>
              </c:numCache>
            </c:numRef>
          </c:val>
          <c:extLst>
            <c:ext xmlns:c16="http://schemas.microsoft.com/office/drawing/2014/chart" uri="{C3380CC4-5D6E-409C-BE32-E72D297353CC}">
              <c16:uniqueId val="{00000000-5832-424F-9761-F625B33DB366}"/>
            </c:ext>
          </c:extLst>
        </c:ser>
        <c:ser>
          <c:idx val="1"/>
          <c:order val="1"/>
          <c:tx>
            <c:strRef>
              <c:f>Pivot!$C$39</c:f>
              <c:strCache>
                <c:ptCount val="1"/>
                <c:pt idx="0">
                  <c:v>Total_Sales</c:v>
                </c:pt>
              </c:strCache>
            </c:strRef>
          </c:tx>
          <c:spPr>
            <a:solidFill>
              <a:schemeClr val="tx1">
                <a:lumMod val="50000"/>
                <a:lumOff val="50000"/>
              </a:schemeClr>
            </a:solidFill>
            <a:ln>
              <a:noFill/>
            </a:ln>
            <a:effectLst/>
          </c:spPr>
          <c:cat>
            <c:strRef>
              <c:f>Pivot!$A$40:$A$52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Pivot!$C$40:$C$52</c:f>
              <c:numCache>
                <c:formatCode>"$"#,##0</c:formatCode>
                <c:ptCount val="12"/>
                <c:pt idx="0">
                  <c:v>33864</c:v>
                </c:pt>
                <c:pt idx="1">
                  <c:v>24759</c:v>
                </c:pt>
                <c:pt idx="2">
                  <c:v>36501</c:v>
                </c:pt>
                <c:pt idx="3">
                  <c:v>35472</c:v>
                </c:pt>
                <c:pt idx="4">
                  <c:v>29604</c:v>
                </c:pt>
                <c:pt idx="5">
                  <c:v>82333</c:v>
                </c:pt>
                <c:pt idx="6">
                  <c:v>17873</c:v>
                </c:pt>
                <c:pt idx="7">
                  <c:v>56748</c:v>
                </c:pt>
                <c:pt idx="8">
                  <c:v>56893</c:v>
                </c:pt>
                <c:pt idx="9">
                  <c:v>36389</c:v>
                </c:pt>
                <c:pt idx="10">
                  <c:v>48749</c:v>
                </c:pt>
                <c:pt idx="11">
                  <c:v>42944</c:v>
                </c:pt>
              </c:numCache>
            </c:numRef>
          </c:val>
          <c:extLst>
            <c:ext xmlns:c16="http://schemas.microsoft.com/office/drawing/2014/chart" uri="{C3380CC4-5D6E-409C-BE32-E72D297353CC}">
              <c16:uniqueId val="{00000001-5832-424F-9761-F625B33DB366}"/>
            </c:ext>
          </c:extLst>
        </c:ser>
        <c:dLbls>
          <c:showLegendKey val="0"/>
          <c:showVal val="0"/>
          <c:showCatName val="0"/>
          <c:showSerName val="0"/>
          <c:showPercent val="0"/>
          <c:showBubbleSize val="0"/>
        </c:dLbls>
        <c:axId val="468548511"/>
        <c:axId val="468545599"/>
      </c:areaChart>
      <c:catAx>
        <c:axId val="468548511"/>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US" sz="900"/>
                  <a:t>Months</a:t>
                </a:r>
              </a:p>
            </c:rich>
          </c:tx>
          <c:layout>
            <c:manualLayout>
              <c:xMode val="edge"/>
              <c:yMode val="edge"/>
              <c:x val="0.45298854031104152"/>
              <c:y val="0.87719977398446203"/>
            </c:manualLayout>
          </c:layout>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468545599"/>
        <c:crosses val="autoZero"/>
        <c:auto val="1"/>
        <c:lblAlgn val="ctr"/>
        <c:lblOffset val="100"/>
        <c:noMultiLvlLbl val="0"/>
      </c:catAx>
      <c:valAx>
        <c:axId val="468545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US" sz="900"/>
                  <a:t>Total_Sales &amp; Profits</a:t>
                </a:r>
              </a:p>
            </c:rich>
          </c:tx>
          <c:layout>
            <c:manualLayout>
              <c:xMode val="edge"/>
              <c:yMode val="edge"/>
              <c:x val="2.2129781084438929E-2"/>
              <c:y val="0.3086929501093561"/>
            </c:manualLayout>
          </c:layout>
          <c:overlay val="0"/>
          <c:spPr>
            <a:noFill/>
            <a:ln>
              <a:noFill/>
            </a:ln>
            <a:effectLst/>
          </c:spPr>
          <c:txPr>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4685485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[Advanced_Sales_Performance_Data.xlsx]Pivot!Monthly_Sales_ &amp;_Profit</c:name>
    <c:fmtId val="15"/>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Month-wise Sales Analysis</a:t>
            </a:r>
          </a:p>
        </c:rich>
      </c:tx>
      <c:layout>
        <c:manualLayout>
          <c:xMode val="edge"/>
          <c:yMode val="edge"/>
          <c:x val="0.32903142776632149"/>
          <c:y val="2.7616326368465342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1">
              <a:lumMod val="50000"/>
              <a:lumOff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solidFill>
              <a:schemeClr val="bg1">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solidFill>
              <a:schemeClr val="bg1">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tx1">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solidFill>
              <a:schemeClr val="bg1">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tx1">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Pivot!$B$39</c:f>
              <c:strCache>
                <c:ptCount val="1"/>
                <c:pt idx="0">
                  <c:v>Sum of Profit</c:v>
                </c:pt>
              </c:strCache>
            </c:strRef>
          </c:tx>
          <c:spPr>
            <a:solidFill>
              <a:schemeClr val="accent2"/>
            </a:solidFill>
            <a:ln>
              <a:solidFill>
                <a:schemeClr val="bg1">
                  <a:lumMod val="75000"/>
                </a:schemeClr>
              </a:solidFill>
            </a:ln>
            <a:effectLst/>
          </c:spPr>
          <c:cat>
            <c:strRef>
              <c:f>Pivot!$A$40:$A$52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Pivot!$B$40:$B$52</c:f>
              <c:numCache>
                <c:formatCode>"$"#,##0</c:formatCode>
                <c:ptCount val="12"/>
                <c:pt idx="0">
                  <c:v>11266</c:v>
                </c:pt>
                <c:pt idx="1">
                  <c:v>7353</c:v>
                </c:pt>
                <c:pt idx="2">
                  <c:v>7871</c:v>
                </c:pt>
                <c:pt idx="3">
                  <c:v>10411</c:v>
                </c:pt>
                <c:pt idx="4">
                  <c:v>11646</c:v>
                </c:pt>
                <c:pt idx="5">
                  <c:v>23386</c:v>
                </c:pt>
                <c:pt idx="6">
                  <c:v>3612</c:v>
                </c:pt>
                <c:pt idx="7">
                  <c:v>15752</c:v>
                </c:pt>
                <c:pt idx="8">
                  <c:v>16471</c:v>
                </c:pt>
                <c:pt idx="9">
                  <c:v>8576</c:v>
                </c:pt>
                <c:pt idx="10">
                  <c:v>18102</c:v>
                </c:pt>
                <c:pt idx="11">
                  <c:v>12824</c:v>
                </c:pt>
              </c:numCache>
            </c:numRef>
          </c:val>
          <c:extLst>
            <c:ext xmlns:c16="http://schemas.microsoft.com/office/drawing/2014/chart" uri="{C3380CC4-5D6E-409C-BE32-E72D297353CC}">
              <c16:uniqueId val="{00000000-2A87-4AFD-B0B1-78FAC360B330}"/>
            </c:ext>
          </c:extLst>
        </c:ser>
        <c:ser>
          <c:idx val="1"/>
          <c:order val="1"/>
          <c:tx>
            <c:strRef>
              <c:f>Pivot!$C$39</c:f>
              <c:strCache>
                <c:ptCount val="1"/>
                <c:pt idx="0">
                  <c:v>Total_Sales</c:v>
                </c:pt>
              </c:strCache>
            </c:strRef>
          </c:tx>
          <c:spPr>
            <a:solidFill>
              <a:schemeClr val="tx1">
                <a:lumMod val="50000"/>
                <a:lumOff val="50000"/>
              </a:schemeClr>
            </a:solidFill>
            <a:ln>
              <a:noFill/>
            </a:ln>
            <a:effectLst/>
          </c:spPr>
          <c:cat>
            <c:strRef>
              <c:f>Pivot!$A$40:$A$52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Pivot!$C$40:$C$52</c:f>
              <c:numCache>
                <c:formatCode>"$"#,##0</c:formatCode>
                <c:ptCount val="12"/>
                <c:pt idx="0">
                  <c:v>33864</c:v>
                </c:pt>
                <c:pt idx="1">
                  <c:v>24759</c:v>
                </c:pt>
                <c:pt idx="2">
                  <c:v>36501</c:v>
                </c:pt>
                <c:pt idx="3">
                  <c:v>35472</c:v>
                </c:pt>
                <c:pt idx="4">
                  <c:v>29604</c:v>
                </c:pt>
                <c:pt idx="5">
                  <c:v>82333</c:v>
                </c:pt>
                <c:pt idx="6">
                  <c:v>17873</c:v>
                </c:pt>
                <c:pt idx="7">
                  <c:v>56748</c:v>
                </c:pt>
                <c:pt idx="8">
                  <c:v>56893</c:v>
                </c:pt>
                <c:pt idx="9">
                  <c:v>36389</c:v>
                </c:pt>
                <c:pt idx="10">
                  <c:v>48749</c:v>
                </c:pt>
                <c:pt idx="11">
                  <c:v>42944</c:v>
                </c:pt>
              </c:numCache>
            </c:numRef>
          </c:val>
          <c:extLst>
            <c:ext xmlns:c16="http://schemas.microsoft.com/office/drawing/2014/chart" uri="{C3380CC4-5D6E-409C-BE32-E72D297353CC}">
              <c16:uniqueId val="{00000001-2A87-4AFD-B0B1-78FAC360B330}"/>
            </c:ext>
          </c:extLst>
        </c:ser>
        <c:dLbls>
          <c:showLegendKey val="0"/>
          <c:showVal val="0"/>
          <c:showCatName val="0"/>
          <c:showSerName val="0"/>
          <c:showPercent val="0"/>
          <c:showBubbleSize val="0"/>
        </c:dLbls>
        <c:axId val="468548511"/>
        <c:axId val="468545599"/>
      </c:areaChart>
      <c:catAx>
        <c:axId val="468548511"/>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US" sz="900"/>
                  <a:t>Months</a:t>
                </a:r>
              </a:p>
            </c:rich>
          </c:tx>
          <c:layout>
            <c:manualLayout>
              <c:xMode val="edge"/>
              <c:yMode val="edge"/>
              <c:x val="0.45298854031104152"/>
              <c:y val="0.87719977398446203"/>
            </c:manualLayout>
          </c:layout>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468545599"/>
        <c:crosses val="autoZero"/>
        <c:auto val="1"/>
        <c:lblAlgn val="ctr"/>
        <c:lblOffset val="100"/>
        <c:noMultiLvlLbl val="0"/>
      </c:catAx>
      <c:valAx>
        <c:axId val="468545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US" sz="900"/>
                  <a:t>Total_Sales</a:t>
                </a:r>
              </a:p>
            </c:rich>
          </c:tx>
          <c:layout>
            <c:manualLayout>
              <c:xMode val="edge"/>
              <c:yMode val="edge"/>
              <c:x val="2.2129781084438929E-2"/>
              <c:y val="0.3086929501093561"/>
            </c:manualLayout>
          </c:layout>
          <c:overlay val="0"/>
          <c:spPr>
            <a:noFill/>
            <a:ln>
              <a:noFill/>
            </a:ln>
            <a:effectLst/>
          </c:spPr>
          <c:txPr>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4685485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[Advanced_Sales_Performance_Data.xlsx]Pivot!Sales_by_Region</c:name>
    <c:fmtId val="2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200" b="0" i="0" u="none" strike="noStrike" baseline="0">
                <a:solidFill>
                  <a:schemeClr val="tx1">
                    <a:lumMod val="75000"/>
                    <a:lumOff val="25000"/>
                  </a:schemeClr>
                </a:solidFill>
                <a:latin typeface="+mj-lt"/>
              </a:rPr>
              <a:t>Regional Sales Performance</a:t>
            </a:r>
            <a:endParaRPr lang="en-US" sz="1200">
              <a:solidFill>
                <a:schemeClr val="tx1">
                  <a:lumMod val="75000"/>
                  <a:lumOff val="25000"/>
                </a:schemeClr>
              </a:solidFill>
              <a:effectLst/>
              <a:latin typeface="+mj-lt"/>
            </a:endParaRP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tx1">
              <a:lumMod val="50000"/>
              <a:lumOff val="50000"/>
            </a:schemeClr>
          </a:solidFill>
          <a:ln w="0">
            <a:solidFill>
              <a:schemeClr val="tx1"/>
            </a:solidFill>
          </a:ln>
          <a:effectLst/>
        </c:spPr>
        <c:marker>
          <c:symbol val="none"/>
        </c:marker>
        <c:dLbl>
          <c:idx val="0"/>
          <c:delete val="1"/>
          <c:extLst>
            <c:ext xmlns:c15="http://schemas.microsoft.com/office/drawing/2012/chart" uri="{CE6537A1-D6FC-4f65-9D91-7224C49458BB}"/>
          </c:extLst>
        </c:dLbl>
      </c:pivotFmt>
      <c:pivotFmt>
        <c:idx val="3"/>
        <c:spPr>
          <a:solidFill>
            <a:schemeClr val="tx1">
              <a:lumMod val="50000"/>
              <a:lumOff val="50000"/>
            </a:schemeClr>
          </a:solidFill>
          <a:ln w="0">
            <a:solidFill>
              <a:schemeClr val="tx1"/>
            </a:solidFill>
          </a:ln>
          <a:effectLst/>
        </c:spPr>
      </c:pivotFmt>
      <c:pivotFmt>
        <c:idx val="4"/>
        <c:spPr>
          <a:solidFill>
            <a:schemeClr val="tx1">
              <a:lumMod val="50000"/>
              <a:lumOff val="50000"/>
            </a:schemeClr>
          </a:solidFill>
          <a:ln w="0">
            <a:solidFill>
              <a:schemeClr val="tx1"/>
            </a:solidFill>
          </a:ln>
          <a:effectLst/>
        </c:spPr>
        <c:marker>
          <c:symbol val="none"/>
        </c:marker>
        <c:dLbl>
          <c:idx val="0"/>
          <c:delete val="1"/>
          <c:extLst>
            <c:ext xmlns:c15="http://schemas.microsoft.com/office/drawing/2012/chart" uri="{CE6537A1-D6FC-4f65-9D91-7224C49458BB}"/>
          </c:extLst>
        </c:dLbl>
      </c:pivotFmt>
      <c:pivotFmt>
        <c:idx val="5"/>
        <c:spPr>
          <a:solidFill>
            <a:schemeClr val="tx1">
              <a:lumMod val="50000"/>
              <a:lumOff val="50000"/>
            </a:schemeClr>
          </a:solidFill>
          <a:ln w="0">
            <a:solidFill>
              <a:schemeClr val="tx1"/>
            </a:solidFill>
          </a:ln>
          <a:effectLst/>
        </c:spPr>
        <c:marker>
          <c:symbol val="none"/>
        </c:marker>
        <c:dLbl>
          <c:idx val="0"/>
          <c:delete val="1"/>
          <c:extLst>
            <c:ext xmlns:c15="http://schemas.microsoft.com/office/drawing/2012/chart" uri="{CE6537A1-D6FC-4f65-9D91-7224C49458BB}"/>
          </c:extLst>
        </c:dLbl>
      </c:pivotFmt>
      <c:pivotFmt>
        <c:idx val="6"/>
        <c:spPr>
          <a:solidFill>
            <a:schemeClr val="tx1">
              <a:lumMod val="50000"/>
              <a:lumOff val="50000"/>
            </a:schemeClr>
          </a:solidFill>
          <a:ln w="0">
            <a:solidFill>
              <a:schemeClr val="tx1"/>
            </a:solidFill>
          </a:ln>
          <a:effectLst/>
        </c:spPr>
        <c:marker>
          <c:symbol val="none"/>
        </c:marker>
        <c:dLbl>
          <c:idx val="0"/>
          <c:delete val="1"/>
          <c:extLst>
            <c:ext xmlns:c15="http://schemas.microsoft.com/office/drawing/2012/chart" uri="{CE6537A1-D6FC-4f65-9D91-7224C49458BB}"/>
          </c:extLst>
        </c:dLbl>
      </c:pivotFmt>
      <c:pivotFmt>
        <c:idx val="7"/>
        <c:spPr>
          <a:solidFill>
            <a:schemeClr val="tx1">
              <a:lumMod val="50000"/>
              <a:lumOff val="50000"/>
            </a:schemeClr>
          </a:solidFill>
          <a:ln w="0">
            <a:solidFill>
              <a:schemeClr val="tx1"/>
            </a:solidFill>
          </a:ln>
          <a:effectLst/>
        </c:spPr>
        <c:marker>
          <c:symbol val="none"/>
        </c:marker>
        <c:dLbl>
          <c:idx val="0"/>
          <c:delete val="1"/>
          <c:extLst>
            <c:ext xmlns:c15="http://schemas.microsoft.com/office/drawing/2012/chart" uri="{CE6537A1-D6FC-4f65-9D91-7224C49458BB}"/>
          </c:extLst>
        </c:dLbl>
      </c:pivotFmt>
      <c:pivotFmt>
        <c:idx val="8"/>
        <c:spPr>
          <a:solidFill>
            <a:schemeClr val="tx1">
              <a:lumMod val="50000"/>
              <a:lumOff val="50000"/>
            </a:schemeClr>
          </a:solidFill>
          <a:ln w="0">
            <a:solidFill>
              <a:schemeClr val="tx1"/>
            </a:solidFill>
          </a:ln>
          <a:effectLst/>
        </c:spPr>
        <c:marker>
          <c:symbol val="none"/>
        </c:marker>
        <c:dLbl>
          <c:idx val="0"/>
          <c:delete val="1"/>
          <c:extLst>
            <c:ext xmlns:c15="http://schemas.microsoft.com/office/drawing/2012/chart" uri="{CE6537A1-D6FC-4f65-9D91-7224C49458BB}"/>
          </c:extLst>
        </c:dLbl>
      </c:pivotFmt>
      <c:pivotFmt>
        <c:idx val="9"/>
        <c:spPr>
          <a:solidFill>
            <a:schemeClr val="tx1">
              <a:lumMod val="50000"/>
              <a:lumOff val="50000"/>
            </a:schemeClr>
          </a:solidFill>
          <a:ln w="0">
            <a:solidFill>
              <a:schemeClr val="tx1"/>
            </a:solidFill>
          </a:ln>
          <a:effectLst/>
        </c:spPr>
        <c:marker>
          <c:symbol val="none"/>
        </c:marker>
        <c:dLbl>
          <c:idx val="0"/>
          <c:delete val="1"/>
          <c:extLst>
            <c:ext xmlns:c15="http://schemas.microsoft.com/office/drawing/2012/chart" uri="{CE6537A1-D6FC-4f65-9D91-7224C49458BB}"/>
          </c:extLst>
        </c:dLbl>
      </c:pivotFmt>
      <c:pivotFmt>
        <c:idx val="10"/>
        <c:spPr>
          <a:solidFill>
            <a:schemeClr val="tx1">
              <a:lumMod val="50000"/>
              <a:lumOff val="50000"/>
            </a:schemeClr>
          </a:solidFill>
          <a:ln w="0">
            <a:solidFill>
              <a:schemeClr val="tx1"/>
            </a:solidFill>
          </a:ln>
          <a:effectLst/>
        </c:spPr>
        <c:marker>
          <c:symbol val="none"/>
        </c:marker>
        <c:dLbl>
          <c:idx val="0"/>
          <c:delete val="1"/>
          <c:extLst>
            <c:ext xmlns:c15="http://schemas.microsoft.com/office/drawing/2012/chart" uri="{CE6537A1-D6FC-4f65-9D91-7224C49458BB}"/>
          </c:extLst>
        </c:dLbl>
      </c:pivotFmt>
      <c:pivotFmt>
        <c:idx val="11"/>
        <c:spPr>
          <a:solidFill>
            <a:schemeClr val="tx1">
              <a:lumMod val="50000"/>
              <a:lumOff val="50000"/>
            </a:schemeClr>
          </a:solidFill>
          <a:ln w="0">
            <a:solidFill>
              <a:schemeClr val="tx1"/>
            </a:solidFill>
          </a:ln>
          <a:effectLst/>
        </c:spPr>
        <c:marker>
          <c:symbol val="none"/>
        </c:marker>
        <c:dLbl>
          <c:idx val="0"/>
          <c:delete val="1"/>
          <c:extLst>
            <c:ext xmlns:c15="http://schemas.microsoft.com/office/drawing/2012/chart" uri="{CE6537A1-D6FC-4f65-9D91-7224C49458BB}"/>
          </c:extLst>
        </c:dLbl>
      </c:pivotFmt>
      <c:pivotFmt>
        <c:idx val="12"/>
        <c:spPr>
          <a:solidFill>
            <a:schemeClr val="tx1">
              <a:lumMod val="50000"/>
              <a:lumOff val="50000"/>
            </a:schemeClr>
          </a:solidFill>
          <a:ln w="0">
            <a:solidFill>
              <a:schemeClr val="tx1"/>
            </a:solidFill>
          </a:ln>
          <a:effectLst/>
        </c:spPr>
        <c:marker>
          <c:symbol val="none"/>
        </c:marker>
        <c:dLbl>
          <c:idx val="0"/>
          <c:delete val="1"/>
          <c:extLst>
            <c:ext xmlns:c15="http://schemas.microsoft.com/office/drawing/2012/chart" uri="{CE6537A1-D6FC-4f65-9D91-7224C49458BB}"/>
          </c:extLst>
        </c:dLbl>
      </c:pivotFmt>
      <c:pivotFmt>
        <c:idx val="13"/>
        <c:spPr>
          <a:solidFill>
            <a:schemeClr val="tx1">
              <a:lumMod val="50000"/>
              <a:lumOff val="50000"/>
            </a:schemeClr>
          </a:solidFill>
          <a:ln w="0">
            <a:solidFill>
              <a:schemeClr val="tx1"/>
            </a:solidFill>
          </a:ln>
          <a:effectLst/>
        </c:spPr>
        <c:marker>
          <c:symbol val="none"/>
        </c:marker>
        <c:dLbl>
          <c:idx val="0"/>
          <c:delete val="1"/>
          <c:extLst>
            <c:ext xmlns:c15="http://schemas.microsoft.com/office/drawing/2012/chart" uri="{CE6537A1-D6FC-4f65-9D91-7224C49458BB}"/>
          </c:extLst>
        </c:dLbl>
      </c:pivotFmt>
      <c:pivotFmt>
        <c:idx val="14"/>
        <c:spPr>
          <a:solidFill>
            <a:schemeClr val="tx1">
              <a:lumMod val="50000"/>
              <a:lumOff val="50000"/>
            </a:schemeClr>
          </a:solidFill>
          <a:ln w="0">
            <a:solidFill>
              <a:schemeClr val="tx1"/>
            </a:solidFill>
          </a:ln>
          <a:effectLst/>
        </c:spPr>
        <c:marker>
          <c:symbol val="none"/>
        </c:marker>
        <c:dLbl>
          <c:idx val="0"/>
          <c:delete val="1"/>
          <c:extLst>
            <c:ext xmlns:c15="http://schemas.microsoft.com/office/drawing/2012/chart" uri="{CE6537A1-D6FC-4f65-9D91-7224C49458BB}"/>
          </c:extLst>
        </c:dLbl>
      </c:pivotFmt>
      <c:pivotFmt>
        <c:idx val="15"/>
        <c:spPr>
          <a:solidFill>
            <a:schemeClr val="tx1">
              <a:lumMod val="50000"/>
              <a:lumOff val="50000"/>
            </a:schemeClr>
          </a:solidFill>
          <a:ln w="0">
            <a:solidFill>
              <a:schemeClr val="tx1"/>
            </a:solidFill>
          </a:ln>
          <a:effectLst/>
        </c:spPr>
        <c:marker>
          <c:symbol val="none"/>
        </c:marker>
        <c:dLbl>
          <c:idx val="0"/>
          <c:delete val="1"/>
          <c:extLst>
            <c:ext xmlns:c15="http://schemas.microsoft.com/office/drawing/2012/chart" uri="{CE6537A1-D6FC-4f65-9D91-7224C49458BB}"/>
          </c:extLst>
        </c:dLbl>
      </c:pivotFmt>
      <c:pivotFmt>
        <c:idx val="16"/>
        <c:marker>
          <c:symbol val="none"/>
        </c:marker>
        <c:dLbl>
          <c:idx val="0"/>
          <c:delete val="1"/>
          <c:extLst>
            <c:ext xmlns:c15="http://schemas.microsoft.com/office/drawing/2012/chart" uri="{CE6537A1-D6FC-4f65-9D91-7224C49458BB}"/>
          </c:extLst>
        </c:dLbl>
      </c:pivotFmt>
      <c:pivotFmt>
        <c:idx val="17"/>
        <c:marker>
          <c:symbol val="none"/>
        </c:marker>
        <c:dLbl>
          <c:idx val="0"/>
          <c:delete val="1"/>
          <c:extLst>
            <c:ext xmlns:c15="http://schemas.microsoft.com/office/drawing/2012/chart" uri="{CE6537A1-D6FC-4f65-9D91-7224C49458BB}"/>
          </c:extLst>
        </c:dLbl>
      </c:pivotFmt>
      <c:pivotFmt>
        <c:idx val="18"/>
        <c:marker>
          <c:symbol val="none"/>
        </c:marker>
        <c:dLbl>
          <c:idx val="0"/>
          <c:delete val="1"/>
          <c:extLst>
            <c:ext xmlns:c15="http://schemas.microsoft.com/office/drawing/2012/chart" uri="{CE6537A1-D6FC-4f65-9D91-7224C49458BB}"/>
          </c:extLst>
        </c:dLbl>
      </c:pivotFmt>
      <c:pivotFmt>
        <c:idx val="19"/>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1"/>
          <c:order val="0"/>
          <c:tx>
            <c:strRef>
              <c:f>Pivot!$B$66</c:f>
              <c:strCache>
                <c:ptCount val="1"/>
                <c:pt idx="0">
                  <c:v>Total</c:v>
                </c:pt>
              </c:strCache>
            </c:strRef>
          </c:tx>
          <c:invertIfNegative val="0"/>
          <c:cat>
            <c:strRef>
              <c:f>Pivot!$A$67:$A$71</c:f>
              <c:strCache>
                <c:ptCount val="4"/>
                <c:pt idx="0">
                  <c:v>South</c:v>
                </c:pt>
                <c:pt idx="1">
                  <c:v>East</c:v>
                </c:pt>
                <c:pt idx="2">
                  <c:v>North</c:v>
                </c:pt>
                <c:pt idx="3">
                  <c:v>West</c:v>
                </c:pt>
              </c:strCache>
            </c:strRef>
          </c:cat>
          <c:val>
            <c:numRef>
              <c:f>Pivot!$B$67:$B$71</c:f>
              <c:numCache>
                <c:formatCode>General</c:formatCode>
                <c:ptCount val="4"/>
                <c:pt idx="0">
                  <c:v>146703</c:v>
                </c:pt>
                <c:pt idx="1">
                  <c:v>131118</c:v>
                </c:pt>
                <c:pt idx="2">
                  <c:v>120386</c:v>
                </c:pt>
                <c:pt idx="3">
                  <c:v>103922</c:v>
                </c:pt>
              </c:numCache>
            </c:numRef>
          </c:val>
          <c:extLst>
            <c:ext xmlns:c16="http://schemas.microsoft.com/office/drawing/2014/chart" uri="{C3380CC4-5D6E-409C-BE32-E72D297353CC}">
              <c16:uniqueId val="{00000003-31AE-40A3-BF1A-B57A94FA9CE3}"/>
            </c:ext>
          </c:extLst>
        </c:ser>
        <c:dLbls>
          <c:showLegendKey val="0"/>
          <c:showVal val="0"/>
          <c:showCatName val="0"/>
          <c:showSerName val="0"/>
          <c:showPercent val="0"/>
          <c:showBubbleSize val="0"/>
        </c:dLbls>
        <c:gapWidth val="35"/>
        <c:axId val="2118297855"/>
        <c:axId val="2118298271"/>
      </c:barChart>
      <c:catAx>
        <c:axId val="2118297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a:latin typeface="+mn-lt"/>
                  </a:rPr>
                  <a:t>Regions</a:t>
                </a:r>
              </a:p>
            </c:rich>
          </c:tx>
          <c:layout>
            <c:manualLayout>
              <c:xMode val="edge"/>
              <c:yMode val="edge"/>
              <c:x val="0.45769860706388077"/>
              <c:y val="0.89212782225751197"/>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298271"/>
        <c:crosses val="autoZero"/>
        <c:auto val="1"/>
        <c:lblAlgn val="ctr"/>
        <c:lblOffset val="100"/>
        <c:noMultiLvlLbl val="0"/>
      </c:catAx>
      <c:valAx>
        <c:axId val="2118298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900">
                    <a:latin typeface="+mn-lt"/>
                  </a:rPr>
                  <a:t>Total_Sales</a:t>
                </a:r>
              </a:p>
            </c:rich>
          </c:tx>
          <c:layout>
            <c:manualLayout>
              <c:xMode val="edge"/>
              <c:yMode val="edge"/>
              <c:x val="2.6494021410983962E-2"/>
              <c:y val="0.33002597632710784"/>
            </c:manualLayout>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297855"/>
        <c:crosses val="autoZero"/>
        <c:crossBetween val="between"/>
      </c:valAx>
    </c:plotArea>
    <c:plotVisOnly val="1"/>
    <c:dispBlanksAs val="gap"/>
    <c:showDLblsOverMax val="0"/>
    <c:extLst/>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[Advanced_Sales_Performance_Data.xlsx]Pivot!Sales_by_Products</c:name>
    <c:fmtId val="18"/>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200" b="0" i="0" u="none" strike="noStrike" kern="1200" spc="0" baseline="0">
                <a:solidFill>
                  <a:sysClr val="windowText" lastClr="000000"/>
                </a:solidFill>
                <a:latin typeface="+mn-lt"/>
                <a:ea typeface="+mn-ea"/>
                <a:cs typeface="+mn-cs"/>
              </a:defRPr>
            </a:pPr>
            <a:r>
              <a:rPr lang="en-US" sz="1200" b="0" i="0" u="none" strike="noStrike" baseline="0">
                <a:solidFill>
                  <a:schemeClr val="tx1">
                    <a:lumMod val="75000"/>
                    <a:lumOff val="25000"/>
                  </a:schemeClr>
                </a:solidFill>
                <a:latin typeface="+mj-lt"/>
              </a:rPr>
              <a:t>Product-wise Sales Performance</a:t>
            </a:r>
            <a:endParaRPr lang="en-US" sz="1200">
              <a:solidFill>
                <a:schemeClr val="tx1">
                  <a:lumMod val="75000"/>
                  <a:lumOff val="25000"/>
                </a:schemeClr>
              </a:solidFill>
              <a:effectLst/>
              <a:latin typeface="+mj-lt"/>
            </a:endParaRP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tx1">
              <a:lumMod val="50000"/>
              <a:lumOff val="50000"/>
            </a:schemeClr>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tx1">
              <a:lumMod val="50000"/>
              <a:lumOff val="50000"/>
            </a:schemeClr>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tx1">
              <a:lumMod val="50000"/>
              <a:lumOff val="50000"/>
            </a:schemeClr>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tx1">
              <a:lumMod val="50000"/>
              <a:lumOff val="50000"/>
            </a:schemeClr>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tx1">
              <a:lumMod val="50000"/>
              <a:lumOff val="50000"/>
            </a:schemeClr>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tx1">
              <a:lumMod val="50000"/>
              <a:lumOff val="50000"/>
            </a:schemeClr>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tx1">
              <a:lumMod val="50000"/>
              <a:lumOff val="50000"/>
            </a:schemeClr>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tx1">
              <a:lumMod val="50000"/>
              <a:lumOff val="50000"/>
            </a:schemeClr>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tx1">
              <a:lumMod val="50000"/>
              <a:lumOff val="50000"/>
            </a:schemeClr>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tx1">
              <a:lumMod val="50000"/>
              <a:lumOff val="50000"/>
            </a:schemeClr>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tx1">
              <a:lumMod val="50000"/>
              <a:lumOff val="50000"/>
            </a:schemeClr>
          </a:solidFill>
          <a:ln>
            <a:noFill/>
          </a:ln>
          <a:effectLst/>
        </c:spPr>
        <c:marker>
          <c:symbol val="none"/>
        </c:marker>
        <c:dLbl>
          <c:idx val="0"/>
          <c:delete val="1"/>
          <c:extLst>
            <c:ext xmlns:c15="http://schemas.microsoft.com/office/drawing/2012/chart" uri="{CE6537A1-D6FC-4f65-9D91-7224C49458BB}"/>
          </c:extLst>
        </c:dLbl>
      </c:pivotFmt>
      <c:pivotFmt>
        <c:idx val="13"/>
        <c:marker>
          <c:symbol val="none"/>
        </c:marker>
        <c:dLbl>
          <c:idx val="0"/>
          <c:delete val="1"/>
          <c:extLst>
            <c:ext xmlns:c15="http://schemas.microsoft.com/office/drawing/2012/chart" uri="{CE6537A1-D6FC-4f65-9D91-7224C49458BB}"/>
          </c:extLst>
        </c:dLbl>
      </c:pivotFmt>
      <c:pivotFmt>
        <c:idx val="14"/>
        <c:marker>
          <c:symbol val="none"/>
        </c:marker>
        <c:dLbl>
          <c:idx val="0"/>
          <c:delete val="1"/>
          <c:extLst>
            <c:ext xmlns:c15="http://schemas.microsoft.com/office/drawing/2012/chart" uri="{CE6537A1-D6FC-4f65-9D91-7224C49458BB}"/>
          </c:extLst>
        </c:dLbl>
      </c:pivotFmt>
      <c:pivotFmt>
        <c:idx val="15"/>
        <c:marker>
          <c:symbol val="none"/>
        </c:marker>
        <c:dLbl>
          <c:idx val="0"/>
          <c:delete val="1"/>
          <c:extLst>
            <c:ext xmlns:c15="http://schemas.microsoft.com/office/drawing/2012/chart" uri="{CE6537A1-D6FC-4f65-9D91-7224C49458BB}"/>
          </c:extLst>
        </c:dLbl>
      </c:pivotFmt>
      <c:pivotFmt>
        <c:idx val="16"/>
        <c:marker>
          <c:symbol val="none"/>
        </c:marker>
        <c:dLbl>
          <c:idx val="0"/>
          <c:delete val="1"/>
          <c:extLst>
            <c:ext xmlns:c15="http://schemas.microsoft.com/office/drawing/2012/chart" uri="{CE6537A1-D6FC-4f65-9D91-7224C49458BB}"/>
          </c:extLst>
        </c:dLbl>
      </c:pivotFmt>
    </c:pivotFmts>
    <c:plotArea>
      <c:layout/>
      <c:barChart>
        <c:barDir val="bar"/>
        <c:grouping val="stacked"/>
        <c:varyColors val="0"/>
        <c:ser>
          <c:idx val="1"/>
          <c:order val="0"/>
          <c:tx>
            <c:strRef>
              <c:f>Pivot!$B$88</c:f>
              <c:strCache>
                <c:ptCount val="1"/>
                <c:pt idx="0">
                  <c:v>Total</c:v>
                </c:pt>
              </c:strCache>
            </c:strRef>
          </c:tx>
          <c:invertIfNegative val="0"/>
          <c:cat>
            <c:strRef>
              <c:f>Pivot!$A$89:$A$93</c:f>
              <c:strCache>
                <c:ptCount val="4"/>
                <c:pt idx="0">
                  <c:v>Product B</c:v>
                </c:pt>
                <c:pt idx="1">
                  <c:v>Product D</c:v>
                </c:pt>
                <c:pt idx="2">
                  <c:v>Product C</c:v>
                </c:pt>
                <c:pt idx="3">
                  <c:v>Product A</c:v>
                </c:pt>
              </c:strCache>
            </c:strRef>
          </c:cat>
          <c:val>
            <c:numRef>
              <c:f>Pivot!$B$89:$B$93</c:f>
              <c:numCache>
                <c:formatCode>General</c:formatCode>
                <c:ptCount val="4"/>
                <c:pt idx="0">
                  <c:v>170700</c:v>
                </c:pt>
                <c:pt idx="1">
                  <c:v>134145</c:v>
                </c:pt>
                <c:pt idx="2">
                  <c:v>100530</c:v>
                </c:pt>
                <c:pt idx="3">
                  <c:v>96754</c:v>
                </c:pt>
              </c:numCache>
            </c:numRef>
          </c:val>
          <c:extLst>
            <c:ext xmlns:c16="http://schemas.microsoft.com/office/drawing/2014/chart" uri="{C3380CC4-5D6E-409C-BE32-E72D297353CC}">
              <c16:uniqueId val="{00000003-914B-4F23-BD01-C8C791119688}"/>
            </c:ext>
          </c:extLst>
        </c:ser>
        <c:dLbls>
          <c:showLegendKey val="0"/>
          <c:showVal val="0"/>
          <c:showCatName val="0"/>
          <c:showSerName val="0"/>
          <c:showPercent val="0"/>
          <c:showBubbleSize val="0"/>
        </c:dLbls>
        <c:gapWidth val="39"/>
        <c:overlap val="100"/>
        <c:axId val="1186615599"/>
        <c:axId val="1186617679"/>
      </c:barChart>
      <c:catAx>
        <c:axId val="1186615599"/>
        <c:scaling>
          <c:orientation val="minMax"/>
        </c:scaling>
        <c:delete val="0"/>
        <c:axPos val="l"/>
        <c:title>
          <c:tx>
            <c:rich>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US"/>
                  <a:t>Products</a:t>
                </a:r>
              </a:p>
            </c:rich>
          </c:tx>
          <c:layout>
            <c:manualLayout>
              <c:xMode val="edge"/>
              <c:yMode val="edge"/>
              <c:x val="2.1965409085769039E-2"/>
              <c:y val="0.36290299333970544"/>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186617679"/>
        <c:crosses val="autoZero"/>
        <c:auto val="1"/>
        <c:lblAlgn val="ctr"/>
        <c:lblOffset val="100"/>
        <c:noMultiLvlLbl val="0"/>
      </c:catAx>
      <c:valAx>
        <c:axId val="118661767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US"/>
                  <a:t>Total_Sales</a:t>
                </a:r>
              </a:p>
            </c:rich>
          </c:tx>
          <c:layout>
            <c:manualLayout>
              <c:xMode val="edge"/>
              <c:yMode val="edge"/>
              <c:x val="0.43449122431124682"/>
              <c:y val="0.8934959719630422"/>
            </c:manualLayout>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186615599"/>
        <c:crosses val="autoZero"/>
        <c:crossBetween val="between"/>
      </c:valAx>
    </c:plotArea>
    <c:plotVisOnly val="1"/>
    <c:dispBlanksAs val="gap"/>
    <c:showDLblsOverMax val="0"/>
    <c:extLst/>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[Advanced_Sales_Performance_Data.xlsx]Pivot!Contribution_by_Region</c:name>
    <c:fmtId val="18"/>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200" b="0" i="0" baseline="0">
                <a:effectLst/>
              </a:rPr>
              <a:t>%Contribution by Region</a:t>
            </a:r>
            <a:endParaRPr lang="en-US" sz="12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sz="1200">
              <a:latin typeface="Arial" panose="020B0604020202020204" pitchFamily="34" charset="0"/>
              <a:cs typeface="Arial" panose="020B0604020202020204" pitchFamily="34" charset="0"/>
            </a:endParaRPr>
          </a:p>
        </c:rich>
      </c:tx>
      <c:layout>
        <c:manualLayout>
          <c:xMode val="edge"/>
          <c:yMode val="edge"/>
          <c:x val="0.25378660040913442"/>
          <c:y val="2.9162335254905098E-2"/>
        </c:manualLayout>
      </c:layout>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tx1">
              <a:lumMod val="50000"/>
              <a:lumOff val="50000"/>
            </a:schemeClr>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tx1">
              <a:lumMod val="50000"/>
              <a:lumOff val="50000"/>
            </a:schemeClr>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tx1">
              <a:lumMod val="50000"/>
              <a:lumOff val="50000"/>
            </a:schemeClr>
          </a:solidFill>
          <a:ln w="19050">
            <a:solidFill>
              <a:schemeClr val="lt1"/>
            </a:solidFill>
          </a:ln>
          <a:effectLst/>
        </c:spPr>
      </c:pivotFmt>
      <c:pivotFmt>
        <c:idx val="21"/>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2"/>
          </a:solidFill>
          <a:ln w="19050">
            <a:solidFill>
              <a:schemeClr val="lt1"/>
            </a:solidFill>
          </a:ln>
          <a:effectLst/>
        </c:spPr>
      </c:pivotFmt>
      <c:pivotFmt>
        <c:idx val="24"/>
        <c:spPr>
          <a:solidFill>
            <a:schemeClr val="accent3"/>
          </a:solidFill>
          <a:ln w="19050">
            <a:solidFill>
              <a:schemeClr val="lt1"/>
            </a:solidFill>
          </a:ln>
          <a:effectLst/>
        </c:spPr>
      </c:pivotFmt>
      <c:pivotFmt>
        <c:idx val="25"/>
        <c:spPr>
          <a:solidFill>
            <a:schemeClr val="tx1">
              <a:lumMod val="50000"/>
              <a:lumOff val="50000"/>
            </a:schemeClr>
          </a:solidFill>
          <a:ln w="19050">
            <a:solidFill>
              <a:schemeClr val="lt1"/>
            </a:solidFill>
          </a:ln>
          <a:effectLst/>
        </c:spPr>
      </c:pivotFmt>
      <c:pivotFmt>
        <c:idx val="26"/>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pivotFmt>
      <c:pivotFmt>
        <c:idx val="28"/>
        <c:spPr>
          <a:solidFill>
            <a:schemeClr val="accent2"/>
          </a:solidFill>
          <a:ln w="19050">
            <a:solidFill>
              <a:schemeClr val="lt1"/>
            </a:solidFill>
          </a:ln>
          <a:effectLst/>
        </c:spPr>
      </c:pivotFmt>
      <c:pivotFmt>
        <c:idx val="29"/>
        <c:spPr>
          <a:solidFill>
            <a:schemeClr val="accent3"/>
          </a:solidFill>
          <a:ln w="19050">
            <a:solidFill>
              <a:schemeClr val="lt1"/>
            </a:solidFill>
          </a:ln>
          <a:effectLst/>
        </c:spPr>
      </c:pivotFmt>
      <c:pivotFmt>
        <c:idx val="30"/>
        <c:spPr>
          <a:solidFill>
            <a:schemeClr val="tx1">
              <a:lumMod val="50000"/>
              <a:lumOff val="50000"/>
            </a:schemeClr>
          </a:solidFill>
          <a:ln w="19050">
            <a:solidFill>
              <a:schemeClr val="lt1"/>
            </a:solidFill>
          </a:ln>
          <a:effectLst/>
        </c:spPr>
      </c:pivotFmt>
      <c:pivotFmt>
        <c:idx val="31"/>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pivotFmt>
      <c:pivotFmt>
        <c:idx val="33"/>
        <c:spPr>
          <a:solidFill>
            <a:schemeClr val="accent2"/>
          </a:solidFill>
          <a:ln w="19050">
            <a:solidFill>
              <a:schemeClr val="lt1"/>
            </a:solidFill>
          </a:ln>
          <a:effectLst/>
        </c:spPr>
      </c:pivotFmt>
      <c:pivotFmt>
        <c:idx val="34"/>
        <c:spPr>
          <a:solidFill>
            <a:schemeClr val="accent3"/>
          </a:solidFill>
          <a:ln w="19050">
            <a:solidFill>
              <a:schemeClr val="lt1"/>
            </a:solidFill>
          </a:ln>
          <a:effectLst/>
        </c:spPr>
      </c:pivotFmt>
      <c:pivotFmt>
        <c:idx val="35"/>
        <c:spPr>
          <a:solidFill>
            <a:schemeClr val="tx1">
              <a:lumMod val="50000"/>
              <a:lumOff val="50000"/>
            </a:schemeClr>
          </a:solidFill>
          <a:ln w="19050">
            <a:solidFill>
              <a:schemeClr val="lt1"/>
            </a:solidFill>
          </a:ln>
          <a:effectLst/>
        </c:spPr>
      </c:pivotFmt>
    </c:pivotFmts>
    <c:plotArea>
      <c:layout>
        <c:manualLayout>
          <c:layoutTarget val="inner"/>
          <c:xMode val="edge"/>
          <c:yMode val="edge"/>
          <c:x val="0.10644406477492198"/>
          <c:y val="0.14210669631713904"/>
          <c:w val="0.6381933095627198"/>
          <c:h val="0.77980969237634923"/>
        </c:manualLayout>
      </c:layout>
      <c:doughnutChart>
        <c:varyColors val="1"/>
        <c:ser>
          <c:idx val="0"/>
          <c:order val="0"/>
          <c:tx>
            <c:strRef>
              <c:f>Pivot!$B$108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D7C-4539-AC52-16EBED3D01C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D7C-4539-AC52-16EBED3D01C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D7C-4539-AC52-16EBED3D01C9}"/>
              </c:ext>
            </c:extLst>
          </c:dPt>
          <c:dPt>
            <c:idx val="3"/>
            <c:bubble3D val="0"/>
            <c:spPr>
              <a:solidFill>
                <a:schemeClr val="tx1">
                  <a:lumMod val="50000"/>
                  <a:lumOff val="50000"/>
                </a:schemeClr>
              </a:solidFill>
              <a:ln w="19050">
                <a:solidFill>
                  <a:schemeClr val="lt1"/>
                </a:solidFill>
              </a:ln>
              <a:effectLst/>
            </c:spPr>
            <c:extLst>
              <c:ext xmlns:c16="http://schemas.microsoft.com/office/drawing/2014/chart" uri="{C3380CC4-5D6E-409C-BE32-E72D297353CC}">
                <c16:uniqueId val="{00000007-5D7C-4539-AC52-16EBED3D01C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Pivot!$A$109:$A$113</c:f>
              <c:strCache>
                <c:ptCount val="4"/>
                <c:pt idx="0">
                  <c:v>East</c:v>
                </c:pt>
                <c:pt idx="1">
                  <c:v>North</c:v>
                </c:pt>
                <c:pt idx="2">
                  <c:v>South</c:v>
                </c:pt>
                <c:pt idx="3">
                  <c:v>West</c:v>
                </c:pt>
              </c:strCache>
            </c:strRef>
          </c:cat>
          <c:val>
            <c:numRef>
              <c:f>Pivot!$B$109:$B$113</c:f>
              <c:numCache>
                <c:formatCode>0.00%</c:formatCode>
                <c:ptCount val="4"/>
                <c:pt idx="0">
                  <c:v>0.26112413343981328</c:v>
                </c:pt>
                <c:pt idx="1">
                  <c:v>0.23975113964738146</c:v>
                </c:pt>
                <c:pt idx="2">
                  <c:v>0.29216197431337365</c:v>
                </c:pt>
                <c:pt idx="3">
                  <c:v>0.20696275259943162</c:v>
                </c:pt>
              </c:numCache>
            </c:numRef>
          </c:val>
          <c:extLst>
            <c:ext xmlns:c16="http://schemas.microsoft.com/office/drawing/2014/chart" uri="{C3380CC4-5D6E-409C-BE32-E72D297353CC}">
              <c16:uniqueId val="{00000008-5D7C-4539-AC52-16EBED3D01C9}"/>
            </c:ext>
          </c:extLst>
        </c:ser>
        <c:dLbls>
          <c:showLegendKey val="0"/>
          <c:showVal val="1"/>
          <c:showCatName val="0"/>
          <c:showSerName val="0"/>
          <c:showPercent val="0"/>
          <c:showBubbleSize val="0"/>
          <c:showLeaderLines val="1"/>
        </c:dLbls>
        <c:firstSliceAng val="0"/>
        <c:holeSize val="50"/>
      </c:doughnutChart>
    </c:plotArea>
    <c:legend>
      <c:legendPos val="r"/>
      <c:layout>
        <c:manualLayout>
          <c:xMode val="edge"/>
          <c:yMode val="edge"/>
          <c:x val="0.79064105656977357"/>
          <c:y val="0.3510429425488481"/>
          <c:w val="0.1771519052296685"/>
          <c:h val="0.318912948381452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[Advanced_Sales_Performance_Data.xlsx]Pivot!Sales_by_Region</c:name>
    <c:fmtId val="8"/>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200" b="0" i="0" u="none" strike="noStrike" baseline="0">
                <a:solidFill>
                  <a:schemeClr val="tx1">
                    <a:lumMod val="75000"/>
                    <a:lumOff val="25000"/>
                  </a:schemeClr>
                </a:solidFill>
                <a:latin typeface="+mj-lt"/>
              </a:rPr>
              <a:t>Sales Performance by Region</a:t>
            </a:r>
            <a:endParaRPr lang="en-US" sz="1200">
              <a:solidFill>
                <a:schemeClr val="tx1">
                  <a:lumMod val="75000"/>
                  <a:lumOff val="25000"/>
                </a:schemeClr>
              </a:solidFill>
              <a:effectLst/>
              <a:latin typeface="+mj-lt"/>
            </a:endParaRP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tx1">
              <a:lumMod val="50000"/>
              <a:lumOff val="50000"/>
            </a:schemeClr>
          </a:solidFill>
          <a:ln w="0">
            <a:solidFill>
              <a:schemeClr val="tx1"/>
            </a:solidFill>
          </a:ln>
          <a:effectLst/>
        </c:spPr>
        <c:marker>
          <c:symbol val="none"/>
        </c:marker>
        <c:dLbl>
          <c:idx val="0"/>
          <c:delete val="1"/>
          <c:extLst>
            <c:ext xmlns:c15="http://schemas.microsoft.com/office/drawing/2012/chart" uri="{CE6537A1-D6FC-4f65-9D91-7224C49458BB}"/>
          </c:extLst>
        </c:dLbl>
      </c:pivotFmt>
      <c:pivotFmt>
        <c:idx val="3"/>
        <c:spPr>
          <a:solidFill>
            <a:schemeClr val="tx1">
              <a:lumMod val="50000"/>
              <a:lumOff val="50000"/>
            </a:schemeClr>
          </a:solidFill>
          <a:ln w="0">
            <a:solidFill>
              <a:schemeClr val="tx1"/>
            </a:solidFill>
          </a:ln>
          <a:effectLst/>
        </c:spPr>
      </c:pivotFmt>
      <c:pivotFmt>
        <c:idx val="4"/>
        <c:spPr>
          <a:solidFill>
            <a:schemeClr val="tx1">
              <a:lumMod val="50000"/>
              <a:lumOff val="50000"/>
            </a:schemeClr>
          </a:solidFill>
          <a:ln w="0">
            <a:solidFill>
              <a:schemeClr val="tx1"/>
            </a:solidFill>
          </a:ln>
          <a:effectLst/>
        </c:spPr>
        <c:marker>
          <c:symbol val="none"/>
        </c:marker>
        <c:dLbl>
          <c:idx val="0"/>
          <c:delete val="1"/>
          <c:extLst>
            <c:ext xmlns:c15="http://schemas.microsoft.com/office/drawing/2012/chart" uri="{CE6537A1-D6FC-4f65-9D91-7224C49458BB}"/>
          </c:extLst>
        </c:dLbl>
      </c:pivotFmt>
      <c:pivotFmt>
        <c:idx val="5"/>
        <c:spPr>
          <a:solidFill>
            <a:schemeClr val="tx1">
              <a:lumMod val="50000"/>
              <a:lumOff val="50000"/>
            </a:schemeClr>
          </a:solidFill>
          <a:ln w="0">
            <a:solidFill>
              <a:schemeClr val="tx1"/>
            </a:solidFill>
          </a:ln>
          <a:effectLst/>
        </c:spPr>
        <c:marker>
          <c:symbol val="none"/>
        </c:marker>
        <c:dLbl>
          <c:idx val="0"/>
          <c:delete val="1"/>
          <c:extLst>
            <c:ext xmlns:c15="http://schemas.microsoft.com/office/drawing/2012/chart" uri="{CE6537A1-D6FC-4f65-9D91-7224C49458BB}"/>
          </c:extLst>
        </c:dLbl>
      </c:pivotFmt>
      <c:pivotFmt>
        <c:idx val="6"/>
        <c:spPr>
          <a:solidFill>
            <a:schemeClr val="tx1">
              <a:lumMod val="50000"/>
              <a:lumOff val="50000"/>
            </a:schemeClr>
          </a:solidFill>
          <a:ln w="0">
            <a:solidFill>
              <a:schemeClr val="tx1"/>
            </a:solidFill>
          </a:ln>
          <a:effectLst/>
        </c:spPr>
        <c:marker>
          <c:symbol val="none"/>
        </c:marker>
        <c:dLbl>
          <c:idx val="0"/>
          <c:delete val="1"/>
          <c:extLst>
            <c:ext xmlns:c15="http://schemas.microsoft.com/office/drawing/2012/chart" uri="{CE6537A1-D6FC-4f65-9D91-7224C49458BB}"/>
          </c:extLst>
        </c:dLbl>
      </c:pivotFmt>
      <c:pivotFmt>
        <c:idx val="7"/>
        <c:spPr>
          <a:solidFill>
            <a:schemeClr val="tx1">
              <a:lumMod val="50000"/>
              <a:lumOff val="50000"/>
            </a:schemeClr>
          </a:solidFill>
          <a:ln w="0">
            <a:solidFill>
              <a:schemeClr val="tx1"/>
            </a:solidFill>
          </a:ln>
          <a:effectLst/>
        </c:spPr>
        <c:marker>
          <c:symbol val="none"/>
        </c:marker>
        <c:dLbl>
          <c:idx val="0"/>
          <c:delete val="1"/>
          <c:extLst>
            <c:ext xmlns:c15="http://schemas.microsoft.com/office/drawing/2012/chart" uri="{CE6537A1-D6FC-4f65-9D91-7224C49458BB}"/>
          </c:extLst>
        </c:dLbl>
      </c:pivotFmt>
      <c:pivotFmt>
        <c:idx val="8"/>
        <c:spPr>
          <a:solidFill>
            <a:schemeClr val="tx1">
              <a:lumMod val="50000"/>
              <a:lumOff val="50000"/>
            </a:schemeClr>
          </a:solidFill>
          <a:ln w="0">
            <a:solidFill>
              <a:schemeClr val="tx1"/>
            </a:solidFill>
          </a:ln>
          <a:effectLst/>
        </c:spPr>
        <c:marker>
          <c:symbol val="none"/>
        </c:marker>
        <c:dLbl>
          <c:idx val="0"/>
          <c:delete val="1"/>
          <c:extLst>
            <c:ext xmlns:c15="http://schemas.microsoft.com/office/drawing/2012/chart" uri="{CE6537A1-D6FC-4f65-9D91-7224C49458BB}"/>
          </c:extLst>
        </c:dLbl>
      </c:pivotFmt>
      <c:pivotFmt>
        <c:idx val="9"/>
        <c:spPr>
          <a:solidFill>
            <a:schemeClr val="tx1">
              <a:lumMod val="50000"/>
              <a:lumOff val="50000"/>
            </a:schemeClr>
          </a:solidFill>
          <a:ln w="0">
            <a:solidFill>
              <a:schemeClr val="tx1"/>
            </a:solidFill>
          </a:ln>
          <a:effectLst/>
        </c:spPr>
        <c:marker>
          <c:symbol val="none"/>
        </c:marker>
        <c:dLbl>
          <c:idx val="0"/>
          <c:delete val="1"/>
          <c:extLst>
            <c:ext xmlns:c15="http://schemas.microsoft.com/office/drawing/2012/chart" uri="{CE6537A1-D6FC-4f65-9D91-7224C49458BB}"/>
          </c:extLst>
        </c:dLbl>
      </c:pivotFmt>
      <c:pivotFmt>
        <c:idx val="10"/>
        <c:spPr>
          <a:solidFill>
            <a:schemeClr val="tx1">
              <a:lumMod val="50000"/>
              <a:lumOff val="50000"/>
            </a:schemeClr>
          </a:solidFill>
          <a:ln w="0">
            <a:solidFill>
              <a:schemeClr val="tx1"/>
            </a:solidFill>
          </a:ln>
          <a:effectLst/>
        </c:spPr>
        <c:marker>
          <c:symbol val="none"/>
        </c:marker>
        <c:dLbl>
          <c:idx val="0"/>
          <c:delete val="1"/>
          <c:extLst>
            <c:ext xmlns:c15="http://schemas.microsoft.com/office/drawing/2012/chart" uri="{CE6537A1-D6FC-4f65-9D91-7224C49458BB}"/>
          </c:extLst>
        </c:dLbl>
      </c:pivotFmt>
      <c:pivotFmt>
        <c:idx val="11"/>
        <c:spPr>
          <a:solidFill>
            <a:schemeClr val="tx1">
              <a:lumMod val="50000"/>
              <a:lumOff val="50000"/>
            </a:schemeClr>
          </a:solidFill>
          <a:ln w="0">
            <a:solidFill>
              <a:schemeClr val="tx1"/>
            </a:solidFill>
          </a:ln>
          <a:effectLst/>
        </c:spPr>
        <c:marker>
          <c:symbol val="none"/>
        </c:marker>
        <c:dLbl>
          <c:idx val="0"/>
          <c:delete val="1"/>
          <c:extLst>
            <c:ext xmlns:c15="http://schemas.microsoft.com/office/drawing/2012/chart" uri="{CE6537A1-D6FC-4f65-9D91-7224C49458BB}"/>
          </c:extLst>
        </c:dLbl>
      </c:pivotFmt>
      <c:pivotFmt>
        <c:idx val="12"/>
        <c:spPr>
          <a:solidFill>
            <a:schemeClr val="tx1">
              <a:lumMod val="50000"/>
              <a:lumOff val="50000"/>
            </a:schemeClr>
          </a:solidFill>
          <a:ln w="0">
            <a:solidFill>
              <a:schemeClr val="tx1"/>
            </a:solidFill>
          </a:ln>
          <a:effectLst/>
        </c:spPr>
        <c:marker>
          <c:symbol val="none"/>
        </c:marker>
        <c:dLbl>
          <c:idx val="0"/>
          <c:delete val="1"/>
          <c:extLst>
            <c:ext xmlns:c15="http://schemas.microsoft.com/office/drawing/2012/chart" uri="{CE6537A1-D6FC-4f65-9D91-7224C49458BB}"/>
          </c:extLst>
        </c:dLbl>
      </c:pivotFmt>
      <c:pivotFmt>
        <c:idx val="13"/>
        <c:spPr>
          <a:solidFill>
            <a:schemeClr val="tx1">
              <a:lumMod val="50000"/>
              <a:lumOff val="50000"/>
            </a:schemeClr>
          </a:solidFill>
          <a:ln w="0">
            <a:solidFill>
              <a:schemeClr val="tx1"/>
            </a:solidFill>
          </a:ln>
          <a:effectLst/>
        </c:spPr>
        <c:marker>
          <c:symbol val="none"/>
        </c:marker>
        <c:dLbl>
          <c:idx val="0"/>
          <c:delete val="1"/>
          <c:extLst>
            <c:ext xmlns:c15="http://schemas.microsoft.com/office/drawing/2012/chart" uri="{CE6537A1-D6FC-4f65-9D91-7224C49458BB}"/>
          </c:extLst>
        </c:dLbl>
      </c:pivotFmt>
      <c:pivotFmt>
        <c:idx val="14"/>
        <c:spPr>
          <a:solidFill>
            <a:schemeClr val="tx1">
              <a:lumMod val="50000"/>
              <a:lumOff val="50000"/>
            </a:schemeClr>
          </a:solidFill>
          <a:ln w="0">
            <a:solidFill>
              <a:schemeClr val="tx1"/>
            </a:solidFill>
          </a:ln>
          <a:effectLst/>
        </c:spPr>
        <c:marker>
          <c:symbol val="none"/>
        </c:marker>
        <c:dLbl>
          <c:idx val="0"/>
          <c:delete val="1"/>
          <c:extLst>
            <c:ext xmlns:c15="http://schemas.microsoft.com/office/drawing/2012/chart" uri="{CE6537A1-D6FC-4f65-9D91-7224C49458BB}"/>
          </c:extLst>
        </c:dLbl>
      </c:pivotFmt>
      <c:pivotFmt>
        <c:idx val="15"/>
        <c:spPr>
          <a:solidFill>
            <a:schemeClr val="tx1">
              <a:lumMod val="50000"/>
              <a:lumOff val="50000"/>
            </a:schemeClr>
          </a:solidFill>
          <a:ln w="0">
            <a:solidFill>
              <a:schemeClr val="tx1"/>
            </a:solidFill>
          </a:ln>
          <a:effectLst/>
        </c:spPr>
        <c:marker>
          <c:symbol val="none"/>
        </c:marker>
        <c:dLbl>
          <c:idx val="0"/>
          <c:delete val="1"/>
          <c:extLst>
            <c:ext xmlns:c15="http://schemas.microsoft.com/office/drawing/2012/chart" uri="{CE6537A1-D6FC-4f65-9D91-7224C49458BB}"/>
          </c:extLst>
        </c:dLbl>
      </c:pivotFmt>
      <c:pivotFmt>
        <c:idx val="16"/>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1"/>
          <c:order val="0"/>
          <c:tx>
            <c:strRef>
              <c:f>Pivot!$B$66</c:f>
              <c:strCache>
                <c:ptCount val="1"/>
                <c:pt idx="0">
                  <c:v>Total</c:v>
                </c:pt>
              </c:strCache>
            </c:strRef>
          </c:tx>
          <c:invertIfNegative val="0"/>
          <c:cat>
            <c:strRef>
              <c:f>Pivot!$A$67:$A$71</c:f>
              <c:strCache>
                <c:ptCount val="4"/>
                <c:pt idx="0">
                  <c:v>South</c:v>
                </c:pt>
                <c:pt idx="1">
                  <c:v>East</c:v>
                </c:pt>
                <c:pt idx="2">
                  <c:v>North</c:v>
                </c:pt>
                <c:pt idx="3">
                  <c:v>West</c:v>
                </c:pt>
              </c:strCache>
            </c:strRef>
          </c:cat>
          <c:val>
            <c:numRef>
              <c:f>Pivot!$B$67:$B$71</c:f>
              <c:numCache>
                <c:formatCode>General</c:formatCode>
                <c:ptCount val="4"/>
                <c:pt idx="0">
                  <c:v>146703</c:v>
                </c:pt>
                <c:pt idx="1">
                  <c:v>131118</c:v>
                </c:pt>
                <c:pt idx="2">
                  <c:v>120386</c:v>
                </c:pt>
                <c:pt idx="3">
                  <c:v>103922</c:v>
                </c:pt>
              </c:numCache>
            </c:numRef>
          </c:val>
          <c:extLst>
            <c:ext xmlns:c16="http://schemas.microsoft.com/office/drawing/2014/chart" uri="{C3380CC4-5D6E-409C-BE32-E72D297353CC}">
              <c16:uniqueId val="{00000004-9495-4161-9231-658274743928}"/>
            </c:ext>
          </c:extLst>
        </c:ser>
        <c:dLbls>
          <c:showLegendKey val="0"/>
          <c:showVal val="0"/>
          <c:showCatName val="0"/>
          <c:showSerName val="0"/>
          <c:showPercent val="0"/>
          <c:showBubbleSize val="0"/>
        </c:dLbls>
        <c:gapWidth val="35"/>
        <c:axId val="2118297855"/>
        <c:axId val="2118298271"/>
      </c:barChart>
      <c:catAx>
        <c:axId val="2118297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a:latin typeface="+mn-lt"/>
                  </a:rPr>
                  <a:t>Regions</a:t>
                </a:r>
              </a:p>
            </c:rich>
          </c:tx>
          <c:layout>
            <c:manualLayout>
              <c:xMode val="edge"/>
              <c:yMode val="edge"/>
              <c:x val="0.45769860706388077"/>
              <c:y val="0.89212782225751197"/>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298271"/>
        <c:crosses val="autoZero"/>
        <c:auto val="1"/>
        <c:lblAlgn val="ctr"/>
        <c:lblOffset val="100"/>
        <c:noMultiLvlLbl val="0"/>
      </c:catAx>
      <c:valAx>
        <c:axId val="2118298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900">
                    <a:latin typeface="+mn-lt"/>
                  </a:rPr>
                  <a:t>Total_Sales</a:t>
                </a:r>
              </a:p>
            </c:rich>
          </c:tx>
          <c:layout>
            <c:manualLayout>
              <c:xMode val="edge"/>
              <c:yMode val="edge"/>
              <c:x val="2.6494021410983962E-2"/>
              <c:y val="0.33002597632710784"/>
            </c:manualLayout>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297855"/>
        <c:crosses val="autoZero"/>
        <c:crossBetween val="between"/>
      </c:valAx>
    </c:plotArea>
    <c:plotVisOnly val="1"/>
    <c:dispBlanksAs val="gap"/>
    <c:showDLblsOverMax val="0"/>
    <c:extLst/>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[Advanced_Sales_Performance_Data.xlsx]Pivot!Contribution_by_Region</c:name>
    <c:fmtId val="1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200" b="0" i="0" u="none" strike="noStrike" baseline="0">
                <a:solidFill>
                  <a:schemeClr val="tx1">
                    <a:lumMod val="75000"/>
                    <a:lumOff val="25000"/>
                  </a:schemeClr>
                </a:solidFill>
                <a:latin typeface="+mj-lt"/>
              </a:rPr>
              <a:t>Regional Contribution%</a:t>
            </a:r>
            <a:endParaRPr lang="en-US" sz="1200" b="0" i="0" baseline="0">
              <a:solidFill>
                <a:schemeClr val="tx1">
                  <a:lumMod val="75000"/>
                  <a:lumOff val="25000"/>
                </a:schemeClr>
              </a:solidFill>
              <a:effectLst/>
              <a:latin typeface="+mj-lt"/>
            </a:endParaRPr>
          </a:p>
        </c:rich>
      </c:tx>
      <c:layout>
        <c:manualLayout>
          <c:xMode val="edge"/>
          <c:yMode val="edge"/>
          <c:x val="0.230201678799584"/>
          <c:y val="2.3953822178477691E-2"/>
        </c:manualLayout>
      </c:layout>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tx1">
              <a:lumMod val="50000"/>
              <a:lumOff val="50000"/>
            </a:schemeClr>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tx1">
              <a:lumMod val="50000"/>
              <a:lumOff val="50000"/>
            </a:schemeClr>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tx1">
              <a:lumMod val="50000"/>
              <a:lumOff val="50000"/>
            </a:schemeClr>
          </a:solidFill>
          <a:ln w="19050">
            <a:solidFill>
              <a:schemeClr val="lt1"/>
            </a:solidFill>
          </a:ln>
          <a:effectLst/>
        </c:spPr>
      </c:pivotFmt>
      <c:pivotFmt>
        <c:idx val="21"/>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2"/>
          </a:solidFill>
          <a:ln w="19050">
            <a:solidFill>
              <a:schemeClr val="lt1"/>
            </a:solidFill>
          </a:ln>
          <a:effectLst/>
        </c:spPr>
      </c:pivotFmt>
      <c:pivotFmt>
        <c:idx val="24"/>
        <c:spPr>
          <a:solidFill>
            <a:schemeClr val="accent3"/>
          </a:solidFill>
          <a:ln w="19050">
            <a:solidFill>
              <a:schemeClr val="lt1"/>
            </a:solidFill>
          </a:ln>
          <a:effectLst/>
        </c:spPr>
      </c:pivotFmt>
      <c:pivotFmt>
        <c:idx val="25"/>
        <c:spPr>
          <a:solidFill>
            <a:schemeClr val="tx1">
              <a:lumMod val="50000"/>
              <a:lumOff val="50000"/>
            </a:schemeClr>
          </a:solidFill>
          <a:ln w="19050">
            <a:solidFill>
              <a:schemeClr val="lt1"/>
            </a:solidFill>
          </a:ln>
          <a:effectLst/>
        </c:spPr>
      </c:pivotFmt>
      <c:pivotFmt>
        <c:idx val="26"/>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pivotFmt>
      <c:pivotFmt>
        <c:idx val="28"/>
        <c:spPr>
          <a:solidFill>
            <a:schemeClr val="accent2"/>
          </a:solidFill>
          <a:ln w="19050">
            <a:solidFill>
              <a:schemeClr val="lt1"/>
            </a:solidFill>
          </a:ln>
          <a:effectLst/>
        </c:spPr>
      </c:pivotFmt>
      <c:pivotFmt>
        <c:idx val="29"/>
        <c:spPr>
          <a:solidFill>
            <a:schemeClr val="accent3"/>
          </a:solidFill>
          <a:ln w="19050">
            <a:solidFill>
              <a:schemeClr val="lt1"/>
            </a:solidFill>
          </a:ln>
          <a:effectLst/>
        </c:spPr>
      </c:pivotFmt>
      <c:pivotFmt>
        <c:idx val="30"/>
        <c:spPr>
          <a:solidFill>
            <a:schemeClr val="tx1">
              <a:lumMod val="50000"/>
              <a:lumOff val="50000"/>
            </a:schemeClr>
          </a:solidFill>
          <a:ln w="19050">
            <a:solidFill>
              <a:schemeClr val="lt1"/>
            </a:solidFill>
          </a:ln>
          <a:effectLst/>
        </c:spPr>
      </c:pivotFmt>
      <c:pivotFmt>
        <c:idx val="31"/>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pivotFmt>
      <c:pivotFmt>
        <c:idx val="33"/>
        <c:spPr>
          <a:solidFill>
            <a:schemeClr val="accent2"/>
          </a:solidFill>
          <a:ln w="19050">
            <a:solidFill>
              <a:schemeClr val="lt1"/>
            </a:solidFill>
          </a:ln>
          <a:effectLst/>
        </c:spPr>
      </c:pivotFmt>
      <c:pivotFmt>
        <c:idx val="34"/>
        <c:spPr>
          <a:solidFill>
            <a:schemeClr val="accent3"/>
          </a:solidFill>
          <a:ln w="19050">
            <a:solidFill>
              <a:schemeClr val="lt1"/>
            </a:solidFill>
          </a:ln>
          <a:effectLst/>
        </c:spPr>
      </c:pivotFmt>
      <c:pivotFmt>
        <c:idx val="35"/>
        <c:spPr>
          <a:solidFill>
            <a:schemeClr val="tx1">
              <a:lumMod val="50000"/>
              <a:lumOff val="50000"/>
            </a:schemeClr>
          </a:solidFill>
          <a:ln w="19050">
            <a:solidFill>
              <a:schemeClr val="lt1"/>
            </a:solidFill>
          </a:ln>
          <a:effectLst/>
        </c:spPr>
      </c:pivotFmt>
      <c:pivotFmt>
        <c:idx val="36"/>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pivotFmt>
      <c:pivotFmt>
        <c:idx val="38"/>
        <c:spPr>
          <a:solidFill>
            <a:schemeClr val="accent2"/>
          </a:solidFill>
          <a:ln w="19050">
            <a:solidFill>
              <a:schemeClr val="lt1"/>
            </a:solidFill>
          </a:ln>
          <a:effectLst/>
        </c:spPr>
      </c:pivotFmt>
      <c:pivotFmt>
        <c:idx val="39"/>
        <c:spPr>
          <a:solidFill>
            <a:schemeClr val="accent3"/>
          </a:solidFill>
          <a:ln w="19050">
            <a:solidFill>
              <a:schemeClr val="lt1"/>
            </a:solidFill>
          </a:ln>
          <a:effectLst/>
        </c:spPr>
      </c:pivotFmt>
      <c:pivotFmt>
        <c:idx val="40"/>
        <c:spPr>
          <a:solidFill>
            <a:schemeClr val="tx1">
              <a:lumMod val="50000"/>
              <a:lumOff val="50000"/>
            </a:schemeClr>
          </a:solidFill>
          <a:ln w="19050">
            <a:solidFill>
              <a:schemeClr val="lt1"/>
            </a:solidFill>
          </a:ln>
          <a:effectLst/>
        </c:spPr>
      </c:pivotFmt>
      <c:pivotFmt>
        <c:idx val="41"/>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pivotFmt>
      <c:pivotFmt>
        <c:idx val="43"/>
        <c:spPr>
          <a:solidFill>
            <a:schemeClr val="accent2"/>
          </a:solidFill>
          <a:ln w="19050">
            <a:solidFill>
              <a:schemeClr val="lt1"/>
            </a:solidFill>
          </a:ln>
          <a:effectLst/>
        </c:spPr>
      </c:pivotFmt>
      <c:pivotFmt>
        <c:idx val="44"/>
        <c:spPr>
          <a:solidFill>
            <a:schemeClr val="accent3"/>
          </a:solidFill>
          <a:ln w="19050">
            <a:solidFill>
              <a:schemeClr val="lt1"/>
            </a:solidFill>
          </a:ln>
          <a:effectLst/>
        </c:spPr>
      </c:pivotFmt>
      <c:pivotFmt>
        <c:idx val="45"/>
        <c:spPr>
          <a:solidFill>
            <a:schemeClr val="tx1">
              <a:lumMod val="50000"/>
              <a:lumOff val="50000"/>
            </a:schemeClr>
          </a:solidFill>
          <a:ln w="19050">
            <a:solidFill>
              <a:schemeClr val="lt1"/>
            </a:solidFill>
          </a:ln>
          <a:effectLst/>
        </c:spPr>
      </c:pivotFmt>
      <c:pivotFmt>
        <c:idx val="46"/>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tx1">
              <a:lumMod val="50000"/>
              <a:lumOff val="50000"/>
            </a:schemeClr>
          </a:solidFill>
        </c:spPr>
      </c:pivotFmt>
    </c:pivotFmts>
    <c:plotArea>
      <c:layout>
        <c:manualLayout>
          <c:layoutTarget val="inner"/>
          <c:xMode val="edge"/>
          <c:yMode val="edge"/>
          <c:x val="0.1103748823849849"/>
          <c:y val="0.14731504265091863"/>
          <c:w val="0.58460481354924965"/>
          <c:h val="0.77460137795275585"/>
        </c:manualLayout>
      </c:layout>
      <c:doughnutChart>
        <c:varyColors val="1"/>
        <c:ser>
          <c:idx val="1"/>
          <c:order val="0"/>
          <c:tx>
            <c:strRef>
              <c:f>Pivot!$B$108</c:f>
              <c:strCache>
                <c:ptCount val="1"/>
                <c:pt idx="0">
                  <c:v>Total</c:v>
                </c:pt>
              </c:strCache>
            </c:strRef>
          </c:tx>
          <c:explosion val="2"/>
          <c:dPt>
            <c:idx val="3"/>
            <c:bubble3D val="0"/>
            <c:spPr>
              <a:solidFill>
                <a:schemeClr val="tx1">
                  <a:lumMod val="50000"/>
                  <a:lumOff val="50000"/>
                </a:schemeClr>
              </a:solidFill>
            </c:spPr>
            <c:extLst>
              <c:ext xmlns:c16="http://schemas.microsoft.com/office/drawing/2014/chart" uri="{C3380CC4-5D6E-409C-BE32-E72D297353CC}">
                <c16:uniqueId val="{00000015-E46B-41C7-B302-F842454115C3}"/>
              </c:ext>
            </c:extLst>
          </c:dPt>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Pivot!$A$109:$A$113</c:f>
              <c:strCache>
                <c:ptCount val="4"/>
                <c:pt idx="0">
                  <c:v>East</c:v>
                </c:pt>
                <c:pt idx="1">
                  <c:v>North</c:v>
                </c:pt>
                <c:pt idx="2">
                  <c:v>South</c:v>
                </c:pt>
                <c:pt idx="3">
                  <c:v>West</c:v>
                </c:pt>
              </c:strCache>
            </c:strRef>
          </c:cat>
          <c:val>
            <c:numRef>
              <c:f>Pivot!$B$109:$B$113</c:f>
              <c:numCache>
                <c:formatCode>0.00%</c:formatCode>
                <c:ptCount val="4"/>
                <c:pt idx="0">
                  <c:v>0.26112413343981328</c:v>
                </c:pt>
                <c:pt idx="1">
                  <c:v>0.23975113964738146</c:v>
                </c:pt>
                <c:pt idx="2">
                  <c:v>0.29216197431337365</c:v>
                </c:pt>
                <c:pt idx="3">
                  <c:v>0.20696275259943162</c:v>
                </c:pt>
              </c:numCache>
            </c:numRef>
          </c:val>
          <c:extLst>
            <c:ext xmlns:c16="http://schemas.microsoft.com/office/drawing/2014/chart" uri="{C3380CC4-5D6E-409C-BE32-E72D297353CC}">
              <c16:uniqueId val="{00000014-E46B-41C7-B302-F842454115C3}"/>
            </c:ext>
          </c:extLst>
        </c:ser>
        <c:dLbls>
          <c:showLegendKey val="0"/>
          <c:showVal val="1"/>
          <c:showCatName val="0"/>
          <c:showSerName val="0"/>
          <c:showPercent val="0"/>
          <c:showBubbleSize val="0"/>
          <c:showLeaderLines val="1"/>
        </c:dLbls>
        <c:firstSliceAng val="0"/>
        <c:holeSize val="40"/>
      </c:doughnutChart>
    </c:plotArea>
    <c:legend>
      <c:legendPos val="r"/>
      <c:layout>
        <c:manualLayout>
          <c:xMode val="edge"/>
          <c:yMode val="edge"/>
          <c:x val="0.73954031099886097"/>
          <c:y val="0.3510429425488481"/>
          <c:w val="0.22825267419402764"/>
          <c:h val="0.318912948381452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[Advanced_Sales_Performance_Data.xlsx]Pivot!%Margin_by_Products</c:name>
    <c:fmtId val="8"/>
  </c:pivotSource>
  <c:chart>
    <c:title>
      <c:tx>
        <c:rich>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r>
              <a:rPr lang="en-US" sz="1200" b="0" i="0" u="none" strike="noStrike" baseline="0">
                <a:solidFill>
                  <a:schemeClr val="tx1">
                    <a:lumMod val="75000"/>
                    <a:lumOff val="25000"/>
                  </a:schemeClr>
                </a:solidFill>
                <a:latin typeface="+mj-lt"/>
              </a:rPr>
              <a:t>Product-wise Profit Margin%</a:t>
            </a:r>
            <a:endParaRPr lang="en-US" sz="1200">
              <a:solidFill>
                <a:schemeClr val="tx1">
                  <a:lumMod val="75000"/>
                  <a:lumOff val="25000"/>
                </a:schemeClr>
              </a:solidFill>
              <a:latin typeface="+mj-lt"/>
            </a:endParaRPr>
          </a:p>
        </c:rich>
      </c:tx>
      <c:layout>
        <c:manualLayout>
          <c:xMode val="edge"/>
          <c:yMode val="edge"/>
          <c:x val="0.15345242936182274"/>
          <c:y val="2.0964360587002098E-2"/>
        </c:manualLayout>
      </c:layout>
      <c:overlay val="0"/>
      <c:spPr>
        <a:noFill/>
        <a:ln>
          <a:noFill/>
        </a:ln>
        <a:effectLst/>
      </c:spPr>
      <c:txPr>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tx1">
              <a:lumMod val="50000"/>
              <a:lumOff val="50000"/>
            </a:schemeClr>
          </a:solidFill>
          <a:ln w="19050">
            <a:solidFill>
              <a:schemeClr val="lt1"/>
            </a:solidFill>
          </a:ln>
          <a:effectLst/>
        </c:spPr>
      </c:pivotFmt>
    </c:pivotFmts>
    <c:plotArea>
      <c:layout>
        <c:manualLayout>
          <c:layoutTarget val="inner"/>
          <c:xMode val="edge"/>
          <c:yMode val="edge"/>
          <c:x val="9.0751420156987422E-2"/>
          <c:y val="0.15061002821333214"/>
          <c:w val="0.63786674553004818"/>
          <c:h val="0.78308712851815709"/>
        </c:manualLayout>
      </c:layout>
      <c:doughnutChart>
        <c:varyColors val="1"/>
        <c:ser>
          <c:idx val="0"/>
          <c:order val="0"/>
          <c:tx>
            <c:strRef>
              <c:f>Pivot!$B$129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222-4D14-97A1-1243682A4D0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222-4D14-97A1-1243682A4D0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222-4D14-97A1-1243682A4D0D}"/>
              </c:ext>
            </c:extLst>
          </c:dPt>
          <c:dPt>
            <c:idx val="3"/>
            <c:bubble3D val="0"/>
            <c:spPr>
              <a:solidFill>
                <a:schemeClr val="tx1">
                  <a:lumMod val="50000"/>
                  <a:lumOff val="50000"/>
                </a:schemeClr>
              </a:solidFill>
              <a:ln w="19050">
                <a:solidFill>
                  <a:schemeClr val="lt1"/>
                </a:solidFill>
              </a:ln>
              <a:effectLst/>
            </c:spPr>
            <c:extLst>
              <c:ext xmlns:c16="http://schemas.microsoft.com/office/drawing/2014/chart" uri="{C3380CC4-5D6E-409C-BE32-E72D297353CC}">
                <c16:uniqueId val="{00000007-7222-4D14-97A1-1243682A4D0D}"/>
              </c:ext>
            </c:extLst>
          </c:dPt>
          <c:dLbls>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Pivot!$A$130:$A$134</c:f>
              <c:strCache>
                <c:ptCount val="4"/>
                <c:pt idx="0">
                  <c:v>Product A</c:v>
                </c:pt>
                <c:pt idx="1">
                  <c:v>Product B</c:v>
                </c:pt>
                <c:pt idx="2">
                  <c:v>Product C</c:v>
                </c:pt>
                <c:pt idx="3">
                  <c:v>Product D</c:v>
                </c:pt>
              </c:strCache>
            </c:strRef>
          </c:cat>
          <c:val>
            <c:numRef>
              <c:f>Pivot!$B$130:$B$134</c:f>
              <c:numCache>
                <c:formatCode>0.00%</c:formatCode>
                <c:ptCount val="4"/>
                <c:pt idx="0">
                  <c:v>0.27474833081836408</c:v>
                </c:pt>
                <c:pt idx="1">
                  <c:v>0.28749267721148214</c:v>
                </c:pt>
                <c:pt idx="2">
                  <c:v>0.33013030936038995</c:v>
                </c:pt>
                <c:pt idx="3">
                  <c:v>0.28643631890864363</c:v>
                </c:pt>
              </c:numCache>
            </c:numRef>
          </c:val>
          <c:extLst>
            <c:ext xmlns:c16="http://schemas.microsoft.com/office/drawing/2014/chart" uri="{C3380CC4-5D6E-409C-BE32-E72D297353CC}">
              <c16:uniqueId val="{00000008-7222-4D14-97A1-1243682A4D0D}"/>
            </c:ext>
          </c:extLst>
        </c:ser>
        <c:dLbls>
          <c:showLegendKey val="0"/>
          <c:showVal val="1"/>
          <c:showCatName val="0"/>
          <c:showSerName val="0"/>
          <c:showPercent val="0"/>
          <c:showBubbleSize val="0"/>
          <c:showLeaderLines val="1"/>
        </c:dLbls>
        <c:firstSliceAng val="0"/>
        <c:holeSize val="40"/>
      </c:doughnutChart>
      <c:spPr>
        <a:noFill/>
        <a:ln>
          <a:noFill/>
        </a:ln>
        <a:effectLst/>
      </c:spPr>
    </c:plotArea>
    <c:legend>
      <c:legendPos val="r"/>
      <c:layout>
        <c:manualLayout>
          <c:xMode val="edge"/>
          <c:yMode val="edge"/>
          <c:x val="0.76078306416709562"/>
          <c:y val="0.33698229705746374"/>
          <c:w val="0.2045059948492354"/>
          <c:h val="0.35377606101124159"/>
        </c:manualLayout>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[Advanced_Sales_Performance_Data.xlsx]Pivot!Sales_by_Products</c:name>
    <c:fmtId val="1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200" b="0" i="0" u="none" strike="noStrike" kern="1200" spc="0" baseline="0">
                <a:solidFill>
                  <a:sysClr val="windowText" lastClr="000000"/>
                </a:solidFill>
                <a:latin typeface="+mn-lt"/>
                <a:ea typeface="+mn-ea"/>
                <a:cs typeface="+mn-cs"/>
              </a:defRPr>
            </a:pPr>
            <a:r>
              <a:rPr lang="en-US" sz="1200" b="0" i="0" u="none" strike="noStrike" baseline="0">
                <a:solidFill>
                  <a:schemeClr val="tx1">
                    <a:lumMod val="75000"/>
                    <a:lumOff val="25000"/>
                  </a:schemeClr>
                </a:solidFill>
                <a:latin typeface="+mj-lt"/>
              </a:rPr>
              <a:t>Sales Performance by Product</a:t>
            </a:r>
            <a:endParaRPr lang="en-US" sz="1200">
              <a:solidFill>
                <a:schemeClr val="tx1">
                  <a:lumMod val="75000"/>
                  <a:lumOff val="25000"/>
                </a:schemeClr>
              </a:solidFill>
              <a:effectLst/>
              <a:latin typeface="+mj-lt"/>
            </a:endParaRP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tx1">
              <a:lumMod val="50000"/>
              <a:lumOff val="50000"/>
            </a:schemeClr>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tx1">
              <a:lumMod val="50000"/>
              <a:lumOff val="50000"/>
            </a:schemeClr>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tx1">
              <a:lumMod val="50000"/>
              <a:lumOff val="50000"/>
            </a:schemeClr>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tx1">
              <a:lumMod val="50000"/>
              <a:lumOff val="50000"/>
            </a:schemeClr>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tx1">
              <a:lumMod val="50000"/>
              <a:lumOff val="50000"/>
            </a:schemeClr>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tx1">
              <a:lumMod val="50000"/>
              <a:lumOff val="50000"/>
            </a:schemeClr>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tx1">
              <a:lumMod val="50000"/>
              <a:lumOff val="50000"/>
            </a:schemeClr>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tx1">
              <a:lumMod val="50000"/>
              <a:lumOff val="50000"/>
            </a:schemeClr>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tx1">
              <a:lumMod val="50000"/>
              <a:lumOff val="50000"/>
            </a:schemeClr>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tx1">
              <a:lumMod val="50000"/>
              <a:lumOff val="50000"/>
            </a:schemeClr>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tx1">
              <a:lumMod val="50000"/>
              <a:lumOff val="50000"/>
            </a:schemeClr>
          </a:solidFill>
          <a:ln>
            <a:noFill/>
          </a:ln>
          <a:effectLst/>
        </c:spPr>
        <c:marker>
          <c:symbol val="none"/>
        </c:marker>
        <c:dLbl>
          <c:idx val="0"/>
          <c:delete val="1"/>
          <c:extLst>
            <c:ext xmlns:c15="http://schemas.microsoft.com/office/drawing/2012/chart" uri="{CE6537A1-D6FC-4f65-9D91-7224C49458BB}"/>
          </c:extLst>
        </c:dLbl>
      </c:pivotFmt>
      <c:pivotFmt>
        <c:idx val="13"/>
        <c:marker>
          <c:symbol val="none"/>
        </c:marker>
        <c:dLbl>
          <c:idx val="0"/>
          <c:delete val="1"/>
          <c:extLst>
            <c:ext xmlns:c15="http://schemas.microsoft.com/office/drawing/2012/chart" uri="{CE6537A1-D6FC-4f65-9D91-7224C49458BB}"/>
          </c:extLst>
        </c:dLbl>
      </c:pivotFmt>
    </c:pivotFmts>
    <c:plotArea>
      <c:layout/>
      <c:barChart>
        <c:barDir val="bar"/>
        <c:grouping val="stacked"/>
        <c:varyColors val="0"/>
        <c:ser>
          <c:idx val="1"/>
          <c:order val="0"/>
          <c:tx>
            <c:strRef>
              <c:f>Pivot!$B$88</c:f>
              <c:strCache>
                <c:ptCount val="1"/>
                <c:pt idx="0">
                  <c:v>Total</c:v>
                </c:pt>
              </c:strCache>
            </c:strRef>
          </c:tx>
          <c:invertIfNegative val="0"/>
          <c:cat>
            <c:strRef>
              <c:f>Pivot!$A$89:$A$93</c:f>
              <c:strCache>
                <c:ptCount val="4"/>
                <c:pt idx="0">
                  <c:v>Product B</c:v>
                </c:pt>
                <c:pt idx="1">
                  <c:v>Product D</c:v>
                </c:pt>
                <c:pt idx="2">
                  <c:v>Product C</c:v>
                </c:pt>
                <c:pt idx="3">
                  <c:v>Product A</c:v>
                </c:pt>
              </c:strCache>
            </c:strRef>
          </c:cat>
          <c:val>
            <c:numRef>
              <c:f>Pivot!$B$89:$B$93</c:f>
              <c:numCache>
                <c:formatCode>General</c:formatCode>
                <c:ptCount val="4"/>
                <c:pt idx="0">
                  <c:v>170700</c:v>
                </c:pt>
                <c:pt idx="1">
                  <c:v>134145</c:v>
                </c:pt>
                <c:pt idx="2">
                  <c:v>100530</c:v>
                </c:pt>
                <c:pt idx="3">
                  <c:v>96754</c:v>
                </c:pt>
              </c:numCache>
            </c:numRef>
          </c:val>
          <c:extLst>
            <c:ext xmlns:c16="http://schemas.microsoft.com/office/drawing/2014/chart" uri="{C3380CC4-5D6E-409C-BE32-E72D297353CC}">
              <c16:uniqueId val="{00000004-3A3B-46F8-A834-F5F1CC47936E}"/>
            </c:ext>
          </c:extLst>
        </c:ser>
        <c:dLbls>
          <c:showLegendKey val="0"/>
          <c:showVal val="0"/>
          <c:showCatName val="0"/>
          <c:showSerName val="0"/>
          <c:showPercent val="0"/>
          <c:showBubbleSize val="0"/>
        </c:dLbls>
        <c:gapWidth val="39"/>
        <c:overlap val="100"/>
        <c:axId val="1186615599"/>
        <c:axId val="1186617679"/>
      </c:barChart>
      <c:catAx>
        <c:axId val="1186615599"/>
        <c:scaling>
          <c:orientation val="minMax"/>
        </c:scaling>
        <c:delete val="0"/>
        <c:axPos val="l"/>
        <c:title>
          <c:tx>
            <c:rich>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US"/>
                  <a:t>Products</a:t>
                </a:r>
              </a:p>
            </c:rich>
          </c:tx>
          <c:layout>
            <c:manualLayout>
              <c:xMode val="edge"/>
              <c:yMode val="edge"/>
              <c:x val="2.1965409085769039E-2"/>
              <c:y val="0.36290299333970544"/>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186617679"/>
        <c:crosses val="autoZero"/>
        <c:auto val="1"/>
        <c:lblAlgn val="ctr"/>
        <c:lblOffset val="100"/>
        <c:noMultiLvlLbl val="0"/>
      </c:catAx>
      <c:valAx>
        <c:axId val="118661767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US"/>
                  <a:t>Total_Sales</a:t>
                </a:r>
              </a:p>
            </c:rich>
          </c:tx>
          <c:layout>
            <c:manualLayout>
              <c:xMode val="edge"/>
              <c:yMode val="edge"/>
              <c:x val="0.43449122431124682"/>
              <c:y val="0.8934959719630422"/>
            </c:manualLayout>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186615599"/>
        <c:crosses val="autoZero"/>
        <c:crossBetween val="between"/>
      </c:valAx>
    </c:plotArea>
    <c:plotVisOnly val="1"/>
    <c:dispBlanksAs val="gap"/>
    <c:showDLblsOverMax val="0"/>
    <c:extLst/>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chart" Target="../charts/chart8.xml"/><Relationship Id="rId7" Type="http://schemas.openxmlformats.org/officeDocument/2006/relationships/image" Target="../media/image2.svg"/><Relationship Id="rId12" Type="http://schemas.openxmlformats.org/officeDocument/2006/relationships/image" Target="../media/image7.emf"/><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image" Target="../media/image1.png"/><Relationship Id="rId11" Type="http://schemas.openxmlformats.org/officeDocument/2006/relationships/image" Target="../media/image6.svg"/><Relationship Id="rId5" Type="http://schemas.openxmlformats.org/officeDocument/2006/relationships/chart" Target="../charts/chart10.xml"/><Relationship Id="rId10" Type="http://schemas.openxmlformats.org/officeDocument/2006/relationships/image" Target="../media/image5.png"/><Relationship Id="rId4" Type="http://schemas.openxmlformats.org/officeDocument/2006/relationships/chart" Target="../charts/chart9.xml"/><Relationship Id="rId9" Type="http://schemas.openxmlformats.org/officeDocument/2006/relationships/image" Target="../media/image4.svg"/></Relationships>
</file>

<file path=xl/drawings/drawing1.xml><?xml version="1.0" encoding="utf-8"?>
<xdr:wsDr xmlns:xdr="http://schemas.openxmlformats.org/drawingml/2006/spreadsheetDrawing" xmlns:a="http://schemas.openxmlformats.org/drawingml/2006/main">
  <xdr:twoCellAnchor>
    <xdr:from>
      <xdr:col>2</xdr:col>
      <xdr:colOff>601578</xdr:colOff>
      <xdr:row>125</xdr:row>
      <xdr:rowOff>33421</xdr:rowOff>
    </xdr:from>
    <xdr:to>
      <xdr:col>5</xdr:col>
      <xdr:colOff>1096536</xdr:colOff>
      <xdr:row>137</xdr:row>
      <xdr:rowOff>13368</xdr:rowOff>
    </xdr:to>
    <xdr:graphicFrame macro="">
      <xdr:nvGraphicFramePr>
        <xdr:cNvPr id="6" name="Chart 5">
          <a:extLst>
            <a:ext uri="{FF2B5EF4-FFF2-40B4-BE49-F238E27FC236}">
              <a16:creationId xmlns:a16="http://schemas.microsoft.com/office/drawing/2014/main" id="{CCEFBF1A-9430-4B1A-81D5-3922BC88E3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149472</xdr:colOff>
      <xdr:row>39</xdr:row>
      <xdr:rowOff>113505</xdr:rowOff>
    </xdr:from>
    <xdr:to>
      <xdr:col>6</xdr:col>
      <xdr:colOff>565355</xdr:colOff>
      <xdr:row>50</xdr:row>
      <xdr:rowOff>180088</xdr:rowOff>
    </xdr:to>
    <xdr:graphicFrame macro="">
      <xdr:nvGraphicFramePr>
        <xdr:cNvPr id="12" name="Chart 11">
          <a:extLst>
            <a:ext uri="{FF2B5EF4-FFF2-40B4-BE49-F238E27FC236}">
              <a16:creationId xmlns:a16="http://schemas.microsoft.com/office/drawing/2014/main" id="{9CF5902A-91BF-476A-9006-EABFEC12CA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370412</xdr:colOff>
      <xdr:row>21</xdr:row>
      <xdr:rowOff>43125</xdr:rowOff>
    </xdr:from>
    <xdr:to>
      <xdr:col>1</xdr:col>
      <xdr:colOff>635568</xdr:colOff>
      <xdr:row>29</xdr:row>
      <xdr:rowOff>128256</xdr:rowOff>
    </xdr:to>
    <mc:AlternateContent xmlns:mc="http://schemas.openxmlformats.org/markup-compatibility/2006" xmlns:a14="http://schemas.microsoft.com/office/drawing/2010/main">
      <mc:Choice Requires="a14">
        <xdr:graphicFrame macro="">
          <xdr:nvGraphicFramePr>
            <xdr:cNvPr id="20" name="Region">
              <a:extLst>
                <a:ext uri="{FF2B5EF4-FFF2-40B4-BE49-F238E27FC236}">
                  <a16:creationId xmlns:a16="http://schemas.microsoft.com/office/drawing/2014/main" id="{9C40C477-4487-46D3-8B02-803EC258141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70412" y="4063125"/>
              <a:ext cx="1135156" cy="15251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688742</xdr:colOff>
      <xdr:row>21</xdr:row>
      <xdr:rowOff>62749</xdr:rowOff>
    </xdr:from>
    <xdr:to>
      <xdr:col>5</xdr:col>
      <xdr:colOff>383094</xdr:colOff>
      <xdr:row>29</xdr:row>
      <xdr:rowOff>82991</xdr:rowOff>
    </xdr:to>
    <mc:AlternateContent xmlns:mc="http://schemas.openxmlformats.org/markup-compatibility/2006" xmlns:a14="http://schemas.microsoft.com/office/drawing/2010/main">
      <mc:Choice Requires="a14">
        <xdr:graphicFrame macro="">
          <xdr:nvGraphicFramePr>
            <xdr:cNvPr id="21" name="Product">
              <a:extLst>
                <a:ext uri="{FF2B5EF4-FFF2-40B4-BE49-F238E27FC236}">
                  <a16:creationId xmlns:a16="http://schemas.microsoft.com/office/drawing/2014/main" id="{7DFAA39F-7A1B-4187-AB80-30201D65BD5F}"/>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4330742" y="4082749"/>
              <a:ext cx="1140352" cy="14602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196159</xdr:colOff>
      <xdr:row>22</xdr:row>
      <xdr:rowOff>75444</xdr:rowOff>
    </xdr:from>
    <xdr:to>
      <xdr:col>4</xdr:col>
      <xdr:colOff>120713</xdr:colOff>
      <xdr:row>28</xdr:row>
      <xdr:rowOff>113167</xdr:rowOff>
    </xdr:to>
    <mc:AlternateContent xmlns:mc="http://schemas.openxmlformats.org/markup-compatibility/2006" xmlns:a14="http://schemas.microsoft.com/office/drawing/2010/main">
      <mc:Choice Requires="a14">
        <xdr:graphicFrame macro="">
          <xdr:nvGraphicFramePr>
            <xdr:cNvPr id="14" name="Date">
              <a:extLst>
                <a:ext uri="{FF2B5EF4-FFF2-40B4-BE49-F238E27FC236}">
                  <a16:creationId xmlns:a16="http://schemas.microsoft.com/office/drawing/2014/main" id="{5B4DE593-4761-4E91-9BA8-D9828B7B983E}"/>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2290159" y="4275444"/>
              <a:ext cx="1472554" cy="11177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566853</xdr:colOff>
      <xdr:row>62</xdr:row>
      <xdr:rowOff>130098</xdr:rowOff>
    </xdr:from>
    <xdr:to>
      <xdr:col>6</xdr:col>
      <xdr:colOff>501805</xdr:colOff>
      <xdr:row>76</xdr:row>
      <xdr:rowOff>27878</xdr:rowOff>
    </xdr:to>
    <xdr:graphicFrame macro="">
      <xdr:nvGraphicFramePr>
        <xdr:cNvPr id="18" name="Chart 17">
          <a:extLst>
            <a:ext uri="{FF2B5EF4-FFF2-40B4-BE49-F238E27FC236}">
              <a16:creationId xmlns:a16="http://schemas.microsoft.com/office/drawing/2014/main" id="{4B709482-7D8B-496C-BEC9-47DEF2FB05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289036</xdr:colOff>
      <xdr:row>85</xdr:row>
      <xdr:rowOff>17518</xdr:rowOff>
    </xdr:from>
    <xdr:to>
      <xdr:col>6</xdr:col>
      <xdr:colOff>367863</xdr:colOff>
      <xdr:row>96</xdr:row>
      <xdr:rowOff>105105</xdr:rowOff>
    </xdr:to>
    <xdr:graphicFrame macro="">
      <xdr:nvGraphicFramePr>
        <xdr:cNvPr id="22" name="Chart 21">
          <a:extLst>
            <a:ext uri="{FF2B5EF4-FFF2-40B4-BE49-F238E27FC236}">
              <a16:creationId xmlns:a16="http://schemas.microsoft.com/office/drawing/2014/main" id="{64E98003-50A6-4BF4-BD69-827B026EB5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628136</xdr:colOff>
      <xdr:row>103</xdr:row>
      <xdr:rowOff>77932</xdr:rowOff>
    </xdr:from>
    <xdr:to>
      <xdr:col>5</xdr:col>
      <xdr:colOff>1125682</xdr:colOff>
      <xdr:row>115</xdr:row>
      <xdr:rowOff>129887</xdr:rowOff>
    </xdr:to>
    <xdr:graphicFrame macro="">
      <xdr:nvGraphicFramePr>
        <xdr:cNvPr id="23" name="Chart 22">
          <a:extLst>
            <a:ext uri="{FF2B5EF4-FFF2-40B4-BE49-F238E27FC236}">
              <a16:creationId xmlns:a16="http://schemas.microsoft.com/office/drawing/2014/main" id="{604543DE-65EA-4F43-9AB6-BDB745E2DB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160020</xdr:colOff>
      <xdr:row>0</xdr:row>
      <xdr:rowOff>60960</xdr:rowOff>
    </xdr:from>
    <xdr:to>
      <xdr:col>7</xdr:col>
      <xdr:colOff>350520</xdr:colOff>
      <xdr:row>2</xdr:row>
      <xdr:rowOff>160020</xdr:rowOff>
    </xdr:to>
    <xdr:sp macro="" textlink="">
      <xdr:nvSpPr>
        <xdr:cNvPr id="3" name="TextBox 2">
          <a:extLst>
            <a:ext uri="{FF2B5EF4-FFF2-40B4-BE49-F238E27FC236}">
              <a16:creationId xmlns:a16="http://schemas.microsoft.com/office/drawing/2014/main" id="{00357AD9-6878-415D-8FAC-F146D41907A2}"/>
            </a:ext>
          </a:extLst>
        </xdr:cNvPr>
        <xdr:cNvSpPr txBox="1"/>
      </xdr:nvSpPr>
      <xdr:spPr>
        <a:xfrm>
          <a:off x="160020" y="60960"/>
          <a:ext cx="4457700" cy="464820"/>
        </a:xfrm>
        <a:prstGeom prst="rect">
          <a:avLst/>
        </a:prstGeom>
        <a:solidFill>
          <a:schemeClr val="bg1">
            <a:lumMod val="95000"/>
          </a:schemeClr>
        </a:solid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latin typeface="+mj-lt"/>
            </a:rPr>
            <a:t>Sales Performance Dashboard</a:t>
          </a:r>
        </a:p>
      </xdr:txBody>
    </xdr:sp>
    <xdr:clientData/>
  </xdr:twoCellAnchor>
  <xdr:twoCellAnchor>
    <xdr:from>
      <xdr:col>0</xdr:col>
      <xdr:colOff>182880</xdr:colOff>
      <xdr:row>3</xdr:row>
      <xdr:rowOff>45720</xdr:rowOff>
    </xdr:from>
    <xdr:to>
      <xdr:col>5</xdr:col>
      <xdr:colOff>403860</xdr:colOff>
      <xdr:row>13</xdr:row>
      <xdr:rowOff>83820</xdr:rowOff>
    </xdr:to>
    <xdr:sp macro="" textlink="">
      <xdr:nvSpPr>
        <xdr:cNvPr id="4" name="Rectangle 3">
          <a:extLst>
            <a:ext uri="{FF2B5EF4-FFF2-40B4-BE49-F238E27FC236}">
              <a16:creationId xmlns:a16="http://schemas.microsoft.com/office/drawing/2014/main" id="{819400A5-D881-4E09-A61F-1F67179D4C08}"/>
            </a:ext>
          </a:extLst>
        </xdr:cNvPr>
        <xdr:cNvSpPr/>
      </xdr:nvSpPr>
      <xdr:spPr>
        <a:xfrm>
          <a:off x="182880" y="594360"/>
          <a:ext cx="3268980" cy="1866900"/>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182880</xdr:colOff>
      <xdr:row>14</xdr:row>
      <xdr:rowOff>15240</xdr:rowOff>
    </xdr:from>
    <xdr:to>
      <xdr:col>5</xdr:col>
      <xdr:colOff>396240</xdr:colOff>
      <xdr:row>32</xdr:row>
      <xdr:rowOff>144780</xdr:rowOff>
    </xdr:to>
    <xdr:sp macro="" textlink="">
      <xdr:nvSpPr>
        <xdr:cNvPr id="5" name="Rectangle 4">
          <a:extLst>
            <a:ext uri="{FF2B5EF4-FFF2-40B4-BE49-F238E27FC236}">
              <a16:creationId xmlns:a16="http://schemas.microsoft.com/office/drawing/2014/main" id="{8A13DE66-FBEB-4E18-83B7-9D6DF308565B}"/>
            </a:ext>
          </a:extLst>
        </xdr:cNvPr>
        <xdr:cNvSpPr/>
      </xdr:nvSpPr>
      <xdr:spPr>
        <a:xfrm>
          <a:off x="182880" y="2575560"/>
          <a:ext cx="3261360" cy="3421380"/>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i="0" u="none" strike="noStrike">
              <a:solidFill>
                <a:schemeClr val="lt1"/>
              </a:solidFill>
              <a:effectLst/>
              <a:latin typeface="+mn-lt"/>
              <a:ea typeface="+mn-ea"/>
              <a:cs typeface="+mn-cs"/>
            </a:rPr>
            <a:t>Sales_Rep</a:t>
          </a:r>
          <a:r>
            <a:rPr lang="en-US"/>
            <a:t> </a:t>
          </a:r>
          <a:r>
            <a:rPr lang="en-US" sz="1100" b="0" i="0" u="none" strike="noStrike">
              <a:solidFill>
                <a:schemeClr val="lt1"/>
              </a:solidFill>
              <a:effectLst/>
              <a:latin typeface="+mn-lt"/>
              <a:ea typeface="+mn-ea"/>
              <a:cs typeface="+mn-cs"/>
            </a:rPr>
            <a:t>Target_Achieved%</a:t>
          </a:r>
          <a:r>
            <a:rPr lang="en-US"/>
            <a:t> </a:t>
          </a:r>
          <a:r>
            <a:rPr lang="en-US" sz="1100" b="0" i="0" u="none" strike="noStrike">
              <a:solidFill>
                <a:schemeClr val="lt1"/>
              </a:solidFill>
              <a:effectLst/>
              <a:latin typeface="+mn-lt"/>
              <a:ea typeface="+mn-ea"/>
              <a:cs typeface="+mn-cs"/>
            </a:rPr>
            <a:t>Meera</a:t>
          </a:r>
          <a:r>
            <a:rPr lang="en-US"/>
            <a:t> </a:t>
          </a:r>
          <a:r>
            <a:rPr lang="en-US" sz="1100" b="0" i="0" u="none" strike="noStrike">
              <a:solidFill>
                <a:schemeClr val="lt1"/>
              </a:solidFill>
              <a:effectLst/>
              <a:latin typeface="+mn-lt"/>
              <a:ea typeface="+mn-ea"/>
              <a:cs typeface="+mn-cs"/>
            </a:rPr>
            <a:t>59.15%</a:t>
          </a:r>
          <a:r>
            <a:rPr lang="en-US"/>
            <a:t> </a:t>
          </a:r>
          <a:r>
            <a:rPr lang="en-US" sz="1100" b="0" i="0" u="none" strike="noStrike">
              <a:solidFill>
                <a:schemeClr val="lt1"/>
              </a:solidFill>
              <a:effectLst/>
              <a:latin typeface="+mn-lt"/>
              <a:ea typeface="+mn-ea"/>
              <a:cs typeface="+mn-cs"/>
            </a:rPr>
            <a:t>Anita</a:t>
          </a:r>
          <a:r>
            <a:rPr lang="en-US"/>
            <a:t> </a:t>
          </a:r>
          <a:r>
            <a:rPr lang="en-US" sz="1100" b="0" i="0" u="none" strike="noStrike">
              <a:solidFill>
                <a:schemeClr val="lt1"/>
              </a:solidFill>
              <a:effectLst/>
              <a:latin typeface="+mn-lt"/>
              <a:ea typeface="+mn-ea"/>
              <a:cs typeface="+mn-cs"/>
            </a:rPr>
            <a:t>47.24%</a:t>
          </a:r>
          <a:r>
            <a:rPr lang="en-US"/>
            <a:t> </a:t>
          </a:r>
          <a:r>
            <a:rPr lang="en-US" sz="1100" b="0" i="0" u="none" strike="noStrike">
              <a:solidFill>
                <a:schemeClr val="lt1"/>
              </a:solidFill>
              <a:effectLst/>
              <a:latin typeface="+mn-lt"/>
              <a:ea typeface="+mn-ea"/>
              <a:cs typeface="+mn-cs"/>
            </a:rPr>
            <a:t>Priya</a:t>
          </a:r>
          <a:r>
            <a:rPr lang="en-US"/>
            <a:t> </a:t>
          </a:r>
          <a:r>
            <a:rPr lang="en-US" sz="1100" b="0" i="0" u="none" strike="noStrike">
              <a:solidFill>
                <a:schemeClr val="lt1"/>
              </a:solidFill>
              <a:effectLst/>
              <a:latin typeface="+mn-lt"/>
              <a:ea typeface="+mn-ea"/>
              <a:cs typeface="+mn-cs"/>
            </a:rPr>
            <a:t>46.12%</a:t>
          </a:r>
          <a:r>
            <a:rPr lang="en-US"/>
            <a:t> </a:t>
          </a:r>
          <a:r>
            <a:rPr lang="en-US" sz="1100" b="0" i="0" u="none" strike="noStrike">
              <a:solidFill>
                <a:schemeClr val="lt1"/>
              </a:solidFill>
              <a:effectLst/>
              <a:latin typeface="+mn-lt"/>
              <a:ea typeface="+mn-ea"/>
              <a:cs typeface="+mn-cs"/>
            </a:rPr>
            <a:t>John</a:t>
          </a:r>
          <a:r>
            <a:rPr lang="en-US"/>
            <a:t> </a:t>
          </a:r>
          <a:r>
            <a:rPr lang="en-US" sz="1100" b="0" i="0" u="none" strike="noStrike">
              <a:solidFill>
                <a:schemeClr val="lt1"/>
              </a:solidFill>
              <a:effectLst/>
              <a:latin typeface="+mn-lt"/>
              <a:ea typeface="+mn-ea"/>
              <a:cs typeface="+mn-cs"/>
            </a:rPr>
            <a:t>45.39%</a:t>
          </a:r>
          <a:r>
            <a:rPr lang="en-US"/>
            <a:t> </a:t>
          </a:r>
          <a:r>
            <a:rPr lang="en-US" sz="1100" b="0" i="0" u="none" strike="noStrike">
              <a:solidFill>
                <a:schemeClr val="lt1"/>
              </a:solidFill>
              <a:effectLst/>
              <a:latin typeface="+mn-lt"/>
              <a:ea typeface="+mn-ea"/>
              <a:cs typeface="+mn-cs"/>
            </a:rPr>
            <a:t>Raj</a:t>
          </a:r>
          <a:r>
            <a:rPr lang="en-US"/>
            <a:t> </a:t>
          </a:r>
          <a:r>
            <a:rPr lang="en-US" sz="1100" b="0" i="0" u="none" strike="noStrike">
              <a:solidFill>
                <a:schemeClr val="lt1"/>
              </a:solidFill>
              <a:effectLst/>
              <a:latin typeface="+mn-lt"/>
              <a:ea typeface="+mn-ea"/>
              <a:cs typeface="+mn-cs"/>
            </a:rPr>
            <a:t>40.54%</a:t>
          </a:r>
          <a:r>
            <a:rPr lang="en-US"/>
            <a:t> </a:t>
          </a:r>
          <a:r>
            <a:rPr lang="en-US" sz="1100" b="0" i="0" u="none" strike="noStrike">
              <a:solidFill>
                <a:schemeClr val="lt1"/>
              </a:solidFill>
              <a:effectLst/>
              <a:latin typeface="+mn-lt"/>
              <a:ea typeface="+mn-ea"/>
              <a:cs typeface="+mn-cs"/>
            </a:rPr>
            <a:t>Vikas</a:t>
          </a:r>
          <a:r>
            <a:rPr lang="en-US"/>
            <a:t> </a:t>
          </a:r>
          <a:r>
            <a:rPr lang="en-US" sz="1100" b="0" i="0" u="none" strike="noStrike">
              <a:solidFill>
                <a:schemeClr val="lt1"/>
              </a:solidFill>
              <a:effectLst/>
              <a:latin typeface="+mn-lt"/>
              <a:ea typeface="+mn-ea"/>
              <a:cs typeface="+mn-cs"/>
            </a:rPr>
            <a:t>38.54%</a:t>
          </a:r>
          <a:r>
            <a:rPr lang="en-US"/>
            <a:t> </a:t>
          </a:r>
          <a:r>
            <a:rPr lang="en-US" sz="1100" b="0" i="0" u="none" strike="noStrike">
              <a:solidFill>
                <a:schemeClr val="lt1"/>
              </a:solidFill>
              <a:effectLst/>
              <a:latin typeface="+mn-lt"/>
              <a:ea typeface="+mn-ea"/>
              <a:cs typeface="+mn-cs"/>
            </a:rPr>
            <a:t>Sales_Rep</a:t>
          </a:r>
          <a:r>
            <a:rPr lang="en-US"/>
            <a:t> </a:t>
          </a:r>
          <a:r>
            <a:rPr lang="en-US" sz="1100" b="0" i="0" u="none" strike="noStrike">
              <a:solidFill>
                <a:schemeClr val="lt1"/>
              </a:solidFill>
              <a:effectLst/>
              <a:latin typeface="+mn-lt"/>
              <a:ea typeface="+mn-ea"/>
              <a:cs typeface="+mn-cs"/>
            </a:rPr>
            <a:t>Target_Achieved%</a:t>
          </a:r>
          <a:r>
            <a:rPr lang="en-US"/>
            <a:t> </a:t>
          </a:r>
          <a:r>
            <a:rPr lang="en-US" sz="1100" b="0" i="0" u="none" strike="noStrike">
              <a:solidFill>
                <a:schemeClr val="lt1"/>
              </a:solidFill>
              <a:effectLst/>
              <a:latin typeface="+mn-lt"/>
              <a:ea typeface="+mn-ea"/>
              <a:cs typeface="+mn-cs"/>
            </a:rPr>
            <a:t>Meera</a:t>
          </a:r>
          <a:r>
            <a:rPr lang="en-US"/>
            <a:t> </a:t>
          </a:r>
          <a:r>
            <a:rPr lang="en-US" sz="1100" b="0" i="0" u="none" strike="noStrike">
              <a:solidFill>
                <a:schemeClr val="lt1"/>
              </a:solidFill>
              <a:effectLst/>
              <a:latin typeface="+mn-lt"/>
              <a:ea typeface="+mn-ea"/>
              <a:cs typeface="+mn-cs"/>
            </a:rPr>
            <a:t>59.15%</a:t>
          </a:r>
          <a:r>
            <a:rPr lang="en-US"/>
            <a:t> </a:t>
          </a:r>
          <a:r>
            <a:rPr lang="en-US" sz="1100" b="0" i="0" u="none" strike="noStrike">
              <a:solidFill>
                <a:schemeClr val="lt1"/>
              </a:solidFill>
              <a:effectLst/>
              <a:latin typeface="+mn-lt"/>
              <a:ea typeface="+mn-ea"/>
              <a:cs typeface="+mn-cs"/>
            </a:rPr>
            <a:t>Anita</a:t>
          </a:r>
          <a:r>
            <a:rPr lang="en-US"/>
            <a:t> </a:t>
          </a:r>
          <a:r>
            <a:rPr lang="en-US" sz="1100" b="0" i="0" u="none" strike="noStrike">
              <a:solidFill>
                <a:schemeClr val="lt1"/>
              </a:solidFill>
              <a:effectLst/>
              <a:latin typeface="+mn-lt"/>
              <a:ea typeface="+mn-ea"/>
              <a:cs typeface="+mn-cs"/>
            </a:rPr>
            <a:t>47.24%</a:t>
          </a:r>
          <a:r>
            <a:rPr lang="en-US"/>
            <a:t> </a:t>
          </a:r>
          <a:r>
            <a:rPr lang="en-US" sz="1100" b="0" i="0" u="none" strike="noStrike">
              <a:solidFill>
                <a:schemeClr val="lt1"/>
              </a:solidFill>
              <a:effectLst/>
              <a:latin typeface="+mn-lt"/>
              <a:ea typeface="+mn-ea"/>
              <a:cs typeface="+mn-cs"/>
            </a:rPr>
            <a:t>Priya</a:t>
          </a:r>
          <a:r>
            <a:rPr lang="en-US"/>
            <a:t> </a:t>
          </a:r>
          <a:r>
            <a:rPr lang="en-US" sz="1100" b="0" i="0" u="none" strike="noStrike">
              <a:solidFill>
                <a:schemeClr val="lt1"/>
              </a:solidFill>
              <a:effectLst/>
              <a:latin typeface="+mn-lt"/>
              <a:ea typeface="+mn-ea"/>
              <a:cs typeface="+mn-cs"/>
            </a:rPr>
            <a:t>46.12%</a:t>
          </a:r>
          <a:r>
            <a:rPr lang="en-US"/>
            <a:t> </a:t>
          </a:r>
          <a:r>
            <a:rPr lang="en-US" sz="1100" b="0" i="0" u="none" strike="noStrike">
              <a:solidFill>
                <a:schemeClr val="lt1"/>
              </a:solidFill>
              <a:effectLst/>
              <a:latin typeface="+mn-lt"/>
              <a:ea typeface="+mn-ea"/>
              <a:cs typeface="+mn-cs"/>
            </a:rPr>
            <a:t>John</a:t>
          </a:r>
          <a:r>
            <a:rPr lang="en-US"/>
            <a:t> </a:t>
          </a:r>
          <a:r>
            <a:rPr lang="en-US" sz="1100" b="0" i="0" u="none" strike="noStrike">
              <a:solidFill>
                <a:schemeClr val="lt1"/>
              </a:solidFill>
              <a:effectLst/>
              <a:latin typeface="+mn-lt"/>
              <a:ea typeface="+mn-ea"/>
              <a:cs typeface="+mn-cs"/>
            </a:rPr>
            <a:t>45.39%</a:t>
          </a:r>
          <a:r>
            <a:rPr lang="en-US"/>
            <a:t> </a:t>
          </a:r>
          <a:r>
            <a:rPr lang="en-US" sz="1100" b="0" i="0" u="none" strike="noStrike">
              <a:solidFill>
                <a:schemeClr val="lt1"/>
              </a:solidFill>
              <a:effectLst/>
              <a:latin typeface="+mn-lt"/>
              <a:ea typeface="+mn-ea"/>
              <a:cs typeface="+mn-cs"/>
            </a:rPr>
            <a:t>Raj</a:t>
          </a:r>
          <a:r>
            <a:rPr lang="en-US"/>
            <a:t> </a:t>
          </a:r>
          <a:r>
            <a:rPr lang="en-US" sz="1100" b="0" i="0" u="none" strike="noStrike">
              <a:solidFill>
                <a:schemeClr val="lt1"/>
              </a:solidFill>
              <a:effectLst/>
              <a:latin typeface="+mn-lt"/>
              <a:ea typeface="+mn-ea"/>
              <a:cs typeface="+mn-cs"/>
            </a:rPr>
            <a:t>40.54%</a:t>
          </a:r>
          <a:r>
            <a:rPr lang="en-US"/>
            <a:t> </a:t>
          </a:r>
          <a:r>
            <a:rPr lang="en-US" sz="1100" b="0" i="0" u="none" strike="noStrike">
              <a:solidFill>
                <a:schemeClr val="lt1"/>
              </a:solidFill>
              <a:effectLst/>
              <a:latin typeface="+mn-lt"/>
              <a:ea typeface="+mn-ea"/>
              <a:cs typeface="+mn-cs"/>
            </a:rPr>
            <a:t>Vikas</a:t>
          </a:r>
          <a:r>
            <a:rPr lang="en-US"/>
            <a:t> </a:t>
          </a:r>
          <a:r>
            <a:rPr lang="en-US" sz="1100" b="0" i="0" u="none" strike="noStrike">
              <a:solidFill>
                <a:schemeClr val="lt1"/>
              </a:solidFill>
              <a:effectLst/>
              <a:latin typeface="+mn-lt"/>
              <a:ea typeface="+mn-ea"/>
              <a:cs typeface="+mn-cs"/>
            </a:rPr>
            <a:t>38.54%</a:t>
          </a:r>
          <a:r>
            <a:rPr lang="en-US"/>
            <a:t> </a:t>
          </a:r>
          <a:r>
            <a:rPr lang="en-US" sz="1100" b="0" i="0" u="none" strike="noStrike">
              <a:solidFill>
                <a:schemeClr val="lt1"/>
              </a:solidFill>
              <a:effectLst/>
              <a:latin typeface="+mn-lt"/>
              <a:ea typeface="+mn-ea"/>
              <a:cs typeface="+mn-cs"/>
            </a:rPr>
            <a:t>Sales_Rep</a:t>
          </a:r>
          <a:r>
            <a:rPr lang="en-US"/>
            <a:t> </a:t>
          </a:r>
          <a:r>
            <a:rPr lang="en-US" sz="1100" b="0" i="0" u="none" strike="noStrike">
              <a:solidFill>
                <a:schemeClr val="lt1"/>
              </a:solidFill>
              <a:effectLst/>
              <a:latin typeface="+mn-lt"/>
              <a:ea typeface="+mn-ea"/>
              <a:cs typeface="+mn-cs"/>
            </a:rPr>
            <a:t>Target_Achieved%</a:t>
          </a:r>
          <a:r>
            <a:rPr lang="en-US"/>
            <a:t> </a:t>
          </a:r>
          <a:r>
            <a:rPr lang="en-US" sz="1100" b="0" i="0" u="none" strike="noStrike">
              <a:solidFill>
                <a:schemeClr val="lt1"/>
              </a:solidFill>
              <a:effectLst/>
              <a:latin typeface="+mn-lt"/>
              <a:ea typeface="+mn-ea"/>
              <a:cs typeface="+mn-cs"/>
            </a:rPr>
            <a:t>Meera</a:t>
          </a:r>
          <a:r>
            <a:rPr lang="en-US"/>
            <a:t> </a:t>
          </a:r>
          <a:r>
            <a:rPr lang="en-US" sz="1100" b="0" i="0" u="none" strike="noStrike">
              <a:solidFill>
                <a:schemeClr val="lt1"/>
              </a:solidFill>
              <a:effectLst/>
              <a:latin typeface="+mn-lt"/>
              <a:ea typeface="+mn-ea"/>
              <a:cs typeface="+mn-cs"/>
            </a:rPr>
            <a:t>59.15%</a:t>
          </a:r>
          <a:r>
            <a:rPr lang="en-US"/>
            <a:t> </a:t>
          </a:r>
          <a:r>
            <a:rPr lang="en-US" sz="1100" b="0" i="0" u="none" strike="noStrike">
              <a:solidFill>
                <a:schemeClr val="lt1"/>
              </a:solidFill>
              <a:effectLst/>
              <a:latin typeface="+mn-lt"/>
              <a:ea typeface="+mn-ea"/>
              <a:cs typeface="+mn-cs"/>
            </a:rPr>
            <a:t>Anita</a:t>
          </a:r>
          <a:r>
            <a:rPr lang="en-US"/>
            <a:t> </a:t>
          </a:r>
          <a:r>
            <a:rPr lang="en-US" sz="1100" b="0" i="0" u="none" strike="noStrike">
              <a:solidFill>
                <a:schemeClr val="lt1"/>
              </a:solidFill>
              <a:effectLst/>
              <a:latin typeface="+mn-lt"/>
              <a:ea typeface="+mn-ea"/>
              <a:cs typeface="+mn-cs"/>
            </a:rPr>
            <a:t>47.24%</a:t>
          </a:r>
          <a:r>
            <a:rPr lang="en-US"/>
            <a:t> </a:t>
          </a:r>
          <a:r>
            <a:rPr lang="en-US" sz="1100" b="0" i="0" u="none" strike="noStrike">
              <a:solidFill>
                <a:schemeClr val="lt1"/>
              </a:solidFill>
              <a:effectLst/>
              <a:latin typeface="+mn-lt"/>
              <a:ea typeface="+mn-ea"/>
              <a:cs typeface="+mn-cs"/>
            </a:rPr>
            <a:t>Priya</a:t>
          </a:r>
          <a:r>
            <a:rPr lang="en-US"/>
            <a:t> </a:t>
          </a:r>
          <a:r>
            <a:rPr lang="en-US" sz="1100" b="0" i="0" u="none" strike="noStrike">
              <a:solidFill>
                <a:schemeClr val="lt1"/>
              </a:solidFill>
              <a:effectLst/>
              <a:latin typeface="+mn-lt"/>
              <a:ea typeface="+mn-ea"/>
              <a:cs typeface="+mn-cs"/>
            </a:rPr>
            <a:t>46.12%</a:t>
          </a:r>
          <a:r>
            <a:rPr lang="en-US"/>
            <a:t> </a:t>
          </a:r>
          <a:r>
            <a:rPr lang="en-US" sz="1100" b="0" i="0" u="none" strike="noStrike">
              <a:solidFill>
                <a:schemeClr val="lt1"/>
              </a:solidFill>
              <a:effectLst/>
              <a:latin typeface="+mn-lt"/>
              <a:ea typeface="+mn-ea"/>
              <a:cs typeface="+mn-cs"/>
            </a:rPr>
            <a:t>John</a:t>
          </a:r>
          <a:r>
            <a:rPr lang="en-US"/>
            <a:t> </a:t>
          </a:r>
          <a:r>
            <a:rPr lang="en-US" sz="1100" b="0" i="0" u="none" strike="noStrike">
              <a:solidFill>
                <a:schemeClr val="lt1"/>
              </a:solidFill>
              <a:effectLst/>
              <a:latin typeface="+mn-lt"/>
              <a:ea typeface="+mn-ea"/>
              <a:cs typeface="+mn-cs"/>
            </a:rPr>
            <a:t>45.39%</a:t>
          </a:r>
          <a:r>
            <a:rPr lang="en-US"/>
            <a:t> </a:t>
          </a:r>
          <a:r>
            <a:rPr lang="en-US" sz="1100" b="0" i="0" u="none" strike="noStrike">
              <a:solidFill>
                <a:schemeClr val="lt1"/>
              </a:solidFill>
              <a:effectLst/>
              <a:latin typeface="+mn-lt"/>
              <a:ea typeface="+mn-ea"/>
              <a:cs typeface="+mn-cs"/>
            </a:rPr>
            <a:t>Raj</a:t>
          </a:r>
          <a:r>
            <a:rPr lang="en-US"/>
            <a:t> </a:t>
          </a:r>
          <a:r>
            <a:rPr lang="en-US" sz="1100" b="0" i="0" u="none" strike="noStrike">
              <a:solidFill>
                <a:schemeClr val="lt1"/>
              </a:solidFill>
              <a:effectLst/>
              <a:latin typeface="+mn-lt"/>
              <a:ea typeface="+mn-ea"/>
              <a:cs typeface="+mn-cs"/>
            </a:rPr>
            <a:t>40.54%</a:t>
          </a:r>
          <a:r>
            <a:rPr lang="en-US"/>
            <a:t> </a:t>
          </a:r>
          <a:r>
            <a:rPr lang="en-US" sz="1100" b="0" i="0" u="none" strike="noStrike">
              <a:solidFill>
                <a:schemeClr val="lt1"/>
              </a:solidFill>
              <a:effectLst/>
              <a:latin typeface="+mn-lt"/>
              <a:ea typeface="+mn-ea"/>
              <a:cs typeface="+mn-cs"/>
            </a:rPr>
            <a:t>Vikas</a:t>
          </a:r>
          <a:r>
            <a:rPr lang="en-US"/>
            <a:t> </a:t>
          </a:r>
          <a:r>
            <a:rPr lang="en-US" sz="1100" b="0" i="0" u="none" strike="noStrike">
              <a:solidFill>
                <a:schemeClr val="lt1"/>
              </a:solidFill>
              <a:effectLst/>
              <a:latin typeface="+mn-lt"/>
              <a:ea typeface="+mn-ea"/>
              <a:cs typeface="+mn-cs"/>
            </a:rPr>
            <a:t>38.54%</a:t>
          </a:r>
          <a:r>
            <a:rPr lang="en-US"/>
            <a:t> </a:t>
          </a:r>
          <a:endParaRPr lang="en-US" sz="1100"/>
        </a:p>
      </xdr:txBody>
    </xdr:sp>
    <xdr:clientData/>
  </xdr:twoCellAnchor>
  <xdr:twoCellAnchor>
    <xdr:from>
      <xdr:col>5</xdr:col>
      <xdr:colOff>510540</xdr:colOff>
      <xdr:row>3</xdr:row>
      <xdr:rowOff>45720</xdr:rowOff>
    </xdr:from>
    <xdr:to>
      <xdr:col>22</xdr:col>
      <xdr:colOff>533400</xdr:colOff>
      <xdr:row>32</xdr:row>
      <xdr:rowOff>137160</xdr:rowOff>
    </xdr:to>
    <xdr:sp macro="" textlink="">
      <xdr:nvSpPr>
        <xdr:cNvPr id="6" name="Rectangle 5">
          <a:extLst>
            <a:ext uri="{FF2B5EF4-FFF2-40B4-BE49-F238E27FC236}">
              <a16:creationId xmlns:a16="http://schemas.microsoft.com/office/drawing/2014/main" id="{BB237972-4EFA-4622-AE07-F3FCD43BE8DF}"/>
            </a:ext>
          </a:extLst>
        </xdr:cNvPr>
        <xdr:cNvSpPr/>
      </xdr:nvSpPr>
      <xdr:spPr>
        <a:xfrm>
          <a:off x="3558540" y="594360"/>
          <a:ext cx="10386060" cy="5394960"/>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3</xdr:col>
      <xdr:colOff>53340</xdr:colOff>
      <xdr:row>4</xdr:row>
      <xdr:rowOff>15240</xdr:rowOff>
    </xdr:from>
    <xdr:to>
      <xdr:col>5</xdr:col>
      <xdr:colOff>320040</xdr:colOff>
      <xdr:row>7</xdr:row>
      <xdr:rowOff>167640</xdr:rowOff>
    </xdr:to>
    <xdr:sp macro="" textlink="Pivot!$F$2">
      <xdr:nvSpPr>
        <xdr:cNvPr id="12" name="Rectangle: Rounded Corners 11">
          <a:extLst>
            <a:ext uri="{FF2B5EF4-FFF2-40B4-BE49-F238E27FC236}">
              <a16:creationId xmlns:a16="http://schemas.microsoft.com/office/drawing/2014/main" id="{1912C478-1B9C-40F9-AE29-81138C9D0EEA}"/>
            </a:ext>
          </a:extLst>
        </xdr:cNvPr>
        <xdr:cNvSpPr/>
      </xdr:nvSpPr>
      <xdr:spPr>
        <a:xfrm>
          <a:off x="1882140" y="746760"/>
          <a:ext cx="1485900" cy="701040"/>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400" b="0" i="0" u="none" strike="noStrike">
              <a:solidFill>
                <a:srgbClr val="000000"/>
              </a:solidFill>
              <a:latin typeface="+mj-lt"/>
              <a:ea typeface="Calibri"/>
              <a:cs typeface="Arial" panose="020B0604020202020204" pitchFamily="34" charset="0"/>
            </a:rPr>
            <a:t>Total_Sales</a:t>
          </a:r>
        </a:p>
        <a:p>
          <a:pPr marL="0" indent="0" algn="ctr"/>
          <a:fld id="{551B2687-7C4E-4B48-9F39-B44BD80A33DF}" type="TxLink">
            <a:rPr lang="en-US" sz="1400" b="1" i="0" u="none" strike="noStrike">
              <a:solidFill>
                <a:srgbClr val="000000"/>
              </a:solidFill>
              <a:latin typeface="+mj-lt"/>
              <a:ea typeface="Calibri"/>
              <a:cs typeface="Arial" panose="020B0604020202020204" pitchFamily="34" charset="0"/>
            </a:rPr>
            <a:pPr marL="0" indent="0" algn="ctr"/>
            <a:t>$502,129</a:t>
          </a:fld>
          <a:endParaRPr lang="en-US" sz="1400" b="1" i="0" u="none" strike="noStrike">
            <a:solidFill>
              <a:srgbClr val="000000"/>
            </a:solidFill>
            <a:latin typeface="+mj-lt"/>
            <a:ea typeface="Calibri"/>
            <a:cs typeface="Arial" panose="020B0604020202020204" pitchFamily="34" charset="0"/>
          </a:endParaRPr>
        </a:p>
      </xdr:txBody>
    </xdr:sp>
    <xdr:clientData/>
  </xdr:twoCellAnchor>
  <xdr:twoCellAnchor editAs="absolute">
    <xdr:from>
      <xdr:col>3</xdr:col>
      <xdr:colOff>41910</xdr:colOff>
      <xdr:row>8</xdr:row>
      <xdr:rowOff>129540</xdr:rowOff>
    </xdr:from>
    <xdr:to>
      <xdr:col>5</xdr:col>
      <xdr:colOff>320040</xdr:colOff>
      <xdr:row>12</xdr:row>
      <xdr:rowOff>152400</xdr:rowOff>
    </xdr:to>
    <xdr:sp macro="" textlink="Pivot!F5">
      <xdr:nvSpPr>
        <xdr:cNvPr id="13" name="Rectangle: Rounded Corners 12">
          <a:extLst>
            <a:ext uri="{FF2B5EF4-FFF2-40B4-BE49-F238E27FC236}">
              <a16:creationId xmlns:a16="http://schemas.microsoft.com/office/drawing/2014/main" id="{F4A69125-2952-46F1-9807-BB2EC9FAD3ED}"/>
            </a:ext>
          </a:extLst>
        </xdr:cNvPr>
        <xdr:cNvSpPr/>
      </xdr:nvSpPr>
      <xdr:spPr>
        <a:xfrm>
          <a:off x="1870710" y="1592580"/>
          <a:ext cx="1497330" cy="754380"/>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300" b="0" i="0" u="none" strike="noStrike">
              <a:solidFill>
                <a:srgbClr val="000000"/>
              </a:solidFill>
              <a:latin typeface="+mj-lt"/>
              <a:ea typeface="Calibri"/>
              <a:cs typeface="Arial" panose="020B0604020202020204" pitchFamily="34" charset="0"/>
            </a:rPr>
            <a:t>Net_Profit</a:t>
          </a:r>
        </a:p>
        <a:p>
          <a:pPr marL="0" indent="0" algn="ctr"/>
          <a:fld id="{22620231-AB2A-4E4B-9A0E-F35D90314B83}" type="TxLink">
            <a:rPr lang="en-US" sz="1400" b="1" i="0" u="none" strike="noStrike">
              <a:solidFill>
                <a:srgbClr val="000000"/>
              </a:solidFill>
              <a:latin typeface="+mj-lt"/>
              <a:ea typeface="Calibri"/>
              <a:cs typeface="Arial" panose="020B0604020202020204" pitchFamily="34" charset="0"/>
            </a:rPr>
            <a:pPr marL="0" indent="0" algn="ctr"/>
            <a:t>$147,270</a:t>
          </a:fld>
          <a:endParaRPr lang="en-US" sz="1400" b="1" i="0" u="none" strike="noStrike">
            <a:solidFill>
              <a:srgbClr val="000000"/>
            </a:solidFill>
            <a:latin typeface="+mj-lt"/>
            <a:ea typeface="Calibri"/>
            <a:cs typeface="Arial" panose="020B0604020202020204" pitchFamily="34" charset="0"/>
          </a:endParaRPr>
        </a:p>
      </xdr:txBody>
    </xdr:sp>
    <xdr:clientData/>
  </xdr:twoCellAnchor>
  <xdr:twoCellAnchor editAs="absolute">
    <xdr:from>
      <xdr:col>0</xdr:col>
      <xdr:colOff>269240</xdr:colOff>
      <xdr:row>4</xdr:row>
      <xdr:rowOff>7620</xdr:rowOff>
    </xdr:from>
    <xdr:to>
      <xdr:col>2</xdr:col>
      <xdr:colOff>556260</xdr:colOff>
      <xdr:row>8</xdr:row>
      <xdr:rowOff>7620</xdr:rowOff>
    </xdr:to>
    <xdr:sp macro="" textlink="Pivot!F3">
      <xdr:nvSpPr>
        <xdr:cNvPr id="14" name="Rectangle: Rounded Corners 13">
          <a:extLst>
            <a:ext uri="{FF2B5EF4-FFF2-40B4-BE49-F238E27FC236}">
              <a16:creationId xmlns:a16="http://schemas.microsoft.com/office/drawing/2014/main" id="{D108E9D3-6BFB-4ABB-9C77-32427523525B}"/>
            </a:ext>
          </a:extLst>
        </xdr:cNvPr>
        <xdr:cNvSpPr/>
      </xdr:nvSpPr>
      <xdr:spPr>
        <a:xfrm>
          <a:off x="269240" y="739140"/>
          <a:ext cx="1506220" cy="731520"/>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300" b="0" i="0" u="none" strike="noStrike">
              <a:solidFill>
                <a:srgbClr val="000000"/>
              </a:solidFill>
              <a:latin typeface="+mj-lt"/>
              <a:ea typeface="Calibri"/>
              <a:cs typeface="Arial" panose="020B0604020202020204" pitchFamily="34" charset="0"/>
            </a:rPr>
            <a:t>Growth%</a:t>
          </a:r>
        </a:p>
        <a:p>
          <a:pPr marL="0" indent="0" algn="ctr"/>
          <a:fld id="{F0F62786-0818-4AE0-9B77-EA742F66C632}" type="TxLink">
            <a:rPr lang="en-US" sz="1400" b="1" i="0" u="none" strike="noStrike">
              <a:solidFill>
                <a:schemeClr val="tx1"/>
              </a:solidFill>
              <a:latin typeface="+mj-lt"/>
              <a:ea typeface="Calibri"/>
              <a:cs typeface="Arial" panose="020B0604020202020204" pitchFamily="34" charset="0"/>
            </a:rPr>
            <a:pPr marL="0" indent="0" algn="ctr"/>
            <a:t>10.92%</a:t>
          </a:fld>
          <a:endParaRPr lang="en-US" sz="1400" b="1" i="0" u="none" strike="noStrike">
            <a:solidFill>
              <a:schemeClr val="tx1"/>
            </a:solidFill>
            <a:latin typeface="+mj-lt"/>
            <a:ea typeface="Calibri"/>
            <a:cs typeface="Arial" panose="020B0604020202020204" pitchFamily="34" charset="0"/>
          </a:endParaRPr>
        </a:p>
      </xdr:txBody>
    </xdr:sp>
    <xdr:clientData/>
  </xdr:twoCellAnchor>
  <xdr:twoCellAnchor editAs="absolute">
    <xdr:from>
      <xdr:col>0</xdr:col>
      <xdr:colOff>266700</xdr:colOff>
      <xdr:row>8</xdr:row>
      <xdr:rowOff>129540</xdr:rowOff>
    </xdr:from>
    <xdr:to>
      <xdr:col>2</xdr:col>
      <xdr:colOff>556260</xdr:colOff>
      <xdr:row>12</xdr:row>
      <xdr:rowOff>137160</xdr:rowOff>
    </xdr:to>
    <xdr:sp macro="" textlink="Pivot!F4">
      <xdr:nvSpPr>
        <xdr:cNvPr id="15" name="Rectangle: Rounded Corners 14">
          <a:extLst>
            <a:ext uri="{FF2B5EF4-FFF2-40B4-BE49-F238E27FC236}">
              <a16:creationId xmlns:a16="http://schemas.microsoft.com/office/drawing/2014/main" id="{7FAACCE2-C383-4689-A1C8-F0CC753CE0F3}"/>
            </a:ext>
          </a:extLst>
        </xdr:cNvPr>
        <xdr:cNvSpPr/>
      </xdr:nvSpPr>
      <xdr:spPr>
        <a:xfrm>
          <a:off x="266700" y="1592580"/>
          <a:ext cx="1508760" cy="739140"/>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400" b="0" i="0" u="none" strike="noStrike">
              <a:solidFill>
                <a:srgbClr val="000000"/>
              </a:solidFill>
              <a:latin typeface="+mj-lt"/>
              <a:ea typeface="Calibri"/>
              <a:cs typeface="Arial" panose="020B0604020202020204" pitchFamily="34" charset="0"/>
            </a:rPr>
            <a:t>    </a:t>
          </a:r>
          <a:r>
            <a:rPr lang="en-US" sz="1300" b="0" i="0" u="none" strike="noStrike">
              <a:solidFill>
                <a:srgbClr val="000000"/>
              </a:solidFill>
              <a:latin typeface="+mj-lt"/>
              <a:ea typeface="Calibri"/>
              <a:cs typeface="Arial" panose="020B0604020202020204" pitchFamily="34" charset="0"/>
            </a:rPr>
            <a:t>Average_Sales</a:t>
          </a:r>
        </a:p>
        <a:p>
          <a:pPr marL="0" indent="0" algn="ctr"/>
          <a:fld id="{09CC3338-8A3D-4CA1-A1EC-B0BBC37888D5}" type="TxLink">
            <a:rPr lang="en-US" sz="1400" b="1" i="0" u="none" strike="noStrike">
              <a:solidFill>
                <a:srgbClr val="000000"/>
              </a:solidFill>
              <a:latin typeface="+mj-lt"/>
              <a:ea typeface="Calibri"/>
              <a:cs typeface="Arial" panose="020B0604020202020204" pitchFamily="34" charset="0"/>
            </a:rPr>
            <a:pPr marL="0" indent="0" algn="ctr"/>
            <a:t>$5,021</a:t>
          </a:fld>
          <a:endParaRPr lang="en-US" sz="1400" b="1" i="0" u="none" strike="noStrike">
            <a:solidFill>
              <a:srgbClr val="000000"/>
            </a:solidFill>
            <a:latin typeface="+mj-lt"/>
            <a:ea typeface="Calibri"/>
            <a:cs typeface="Arial" panose="020B0604020202020204" pitchFamily="34" charset="0"/>
          </a:endParaRPr>
        </a:p>
      </xdr:txBody>
    </xdr:sp>
    <xdr:clientData/>
  </xdr:twoCellAnchor>
  <xdr:twoCellAnchor editAs="absolute">
    <xdr:from>
      <xdr:col>15</xdr:col>
      <xdr:colOff>259080</xdr:colOff>
      <xdr:row>3</xdr:row>
      <xdr:rowOff>152400</xdr:rowOff>
    </xdr:from>
    <xdr:to>
      <xdr:col>22</xdr:col>
      <xdr:colOff>373380</xdr:colOff>
      <xdr:row>18</xdr:row>
      <xdr:rowOff>53340</xdr:rowOff>
    </xdr:to>
    <xdr:graphicFrame macro="">
      <xdr:nvGraphicFramePr>
        <xdr:cNvPr id="28" name="Chart 27">
          <a:extLst>
            <a:ext uri="{FF2B5EF4-FFF2-40B4-BE49-F238E27FC236}">
              <a16:creationId xmlns:a16="http://schemas.microsoft.com/office/drawing/2014/main" id="{3BA5FE3E-053E-4068-AF1C-8B219C91D1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6</xdr:col>
      <xdr:colOff>45720</xdr:colOff>
      <xdr:row>19</xdr:row>
      <xdr:rowOff>0</xdr:rowOff>
    </xdr:from>
    <xdr:to>
      <xdr:col>11</xdr:col>
      <xdr:colOff>228600</xdr:colOff>
      <xdr:row>32</xdr:row>
      <xdr:rowOff>60960</xdr:rowOff>
    </xdr:to>
    <xdr:graphicFrame macro="">
      <xdr:nvGraphicFramePr>
        <xdr:cNvPr id="29" name="Chart 28">
          <a:extLst>
            <a:ext uri="{FF2B5EF4-FFF2-40B4-BE49-F238E27FC236}">
              <a16:creationId xmlns:a16="http://schemas.microsoft.com/office/drawing/2014/main" id="{6DF6FF5F-7863-488E-A581-F73BF2B610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358140</xdr:colOff>
      <xdr:row>19</xdr:row>
      <xdr:rowOff>7620</xdr:rowOff>
    </xdr:from>
    <xdr:to>
      <xdr:col>16</xdr:col>
      <xdr:colOff>556260</xdr:colOff>
      <xdr:row>32</xdr:row>
      <xdr:rowOff>53340</xdr:rowOff>
    </xdr:to>
    <xdr:graphicFrame macro="">
      <xdr:nvGraphicFramePr>
        <xdr:cNvPr id="30" name="Chart 29">
          <a:extLst>
            <a:ext uri="{FF2B5EF4-FFF2-40B4-BE49-F238E27FC236}">
              <a16:creationId xmlns:a16="http://schemas.microsoft.com/office/drawing/2014/main" id="{0F7EE987-4EA0-434E-A1C2-317E6A4B08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17</xdr:col>
      <xdr:colOff>76200</xdr:colOff>
      <xdr:row>19</xdr:row>
      <xdr:rowOff>7620</xdr:rowOff>
    </xdr:from>
    <xdr:to>
      <xdr:col>22</xdr:col>
      <xdr:colOff>381000</xdr:colOff>
      <xdr:row>32</xdr:row>
      <xdr:rowOff>53340</xdr:rowOff>
    </xdr:to>
    <xdr:graphicFrame macro="">
      <xdr:nvGraphicFramePr>
        <xdr:cNvPr id="31" name="Chart 30">
          <a:extLst>
            <a:ext uri="{FF2B5EF4-FFF2-40B4-BE49-F238E27FC236}">
              <a16:creationId xmlns:a16="http://schemas.microsoft.com/office/drawing/2014/main" id="{2E87F698-1B2D-4FCD-A0A6-330588121D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6</xdr:col>
      <xdr:colOff>45720</xdr:colOff>
      <xdr:row>3</xdr:row>
      <xdr:rowOff>144780</xdr:rowOff>
    </xdr:from>
    <xdr:to>
      <xdr:col>15</xdr:col>
      <xdr:colOff>137160</xdr:colOff>
      <xdr:row>18</xdr:row>
      <xdr:rowOff>53340</xdr:rowOff>
    </xdr:to>
    <xdr:graphicFrame macro="">
      <xdr:nvGraphicFramePr>
        <xdr:cNvPr id="18" name="Chart 17">
          <a:extLst>
            <a:ext uri="{FF2B5EF4-FFF2-40B4-BE49-F238E27FC236}">
              <a16:creationId xmlns:a16="http://schemas.microsoft.com/office/drawing/2014/main" id="{E15E5593-3962-44F2-BFC0-D02F07CAB1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297180</xdr:colOff>
      <xdr:row>5</xdr:row>
      <xdr:rowOff>76200</xdr:rowOff>
    </xdr:from>
    <xdr:to>
      <xdr:col>1</xdr:col>
      <xdr:colOff>53340</xdr:colOff>
      <xdr:row>7</xdr:row>
      <xdr:rowOff>68580</xdr:rowOff>
    </xdr:to>
    <xdr:pic>
      <xdr:nvPicPr>
        <xdr:cNvPr id="8" name="Graphic 7" descr="Bar graph with upward trend with solid fill">
          <a:extLst>
            <a:ext uri="{FF2B5EF4-FFF2-40B4-BE49-F238E27FC236}">
              <a16:creationId xmlns:a16="http://schemas.microsoft.com/office/drawing/2014/main" id="{ED860904-E335-4469-BAB5-9628BBAA5D5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297180" y="990600"/>
          <a:ext cx="365760" cy="358140"/>
        </a:xfrm>
        <a:prstGeom prst="rect">
          <a:avLst/>
        </a:prstGeom>
      </xdr:spPr>
    </xdr:pic>
    <xdr:clientData/>
  </xdr:twoCellAnchor>
  <xdr:twoCellAnchor editAs="oneCell">
    <xdr:from>
      <xdr:col>3</xdr:col>
      <xdr:colOff>30480</xdr:colOff>
      <xdr:row>5</xdr:row>
      <xdr:rowOff>53340</xdr:rowOff>
    </xdr:from>
    <xdr:to>
      <xdr:col>3</xdr:col>
      <xdr:colOff>426720</xdr:colOff>
      <xdr:row>7</xdr:row>
      <xdr:rowOff>15240</xdr:rowOff>
    </xdr:to>
    <xdr:pic>
      <xdr:nvPicPr>
        <xdr:cNvPr id="10" name="Graphic 9" descr="Dollar with solid fill">
          <a:extLst>
            <a:ext uri="{FF2B5EF4-FFF2-40B4-BE49-F238E27FC236}">
              <a16:creationId xmlns:a16="http://schemas.microsoft.com/office/drawing/2014/main" id="{1AAFE920-D996-4FCB-978E-F9AB32DA88F3}"/>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859280" y="967740"/>
          <a:ext cx="396240" cy="327660"/>
        </a:xfrm>
        <a:prstGeom prst="rect">
          <a:avLst/>
        </a:prstGeom>
      </xdr:spPr>
    </xdr:pic>
    <xdr:clientData/>
  </xdr:twoCellAnchor>
  <xdr:twoCellAnchor editAs="oneCell">
    <xdr:from>
      <xdr:col>0</xdr:col>
      <xdr:colOff>243840</xdr:colOff>
      <xdr:row>10</xdr:row>
      <xdr:rowOff>7620</xdr:rowOff>
    </xdr:from>
    <xdr:to>
      <xdr:col>1</xdr:col>
      <xdr:colOff>30480</xdr:colOff>
      <xdr:row>11</xdr:row>
      <xdr:rowOff>152400</xdr:rowOff>
    </xdr:to>
    <xdr:pic>
      <xdr:nvPicPr>
        <xdr:cNvPr id="32" name="Graphic 31" descr="Dollar with solid fill">
          <a:extLst>
            <a:ext uri="{FF2B5EF4-FFF2-40B4-BE49-F238E27FC236}">
              <a16:creationId xmlns:a16="http://schemas.microsoft.com/office/drawing/2014/main" id="{78333E7C-C4EC-4190-A0E4-6023D457DE78}"/>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243840" y="1836420"/>
          <a:ext cx="396240" cy="327660"/>
        </a:xfrm>
        <a:prstGeom prst="rect">
          <a:avLst/>
        </a:prstGeom>
      </xdr:spPr>
    </xdr:pic>
    <xdr:clientData/>
  </xdr:twoCellAnchor>
  <xdr:twoCellAnchor editAs="oneCell">
    <xdr:from>
      <xdr:col>3</xdr:col>
      <xdr:colOff>76200</xdr:colOff>
      <xdr:row>10</xdr:row>
      <xdr:rowOff>7620</xdr:rowOff>
    </xdr:from>
    <xdr:to>
      <xdr:col>3</xdr:col>
      <xdr:colOff>381000</xdr:colOff>
      <xdr:row>12</xdr:row>
      <xdr:rowOff>7620</xdr:rowOff>
    </xdr:to>
    <xdr:pic>
      <xdr:nvPicPr>
        <xdr:cNvPr id="16" name="Graphic 15" descr="Coins with solid fill">
          <a:extLst>
            <a:ext uri="{FF2B5EF4-FFF2-40B4-BE49-F238E27FC236}">
              <a16:creationId xmlns:a16="http://schemas.microsoft.com/office/drawing/2014/main" id="{37B424A1-7DEE-4E4E-B914-62386F7439A1}"/>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905000" y="1836420"/>
          <a:ext cx="304800" cy="365760"/>
        </a:xfrm>
        <a:prstGeom prst="rect">
          <a:avLst/>
        </a:prstGeom>
      </xdr:spPr>
    </xdr:pic>
    <xdr:clientData/>
  </xdr:twoCellAnchor>
  <xdr:twoCellAnchor editAs="absolute">
    <xdr:from>
      <xdr:col>0</xdr:col>
      <xdr:colOff>259080</xdr:colOff>
      <xdr:row>20</xdr:row>
      <xdr:rowOff>60960</xdr:rowOff>
    </xdr:from>
    <xdr:to>
      <xdr:col>5</xdr:col>
      <xdr:colOff>342900</xdr:colOff>
      <xdr:row>32</xdr:row>
      <xdr:rowOff>53340</xdr:rowOff>
    </xdr:to>
    <xdr:pic>
      <xdr:nvPicPr>
        <xdr:cNvPr id="37" name="Picture 36">
          <a:extLst>
            <a:ext uri="{FF2B5EF4-FFF2-40B4-BE49-F238E27FC236}">
              <a16:creationId xmlns:a16="http://schemas.microsoft.com/office/drawing/2014/main" id="{08D0DEBB-0232-4C2B-9A6A-EC2C3732B67F}"/>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59080" y="3718560"/>
          <a:ext cx="3131820" cy="21869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0</xdr:col>
      <xdr:colOff>251460</xdr:colOff>
      <xdr:row>14</xdr:row>
      <xdr:rowOff>121920</xdr:rowOff>
    </xdr:from>
    <xdr:to>
      <xdr:col>1</xdr:col>
      <xdr:colOff>601980</xdr:colOff>
      <xdr:row>19</xdr:row>
      <xdr:rowOff>110676</xdr:rowOff>
    </xdr:to>
    <mc:AlternateContent xmlns:mc="http://schemas.openxmlformats.org/markup-compatibility/2006" xmlns:a14="http://schemas.microsoft.com/office/drawing/2010/main">
      <mc:Choice Requires="a14">
        <xdr:graphicFrame macro="">
          <xdr:nvGraphicFramePr>
            <xdr:cNvPr id="41" name="Date 1">
              <a:extLst>
                <a:ext uri="{FF2B5EF4-FFF2-40B4-BE49-F238E27FC236}">
                  <a16:creationId xmlns:a16="http://schemas.microsoft.com/office/drawing/2014/main" id="{6CA366F3-E8E2-48D8-B8F3-3AFE3D6D8974}"/>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251460" y="2682240"/>
              <a:ext cx="960120" cy="9031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xdr:col>
      <xdr:colOff>533400</xdr:colOff>
      <xdr:row>14</xdr:row>
      <xdr:rowOff>121920</xdr:rowOff>
    </xdr:from>
    <xdr:to>
      <xdr:col>3</xdr:col>
      <xdr:colOff>441959</xdr:colOff>
      <xdr:row>19</xdr:row>
      <xdr:rowOff>114300</xdr:rowOff>
    </xdr:to>
    <mc:AlternateContent xmlns:mc="http://schemas.openxmlformats.org/markup-compatibility/2006" xmlns:a14="http://schemas.microsoft.com/office/drawing/2010/main">
      <mc:Choice Requires="a14">
        <xdr:graphicFrame macro="">
          <xdr:nvGraphicFramePr>
            <xdr:cNvPr id="42" name="Region 1">
              <a:extLst>
                <a:ext uri="{FF2B5EF4-FFF2-40B4-BE49-F238E27FC236}">
                  <a16:creationId xmlns:a16="http://schemas.microsoft.com/office/drawing/2014/main" id="{148A63CC-0E8D-4AC7-A9F6-4601AF142CB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143000" y="2682240"/>
              <a:ext cx="1127759" cy="906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3</xdr:col>
      <xdr:colOff>388620</xdr:colOff>
      <xdr:row>14</xdr:row>
      <xdr:rowOff>121920</xdr:rowOff>
    </xdr:from>
    <xdr:to>
      <xdr:col>5</xdr:col>
      <xdr:colOff>342900</xdr:colOff>
      <xdr:row>19</xdr:row>
      <xdr:rowOff>114300</xdr:rowOff>
    </xdr:to>
    <mc:AlternateContent xmlns:mc="http://schemas.openxmlformats.org/markup-compatibility/2006" xmlns:a14="http://schemas.microsoft.com/office/drawing/2010/main">
      <mc:Choice Requires="a14">
        <xdr:graphicFrame macro="">
          <xdr:nvGraphicFramePr>
            <xdr:cNvPr id="43" name="Product 1">
              <a:extLst>
                <a:ext uri="{FF2B5EF4-FFF2-40B4-BE49-F238E27FC236}">
                  <a16:creationId xmlns:a16="http://schemas.microsoft.com/office/drawing/2014/main" id="{D6EC45AD-BC16-42B8-B701-1AC2FBBB9E4E}"/>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2217420" y="2682240"/>
              <a:ext cx="1173480" cy="906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microsoft.com/office/2006/relationships/xlExternalLinkPath/xlPathMissing" Target="Advanced_Sales_Performance_Data.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urabh Sharma" refreshedDate="45908.629714351853" createdVersion="7" refreshedVersion="7" minRefreshableVersion="3" recordCount="100" xr:uid="{6E3D8E43-4233-4CBC-8493-D1655BAFED34}">
  <cacheSource type="worksheet">
    <worksheetSource name="Table1"/>
  </cacheSource>
  <cacheFields count="15">
    <cacheField name="Date" numFmtId="14">
      <sharedItems containsSemiMixedTypes="0" containsNonDate="0" containsDate="1" containsString="0" minDate="2022-01-08T00:00:00" maxDate="2024-12-25T00:00:00" count="96">
        <d v="2024-06-04T00:00:00"/>
        <d v="2023-08-09T00:00:00"/>
        <d v="2024-12-09T00:00:00"/>
        <d v="2022-06-15T00:00:00"/>
        <d v="2022-12-30T00:00:00"/>
        <d v="2022-12-31T00:00:00"/>
        <d v="2023-12-08T00:00:00"/>
        <d v="2022-01-08T00:00:00"/>
        <d v="2022-10-03T00:00:00"/>
        <d v="2023-08-13T00:00:00"/>
        <d v="2024-11-26T00:00:00"/>
        <d v="2024-10-27T00:00:00"/>
        <d v="2022-06-22T00:00:00"/>
        <d v="2022-02-04T00:00:00"/>
        <d v="2023-06-28T00:00:00"/>
        <d v="2023-12-25T00:00:00"/>
        <d v="2022-04-14T00:00:00"/>
        <d v="2023-11-25T00:00:00"/>
        <d v="2023-06-07T00:00:00"/>
        <d v="2023-08-28T00:00:00"/>
        <d v="2024-03-29T00:00:00"/>
        <d v="2022-08-25T00:00:00"/>
        <d v="2023-09-29T00:00:00"/>
        <d v="2022-02-10T00:00:00"/>
        <d v="2024-11-11T00:00:00"/>
        <d v="2024-10-01T00:00:00"/>
        <d v="2022-09-06T00:00:00"/>
        <d v="2023-06-06T00:00:00"/>
        <d v="2022-09-14T00:00:00"/>
        <d v="2023-01-01T00:00:00"/>
        <d v="2023-01-20T00:00:00"/>
        <d v="2022-03-18T00:00:00"/>
        <d v="2023-08-16T00:00:00"/>
        <d v="2024-06-11T00:00:00"/>
        <d v="2023-09-30T00:00:00"/>
        <d v="2023-09-06T00:00:00"/>
        <d v="2023-01-24T00:00:00"/>
        <d v="2023-09-07T00:00:00"/>
        <d v="2023-01-28T00:00:00"/>
        <d v="2024-10-03T00:00:00"/>
        <d v="2023-02-03T00:00:00"/>
        <d v="2023-08-23T00:00:00"/>
        <d v="2024-07-09T00:00:00"/>
        <d v="2024-08-10T00:00:00"/>
        <d v="2023-02-04T00:00:00"/>
        <d v="2024-08-27T00:00:00"/>
        <d v="2024-01-05T00:00:00"/>
        <d v="2024-01-06T00:00:00"/>
        <d v="2022-04-17T00:00:00"/>
        <d v="2022-12-06T00:00:00"/>
        <d v="2022-08-17T00:00:00"/>
        <d v="2024-07-12T00:00:00"/>
        <d v="2022-06-12T00:00:00"/>
        <d v="2023-05-27T00:00:00"/>
        <d v="2024-05-13T00:00:00"/>
        <d v="2022-04-19T00:00:00"/>
        <d v="2023-06-14T00:00:00"/>
        <d v="2022-07-19T00:00:00"/>
        <d v="2024-03-20T00:00:00"/>
        <d v="2024-11-19T00:00:00"/>
        <d v="2022-03-15T00:00:00"/>
        <d v="2022-05-08T00:00:00"/>
        <d v="2023-04-10T00:00:00"/>
        <d v="2022-12-14T00:00:00"/>
        <d v="2023-08-22T00:00:00"/>
        <d v="2024-01-14T00:00:00"/>
        <d v="2024-10-20T00:00:00"/>
        <d v="2022-11-29T00:00:00"/>
        <d v="2024-09-07T00:00:00"/>
        <d v="2022-06-30T00:00:00"/>
        <d v="2024-09-05T00:00:00"/>
        <d v="2024-05-11T00:00:00"/>
        <d v="2024-09-13T00:00:00"/>
        <d v="2024-11-02T00:00:00"/>
        <d v="2023-12-30T00:00:00"/>
        <d v="2023-07-30T00:00:00"/>
        <d v="2024-11-08T00:00:00"/>
        <d v="2023-11-03T00:00:00"/>
        <d v="2024-01-31T00:00:00"/>
        <d v="2023-04-20T00:00:00"/>
        <d v="2022-11-14T00:00:00"/>
        <d v="2022-09-03T00:00:00"/>
        <d v="2024-06-28T00:00:00"/>
        <d v="2022-10-11T00:00:00"/>
        <d v="2022-04-02T00:00:00"/>
        <d v="2023-03-10T00:00:00"/>
        <d v="2023-03-20T00:00:00"/>
        <d v="2022-09-25T00:00:00"/>
        <d v="2024-02-29T00:00:00"/>
        <d v="2024-08-04T00:00:00"/>
        <d v="2022-04-22T00:00:00"/>
        <d v="2024-06-12T00:00:00"/>
        <d v="2024-12-24T00:00:00"/>
        <d v="2022-09-27T00:00:00"/>
        <d v="2023-10-07T00:00:00"/>
        <d v="2022-07-29T00:00:00"/>
      </sharedItems>
      <fieldGroup base="0">
        <rangePr groupBy="years" startDate="2022-01-08T00:00:00" endDate="2024-12-25T00:00:00"/>
        <groupItems count="5">
          <s v="&lt;08/01/2022"/>
          <s v="2022"/>
          <s v="2023"/>
          <s v="2024"/>
          <s v="&gt;25/12/2024"/>
        </groupItems>
      </fieldGroup>
    </cacheField>
    <cacheField name="Region" numFmtId="0">
      <sharedItems count="4">
        <s v="South"/>
        <s v="West"/>
        <s v="East"/>
        <s v="North"/>
      </sharedItems>
    </cacheField>
    <cacheField name="Product" numFmtId="0">
      <sharedItems count="4">
        <s v="Product B"/>
        <s v="Product A"/>
        <s v="Product D"/>
        <s v="Product C"/>
      </sharedItems>
    </cacheField>
    <cacheField name="Sales_Rep" numFmtId="0">
      <sharedItems count="6">
        <s v="Anita"/>
        <s v="Vikas"/>
        <s v="Meera"/>
        <s v="Raj"/>
        <s v="Priya"/>
        <s v="John"/>
      </sharedItems>
    </cacheField>
    <cacheField name="Units_Sold" numFmtId="0">
      <sharedItems containsSemiMixedTypes="0" containsString="0" containsNumber="1" containsInteger="1" minValue="1" maxValue="20"/>
    </cacheField>
    <cacheField name="Sales_Price_Per_Unit" numFmtId="0">
      <sharedItems containsSemiMixedTypes="0" containsString="0" containsNumber="1" containsInteger="1" minValue="288" maxValue="705"/>
    </cacheField>
    <cacheField name="Sales_Amount" numFmtId="0">
      <sharedItems containsSemiMixedTypes="0" containsString="0" containsNumber="1" containsInteger="1" minValue="462" maxValue="12844"/>
    </cacheField>
    <cacheField name="Cost_Amount" numFmtId="0">
      <sharedItems containsSemiMixedTypes="0" containsString="0" containsNumber="1" containsInteger="1" minValue="233" maxValue="8740"/>
    </cacheField>
    <cacheField name="Profit" numFmtId="0">
      <sharedItems containsSemiMixedTypes="0" containsString="0" containsNumber="1" containsInteger="1" minValue="129" maxValue="4740"/>
    </cacheField>
    <cacheField name="Target_Amount" numFmtId="0">
      <sharedItems containsSemiMixedTypes="0" containsString="0" containsNumber="1" containsInteger="1" minValue="8040" maxValue="14966"/>
    </cacheField>
    <cacheField name="Month" numFmtId="14">
      <sharedItems count="12">
        <s v="Jun"/>
        <s v="Aug"/>
        <s v="Dec"/>
        <s v="Jan"/>
        <s v="Oct"/>
        <s v="Nov"/>
        <s v="Feb"/>
        <s v="Apr"/>
        <s v="Mar"/>
        <s v="Sep"/>
        <s v="Jul"/>
        <s v="May"/>
      </sharedItems>
    </cacheField>
    <cacheField name="Per_Diff" numFmtId="0">
      <sharedItems containsSemiMixedTypes="0" containsString="0" containsNumber="1" minValue="-12.063063063063064" maxValue="1"/>
    </cacheField>
    <cacheField name="Year" numFmtId="0">
      <sharedItems containsSemiMixedTypes="0" containsString="0" containsNumber="1" containsInteger="1" minValue="2022" maxValue="2024"/>
    </cacheField>
    <cacheField name="Margin%" numFmtId="0" formula="SUM(Profit/Sales_Amount)" databaseField="0"/>
    <cacheField name="Target Achieved%" numFmtId="0" formula="Sales_Amount/Target_Amount" databaseField="0"/>
  </cacheFields>
  <extLst>
    <ext xmlns:x14="http://schemas.microsoft.com/office/spreadsheetml/2009/9/main" uri="{725AE2AE-9491-48be-B2B4-4EB974FC3084}">
      <x14:pivotCacheDefinition pivotCacheId="76849312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urabh Sharma" refreshedDate="45908.629715162038" createdVersion="7" refreshedVersion="7" minRefreshableVersion="3" recordCount="100" xr:uid="{79A2C9D2-E679-4440-9B02-102AB76D5652}">
  <cacheSource type="worksheet">
    <worksheetSource ref="A1:L101" sheet="Data" r:id="rId2"/>
  </cacheSource>
  <cacheFields count="12">
    <cacheField name="Date" numFmtId="14">
      <sharedItems containsSemiMixedTypes="0" containsNonDate="0" containsDate="1" containsString="0" minDate="2022-01-08T00:00:00" maxDate="2024-12-25T00:00:00" count="96">
        <d v="2024-06-04T00:00:00"/>
        <d v="2023-08-09T00:00:00"/>
        <d v="2024-12-09T00:00:00"/>
        <d v="2022-06-15T00:00:00"/>
        <d v="2022-12-30T00:00:00"/>
        <d v="2022-12-31T00:00:00"/>
        <d v="2023-12-08T00:00:00"/>
        <d v="2022-01-08T00:00:00"/>
        <d v="2022-10-03T00:00:00"/>
        <d v="2023-08-13T00:00:00"/>
        <d v="2024-11-26T00:00:00"/>
        <d v="2024-10-27T00:00:00"/>
        <d v="2022-06-22T00:00:00"/>
        <d v="2022-02-04T00:00:00"/>
        <d v="2023-06-28T00:00:00"/>
        <d v="2023-12-25T00:00:00"/>
        <d v="2022-04-14T00:00:00"/>
        <d v="2023-11-25T00:00:00"/>
        <d v="2023-06-07T00:00:00"/>
        <d v="2023-08-28T00:00:00"/>
        <d v="2024-03-29T00:00:00"/>
        <d v="2022-08-25T00:00:00"/>
        <d v="2023-09-29T00:00:00"/>
        <d v="2022-02-10T00:00:00"/>
        <d v="2024-11-11T00:00:00"/>
        <d v="2024-10-01T00:00:00"/>
        <d v="2022-09-06T00:00:00"/>
        <d v="2023-06-06T00:00:00"/>
        <d v="2022-09-14T00:00:00"/>
        <d v="2023-01-01T00:00:00"/>
        <d v="2023-01-20T00:00:00"/>
        <d v="2022-03-18T00:00:00"/>
        <d v="2023-08-16T00:00:00"/>
        <d v="2024-06-11T00:00:00"/>
        <d v="2023-09-30T00:00:00"/>
        <d v="2023-09-06T00:00:00"/>
        <d v="2023-01-24T00:00:00"/>
        <d v="2023-09-07T00:00:00"/>
        <d v="2023-01-28T00:00:00"/>
        <d v="2024-10-03T00:00:00"/>
        <d v="2023-02-03T00:00:00"/>
        <d v="2023-08-23T00:00:00"/>
        <d v="2024-07-09T00:00:00"/>
        <d v="2024-08-10T00:00:00"/>
        <d v="2023-02-04T00:00:00"/>
        <d v="2024-08-27T00:00:00"/>
        <d v="2024-01-05T00:00:00"/>
        <d v="2024-01-06T00:00:00"/>
        <d v="2022-04-17T00:00:00"/>
        <d v="2022-12-06T00:00:00"/>
        <d v="2022-08-17T00:00:00"/>
        <d v="2024-07-12T00:00:00"/>
        <d v="2022-06-12T00:00:00"/>
        <d v="2023-05-27T00:00:00"/>
        <d v="2024-05-13T00:00:00"/>
        <d v="2022-04-19T00:00:00"/>
        <d v="2023-06-14T00:00:00"/>
        <d v="2022-07-19T00:00:00"/>
        <d v="2024-03-20T00:00:00"/>
        <d v="2024-11-19T00:00:00"/>
        <d v="2022-03-15T00:00:00"/>
        <d v="2022-05-08T00:00:00"/>
        <d v="2023-04-10T00:00:00"/>
        <d v="2022-12-14T00:00:00"/>
        <d v="2023-08-22T00:00:00"/>
        <d v="2024-01-14T00:00:00"/>
        <d v="2024-10-20T00:00:00"/>
        <d v="2022-11-29T00:00:00"/>
        <d v="2024-09-07T00:00:00"/>
        <d v="2022-06-30T00:00:00"/>
        <d v="2024-09-05T00:00:00"/>
        <d v="2024-05-11T00:00:00"/>
        <d v="2024-09-13T00:00:00"/>
        <d v="2024-11-02T00:00:00"/>
        <d v="2023-12-30T00:00:00"/>
        <d v="2023-07-30T00:00:00"/>
        <d v="2024-11-08T00:00:00"/>
        <d v="2023-11-03T00:00:00"/>
        <d v="2024-01-31T00:00:00"/>
        <d v="2023-04-20T00:00:00"/>
        <d v="2022-11-14T00:00:00"/>
        <d v="2022-09-03T00:00:00"/>
        <d v="2024-06-28T00:00:00"/>
        <d v="2022-10-11T00:00:00"/>
        <d v="2022-04-02T00:00:00"/>
        <d v="2023-03-10T00:00:00"/>
        <d v="2023-03-20T00:00:00"/>
        <d v="2022-09-25T00:00:00"/>
        <d v="2024-02-29T00:00:00"/>
        <d v="2024-08-04T00:00:00"/>
        <d v="2022-04-22T00:00:00"/>
        <d v="2024-06-12T00:00:00"/>
        <d v="2024-12-24T00:00:00"/>
        <d v="2022-09-27T00:00:00"/>
        <d v="2023-10-07T00:00:00"/>
        <d v="2022-07-29T00:00:00"/>
      </sharedItems>
      <fieldGroup base="0">
        <rangePr groupBy="years" startDate="2022-01-08T00:00:00" endDate="2024-12-25T00:00:00"/>
        <groupItems count="5">
          <s v="&lt;08/01/2022"/>
          <s v="2022"/>
          <s v="2023"/>
          <s v="2024"/>
          <s v="&gt;25/12/2024"/>
        </groupItems>
      </fieldGroup>
    </cacheField>
    <cacheField name="Region" numFmtId="0">
      <sharedItems count="4">
        <s v="South"/>
        <s v="West"/>
        <s v="East"/>
        <s v="North"/>
      </sharedItems>
    </cacheField>
    <cacheField name="Product" numFmtId="0">
      <sharedItems count="4">
        <s v="Product B"/>
        <s v="Product A"/>
        <s v="Product D"/>
        <s v="Product C"/>
      </sharedItems>
    </cacheField>
    <cacheField name="Sales_Rep" numFmtId="0">
      <sharedItems/>
    </cacheField>
    <cacheField name="Units_Sold" numFmtId="0">
      <sharedItems containsSemiMixedTypes="0" containsString="0" containsNumber="1" containsInteger="1" minValue="1" maxValue="20"/>
    </cacheField>
    <cacheField name="Sales_Price_Per_Unit" numFmtId="0">
      <sharedItems containsSemiMixedTypes="0" containsString="0" containsNumber="1" containsInteger="1" minValue="288" maxValue="705"/>
    </cacheField>
    <cacheField name="Sales_Amount" numFmtId="0">
      <sharedItems containsSemiMixedTypes="0" containsString="0" containsNumber="1" containsInteger="1" minValue="462" maxValue="12844"/>
    </cacheField>
    <cacheField name="Cost_Amount" numFmtId="0">
      <sharedItems containsSemiMixedTypes="0" containsString="0" containsNumber="1" containsInteger="1" minValue="233" maxValue="8740"/>
    </cacheField>
    <cacheField name="Profit" numFmtId="0">
      <sharedItems containsSemiMixedTypes="0" containsString="0" containsNumber="1" containsInteger="1" minValue="129" maxValue="4740"/>
    </cacheField>
    <cacheField name="Target_Amount" numFmtId="0">
      <sharedItems containsSemiMixedTypes="0" containsString="0" containsNumber="1" containsInteger="1" minValue="8040" maxValue="14966"/>
    </cacheField>
    <cacheField name="Month" numFmtId="14">
      <sharedItems/>
    </cacheField>
    <cacheField name="Per_Diff" numFmtId="0">
      <sharedItems containsSemiMixedTypes="0" containsString="0" containsNumber="1" minValue="-12.063063063063064" maxValue="1"/>
    </cacheField>
  </cacheFields>
  <extLst>
    <ext xmlns:x14="http://schemas.microsoft.com/office/spreadsheetml/2009/9/main" uri="{725AE2AE-9491-48be-B2B4-4EB974FC3084}">
      <x14:pivotCacheDefinition pivotCacheId="6521551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x v="0"/>
    <n v="6"/>
    <n v="390"/>
    <n v="2340"/>
    <n v="1512"/>
    <n v="828"/>
    <n v="13629"/>
    <x v="0"/>
    <n v="-1.847863247863248"/>
    <n v="2024"/>
  </r>
  <r>
    <x v="1"/>
    <x v="0"/>
    <x v="0"/>
    <x v="1"/>
    <n v="14"/>
    <n v="476"/>
    <n v="6664"/>
    <n v="4774"/>
    <n v="1890"/>
    <n v="10363"/>
    <x v="1"/>
    <n v="-0.26875750300120049"/>
    <n v="2023"/>
  </r>
  <r>
    <x v="2"/>
    <x v="1"/>
    <x v="1"/>
    <x v="0"/>
    <n v="19"/>
    <n v="445"/>
    <n v="8455"/>
    <n v="5985"/>
    <n v="2470"/>
    <n v="9538"/>
    <x v="2"/>
    <n v="-0.25085748078060321"/>
    <n v="2024"/>
  </r>
  <r>
    <x v="3"/>
    <x v="2"/>
    <x v="0"/>
    <x v="0"/>
    <n v="16"/>
    <n v="661"/>
    <n v="10576"/>
    <n v="7808"/>
    <n v="2768"/>
    <n v="8040"/>
    <x v="0"/>
    <n v="0.10467095310136157"/>
    <n v="2022"/>
  </r>
  <r>
    <x v="4"/>
    <x v="0"/>
    <x v="0"/>
    <x v="2"/>
    <n v="17"/>
    <n v="557"/>
    <n v="9469"/>
    <n v="8364"/>
    <n v="1105"/>
    <n v="13626"/>
    <x v="2"/>
    <n v="0.77125356426232972"/>
    <n v="2022"/>
  </r>
  <r>
    <x v="5"/>
    <x v="0"/>
    <x v="2"/>
    <x v="3"/>
    <n v="6"/>
    <n v="361"/>
    <n v="2166"/>
    <n v="1578"/>
    <n v="588"/>
    <n v="14045"/>
    <x v="2"/>
    <n v="-1.4053554939981532"/>
    <n v="2022"/>
  </r>
  <r>
    <x v="6"/>
    <x v="0"/>
    <x v="2"/>
    <x v="2"/>
    <n v="10"/>
    <n v="521"/>
    <n v="5210"/>
    <n v="2900"/>
    <n v="2310"/>
    <n v="9511"/>
    <x v="2"/>
    <n v="2.4952015355086371E-2"/>
    <n v="2023"/>
  </r>
  <r>
    <x v="7"/>
    <x v="2"/>
    <x v="2"/>
    <x v="1"/>
    <n v="10"/>
    <n v="508"/>
    <n v="5080"/>
    <n v="3410"/>
    <n v="1670"/>
    <n v="8814"/>
    <x v="3"/>
    <n v="0.49606299212598426"/>
    <n v="2022"/>
  </r>
  <r>
    <x v="8"/>
    <x v="3"/>
    <x v="2"/>
    <x v="4"/>
    <n v="4"/>
    <n v="640"/>
    <n v="2560"/>
    <n v="1844"/>
    <n v="716"/>
    <n v="9447"/>
    <x v="4"/>
    <n v="-0.18359375"/>
    <n v="2022"/>
  </r>
  <r>
    <x v="9"/>
    <x v="3"/>
    <x v="1"/>
    <x v="3"/>
    <n v="6"/>
    <n v="505"/>
    <n v="3030"/>
    <n v="2244"/>
    <n v="786"/>
    <n v="8925"/>
    <x v="1"/>
    <n v="0.56699669966996702"/>
    <n v="2023"/>
  </r>
  <r>
    <x v="10"/>
    <x v="0"/>
    <x v="2"/>
    <x v="4"/>
    <n v="2"/>
    <n v="656"/>
    <n v="1312"/>
    <n v="888"/>
    <n v="424"/>
    <n v="13443"/>
    <x v="5"/>
    <n v="0.24847560975609756"/>
    <n v="2024"/>
  </r>
  <r>
    <x v="11"/>
    <x v="3"/>
    <x v="0"/>
    <x v="1"/>
    <n v="2"/>
    <n v="493"/>
    <n v="986"/>
    <n v="498"/>
    <n v="488"/>
    <n v="8743"/>
    <x v="4"/>
    <n v="3.6511156186612576E-2"/>
    <n v="2024"/>
  </r>
  <r>
    <x v="12"/>
    <x v="3"/>
    <x v="3"/>
    <x v="0"/>
    <n v="2"/>
    <n v="475"/>
    <n v="950"/>
    <n v="728"/>
    <n v="222"/>
    <n v="8233"/>
    <x v="0"/>
    <n v="-1.911578947368421"/>
    <n v="2022"/>
  </r>
  <r>
    <x v="13"/>
    <x v="1"/>
    <x v="1"/>
    <x v="2"/>
    <n v="6"/>
    <n v="461"/>
    <n v="2766"/>
    <n v="1686"/>
    <n v="1080"/>
    <n v="10341"/>
    <x v="6"/>
    <n v="-1.2465654374548083"/>
    <n v="2022"/>
  </r>
  <r>
    <x v="1"/>
    <x v="0"/>
    <x v="0"/>
    <x v="1"/>
    <n v="13"/>
    <n v="478"/>
    <n v="6214"/>
    <n v="5460"/>
    <n v="754"/>
    <n v="9010"/>
    <x v="1"/>
    <n v="-0.90183456710653365"/>
    <n v="2023"/>
  </r>
  <r>
    <x v="14"/>
    <x v="0"/>
    <x v="0"/>
    <x v="2"/>
    <n v="19"/>
    <n v="622"/>
    <n v="11818"/>
    <n v="7657"/>
    <n v="4161"/>
    <n v="12994"/>
    <x v="0"/>
    <n v="0.62024031138940594"/>
    <n v="2023"/>
  </r>
  <r>
    <x v="15"/>
    <x v="3"/>
    <x v="0"/>
    <x v="0"/>
    <n v="12"/>
    <n v="374"/>
    <n v="4488"/>
    <n v="2988"/>
    <n v="1500"/>
    <n v="8374"/>
    <x v="2"/>
    <n v="-1.3257575757575757"/>
    <n v="2023"/>
  </r>
  <r>
    <x v="16"/>
    <x v="1"/>
    <x v="2"/>
    <x v="0"/>
    <n v="17"/>
    <n v="614"/>
    <n v="10438"/>
    <n v="7667"/>
    <n v="2771"/>
    <n v="10669"/>
    <x v="7"/>
    <n v="0.41483042728492048"/>
    <n v="2022"/>
  </r>
  <r>
    <x v="17"/>
    <x v="2"/>
    <x v="2"/>
    <x v="1"/>
    <n v="12"/>
    <n v="509"/>
    <n v="6108"/>
    <n v="3264"/>
    <n v="2844"/>
    <n v="11722"/>
    <x v="5"/>
    <n v="-0.37131630648330061"/>
    <n v="2023"/>
  </r>
  <r>
    <x v="18"/>
    <x v="3"/>
    <x v="3"/>
    <x v="5"/>
    <n v="12"/>
    <n v="698"/>
    <n v="8376"/>
    <n v="5532"/>
    <n v="2844"/>
    <n v="13343"/>
    <x v="0"/>
    <n v="0.92048710601719197"/>
    <n v="2023"/>
  </r>
  <r>
    <x v="19"/>
    <x v="1"/>
    <x v="3"/>
    <x v="3"/>
    <n v="2"/>
    <n v="333"/>
    <n v="666"/>
    <n v="408"/>
    <n v="258"/>
    <n v="9849"/>
    <x v="1"/>
    <n v="-12.063063063063064"/>
    <n v="2023"/>
  </r>
  <r>
    <x v="20"/>
    <x v="2"/>
    <x v="0"/>
    <x v="4"/>
    <n v="15"/>
    <n v="580"/>
    <n v="8700"/>
    <n v="6480"/>
    <n v="2220"/>
    <n v="10789"/>
    <x v="8"/>
    <n v="0.4786206896551724"/>
    <n v="2024"/>
  </r>
  <r>
    <x v="21"/>
    <x v="2"/>
    <x v="1"/>
    <x v="0"/>
    <n v="8"/>
    <n v="567"/>
    <n v="4536"/>
    <n v="3992"/>
    <n v="544"/>
    <n v="11255"/>
    <x v="1"/>
    <n v="0.69753086419753085"/>
    <n v="2022"/>
  </r>
  <r>
    <x v="22"/>
    <x v="2"/>
    <x v="2"/>
    <x v="5"/>
    <n v="4"/>
    <n v="343"/>
    <n v="1372"/>
    <n v="920"/>
    <n v="452"/>
    <n v="8439"/>
    <x v="9"/>
    <n v="-4.1552478134110791"/>
    <n v="2023"/>
  </r>
  <r>
    <x v="23"/>
    <x v="2"/>
    <x v="1"/>
    <x v="5"/>
    <n v="11"/>
    <n v="643"/>
    <n v="7073"/>
    <n v="5038"/>
    <n v="2035"/>
    <n v="8706"/>
    <x v="6"/>
    <n v="7.9174324897497525E-2"/>
    <n v="2022"/>
  </r>
  <r>
    <x v="24"/>
    <x v="3"/>
    <x v="1"/>
    <x v="2"/>
    <n v="13"/>
    <n v="501"/>
    <n v="6513"/>
    <n v="5083"/>
    <n v="1430"/>
    <n v="10799"/>
    <x v="5"/>
    <n v="-0.23076923076923078"/>
    <n v="2024"/>
  </r>
  <r>
    <x v="25"/>
    <x v="3"/>
    <x v="2"/>
    <x v="0"/>
    <n v="16"/>
    <n v="501"/>
    <n v="8016"/>
    <n v="7040"/>
    <n v="976"/>
    <n v="14200"/>
    <x v="4"/>
    <n v="0.37649700598802394"/>
    <n v="2024"/>
  </r>
  <r>
    <x v="26"/>
    <x v="0"/>
    <x v="2"/>
    <x v="0"/>
    <n v="14"/>
    <n v="357"/>
    <n v="4998"/>
    <n v="3360"/>
    <n v="1638"/>
    <n v="13170"/>
    <x v="9"/>
    <n v="0.72468987595038015"/>
    <n v="2022"/>
  </r>
  <r>
    <x v="27"/>
    <x v="0"/>
    <x v="2"/>
    <x v="5"/>
    <n v="4"/>
    <n v="344"/>
    <n v="1376"/>
    <n v="1148"/>
    <n v="228"/>
    <n v="8216"/>
    <x v="0"/>
    <n v="-2.5014534883720931"/>
    <n v="2023"/>
  </r>
  <r>
    <x v="28"/>
    <x v="1"/>
    <x v="1"/>
    <x v="0"/>
    <n v="11"/>
    <n v="438"/>
    <n v="4818"/>
    <n v="4026"/>
    <n v="792"/>
    <n v="10509"/>
    <x v="9"/>
    <n v="0.32004981320049813"/>
    <n v="2022"/>
  </r>
  <r>
    <x v="29"/>
    <x v="2"/>
    <x v="3"/>
    <x v="1"/>
    <n v="9"/>
    <n v="364"/>
    <n v="3276"/>
    <n v="1971"/>
    <n v="1305"/>
    <n v="8411"/>
    <x v="3"/>
    <n v="-0.1752136752136752"/>
    <n v="2023"/>
  </r>
  <r>
    <x v="30"/>
    <x v="1"/>
    <x v="0"/>
    <x v="3"/>
    <n v="10"/>
    <n v="385"/>
    <n v="3850"/>
    <n v="2120"/>
    <n v="1730"/>
    <n v="14889"/>
    <x v="3"/>
    <n v="0.5636363636363636"/>
    <n v="2023"/>
  </r>
  <r>
    <x v="31"/>
    <x v="1"/>
    <x v="0"/>
    <x v="0"/>
    <n v="3"/>
    <n v="560"/>
    <n v="1680"/>
    <n v="1125"/>
    <n v="555"/>
    <n v="10282"/>
    <x v="8"/>
    <n v="-1.3809523809523809"/>
    <n v="2022"/>
  </r>
  <r>
    <x v="32"/>
    <x v="1"/>
    <x v="0"/>
    <x v="0"/>
    <n v="8"/>
    <n v="500"/>
    <n v="4000"/>
    <n v="3408"/>
    <n v="592"/>
    <n v="12342"/>
    <x v="1"/>
    <n v="0.84650000000000003"/>
    <n v="2023"/>
  </r>
  <r>
    <x v="33"/>
    <x v="0"/>
    <x v="2"/>
    <x v="4"/>
    <n v="1"/>
    <n v="614"/>
    <n v="614"/>
    <n v="444"/>
    <n v="170"/>
    <n v="8554"/>
    <x v="0"/>
    <n v="-8.3061889250814328E-2"/>
    <n v="2024"/>
  </r>
  <r>
    <x v="30"/>
    <x v="0"/>
    <x v="2"/>
    <x v="3"/>
    <n v="1"/>
    <n v="665"/>
    <n v="665"/>
    <n v="445"/>
    <n v="220"/>
    <n v="8238"/>
    <x v="3"/>
    <n v="-8.0812030075187966"/>
    <n v="2023"/>
  </r>
  <r>
    <x v="34"/>
    <x v="0"/>
    <x v="0"/>
    <x v="5"/>
    <n v="11"/>
    <n v="549"/>
    <n v="6039"/>
    <n v="4708"/>
    <n v="1331"/>
    <n v="9652"/>
    <x v="9"/>
    <n v="0.84997516145057128"/>
    <n v="2023"/>
  </r>
  <r>
    <x v="35"/>
    <x v="0"/>
    <x v="3"/>
    <x v="3"/>
    <n v="3"/>
    <n v="302"/>
    <n v="906"/>
    <n v="723"/>
    <n v="183"/>
    <n v="13053"/>
    <x v="9"/>
    <n v="0.32671081677704195"/>
    <n v="2023"/>
  </r>
  <r>
    <x v="36"/>
    <x v="3"/>
    <x v="1"/>
    <x v="4"/>
    <n v="1"/>
    <n v="610"/>
    <n v="610"/>
    <n v="417"/>
    <n v="193"/>
    <n v="8787"/>
    <x v="3"/>
    <n v="-6.6868852459016397"/>
    <n v="2023"/>
  </r>
  <r>
    <x v="37"/>
    <x v="3"/>
    <x v="3"/>
    <x v="1"/>
    <n v="9"/>
    <n v="521"/>
    <n v="4689"/>
    <n v="2844"/>
    <n v="1845"/>
    <n v="14303"/>
    <x v="9"/>
    <n v="0.51055662188099804"/>
    <n v="2023"/>
  </r>
  <r>
    <x v="38"/>
    <x v="3"/>
    <x v="0"/>
    <x v="0"/>
    <n v="5"/>
    <n v="459"/>
    <n v="2295"/>
    <n v="1670"/>
    <n v="625"/>
    <n v="10065"/>
    <x v="3"/>
    <n v="-2.2976034858387799"/>
    <n v="2023"/>
  </r>
  <r>
    <x v="39"/>
    <x v="3"/>
    <x v="0"/>
    <x v="0"/>
    <n v="16"/>
    <n v="473"/>
    <n v="7568"/>
    <n v="5024"/>
    <n v="2544"/>
    <n v="10162"/>
    <x v="4"/>
    <n v="0.15829809725158561"/>
    <n v="2024"/>
  </r>
  <r>
    <x v="40"/>
    <x v="0"/>
    <x v="1"/>
    <x v="2"/>
    <n v="14"/>
    <n v="455"/>
    <n v="6370"/>
    <n v="4914"/>
    <n v="1456"/>
    <n v="10159"/>
    <x v="6"/>
    <n v="-0.4758241758241758"/>
    <n v="2023"/>
  </r>
  <r>
    <x v="41"/>
    <x v="2"/>
    <x v="0"/>
    <x v="1"/>
    <n v="17"/>
    <n v="553"/>
    <n v="9401"/>
    <n v="5899"/>
    <n v="3502"/>
    <n v="14966"/>
    <x v="1"/>
    <n v="0.94458036379108601"/>
    <n v="2023"/>
  </r>
  <r>
    <x v="42"/>
    <x v="2"/>
    <x v="0"/>
    <x v="0"/>
    <n v="1"/>
    <n v="521"/>
    <n v="521"/>
    <n v="392"/>
    <n v="129"/>
    <n v="10759"/>
    <x v="10"/>
    <n v="-11.773512476007678"/>
    <n v="2024"/>
  </r>
  <r>
    <x v="43"/>
    <x v="3"/>
    <x v="3"/>
    <x v="1"/>
    <n v="11"/>
    <n v="605"/>
    <n v="6655"/>
    <n v="5467"/>
    <n v="1188"/>
    <n v="14929"/>
    <x v="1"/>
    <n v="0.15702479338842976"/>
    <n v="2024"/>
  </r>
  <r>
    <x v="44"/>
    <x v="3"/>
    <x v="0"/>
    <x v="4"/>
    <n v="11"/>
    <n v="510"/>
    <n v="5610"/>
    <n v="4004"/>
    <n v="1606"/>
    <n v="11712"/>
    <x v="6"/>
    <n v="0.53796791443850267"/>
    <n v="2023"/>
  </r>
  <r>
    <x v="45"/>
    <x v="2"/>
    <x v="2"/>
    <x v="1"/>
    <n v="9"/>
    <n v="288"/>
    <n v="2592"/>
    <n v="1818"/>
    <n v="774"/>
    <n v="12286"/>
    <x v="1"/>
    <n v="-3.9552469135802468"/>
    <n v="2024"/>
  </r>
  <r>
    <x v="46"/>
    <x v="2"/>
    <x v="1"/>
    <x v="2"/>
    <n v="19"/>
    <n v="676"/>
    <n v="12844"/>
    <n v="8740"/>
    <n v="4104"/>
    <n v="12377"/>
    <x v="3"/>
    <n v="0.85284957957022733"/>
    <n v="2024"/>
  </r>
  <r>
    <x v="47"/>
    <x v="3"/>
    <x v="0"/>
    <x v="5"/>
    <n v="3"/>
    <n v="630"/>
    <n v="1890"/>
    <n v="1476"/>
    <n v="414"/>
    <n v="14949"/>
    <x v="3"/>
    <n v="-0.12698412698412698"/>
    <n v="2024"/>
  </r>
  <r>
    <x v="48"/>
    <x v="0"/>
    <x v="3"/>
    <x v="1"/>
    <n v="6"/>
    <n v="355"/>
    <n v="2130"/>
    <n v="1770"/>
    <n v="360"/>
    <n v="12693"/>
    <x v="7"/>
    <n v="-0.5286384976525822"/>
    <n v="2022"/>
  </r>
  <r>
    <x v="49"/>
    <x v="0"/>
    <x v="0"/>
    <x v="5"/>
    <n v="8"/>
    <n v="407"/>
    <n v="3256"/>
    <n v="1712"/>
    <n v="1544"/>
    <n v="12608"/>
    <x v="2"/>
    <n v="-0.57985257985257987"/>
    <n v="2022"/>
  </r>
  <r>
    <x v="50"/>
    <x v="3"/>
    <x v="2"/>
    <x v="3"/>
    <n v="8"/>
    <n v="643"/>
    <n v="5144"/>
    <n v="3328"/>
    <n v="1816"/>
    <n v="12477"/>
    <x v="1"/>
    <n v="-0.10925349922239502"/>
    <n v="2022"/>
  </r>
  <r>
    <x v="51"/>
    <x v="0"/>
    <x v="2"/>
    <x v="5"/>
    <n v="18"/>
    <n v="317"/>
    <n v="5706"/>
    <n v="4788"/>
    <n v="918"/>
    <n v="10053"/>
    <x v="10"/>
    <n v="-0.40904311251314407"/>
    <n v="2024"/>
  </r>
  <r>
    <x v="52"/>
    <x v="0"/>
    <x v="0"/>
    <x v="2"/>
    <n v="20"/>
    <n v="402"/>
    <n v="8040"/>
    <n v="6860"/>
    <n v="1180"/>
    <n v="8149"/>
    <x v="0"/>
    <n v="0.79552238805970155"/>
    <n v="2022"/>
  </r>
  <r>
    <x v="53"/>
    <x v="0"/>
    <x v="2"/>
    <x v="2"/>
    <n v="4"/>
    <n v="411"/>
    <n v="1644"/>
    <n v="808"/>
    <n v="836"/>
    <n v="9050"/>
    <x v="11"/>
    <n v="-3.778588807785888"/>
    <n v="2023"/>
  </r>
  <r>
    <x v="54"/>
    <x v="2"/>
    <x v="1"/>
    <x v="2"/>
    <n v="16"/>
    <n v="491"/>
    <n v="7856"/>
    <n v="4720"/>
    <n v="3136"/>
    <n v="10525"/>
    <x v="11"/>
    <n v="0.52342158859470467"/>
    <n v="2024"/>
  </r>
  <r>
    <x v="55"/>
    <x v="3"/>
    <x v="0"/>
    <x v="1"/>
    <n v="8"/>
    <n v="468"/>
    <n v="3744"/>
    <n v="3144"/>
    <n v="600"/>
    <n v="12927"/>
    <x v="7"/>
    <n v="-2.0192307692307692"/>
    <n v="2022"/>
  </r>
  <r>
    <x v="56"/>
    <x v="2"/>
    <x v="0"/>
    <x v="0"/>
    <n v="18"/>
    <n v="628"/>
    <n v="11304"/>
    <n v="6984"/>
    <n v="4320"/>
    <n v="13586"/>
    <x v="0"/>
    <n v="0.75230007077140837"/>
    <n v="2023"/>
  </r>
  <r>
    <x v="57"/>
    <x v="2"/>
    <x v="2"/>
    <x v="2"/>
    <n v="5"/>
    <n v="560"/>
    <n v="2800"/>
    <n v="1785"/>
    <n v="1015"/>
    <n v="8830"/>
    <x v="10"/>
    <n v="-2.2117857142857145"/>
    <n v="2022"/>
  </r>
  <r>
    <x v="58"/>
    <x v="2"/>
    <x v="1"/>
    <x v="3"/>
    <n v="17"/>
    <n v="529"/>
    <n v="8993"/>
    <n v="7718"/>
    <n v="1275"/>
    <n v="13439"/>
    <x v="8"/>
    <n v="5.5042811075280772E-2"/>
    <n v="2024"/>
  </r>
  <r>
    <x v="59"/>
    <x v="1"/>
    <x v="1"/>
    <x v="0"/>
    <n v="14"/>
    <n v="607"/>
    <n v="8498"/>
    <n v="5390"/>
    <n v="3108"/>
    <n v="12320"/>
    <x v="5"/>
    <n v="0.61590962579430453"/>
    <n v="2024"/>
  </r>
  <r>
    <x v="60"/>
    <x v="0"/>
    <x v="3"/>
    <x v="2"/>
    <n v="6"/>
    <n v="544"/>
    <n v="3264"/>
    <n v="2166"/>
    <n v="1098"/>
    <n v="8084"/>
    <x v="8"/>
    <n v="-2.0772058823529411"/>
    <n v="2022"/>
  </r>
  <r>
    <x v="61"/>
    <x v="0"/>
    <x v="3"/>
    <x v="3"/>
    <n v="18"/>
    <n v="558"/>
    <n v="10044"/>
    <n v="7110"/>
    <n v="2934"/>
    <n v="11694"/>
    <x v="11"/>
    <n v="0.46993229788928714"/>
    <n v="2022"/>
  </r>
  <r>
    <x v="62"/>
    <x v="0"/>
    <x v="3"/>
    <x v="1"/>
    <n v="11"/>
    <n v="484"/>
    <n v="5324"/>
    <n v="2717"/>
    <n v="2607"/>
    <n v="8175"/>
    <x v="7"/>
    <n v="0.27873779113448532"/>
    <n v="2023"/>
  </r>
  <r>
    <x v="63"/>
    <x v="1"/>
    <x v="3"/>
    <x v="0"/>
    <n v="8"/>
    <n v="480"/>
    <n v="3840"/>
    <n v="2184"/>
    <n v="1656"/>
    <n v="13321"/>
    <x v="2"/>
    <n v="0.86302083333333335"/>
    <n v="2022"/>
  </r>
  <r>
    <x v="64"/>
    <x v="1"/>
    <x v="1"/>
    <x v="0"/>
    <n v="1"/>
    <n v="526"/>
    <n v="526"/>
    <n v="343"/>
    <n v="183"/>
    <n v="8447"/>
    <x v="1"/>
    <n v="-3.0209125475285172"/>
    <n v="2023"/>
  </r>
  <r>
    <x v="65"/>
    <x v="0"/>
    <x v="3"/>
    <x v="3"/>
    <n v="3"/>
    <n v="705"/>
    <n v="2115"/>
    <n v="1497"/>
    <n v="618"/>
    <n v="9372"/>
    <x v="3"/>
    <n v="-1.6997635933806146"/>
    <n v="2024"/>
  </r>
  <r>
    <x v="66"/>
    <x v="2"/>
    <x v="3"/>
    <x v="1"/>
    <n v="10"/>
    <n v="571"/>
    <n v="5710"/>
    <n v="4330"/>
    <n v="1380"/>
    <n v="11588"/>
    <x v="4"/>
    <n v="0.32224168126094571"/>
    <n v="2024"/>
  </r>
  <r>
    <x v="67"/>
    <x v="2"/>
    <x v="1"/>
    <x v="2"/>
    <n v="6"/>
    <n v="645"/>
    <n v="3870"/>
    <n v="2394"/>
    <n v="1476"/>
    <n v="9488"/>
    <x v="5"/>
    <n v="-0.28785529715762276"/>
    <n v="2022"/>
  </r>
  <r>
    <x v="68"/>
    <x v="0"/>
    <x v="2"/>
    <x v="1"/>
    <n v="8"/>
    <n v="623"/>
    <n v="4984"/>
    <n v="3912"/>
    <n v="1072"/>
    <n v="13332"/>
    <x v="9"/>
    <n v="-0.31219903691813805"/>
    <n v="2024"/>
  </r>
  <r>
    <x v="69"/>
    <x v="1"/>
    <x v="3"/>
    <x v="0"/>
    <n v="12"/>
    <n v="545"/>
    <n v="6540"/>
    <n v="4392"/>
    <n v="2148"/>
    <n v="12559"/>
    <x v="0"/>
    <n v="0.25871559633027524"/>
    <n v="2022"/>
  </r>
  <r>
    <x v="70"/>
    <x v="1"/>
    <x v="3"/>
    <x v="1"/>
    <n v="8"/>
    <n v="606"/>
    <n v="4848"/>
    <n v="3240"/>
    <n v="1608"/>
    <n v="11171"/>
    <x v="9"/>
    <n v="0.34900990099009899"/>
    <n v="2024"/>
  </r>
  <r>
    <x v="14"/>
    <x v="3"/>
    <x v="2"/>
    <x v="5"/>
    <n v="6"/>
    <n v="526"/>
    <n v="3156"/>
    <n v="2370"/>
    <n v="786"/>
    <n v="10812"/>
    <x v="0"/>
    <n v="-2.1875792141951838"/>
    <n v="2023"/>
  </r>
  <r>
    <x v="71"/>
    <x v="0"/>
    <x v="3"/>
    <x v="3"/>
    <n v="20"/>
    <n v="503"/>
    <n v="10060"/>
    <n v="5320"/>
    <n v="4740"/>
    <n v="10286"/>
    <x v="11"/>
    <n v="0.73956262425447317"/>
    <n v="2024"/>
  </r>
  <r>
    <x v="72"/>
    <x v="3"/>
    <x v="0"/>
    <x v="5"/>
    <n v="5"/>
    <n v="524"/>
    <n v="2620"/>
    <n v="2125"/>
    <n v="495"/>
    <n v="8596"/>
    <x v="9"/>
    <n v="-0.52519083969465652"/>
    <n v="2024"/>
  </r>
  <r>
    <x v="73"/>
    <x v="1"/>
    <x v="2"/>
    <x v="2"/>
    <n v="9"/>
    <n v="444"/>
    <n v="3996"/>
    <n v="3096"/>
    <n v="900"/>
    <n v="9916"/>
    <x v="5"/>
    <n v="0.88438438438438438"/>
    <n v="2024"/>
  </r>
  <r>
    <x v="74"/>
    <x v="0"/>
    <x v="1"/>
    <x v="1"/>
    <n v="1"/>
    <n v="462"/>
    <n v="462"/>
    <n v="233"/>
    <n v="229"/>
    <n v="9253"/>
    <x v="2"/>
    <n v="-11.757575757575758"/>
    <n v="2023"/>
  </r>
  <r>
    <x v="75"/>
    <x v="3"/>
    <x v="2"/>
    <x v="2"/>
    <n v="14"/>
    <n v="421"/>
    <n v="5894"/>
    <n v="4816"/>
    <n v="1078"/>
    <n v="12297"/>
    <x v="10"/>
    <n v="-3.7665422463522225E-2"/>
    <n v="2023"/>
  </r>
  <r>
    <x v="76"/>
    <x v="1"/>
    <x v="0"/>
    <x v="4"/>
    <n v="11"/>
    <n v="556"/>
    <n v="6116"/>
    <n v="4004"/>
    <n v="2112"/>
    <n v="8345"/>
    <x v="5"/>
    <n v="0.33387835186396336"/>
    <n v="2024"/>
  </r>
  <r>
    <x v="77"/>
    <x v="3"/>
    <x v="3"/>
    <x v="5"/>
    <n v="6"/>
    <n v="679"/>
    <n v="4074"/>
    <n v="2766"/>
    <n v="1308"/>
    <n v="11694"/>
    <x v="5"/>
    <n v="0.69587628865979378"/>
    <n v="2023"/>
  </r>
  <r>
    <x v="78"/>
    <x v="3"/>
    <x v="3"/>
    <x v="1"/>
    <n v="3"/>
    <n v="413"/>
    <n v="1239"/>
    <n v="852"/>
    <n v="387"/>
    <n v="12956"/>
    <x v="3"/>
    <n v="-3.3728813559322033"/>
    <n v="2024"/>
  </r>
  <r>
    <x v="79"/>
    <x v="3"/>
    <x v="1"/>
    <x v="1"/>
    <n v="18"/>
    <n v="301"/>
    <n v="5418"/>
    <n v="4032"/>
    <n v="1386"/>
    <n v="13050"/>
    <x v="7"/>
    <n v="-0.52491694352159468"/>
    <n v="2023"/>
  </r>
  <r>
    <x v="80"/>
    <x v="3"/>
    <x v="0"/>
    <x v="4"/>
    <n v="18"/>
    <n v="459"/>
    <n v="8262"/>
    <n v="3762"/>
    <n v="4500"/>
    <n v="14870"/>
    <x v="5"/>
    <n v="0.87339627208908255"/>
    <n v="2022"/>
  </r>
  <r>
    <x v="81"/>
    <x v="2"/>
    <x v="3"/>
    <x v="3"/>
    <n v="2"/>
    <n v="523"/>
    <n v="1046"/>
    <n v="720"/>
    <n v="326"/>
    <n v="11712"/>
    <x v="9"/>
    <n v="-7.862332695984704"/>
    <n v="2022"/>
  </r>
  <r>
    <x v="82"/>
    <x v="2"/>
    <x v="3"/>
    <x v="4"/>
    <n v="18"/>
    <n v="515"/>
    <n v="9270"/>
    <n v="6984"/>
    <n v="2286"/>
    <n v="12390"/>
    <x v="0"/>
    <n v="0.45447680690399139"/>
    <n v="2024"/>
  </r>
  <r>
    <x v="83"/>
    <x v="1"/>
    <x v="0"/>
    <x v="3"/>
    <n v="13"/>
    <n v="389"/>
    <n v="5057"/>
    <n v="3809"/>
    <n v="1248"/>
    <n v="11427"/>
    <x v="4"/>
    <n v="0.42456001581965591"/>
    <n v="2022"/>
  </r>
  <r>
    <x v="84"/>
    <x v="1"/>
    <x v="0"/>
    <x v="0"/>
    <n v="5"/>
    <n v="582"/>
    <n v="2910"/>
    <n v="2110"/>
    <n v="800"/>
    <n v="9891"/>
    <x v="7"/>
    <n v="-1.9642611683848796"/>
    <n v="2022"/>
  </r>
  <r>
    <x v="85"/>
    <x v="3"/>
    <x v="2"/>
    <x v="5"/>
    <n v="19"/>
    <n v="454"/>
    <n v="8626"/>
    <n v="7334"/>
    <n v="1292"/>
    <n v="10953"/>
    <x v="8"/>
    <n v="0.3927660561094366"/>
    <n v="2023"/>
  </r>
  <r>
    <x v="86"/>
    <x v="2"/>
    <x v="2"/>
    <x v="4"/>
    <n v="9"/>
    <n v="582"/>
    <n v="5238"/>
    <n v="3807"/>
    <n v="1431"/>
    <n v="9587"/>
    <x v="8"/>
    <n v="0.21420389461626574"/>
    <n v="2023"/>
  </r>
  <r>
    <x v="87"/>
    <x v="0"/>
    <x v="1"/>
    <x v="1"/>
    <n v="12"/>
    <n v="343"/>
    <n v="4116"/>
    <n v="3216"/>
    <n v="900"/>
    <n v="9548"/>
    <x v="9"/>
    <n v="0.2857142857142857"/>
    <n v="2022"/>
  </r>
  <r>
    <x v="88"/>
    <x v="0"/>
    <x v="2"/>
    <x v="4"/>
    <n v="6"/>
    <n v="490"/>
    <n v="2940"/>
    <n v="1764"/>
    <n v="1176"/>
    <n v="13085"/>
    <x v="6"/>
    <n v="-1.989795918367347"/>
    <n v="2024"/>
  </r>
  <r>
    <x v="22"/>
    <x v="0"/>
    <x v="0"/>
    <x v="4"/>
    <n v="15"/>
    <n v="586"/>
    <n v="8790"/>
    <n v="6480"/>
    <n v="2310"/>
    <n v="8399"/>
    <x v="9"/>
    <n v="0.16723549488054607"/>
    <n v="2023"/>
  </r>
  <r>
    <x v="89"/>
    <x v="1"/>
    <x v="2"/>
    <x v="3"/>
    <n v="15"/>
    <n v="488"/>
    <n v="7320"/>
    <n v="3855"/>
    <n v="3465"/>
    <n v="8762"/>
    <x v="1"/>
    <n v="0.24754098360655738"/>
    <n v="2024"/>
  </r>
  <r>
    <x v="90"/>
    <x v="1"/>
    <x v="3"/>
    <x v="5"/>
    <n v="17"/>
    <n v="324"/>
    <n v="5508"/>
    <n v="3621"/>
    <n v="1887"/>
    <n v="10468"/>
    <x v="7"/>
    <n v="-0.44753086419753085"/>
    <n v="2022"/>
  </r>
  <r>
    <x v="91"/>
    <x v="3"/>
    <x v="2"/>
    <x v="5"/>
    <n v="17"/>
    <n v="469"/>
    <n v="7973"/>
    <n v="6528"/>
    <n v="1445"/>
    <n v="13300"/>
    <x v="0"/>
    <n v="0.2978803461683181"/>
    <n v="2024"/>
  </r>
  <r>
    <x v="92"/>
    <x v="1"/>
    <x v="2"/>
    <x v="4"/>
    <n v="18"/>
    <n v="311"/>
    <n v="5598"/>
    <n v="4176"/>
    <n v="1422"/>
    <n v="12859"/>
    <x v="2"/>
    <n v="-0.36959628438728115"/>
    <n v="2024"/>
  </r>
  <r>
    <x v="93"/>
    <x v="0"/>
    <x v="2"/>
    <x v="5"/>
    <n v="17"/>
    <n v="451"/>
    <n v="7667"/>
    <n v="4148"/>
    <n v="3519"/>
    <n v="12828"/>
    <x v="9"/>
    <n v="0.15325420633885484"/>
    <n v="2022"/>
  </r>
  <r>
    <x v="94"/>
    <x v="1"/>
    <x v="0"/>
    <x v="3"/>
    <n v="12"/>
    <n v="541"/>
    <n v="6492"/>
    <n v="5268"/>
    <n v="1224"/>
    <n v="8456"/>
    <x v="4"/>
    <n v="0.54528650646950094"/>
    <n v="2023"/>
  </r>
  <r>
    <x v="95"/>
    <x v="2"/>
    <x v="2"/>
    <x v="1"/>
    <n v="8"/>
    <n v="369"/>
    <n v="2952"/>
    <n v="2480"/>
    <n v="472"/>
    <n v="12002"/>
    <x v="10"/>
    <n v="1"/>
    <n v="202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s v="Anita"/>
    <n v="6"/>
    <n v="390"/>
    <n v="2340"/>
    <n v="1512"/>
    <n v="828"/>
    <n v="13629"/>
    <s v="Jun"/>
    <n v="-1.847863247863248"/>
  </r>
  <r>
    <x v="1"/>
    <x v="0"/>
    <x v="0"/>
    <s v="Vikas"/>
    <n v="14"/>
    <n v="476"/>
    <n v="6664"/>
    <n v="4774"/>
    <n v="1890"/>
    <n v="10363"/>
    <s v="Aug"/>
    <n v="-0.26875750300120049"/>
  </r>
  <r>
    <x v="2"/>
    <x v="1"/>
    <x v="1"/>
    <s v="Anita"/>
    <n v="19"/>
    <n v="445"/>
    <n v="8455"/>
    <n v="5985"/>
    <n v="2470"/>
    <n v="9538"/>
    <s v="Dec"/>
    <n v="-0.25085748078060321"/>
  </r>
  <r>
    <x v="3"/>
    <x v="2"/>
    <x v="0"/>
    <s v="Anita"/>
    <n v="16"/>
    <n v="661"/>
    <n v="10576"/>
    <n v="7808"/>
    <n v="2768"/>
    <n v="8040"/>
    <s v="Jun"/>
    <n v="0.10467095310136157"/>
  </r>
  <r>
    <x v="4"/>
    <x v="0"/>
    <x v="0"/>
    <s v="Meera"/>
    <n v="17"/>
    <n v="557"/>
    <n v="9469"/>
    <n v="8364"/>
    <n v="1105"/>
    <n v="13626"/>
    <s v="Dec"/>
    <n v="0.77125356426232972"/>
  </r>
  <r>
    <x v="5"/>
    <x v="0"/>
    <x v="2"/>
    <s v="Raj"/>
    <n v="6"/>
    <n v="361"/>
    <n v="2166"/>
    <n v="1578"/>
    <n v="588"/>
    <n v="14045"/>
    <s v="Dec"/>
    <n v="-1.4053554939981532"/>
  </r>
  <r>
    <x v="6"/>
    <x v="0"/>
    <x v="2"/>
    <s v="Meera"/>
    <n v="10"/>
    <n v="521"/>
    <n v="5210"/>
    <n v="2900"/>
    <n v="2310"/>
    <n v="9511"/>
    <s v="Dec"/>
    <n v="2.4952015355086371E-2"/>
  </r>
  <r>
    <x v="7"/>
    <x v="2"/>
    <x v="2"/>
    <s v="Vikas"/>
    <n v="10"/>
    <n v="508"/>
    <n v="5080"/>
    <n v="3410"/>
    <n v="1670"/>
    <n v="8814"/>
    <s v="Jan"/>
    <n v="0.49606299212598426"/>
  </r>
  <r>
    <x v="8"/>
    <x v="3"/>
    <x v="2"/>
    <s v="Priya"/>
    <n v="4"/>
    <n v="640"/>
    <n v="2560"/>
    <n v="1844"/>
    <n v="716"/>
    <n v="9447"/>
    <s v="Oct"/>
    <n v="-0.18359375"/>
  </r>
  <r>
    <x v="9"/>
    <x v="3"/>
    <x v="1"/>
    <s v="Raj"/>
    <n v="6"/>
    <n v="505"/>
    <n v="3030"/>
    <n v="2244"/>
    <n v="786"/>
    <n v="8925"/>
    <s v="Aug"/>
    <n v="0.56699669966996702"/>
  </r>
  <r>
    <x v="10"/>
    <x v="0"/>
    <x v="2"/>
    <s v="Priya"/>
    <n v="2"/>
    <n v="656"/>
    <n v="1312"/>
    <n v="888"/>
    <n v="424"/>
    <n v="13443"/>
    <s v="Nov"/>
    <n v="0.24847560975609756"/>
  </r>
  <r>
    <x v="11"/>
    <x v="3"/>
    <x v="0"/>
    <s v="Vikas"/>
    <n v="2"/>
    <n v="493"/>
    <n v="986"/>
    <n v="498"/>
    <n v="488"/>
    <n v="8743"/>
    <s v="Oct"/>
    <n v="3.6511156186612576E-2"/>
  </r>
  <r>
    <x v="12"/>
    <x v="3"/>
    <x v="3"/>
    <s v="Anita"/>
    <n v="2"/>
    <n v="475"/>
    <n v="950"/>
    <n v="728"/>
    <n v="222"/>
    <n v="8233"/>
    <s v="Jun"/>
    <n v="-1.911578947368421"/>
  </r>
  <r>
    <x v="13"/>
    <x v="1"/>
    <x v="1"/>
    <s v="Meera"/>
    <n v="6"/>
    <n v="461"/>
    <n v="2766"/>
    <n v="1686"/>
    <n v="1080"/>
    <n v="10341"/>
    <s v="Feb"/>
    <n v="-1.2465654374548083"/>
  </r>
  <r>
    <x v="1"/>
    <x v="0"/>
    <x v="0"/>
    <s v="Vikas"/>
    <n v="13"/>
    <n v="478"/>
    <n v="6214"/>
    <n v="5460"/>
    <n v="754"/>
    <n v="9010"/>
    <s v="Aug"/>
    <n v="-0.90183456710653365"/>
  </r>
  <r>
    <x v="14"/>
    <x v="0"/>
    <x v="0"/>
    <s v="Meera"/>
    <n v="19"/>
    <n v="622"/>
    <n v="11818"/>
    <n v="7657"/>
    <n v="4161"/>
    <n v="12994"/>
    <s v="Jun"/>
    <n v="0.62024031138940594"/>
  </r>
  <r>
    <x v="15"/>
    <x v="3"/>
    <x v="0"/>
    <s v="Anita"/>
    <n v="12"/>
    <n v="374"/>
    <n v="4488"/>
    <n v="2988"/>
    <n v="1500"/>
    <n v="8374"/>
    <s v="Dec"/>
    <n v="-1.3257575757575757"/>
  </r>
  <r>
    <x v="16"/>
    <x v="1"/>
    <x v="2"/>
    <s v="Anita"/>
    <n v="17"/>
    <n v="614"/>
    <n v="10438"/>
    <n v="7667"/>
    <n v="2771"/>
    <n v="10669"/>
    <s v="Apr"/>
    <n v="0.41483042728492048"/>
  </r>
  <r>
    <x v="17"/>
    <x v="2"/>
    <x v="2"/>
    <s v="Vikas"/>
    <n v="12"/>
    <n v="509"/>
    <n v="6108"/>
    <n v="3264"/>
    <n v="2844"/>
    <n v="11722"/>
    <s v="Nov"/>
    <n v="-0.37131630648330061"/>
  </r>
  <r>
    <x v="18"/>
    <x v="3"/>
    <x v="3"/>
    <s v="John"/>
    <n v="12"/>
    <n v="698"/>
    <n v="8376"/>
    <n v="5532"/>
    <n v="2844"/>
    <n v="13343"/>
    <s v="Jun"/>
    <n v="0.92048710601719197"/>
  </r>
  <r>
    <x v="19"/>
    <x v="1"/>
    <x v="3"/>
    <s v="Raj"/>
    <n v="2"/>
    <n v="333"/>
    <n v="666"/>
    <n v="408"/>
    <n v="258"/>
    <n v="9849"/>
    <s v="Aug"/>
    <n v="-12.063063063063064"/>
  </r>
  <r>
    <x v="20"/>
    <x v="2"/>
    <x v="0"/>
    <s v="Priya"/>
    <n v="15"/>
    <n v="580"/>
    <n v="8700"/>
    <n v="6480"/>
    <n v="2220"/>
    <n v="10789"/>
    <s v="Mar"/>
    <n v="0.4786206896551724"/>
  </r>
  <r>
    <x v="21"/>
    <x v="2"/>
    <x v="1"/>
    <s v="Anita"/>
    <n v="8"/>
    <n v="567"/>
    <n v="4536"/>
    <n v="3992"/>
    <n v="544"/>
    <n v="11255"/>
    <s v="Aug"/>
    <n v="0.69753086419753085"/>
  </r>
  <r>
    <x v="22"/>
    <x v="2"/>
    <x v="2"/>
    <s v="John"/>
    <n v="4"/>
    <n v="343"/>
    <n v="1372"/>
    <n v="920"/>
    <n v="452"/>
    <n v="8439"/>
    <s v="Sep"/>
    <n v="-4.1552478134110791"/>
  </r>
  <r>
    <x v="23"/>
    <x v="2"/>
    <x v="1"/>
    <s v="John"/>
    <n v="11"/>
    <n v="643"/>
    <n v="7073"/>
    <n v="5038"/>
    <n v="2035"/>
    <n v="8706"/>
    <s v="Feb"/>
    <n v="7.9174324897497525E-2"/>
  </r>
  <r>
    <x v="24"/>
    <x v="3"/>
    <x v="1"/>
    <s v="Meera"/>
    <n v="13"/>
    <n v="501"/>
    <n v="6513"/>
    <n v="5083"/>
    <n v="1430"/>
    <n v="10799"/>
    <s v="Nov"/>
    <n v="-0.23076923076923078"/>
  </r>
  <r>
    <x v="25"/>
    <x v="3"/>
    <x v="2"/>
    <s v="Anita"/>
    <n v="16"/>
    <n v="501"/>
    <n v="8016"/>
    <n v="7040"/>
    <n v="976"/>
    <n v="14200"/>
    <s v="Oct"/>
    <n v="0.37649700598802394"/>
  </r>
  <r>
    <x v="26"/>
    <x v="0"/>
    <x v="2"/>
    <s v="Anita"/>
    <n v="14"/>
    <n v="357"/>
    <n v="4998"/>
    <n v="3360"/>
    <n v="1638"/>
    <n v="13170"/>
    <s v="Sep"/>
    <n v="0.72468987595038015"/>
  </r>
  <r>
    <x v="27"/>
    <x v="0"/>
    <x v="2"/>
    <s v="John"/>
    <n v="4"/>
    <n v="344"/>
    <n v="1376"/>
    <n v="1148"/>
    <n v="228"/>
    <n v="8216"/>
    <s v="Jun"/>
    <n v="-2.5014534883720931"/>
  </r>
  <r>
    <x v="28"/>
    <x v="1"/>
    <x v="1"/>
    <s v="Anita"/>
    <n v="11"/>
    <n v="438"/>
    <n v="4818"/>
    <n v="4026"/>
    <n v="792"/>
    <n v="10509"/>
    <s v="Sep"/>
    <n v="0.32004981320049813"/>
  </r>
  <r>
    <x v="29"/>
    <x v="2"/>
    <x v="3"/>
    <s v="Vikas"/>
    <n v="9"/>
    <n v="364"/>
    <n v="3276"/>
    <n v="1971"/>
    <n v="1305"/>
    <n v="8411"/>
    <s v="Jan"/>
    <n v="-0.1752136752136752"/>
  </r>
  <r>
    <x v="30"/>
    <x v="1"/>
    <x v="0"/>
    <s v="Raj"/>
    <n v="10"/>
    <n v="385"/>
    <n v="3850"/>
    <n v="2120"/>
    <n v="1730"/>
    <n v="14889"/>
    <s v="Jan"/>
    <n v="0.5636363636363636"/>
  </r>
  <r>
    <x v="31"/>
    <x v="1"/>
    <x v="0"/>
    <s v="Anita"/>
    <n v="3"/>
    <n v="560"/>
    <n v="1680"/>
    <n v="1125"/>
    <n v="555"/>
    <n v="10282"/>
    <s v="Mar"/>
    <n v="-1.3809523809523809"/>
  </r>
  <r>
    <x v="32"/>
    <x v="1"/>
    <x v="0"/>
    <s v="Anita"/>
    <n v="8"/>
    <n v="500"/>
    <n v="4000"/>
    <n v="3408"/>
    <n v="592"/>
    <n v="12342"/>
    <s v="Aug"/>
    <n v="0.84650000000000003"/>
  </r>
  <r>
    <x v="33"/>
    <x v="0"/>
    <x v="2"/>
    <s v="Priya"/>
    <n v="1"/>
    <n v="614"/>
    <n v="614"/>
    <n v="444"/>
    <n v="170"/>
    <n v="8554"/>
    <s v="Jun"/>
    <n v="-8.3061889250814328E-2"/>
  </r>
  <r>
    <x v="30"/>
    <x v="0"/>
    <x v="2"/>
    <s v="Raj"/>
    <n v="1"/>
    <n v="665"/>
    <n v="665"/>
    <n v="445"/>
    <n v="220"/>
    <n v="8238"/>
    <s v="Jan"/>
    <n v="-8.0812030075187966"/>
  </r>
  <r>
    <x v="34"/>
    <x v="0"/>
    <x v="0"/>
    <s v="John"/>
    <n v="11"/>
    <n v="549"/>
    <n v="6039"/>
    <n v="4708"/>
    <n v="1331"/>
    <n v="9652"/>
    <s v="Sep"/>
    <n v="0.84997516145057128"/>
  </r>
  <r>
    <x v="35"/>
    <x v="0"/>
    <x v="3"/>
    <s v="Raj"/>
    <n v="3"/>
    <n v="302"/>
    <n v="906"/>
    <n v="723"/>
    <n v="183"/>
    <n v="13053"/>
    <s v="Sep"/>
    <n v="0.32671081677704195"/>
  </r>
  <r>
    <x v="36"/>
    <x v="3"/>
    <x v="1"/>
    <s v="Priya"/>
    <n v="1"/>
    <n v="610"/>
    <n v="610"/>
    <n v="417"/>
    <n v="193"/>
    <n v="8787"/>
    <s v="Jan"/>
    <n v="-6.6868852459016397"/>
  </r>
  <r>
    <x v="37"/>
    <x v="3"/>
    <x v="3"/>
    <s v="Vikas"/>
    <n v="9"/>
    <n v="521"/>
    <n v="4689"/>
    <n v="2844"/>
    <n v="1845"/>
    <n v="14303"/>
    <s v="Sep"/>
    <n v="0.51055662188099804"/>
  </r>
  <r>
    <x v="38"/>
    <x v="3"/>
    <x v="0"/>
    <s v="Anita"/>
    <n v="5"/>
    <n v="459"/>
    <n v="2295"/>
    <n v="1670"/>
    <n v="625"/>
    <n v="10065"/>
    <s v="Jan"/>
    <n v="-2.2976034858387799"/>
  </r>
  <r>
    <x v="39"/>
    <x v="3"/>
    <x v="0"/>
    <s v="Anita"/>
    <n v="16"/>
    <n v="473"/>
    <n v="7568"/>
    <n v="5024"/>
    <n v="2544"/>
    <n v="10162"/>
    <s v="Oct"/>
    <n v="0.15829809725158561"/>
  </r>
  <r>
    <x v="40"/>
    <x v="0"/>
    <x v="1"/>
    <s v="Meera"/>
    <n v="14"/>
    <n v="455"/>
    <n v="6370"/>
    <n v="4914"/>
    <n v="1456"/>
    <n v="10159"/>
    <s v="Feb"/>
    <n v="-0.4758241758241758"/>
  </r>
  <r>
    <x v="41"/>
    <x v="2"/>
    <x v="0"/>
    <s v="Vikas"/>
    <n v="17"/>
    <n v="553"/>
    <n v="9401"/>
    <n v="5899"/>
    <n v="3502"/>
    <n v="14966"/>
    <s v="Aug"/>
    <n v="0.94458036379108601"/>
  </r>
  <r>
    <x v="42"/>
    <x v="2"/>
    <x v="0"/>
    <s v="Anita"/>
    <n v="1"/>
    <n v="521"/>
    <n v="521"/>
    <n v="392"/>
    <n v="129"/>
    <n v="10759"/>
    <s v="Jul"/>
    <n v="-11.773512476007678"/>
  </r>
  <r>
    <x v="43"/>
    <x v="3"/>
    <x v="3"/>
    <s v="Vikas"/>
    <n v="11"/>
    <n v="605"/>
    <n v="6655"/>
    <n v="5467"/>
    <n v="1188"/>
    <n v="14929"/>
    <s v="Aug"/>
    <n v="0.15702479338842976"/>
  </r>
  <r>
    <x v="44"/>
    <x v="3"/>
    <x v="0"/>
    <s v="Priya"/>
    <n v="11"/>
    <n v="510"/>
    <n v="5610"/>
    <n v="4004"/>
    <n v="1606"/>
    <n v="11712"/>
    <s v="Feb"/>
    <n v="0.53796791443850267"/>
  </r>
  <r>
    <x v="45"/>
    <x v="2"/>
    <x v="2"/>
    <s v="Vikas"/>
    <n v="9"/>
    <n v="288"/>
    <n v="2592"/>
    <n v="1818"/>
    <n v="774"/>
    <n v="12286"/>
    <s v="Aug"/>
    <n v="-3.9552469135802468"/>
  </r>
  <r>
    <x v="46"/>
    <x v="2"/>
    <x v="1"/>
    <s v="Meera"/>
    <n v="19"/>
    <n v="676"/>
    <n v="12844"/>
    <n v="8740"/>
    <n v="4104"/>
    <n v="12377"/>
    <s v="Jan"/>
    <n v="0.85284957957022733"/>
  </r>
  <r>
    <x v="47"/>
    <x v="3"/>
    <x v="0"/>
    <s v="John"/>
    <n v="3"/>
    <n v="630"/>
    <n v="1890"/>
    <n v="1476"/>
    <n v="414"/>
    <n v="14949"/>
    <s v="Jan"/>
    <n v="-0.12698412698412698"/>
  </r>
  <r>
    <x v="48"/>
    <x v="0"/>
    <x v="3"/>
    <s v="Vikas"/>
    <n v="6"/>
    <n v="355"/>
    <n v="2130"/>
    <n v="1770"/>
    <n v="360"/>
    <n v="12693"/>
    <s v="Apr"/>
    <n v="-0.5286384976525822"/>
  </r>
  <r>
    <x v="49"/>
    <x v="0"/>
    <x v="0"/>
    <s v="John"/>
    <n v="8"/>
    <n v="407"/>
    <n v="3256"/>
    <n v="1712"/>
    <n v="1544"/>
    <n v="12608"/>
    <s v="Dec"/>
    <n v="-0.57985257985257987"/>
  </r>
  <r>
    <x v="50"/>
    <x v="3"/>
    <x v="2"/>
    <s v="Raj"/>
    <n v="8"/>
    <n v="643"/>
    <n v="5144"/>
    <n v="3328"/>
    <n v="1816"/>
    <n v="12477"/>
    <s v="Aug"/>
    <n v="-0.10925349922239502"/>
  </r>
  <r>
    <x v="51"/>
    <x v="0"/>
    <x v="2"/>
    <s v="John"/>
    <n v="18"/>
    <n v="317"/>
    <n v="5706"/>
    <n v="4788"/>
    <n v="918"/>
    <n v="10053"/>
    <s v="Jul"/>
    <n v="-0.40904311251314407"/>
  </r>
  <r>
    <x v="52"/>
    <x v="0"/>
    <x v="0"/>
    <s v="Meera"/>
    <n v="20"/>
    <n v="402"/>
    <n v="8040"/>
    <n v="6860"/>
    <n v="1180"/>
    <n v="8149"/>
    <s v="Jun"/>
    <n v="0.79552238805970155"/>
  </r>
  <r>
    <x v="53"/>
    <x v="0"/>
    <x v="2"/>
    <s v="Meera"/>
    <n v="4"/>
    <n v="411"/>
    <n v="1644"/>
    <n v="808"/>
    <n v="836"/>
    <n v="9050"/>
    <s v="May"/>
    <n v="-3.778588807785888"/>
  </r>
  <r>
    <x v="54"/>
    <x v="2"/>
    <x v="1"/>
    <s v="Meera"/>
    <n v="16"/>
    <n v="491"/>
    <n v="7856"/>
    <n v="4720"/>
    <n v="3136"/>
    <n v="10525"/>
    <s v="May"/>
    <n v="0.52342158859470467"/>
  </r>
  <r>
    <x v="55"/>
    <x v="3"/>
    <x v="0"/>
    <s v="Vikas"/>
    <n v="8"/>
    <n v="468"/>
    <n v="3744"/>
    <n v="3144"/>
    <n v="600"/>
    <n v="12927"/>
    <s v="Apr"/>
    <n v="-2.0192307692307692"/>
  </r>
  <r>
    <x v="56"/>
    <x v="2"/>
    <x v="0"/>
    <s v="Anita"/>
    <n v="18"/>
    <n v="628"/>
    <n v="11304"/>
    <n v="6984"/>
    <n v="4320"/>
    <n v="13586"/>
    <s v="Jun"/>
    <n v="0.75230007077140837"/>
  </r>
  <r>
    <x v="57"/>
    <x v="2"/>
    <x v="2"/>
    <s v="Meera"/>
    <n v="5"/>
    <n v="560"/>
    <n v="2800"/>
    <n v="1785"/>
    <n v="1015"/>
    <n v="8830"/>
    <s v="Jul"/>
    <n v="-2.2117857142857145"/>
  </r>
  <r>
    <x v="58"/>
    <x v="2"/>
    <x v="1"/>
    <s v="Raj"/>
    <n v="17"/>
    <n v="529"/>
    <n v="8993"/>
    <n v="7718"/>
    <n v="1275"/>
    <n v="13439"/>
    <s v="Mar"/>
    <n v="5.5042811075280772E-2"/>
  </r>
  <r>
    <x v="59"/>
    <x v="1"/>
    <x v="1"/>
    <s v="Anita"/>
    <n v="14"/>
    <n v="607"/>
    <n v="8498"/>
    <n v="5390"/>
    <n v="3108"/>
    <n v="12320"/>
    <s v="Nov"/>
    <n v="0.61590962579430453"/>
  </r>
  <r>
    <x v="60"/>
    <x v="0"/>
    <x v="3"/>
    <s v="Meera"/>
    <n v="6"/>
    <n v="544"/>
    <n v="3264"/>
    <n v="2166"/>
    <n v="1098"/>
    <n v="8084"/>
    <s v="Mar"/>
    <n v="-2.0772058823529411"/>
  </r>
  <r>
    <x v="61"/>
    <x v="0"/>
    <x v="3"/>
    <s v="Raj"/>
    <n v="18"/>
    <n v="558"/>
    <n v="10044"/>
    <n v="7110"/>
    <n v="2934"/>
    <n v="11694"/>
    <s v="May"/>
    <n v="0.46993229788928714"/>
  </r>
  <r>
    <x v="62"/>
    <x v="0"/>
    <x v="3"/>
    <s v="Vikas"/>
    <n v="11"/>
    <n v="484"/>
    <n v="5324"/>
    <n v="2717"/>
    <n v="2607"/>
    <n v="8175"/>
    <s v="Apr"/>
    <n v="0.27873779113448532"/>
  </r>
  <r>
    <x v="63"/>
    <x v="1"/>
    <x v="3"/>
    <s v="Anita"/>
    <n v="8"/>
    <n v="480"/>
    <n v="3840"/>
    <n v="2184"/>
    <n v="1656"/>
    <n v="13321"/>
    <s v="Dec"/>
    <n v="0.86302083333333335"/>
  </r>
  <r>
    <x v="64"/>
    <x v="1"/>
    <x v="1"/>
    <s v="Anita"/>
    <n v="1"/>
    <n v="526"/>
    <n v="526"/>
    <n v="343"/>
    <n v="183"/>
    <n v="8447"/>
    <s v="Aug"/>
    <n v="-3.0209125475285172"/>
  </r>
  <r>
    <x v="65"/>
    <x v="0"/>
    <x v="3"/>
    <s v="Raj"/>
    <n v="3"/>
    <n v="705"/>
    <n v="2115"/>
    <n v="1497"/>
    <n v="618"/>
    <n v="9372"/>
    <s v="Jan"/>
    <n v="-1.6997635933806146"/>
  </r>
  <r>
    <x v="66"/>
    <x v="2"/>
    <x v="3"/>
    <s v="Vikas"/>
    <n v="10"/>
    <n v="571"/>
    <n v="5710"/>
    <n v="4330"/>
    <n v="1380"/>
    <n v="11588"/>
    <s v="Oct"/>
    <n v="0.32224168126094571"/>
  </r>
  <r>
    <x v="67"/>
    <x v="2"/>
    <x v="1"/>
    <s v="Meera"/>
    <n v="6"/>
    <n v="645"/>
    <n v="3870"/>
    <n v="2394"/>
    <n v="1476"/>
    <n v="9488"/>
    <s v="Nov"/>
    <n v="-0.28785529715762276"/>
  </r>
  <r>
    <x v="68"/>
    <x v="0"/>
    <x v="2"/>
    <s v="Vikas"/>
    <n v="8"/>
    <n v="623"/>
    <n v="4984"/>
    <n v="3912"/>
    <n v="1072"/>
    <n v="13332"/>
    <s v="Sep"/>
    <n v="-0.31219903691813805"/>
  </r>
  <r>
    <x v="69"/>
    <x v="1"/>
    <x v="3"/>
    <s v="Anita"/>
    <n v="12"/>
    <n v="545"/>
    <n v="6540"/>
    <n v="4392"/>
    <n v="2148"/>
    <n v="12559"/>
    <s v="Jun"/>
    <n v="0.25871559633027524"/>
  </r>
  <r>
    <x v="70"/>
    <x v="1"/>
    <x v="3"/>
    <s v="Vikas"/>
    <n v="8"/>
    <n v="606"/>
    <n v="4848"/>
    <n v="3240"/>
    <n v="1608"/>
    <n v="11171"/>
    <s v="Sep"/>
    <n v="0.34900990099009899"/>
  </r>
  <r>
    <x v="14"/>
    <x v="3"/>
    <x v="2"/>
    <s v="John"/>
    <n v="6"/>
    <n v="526"/>
    <n v="3156"/>
    <n v="2370"/>
    <n v="786"/>
    <n v="10812"/>
    <s v="Jun"/>
    <n v="-2.1875792141951838"/>
  </r>
  <r>
    <x v="71"/>
    <x v="0"/>
    <x v="3"/>
    <s v="Raj"/>
    <n v="20"/>
    <n v="503"/>
    <n v="10060"/>
    <n v="5320"/>
    <n v="4740"/>
    <n v="10286"/>
    <s v="May"/>
    <n v="0.73956262425447317"/>
  </r>
  <r>
    <x v="72"/>
    <x v="3"/>
    <x v="0"/>
    <s v="John"/>
    <n v="5"/>
    <n v="524"/>
    <n v="2620"/>
    <n v="2125"/>
    <n v="495"/>
    <n v="8596"/>
    <s v="Sep"/>
    <n v="-0.52519083969465652"/>
  </r>
  <r>
    <x v="73"/>
    <x v="1"/>
    <x v="2"/>
    <s v="Meera"/>
    <n v="9"/>
    <n v="444"/>
    <n v="3996"/>
    <n v="3096"/>
    <n v="900"/>
    <n v="9916"/>
    <s v="Nov"/>
    <n v="0.88438438438438438"/>
  </r>
  <r>
    <x v="74"/>
    <x v="0"/>
    <x v="1"/>
    <s v="Vikas"/>
    <n v="1"/>
    <n v="462"/>
    <n v="462"/>
    <n v="233"/>
    <n v="229"/>
    <n v="9253"/>
    <s v="Dec"/>
    <n v="-11.757575757575758"/>
  </r>
  <r>
    <x v="75"/>
    <x v="3"/>
    <x v="2"/>
    <s v="Meera"/>
    <n v="14"/>
    <n v="421"/>
    <n v="5894"/>
    <n v="4816"/>
    <n v="1078"/>
    <n v="12297"/>
    <s v="Jul"/>
    <n v="-3.7665422463522225E-2"/>
  </r>
  <r>
    <x v="76"/>
    <x v="1"/>
    <x v="0"/>
    <s v="Priya"/>
    <n v="11"/>
    <n v="556"/>
    <n v="6116"/>
    <n v="4004"/>
    <n v="2112"/>
    <n v="8345"/>
    <s v="Nov"/>
    <n v="0.33387835186396336"/>
  </r>
  <r>
    <x v="77"/>
    <x v="3"/>
    <x v="3"/>
    <s v="John"/>
    <n v="6"/>
    <n v="679"/>
    <n v="4074"/>
    <n v="2766"/>
    <n v="1308"/>
    <n v="11694"/>
    <s v="Nov"/>
    <n v="0.69587628865979378"/>
  </r>
  <r>
    <x v="78"/>
    <x v="3"/>
    <x v="3"/>
    <s v="Vikas"/>
    <n v="3"/>
    <n v="413"/>
    <n v="1239"/>
    <n v="852"/>
    <n v="387"/>
    <n v="12956"/>
    <s v="Jan"/>
    <n v="-3.3728813559322033"/>
  </r>
  <r>
    <x v="79"/>
    <x v="3"/>
    <x v="1"/>
    <s v="Vikas"/>
    <n v="18"/>
    <n v="301"/>
    <n v="5418"/>
    <n v="4032"/>
    <n v="1386"/>
    <n v="13050"/>
    <s v="Apr"/>
    <n v="-0.52491694352159468"/>
  </r>
  <r>
    <x v="80"/>
    <x v="3"/>
    <x v="0"/>
    <s v="Priya"/>
    <n v="18"/>
    <n v="459"/>
    <n v="8262"/>
    <n v="3762"/>
    <n v="4500"/>
    <n v="14870"/>
    <s v="Nov"/>
    <n v="0.87339627208908255"/>
  </r>
  <r>
    <x v="81"/>
    <x v="2"/>
    <x v="3"/>
    <s v="Raj"/>
    <n v="2"/>
    <n v="523"/>
    <n v="1046"/>
    <n v="720"/>
    <n v="326"/>
    <n v="11712"/>
    <s v="Sep"/>
    <n v="-7.862332695984704"/>
  </r>
  <r>
    <x v="82"/>
    <x v="2"/>
    <x v="3"/>
    <s v="Priya"/>
    <n v="18"/>
    <n v="515"/>
    <n v="9270"/>
    <n v="6984"/>
    <n v="2286"/>
    <n v="12390"/>
    <s v="Jun"/>
    <n v="0.45447680690399139"/>
  </r>
  <r>
    <x v="83"/>
    <x v="1"/>
    <x v="0"/>
    <s v="Raj"/>
    <n v="13"/>
    <n v="389"/>
    <n v="5057"/>
    <n v="3809"/>
    <n v="1248"/>
    <n v="11427"/>
    <s v="Oct"/>
    <n v="0.42456001581965591"/>
  </r>
  <r>
    <x v="84"/>
    <x v="1"/>
    <x v="0"/>
    <s v="Anita"/>
    <n v="5"/>
    <n v="582"/>
    <n v="2910"/>
    <n v="2110"/>
    <n v="800"/>
    <n v="9891"/>
    <s v="Apr"/>
    <n v="-1.9642611683848796"/>
  </r>
  <r>
    <x v="85"/>
    <x v="3"/>
    <x v="2"/>
    <s v="John"/>
    <n v="19"/>
    <n v="454"/>
    <n v="8626"/>
    <n v="7334"/>
    <n v="1292"/>
    <n v="10953"/>
    <s v="Mar"/>
    <n v="0.3927660561094366"/>
  </r>
  <r>
    <x v="86"/>
    <x v="2"/>
    <x v="2"/>
    <s v="Priya"/>
    <n v="9"/>
    <n v="582"/>
    <n v="5238"/>
    <n v="3807"/>
    <n v="1431"/>
    <n v="9587"/>
    <s v="Mar"/>
    <n v="0.21420389461626574"/>
  </r>
  <r>
    <x v="87"/>
    <x v="0"/>
    <x v="1"/>
    <s v="Vikas"/>
    <n v="12"/>
    <n v="343"/>
    <n v="4116"/>
    <n v="3216"/>
    <n v="900"/>
    <n v="9548"/>
    <s v="Sep"/>
    <n v="0.2857142857142857"/>
  </r>
  <r>
    <x v="88"/>
    <x v="0"/>
    <x v="2"/>
    <s v="Priya"/>
    <n v="6"/>
    <n v="490"/>
    <n v="2940"/>
    <n v="1764"/>
    <n v="1176"/>
    <n v="13085"/>
    <s v="Feb"/>
    <n v="-1.989795918367347"/>
  </r>
  <r>
    <x v="22"/>
    <x v="0"/>
    <x v="0"/>
    <s v="Priya"/>
    <n v="15"/>
    <n v="586"/>
    <n v="8790"/>
    <n v="6480"/>
    <n v="2310"/>
    <n v="8399"/>
    <s v="Sep"/>
    <n v="0.16723549488054607"/>
  </r>
  <r>
    <x v="89"/>
    <x v="1"/>
    <x v="2"/>
    <s v="Raj"/>
    <n v="15"/>
    <n v="488"/>
    <n v="7320"/>
    <n v="3855"/>
    <n v="3465"/>
    <n v="8762"/>
    <s v="Aug"/>
    <n v="0.24754098360655738"/>
  </r>
  <r>
    <x v="90"/>
    <x v="1"/>
    <x v="3"/>
    <s v="John"/>
    <n v="17"/>
    <n v="324"/>
    <n v="5508"/>
    <n v="3621"/>
    <n v="1887"/>
    <n v="10468"/>
    <s v="Apr"/>
    <n v="-0.44753086419753085"/>
  </r>
  <r>
    <x v="91"/>
    <x v="3"/>
    <x v="2"/>
    <s v="John"/>
    <n v="17"/>
    <n v="469"/>
    <n v="7973"/>
    <n v="6528"/>
    <n v="1445"/>
    <n v="13300"/>
    <s v="Jun"/>
    <n v="0.2978803461683181"/>
  </r>
  <r>
    <x v="92"/>
    <x v="1"/>
    <x v="2"/>
    <s v="Priya"/>
    <n v="18"/>
    <n v="311"/>
    <n v="5598"/>
    <n v="4176"/>
    <n v="1422"/>
    <n v="12859"/>
    <s v="Dec"/>
    <n v="-0.36959628438728115"/>
  </r>
  <r>
    <x v="93"/>
    <x v="0"/>
    <x v="2"/>
    <s v="John"/>
    <n v="17"/>
    <n v="451"/>
    <n v="7667"/>
    <n v="4148"/>
    <n v="3519"/>
    <n v="12828"/>
    <s v="Sep"/>
    <n v="0.15325420633885484"/>
  </r>
  <r>
    <x v="94"/>
    <x v="1"/>
    <x v="0"/>
    <s v="Raj"/>
    <n v="12"/>
    <n v="541"/>
    <n v="6492"/>
    <n v="5268"/>
    <n v="1224"/>
    <n v="8456"/>
    <s v="Oct"/>
    <n v="0.54528650646950094"/>
  </r>
  <r>
    <x v="95"/>
    <x v="2"/>
    <x v="2"/>
    <s v="Vikas"/>
    <n v="8"/>
    <n v="369"/>
    <n v="2952"/>
    <n v="2480"/>
    <n v="472"/>
    <n v="12002"/>
    <s v="Jul"/>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FB74D1-FE4E-4B86-90BD-B8872DD9273E}" name="Target_Achive%" cacheId="0" applyNumberFormats="0" applyBorderFormats="0" applyFontFormats="0" applyPatternFormats="0" applyAlignmentFormats="0" applyWidthHeightFormats="1" dataCaption="Values" updatedVersion="7" minRefreshableVersion="3" itemPrintTitles="1" createdVersion="7" indent="0" outline="1" outlineData="1" multipleFieldFilters="0" chartFormat="6" rowHeaderCaption="Sales_Rep">
  <location ref="A147:B154" firstHeaderRow="1" firstDataRow="1" firstDataCol="1"/>
  <pivotFields count="15">
    <pivotField numFmtId="14" showAll="0">
      <items count="6">
        <item x="0"/>
        <item x="1"/>
        <item x="2"/>
        <item x="3"/>
        <item x="4"/>
        <item t="default"/>
      </items>
    </pivotField>
    <pivotField showAll="0">
      <items count="5">
        <item x="2"/>
        <item x="3"/>
        <item x="0"/>
        <item x="1"/>
        <item t="default"/>
      </items>
    </pivotField>
    <pivotField showAll="0">
      <items count="5">
        <item x="1"/>
        <item x="0"/>
        <item x="3"/>
        <item x="2"/>
        <item t="default"/>
      </items>
    </pivotField>
    <pivotField axis="axisRow" showAll="0">
      <items count="7">
        <item x="0"/>
        <item x="5"/>
        <item x="2"/>
        <item x="4"/>
        <item x="3"/>
        <item x="1"/>
        <item t="default"/>
      </items>
    </pivotField>
    <pivotField showAll="0"/>
    <pivotField showAll="0"/>
    <pivotField showAll="0"/>
    <pivotField showAll="0"/>
    <pivotField showAll="0"/>
    <pivotField showAll="0"/>
    <pivotField showAll="0"/>
    <pivotField showAll="0"/>
    <pivotField showAll="0"/>
    <pivotField dragToRow="0" dragToCol="0" dragToPage="0" showAll="0" defaultSubtotal="0"/>
    <pivotField dataField="1" dragToRow="0" dragToCol="0" dragToPage="0" showAll="0" defaultSubtotal="0"/>
  </pivotFields>
  <rowFields count="1">
    <field x="3"/>
  </rowFields>
  <rowItems count="7">
    <i>
      <x/>
    </i>
    <i>
      <x v="1"/>
    </i>
    <i>
      <x v="2"/>
    </i>
    <i>
      <x v="3"/>
    </i>
    <i>
      <x v="4"/>
    </i>
    <i>
      <x v="5"/>
    </i>
    <i t="grand">
      <x/>
    </i>
  </rowItems>
  <colItems count="1">
    <i/>
  </colItems>
  <dataFields count="1">
    <dataField name="Target_Achieved%" fld="14" baseField="0" baseItem="0"/>
  </dataFields>
  <formats count="19">
    <format dxfId="18">
      <pivotArea outline="0" collapsedLevelsAreSubtotals="1" fieldPosition="0"/>
    </format>
    <format dxfId="17">
      <pivotArea type="all" dataOnly="0" outline="0" fieldPosition="0"/>
    </format>
    <format dxfId="16">
      <pivotArea outline="0" collapsedLevelsAreSubtotals="1" fieldPosition="0"/>
    </format>
    <format dxfId="15">
      <pivotArea field="3" type="button" dataOnly="0" labelOnly="1" outline="0" axis="axisRow" fieldPosition="0"/>
    </format>
    <format dxfId="14">
      <pivotArea dataOnly="0" labelOnly="1" fieldPosition="0">
        <references count="1">
          <reference field="3" count="0"/>
        </references>
      </pivotArea>
    </format>
    <format dxfId="13">
      <pivotArea dataOnly="0" labelOnly="1" grandRow="1" outline="0" fieldPosition="0"/>
    </format>
    <format dxfId="12">
      <pivotArea dataOnly="0" labelOnly="1" outline="0" axis="axisValues" fieldPosition="0"/>
    </format>
    <format dxfId="11">
      <pivotArea type="all" dataOnly="0" outline="0" fieldPosition="0"/>
    </format>
    <format dxfId="10">
      <pivotArea outline="0" collapsedLevelsAreSubtotals="1" fieldPosition="0"/>
    </format>
    <format dxfId="9">
      <pivotArea field="3" type="button" dataOnly="0" labelOnly="1" outline="0" axis="axisRow" fieldPosition="0"/>
    </format>
    <format dxfId="8">
      <pivotArea dataOnly="0" labelOnly="1" fieldPosition="0">
        <references count="1">
          <reference field="3" count="0"/>
        </references>
      </pivotArea>
    </format>
    <format dxfId="7">
      <pivotArea dataOnly="0" labelOnly="1" grandRow="1" outline="0" fieldPosition="0"/>
    </format>
    <format dxfId="6">
      <pivotArea dataOnly="0" labelOnly="1" outline="0" axis="axisValues" fieldPosition="0"/>
    </format>
    <format dxfId="5">
      <pivotArea type="all" dataOnly="0" outline="0" fieldPosition="0"/>
    </format>
    <format dxfId="4">
      <pivotArea outline="0" collapsedLevelsAreSubtotals="1" fieldPosition="0"/>
    </format>
    <format dxfId="3">
      <pivotArea field="3" type="button" dataOnly="0" labelOnly="1" outline="0" axis="axisRow" fieldPosition="0"/>
    </format>
    <format dxfId="2">
      <pivotArea dataOnly="0" labelOnly="1" fieldPosition="0">
        <references count="1">
          <reference field="3" count="0"/>
        </references>
      </pivotArea>
    </format>
    <format dxfId="1">
      <pivotArea dataOnly="0" labelOnly="1" grandRow="1" outline="0"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E3DFF5-72C1-4755-A6FE-819BE7BF73C9}" name="Output_of_Target%" cacheId="0" applyNumberFormats="0" applyBorderFormats="0" applyFontFormats="0" applyPatternFormats="0" applyAlignmentFormats="0" applyWidthHeightFormats="1" dataCaption="Values" updatedVersion="7" minRefreshableVersion="3" rowGrandTotals="0" colGrandTotals="0" itemPrintTitles="1" createdVersion="7" indent="0" outline="1" outlineData="1" multipleFieldFilters="0" chartFormat="6" rowHeaderCaption="Sales_Rep">
  <location ref="D147:E153" firstHeaderRow="1" firstDataRow="1" firstDataCol="1"/>
  <pivotFields count="15">
    <pivotField numFmtId="14" subtotalTop="0" showAll="0" defaultSubtotal="0"/>
    <pivotField subtotalTop="0" showAll="0" defaultSubtotal="0"/>
    <pivotField subtotalTop="0" showAll="0" defaultSubtotal="0"/>
    <pivotField axis="axisRow" subtotalTop="0" showAll="0" sortType="descending" defaultSubtotal="0">
      <items count="6">
        <item x="0"/>
        <item x="5"/>
        <item x="2"/>
        <item x="4"/>
        <item x="3"/>
        <item x="1"/>
      </items>
      <autoSortScope>
        <pivotArea dataOnly="0" outline="0" fieldPosition="0">
          <references count="1">
            <reference field="4294967294" count="1" selected="0">
              <x v="0"/>
            </reference>
          </references>
        </pivotArea>
      </autoSortScope>
    </pivotField>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dragToRow="0" dragToCol="0" dragToPage="0" showAll="0" defaultSubtotal="0"/>
    <pivotField dataField="1" subtotalTop="0" dragToRow="0" dragToCol="0" dragToPage="0" showAll="0" defaultSubtotal="0"/>
  </pivotFields>
  <rowFields count="1">
    <field x="3"/>
  </rowFields>
  <rowItems count="6">
    <i>
      <x v="2"/>
    </i>
    <i>
      <x/>
    </i>
    <i>
      <x v="3"/>
    </i>
    <i>
      <x v="1"/>
    </i>
    <i>
      <x v="4"/>
    </i>
    <i>
      <x v="5"/>
    </i>
  </rowItems>
  <colItems count="1">
    <i/>
  </colItems>
  <dataFields count="1">
    <dataField name="Target_Achieved%" fld="14" baseField="0" baseItem="0"/>
  </dataFields>
  <formats count="16">
    <format dxfId="34">
      <pivotArea outline="0" collapsedLevelsAreSubtotals="1" fieldPosition="0"/>
    </format>
    <format dxfId="33">
      <pivotArea type="all" dataOnly="0" outline="0" fieldPosition="0"/>
    </format>
    <format dxfId="32">
      <pivotArea outline="0" collapsedLevelsAreSubtotals="1" fieldPosition="0"/>
    </format>
    <format dxfId="31">
      <pivotArea field="3" type="button" dataOnly="0" labelOnly="1" outline="0" axis="axisRow" fieldPosition="0"/>
    </format>
    <format dxfId="30">
      <pivotArea dataOnly="0" labelOnly="1" fieldPosition="0">
        <references count="1">
          <reference field="3" count="0"/>
        </references>
      </pivotArea>
    </format>
    <format dxfId="29">
      <pivotArea dataOnly="0" labelOnly="1" outline="0" axis="axisValues" fieldPosition="0"/>
    </format>
    <format dxfId="28">
      <pivotArea type="all" dataOnly="0" outline="0" fieldPosition="0"/>
    </format>
    <format dxfId="27">
      <pivotArea outline="0" collapsedLevelsAreSubtotals="1" fieldPosition="0"/>
    </format>
    <format dxfId="26">
      <pivotArea field="3" type="button" dataOnly="0" labelOnly="1" outline="0" axis="axisRow" fieldPosition="0"/>
    </format>
    <format dxfId="25">
      <pivotArea dataOnly="0" labelOnly="1" fieldPosition="0">
        <references count="1">
          <reference field="3" count="0"/>
        </references>
      </pivotArea>
    </format>
    <format dxfId="24">
      <pivotArea dataOnly="0" labelOnly="1" outline="0" axis="axisValues" fieldPosition="0"/>
    </format>
    <format dxfId="23">
      <pivotArea type="all" dataOnly="0" outline="0" fieldPosition="0"/>
    </format>
    <format dxfId="22">
      <pivotArea outline="0" collapsedLevelsAreSubtotals="1" fieldPosition="0"/>
    </format>
    <format dxfId="21">
      <pivotArea field="3" type="button" dataOnly="0" labelOnly="1" outline="0" axis="axisRow" fieldPosition="0"/>
    </format>
    <format dxfId="20">
      <pivotArea dataOnly="0" labelOnly="1" fieldPosition="0">
        <references count="1">
          <reference field="3" count="0"/>
        </references>
      </pivotArea>
    </format>
    <format dxfId="19">
      <pivotArea dataOnly="0" labelOnly="1" outline="0" axis="axisValues" fieldPosition="0"/>
    </format>
  </formats>
  <conditionalFormats count="2">
    <conditionalFormat priority="6">
      <pivotAreas count="1">
        <pivotArea type="data" outline="0" collapsedLevelsAreSubtotals="1" fieldPosition="0">
          <references count="1">
            <reference field="4294967294" count="1" selected="0">
              <x v="0"/>
            </reference>
          </references>
        </pivotArea>
      </pivotAreas>
    </conditionalFormat>
    <conditionalFormat priority="5">
      <pivotAreas count="1">
        <pivotArea type="data" outline="0" collapsedLevelsAreSubtotals="1" fieldPosition="0">
          <references count="1">
            <reference field="4294967294" count="1" selected="0">
              <x v="0"/>
            </reference>
          </references>
        </pivotArea>
      </pivotAreas>
    </conditionalFormat>
  </conditional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C3062A9-15F4-4CEE-A762-CF5F2AB0BC1E}" name="%Margin_by_Products" cacheId="0" applyNumberFormats="0" applyBorderFormats="0" applyFontFormats="0" applyPatternFormats="0" applyAlignmentFormats="0" applyWidthHeightFormats="1" dataCaption="Values" updatedVersion="7" minRefreshableVersion="3" itemPrintTitles="1" createdVersion="7" indent="0" outline="1" outlineData="1" multipleFieldFilters="0" chartFormat="13" rowHeaderCaption="Products">
  <location ref="A129:B134" firstHeaderRow="1" firstDataRow="1" firstDataCol="1"/>
  <pivotFields count="15">
    <pivotField numFmtId="14" showAll="0">
      <items count="6">
        <item x="0"/>
        <item x="1"/>
        <item x="2"/>
        <item x="3"/>
        <item x="4"/>
        <item t="default"/>
      </items>
    </pivotField>
    <pivotField showAll="0">
      <items count="5">
        <item x="2"/>
        <item x="3"/>
        <item x="0"/>
        <item x="1"/>
        <item t="default"/>
      </items>
    </pivotField>
    <pivotField axis="axisRow" showAll="0">
      <items count="5">
        <item x="1"/>
        <item x="0"/>
        <item x="3"/>
        <item x="2"/>
        <item t="default"/>
      </items>
    </pivotField>
    <pivotField showAll="0"/>
    <pivotField showAll="0"/>
    <pivotField showAll="0"/>
    <pivotField showAll="0"/>
    <pivotField showAll="0"/>
    <pivotField showAll="0"/>
    <pivotField showAll="0"/>
    <pivotField showAll="0"/>
    <pivotField showAll="0"/>
    <pivotField showAll="0"/>
    <pivotField dataField="1" dragToRow="0" dragToCol="0" dragToPage="0" showAll="0" defaultSubtotal="0"/>
    <pivotField dragToRow="0" dragToCol="0" dragToPage="0" showAll="0" defaultSubtotal="0"/>
  </pivotFields>
  <rowFields count="1">
    <field x="2"/>
  </rowFields>
  <rowItems count="5">
    <i>
      <x/>
    </i>
    <i>
      <x v="1"/>
    </i>
    <i>
      <x v="2"/>
    </i>
    <i>
      <x v="3"/>
    </i>
    <i t="grand">
      <x/>
    </i>
  </rowItems>
  <colItems count="1">
    <i/>
  </colItems>
  <dataFields count="1">
    <dataField name="Margin_%" fld="13" baseField="0" baseItem="0"/>
  </dataFields>
  <formats count="19">
    <format dxfId="53">
      <pivotArea outline="0" collapsedLevelsAreSubtotals="1" fieldPosition="0"/>
    </format>
    <format dxfId="52">
      <pivotArea type="all" dataOnly="0" outline="0" fieldPosition="0"/>
    </format>
    <format dxfId="51">
      <pivotArea outline="0" collapsedLevelsAreSubtotals="1" fieldPosition="0"/>
    </format>
    <format dxfId="50">
      <pivotArea field="2" type="button" dataOnly="0" labelOnly="1" outline="0" axis="axisRow" fieldPosition="0"/>
    </format>
    <format dxfId="49">
      <pivotArea dataOnly="0" labelOnly="1" fieldPosition="0">
        <references count="1">
          <reference field="2" count="0"/>
        </references>
      </pivotArea>
    </format>
    <format dxfId="48">
      <pivotArea dataOnly="0" labelOnly="1" grandRow="1" outline="0" fieldPosition="0"/>
    </format>
    <format dxfId="47">
      <pivotArea dataOnly="0" labelOnly="1" outline="0" axis="axisValues" fieldPosition="0"/>
    </format>
    <format dxfId="46">
      <pivotArea type="all" dataOnly="0" outline="0" fieldPosition="0"/>
    </format>
    <format dxfId="45">
      <pivotArea outline="0" collapsedLevelsAreSubtotals="1" fieldPosition="0"/>
    </format>
    <format dxfId="44">
      <pivotArea field="2" type="button" dataOnly="0" labelOnly="1" outline="0" axis="axisRow" fieldPosition="0"/>
    </format>
    <format dxfId="43">
      <pivotArea dataOnly="0" labelOnly="1" fieldPosition="0">
        <references count="1">
          <reference field="2" count="0"/>
        </references>
      </pivotArea>
    </format>
    <format dxfId="42">
      <pivotArea dataOnly="0" labelOnly="1" grandRow="1" outline="0" fieldPosition="0"/>
    </format>
    <format dxfId="41">
      <pivotArea dataOnly="0" labelOnly="1" outline="0" axis="axisValues" fieldPosition="0"/>
    </format>
    <format dxfId="40">
      <pivotArea type="all" dataOnly="0" outline="0" fieldPosition="0"/>
    </format>
    <format dxfId="39">
      <pivotArea outline="0" collapsedLevelsAreSubtotals="1" fieldPosition="0"/>
    </format>
    <format dxfId="38">
      <pivotArea field="2" type="button" dataOnly="0" labelOnly="1" outline="0" axis="axisRow" fieldPosition="0"/>
    </format>
    <format dxfId="37">
      <pivotArea dataOnly="0" labelOnly="1" fieldPosition="0">
        <references count="1">
          <reference field="2" count="0"/>
        </references>
      </pivotArea>
    </format>
    <format dxfId="36">
      <pivotArea dataOnly="0" labelOnly="1" grandRow="1" outline="0" fieldPosition="0"/>
    </format>
    <format dxfId="35">
      <pivotArea dataOnly="0" labelOnly="1" outline="0" axis="axisValues" fieldPosition="0"/>
    </format>
  </formats>
  <chartFormats count="10">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2" count="1" selected="0">
            <x v="0"/>
          </reference>
        </references>
      </pivotArea>
    </chartFormat>
    <chartFormat chart="8" format="8">
      <pivotArea type="data" outline="0" fieldPosition="0">
        <references count="2">
          <reference field="4294967294" count="1" selected="0">
            <x v="0"/>
          </reference>
          <reference field="2" count="1" selected="0">
            <x v="1"/>
          </reference>
        </references>
      </pivotArea>
    </chartFormat>
    <chartFormat chart="8" format="9">
      <pivotArea type="data" outline="0" fieldPosition="0">
        <references count="2">
          <reference field="4294967294" count="1" selected="0">
            <x v="0"/>
          </reference>
          <reference field="2" count="1" selected="0">
            <x v="2"/>
          </reference>
        </references>
      </pivotArea>
    </chartFormat>
    <chartFormat chart="8" format="10">
      <pivotArea type="data" outline="0" fieldPosition="0">
        <references count="2">
          <reference field="4294967294" count="1" selected="0">
            <x v="0"/>
          </reference>
          <reference field="2" count="1" selected="0">
            <x v="3"/>
          </reference>
        </references>
      </pivotArea>
    </chartFormat>
    <chartFormat chart="6" format="21" series="1">
      <pivotArea type="data" outline="0" fieldPosition="0">
        <references count="1">
          <reference field="4294967294" count="1" selected="0">
            <x v="0"/>
          </reference>
        </references>
      </pivotArea>
    </chartFormat>
    <chartFormat chart="6" format="22">
      <pivotArea type="data" outline="0" fieldPosition="0">
        <references count="2">
          <reference field="4294967294" count="1" selected="0">
            <x v="0"/>
          </reference>
          <reference field="2" count="1" selected="0">
            <x v="0"/>
          </reference>
        </references>
      </pivotArea>
    </chartFormat>
    <chartFormat chart="6" format="23">
      <pivotArea type="data" outline="0" fieldPosition="0">
        <references count="2">
          <reference field="4294967294" count="1" selected="0">
            <x v="0"/>
          </reference>
          <reference field="2" count="1" selected="0">
            <x v="1"/>
          </reference>
        </references>
      </pivotArea>
    </chartFormat>
    <chartFormat chart="6" format="24">
      <pivotArea type="data" outline="0" fieldPosition="0">
        <references count="2">
          <reference field="4294967294" count="1" selected="0">
            <x v="0"/>
          </reference>
          <reference field="2" count="1" selected="0">
            <x v="2"/>
          </reference>
        </references>
      </pivotArea>
    </chartFormat>
    <chartFormat chart="6" format="25">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873D4EB-4432-41E3-8843-6F8F54383898}" name="Contribution_by_Region" cacheId="0" applyNumberFormats="0" applyBorderFormats="0" applyFontFormats="0" applyPatternFormats="0" applyAlignmentFormats="0" applyWidthHeightFormats="1" dataCaption="Values" updatedVersion="7" minRefreshableVersion="3" itemPrintTitles="1" createdVersion="7" indent="0" outline="1" outlineData="1" multipleFieldFilters="0" chartFormat="21" rowHeaderCaption="Months">
  <location ref="A108:B113" firstHeaderRow="1" firstDataRow="1" firstDataCol="1"/>
  <pivotFields count="15">
    <pivotField numFmtId="14" showAll="0">
      <items count="6">
        <item x="0"/>
        <item x="1"/>
        <item x="2"/>
        <item x="3"/>
        <item x="4"/>
        <item t="default"/>
      </items>
    </pivotField>
    <pivotField axis="axisRow" showAll="0">
      <items count="5">
        <item x="2"/>
        <item x="3"/>
        <item x="0"/>
        <item x="1"/>
        <item t="default"/>
      </items>
    </pivotField>
    <pivotField showAll="0">
      <items count="5">
        <item x="1"/>
        <item x="0"/>
        <item x="3"/>
        <item x="2"/>
        <item t="default"/>
      </items>
    </pivotField>
    <pivotField showAll="0"/>
    <pivotField showAll="0"/>
    <pivotField showAll="0"/>
    <pivotField dataField="1" showAll="0"/>
    <pivotField showAll="0"/>
    <pivotField showAll="0"/>
    <pivotField showAll="0"/>
    <pivotField showAll="0">
      <items count="13">
        <item x="3"/>
        <item x="6"/>
        <item x="8"/>
        <item x="7"/>
        <item x="11"/>
        <item x="0"/>
        <item x="10"/>
        <item x="1"/>
        <item x="9"/>
        <item x="4"/>
        <item x="5"/>
        <item x="2"/>
        <item t="default"/>
      </items>
    </pivotField>
    <pivotField showAll="0"/>
    <pivotField showAll="0"/>
    <pivotField dragToRow="0" dragToCol="0" dragToPage="0" showAll="0" defaultSubtotal="0"/>
    <pivotField dragToRow="0" dragToCol="0" dragToPage="0" showAll="0" defaultSubtotal="0"/>
  </pivotFields>
  <rowFields count="1">
    <field x="1"/>
  </rowFields>
  <rowItems count="5">
    <i>
      <x/>
    </i>
    <i>
      <x v="1"/>
    </i>
    <i>
      <x v="2"/>
    </i>
    <i>
      <x v="3"/>
    </i>
    <i t="grand">
      <x/>
    </i>
  </rowItems>
  <colItems count="1">
    <i/>
  </colItems>
  <dataFields count="1">
    <dataField name="Total_Sales" fld="6" showDataAs="percentOfTotal" baseField="0" baseItem="0" numFmtId="10"/>
  </dataFields>
  <formats count="2">
    <format dxfId="55">
      <pivotArea outline="0" collapsedLevelsAreSubtotals="1" fieldPosition="0">
        <references count="1">
          <reference field="4294967294" count="1" selected="0">
            <x v="0"/>
          </reference>
        </references>
      </pivotArea>
    </format>
    <format dxfId="54">
      <pivotArea outline="0" fieldPosition="0">
        <references count="1">
          <reference field="4294967294" count="1">
            <x v="0"/>
          </reference>
        </references>
      </pivotArea>
    </format>
  </formats>
  <chartFormats count="12">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5" format="9" series="1">
      <pivotArea type="data" outline="0" fieldPosition="0">
        <references count="1">
          <reference field="4294967294" count="1" selected="0">
            <x v="0"/>
          </reference>
        </references>
      </pivotArea>
    </chartFormat>
    <chartFormat chart="18" format="31" series="1">
      <pivotArea type="data" outline="0" fieldPosition="0">
        <references count="1">
          <reference field="4294967294" count="1" selected="0">
            <x v="0"/>
          </reference>
        </references>
      </pivotArea>
    </chartFormat>
    <chartFormat chart="18" format="32">
      <pivotArea type="data" outline="0" fieldPosition="0">
        <references count="2">
          <reference field="4294967294" count="1" selected="0">
            <x v="0"/>
          </reference>
          <reference field="1" count="1" selected="0">
            <x v="0"/>
          </reference>
        </references>
      </pivotArea>
    </chartFormat>
    <chartFormat chart="18" format="33">
      <pivotArea type="data" outline="0" fieldPosition="0">
        <references count="2">
          <reference field="4294967294" count="1" selected="0">
            <x v="0"/>
          </reference>
          <reference field="1" count="1" selected="0">
            <x v="1"/>
          </reference>
        </references>
      </pivotArea>
    </chartFormat>
    <chartFormat chart="18" format="34">
      <pivotArea type="data" outline="0" fieldPosition="0">
        <references count="2">
          <reference field="4294967294" count="1" selected="0">
            <x v="0"/>
          </reference>
          <reference field="1" count="1" selected="0">
            <x v="2"/>
          </reference>
        </references>
      </pivotArea>
    </chartFormat>
    <chartFormat chart="18" format="35">
      <pivotArea type="data" outline="0" fieldPosition="0">
        <references count="2">
          <reference field="4294967294" count="1" selected="0">
            <x v="0"/>
          </reference>
          <reference field="1" count="1" selected="0">
            <x v="3"/>
          </reference>
        </references>
      </pivotArea>
    </chartFormat>
    <chartFormat chart="11" format="46" series="1">
      <pivotArea type="data" outline="0" fieldPosition="0">
        <references count="1">
          <reference field="4294967294" count="1" selected="0">
            <x v="0"/>
          </reference>
        </references>
      </pivotArea>
    </chartFormat>
    <chartFormat chart="11" format="47">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9B6DA47-B21D-4E53-A868-E4CA8759FCB5}" name="Sales_by_Products" cacheId="0" applyNumberFormats="0" applyBorderFormats="0" applyFontFormats="0" applyPatternFormats="0" applyAlignmentFormats="0" applyWidthHeightFormats="1" dataCaption="Values" updatedVersion="7" minRefreshableVersion="3" itemPrintTitles="1" createdVersion="7" indent="0" outline="1" outlineData="1" multipleFieldFilters="0" chartFormat="23" rowHeaderCaption="Months">
  <location ref="A88:B93" firstHeaderRow="1" firstDataRow="1" firstDataCol="1"/>
  <pivotFields count="15">
    <pivotField numFmtId="14" showAll="0">
      <items count="6">
        <item x="0"/>
        <item x="1"/>
        <item x="2"/>
        <item x="3"/>
        <item x="4"/>
        <item t="default"/>
      </items>
    </pivotField>
    <pivotField showAll="0">
      <items count="5">
        <item x="2"/>
        <item x="3"/>
        <item x="0"/>
        <item x="1"/>
        <item t="default"/>
      </items>
    </pivotField>
    <pivotField axis="axisRow" showAll="0" sortType="descending">
      <items count="5">
        <item x="1"/>
        <item x="0"/>
        <item x="3"/>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 showAll="0"/>
    <pivotField showAll="0">
      <items count="13">
        <item x="3"/>
        <item x="6"/>
        <item x="8"/>
        <item x="7"/>
        <item x="11"/>
        <item x="0"/>
        <item x="10"/>
        <item x="1"/>
        <item x="9"/>
        <item x="4"/>
        <item x="5"/>
        <item x="2"/>
        <item t="default"/>
      </items>
    </pivotField>
    <pivotField showAll="0"/>
    <pivotField showAll="0"/>
    <pivotField dragToRow="0" dragToCol="0" dragToPage="0" showAll="0" defaultSubtotal="0"/>
    <pivotField dragToRow="0" dragToCol="0" dragToPage="0" showAll="0" defaultSubtotal="0"/>
  </pivotFields>
  <rowFields count="1">
    <field x="2"/>
  </rowFields>
  <rowItems count="5">
    <i>
      <x v="1"/>
    </i>
    <i>
      <x v="3"/>
    </i>
    <i>
      <x v="2"/>
    </i>
    <i>
      <x/>
    </i>
    <i t="grand">
      <x/>
    </i>
  </rowItems>
  <colItems count="1">
    <i/>
  </colItems>
  <dataFields count="1">
    <dataField name="Total_Sales" fld="6" baseField="0" baseItem="0"/>
  </dataFields>
  <chartFormats count="2">
    <chartFormat chart="10" format="13" series="1">
      <pivotArea type="data" outline="0" fieldPosition="0">
        <references count="1">
          <reference field="4294967294" count="1" selected="0">
            <x v="0"/>
          </reference>
        </references>
      </pivotArea>
    </chartFormat>
    <chartFormat chart="18" format="1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505567B-CF13-4966-BE4E-37EBEC33E3FC}" name="Monthly_Sales_ &amp;_Profit" cacheId="0" applyNumberFormats="0" applyBorderFormats="0" applyFontFormats="0" applyPatternFormats="0" applyAlignmentFormats="0" applyWidthHeightFormats="1" dataCaption="Values" updatedVersion="7" minRefreshableVersion="3" itemPrintTitles="1" createdVersion="7" indent="0" outline="1" outlineData="1" multipleFieldFilters="0" chartFormat="16" rowHeaderCaption="Months">
  <location ref="A39:C52" firstHeaderRow="0" firstDataRow="1" firstDataCol="1"/>
  <pivotFields count="15">
    <pivotField numFmtId="14" showAll="0">
      <items count="6">
        <item x="0"/>
        <item x="1"/>
        <item x="2"/>
        <item x="3"/>
        <item x="4"/>
        <item t="default"/>
      </items>
    </pivotField>
    <pivotField showAll="0">
      <items count="5">
        <item x="2"/>
        <item x="3"/>
        <item x="0"/>
        <item x="1"/>
        <item t="default"/>
      </items>
    </pivotField>
    <pivotField showAll="0">
      <items count="5">
        <item x="1"/>
        <item x="0"/>
        <item x="3"/>
        <item x="2"/>
        <item t="default"/>
      </items>
    </pivotField>
    <pivotField showAll="0"/>
    <pivotField showAll="0"/>
    <pivotField showAll="0"/>
    <pivotField dataField="1" showAll="0"/>
    <pivotField showAll="0"/>
    <pivotField dataField="1" showAll="0"/>
    <pivotField showAll="0"/>
    <pivotField axis="axisRow" showAll="0">
      <items count="13">
        <item x="3"/>
        <item x="6"/>
        <item x="8"/>
        <item x="7"/>
        <item x="11"/>
        <item x="0"/>
        <item x="10"/>
        <item x="1"/>
        <item x="9"/>
        <item x="4"/>
        <item x="5"/>
        <item x="2"/>
        <item t="default"/>
      </items>
    </pivotField>
    <pivotField showAll="0"/>
    <pivotField showAll="0"/>
    <pivotField dragToRow="0" dragToCol="0" dragToPage="0" showAll="0" defaultSubtotal="0"/>
    <pivotField dragToRow="0" dragToCol="0" dragToPage="0" showAll="0" defaultSubtotal="0"/>
  </pivotFields>
  <rowFields count="1">
    <field x="10"/>
  </rowFields>
  <rowItems count="13">
    <i>
      <x/>
    </i>
    <i>
      <x v="1"/>
    </i>
    <i>
      <x v="2"/>
    </i>
    <i>
      <x v="3"/>
    </i>
    <i>
      <x v="4"/>
    </i>
    <i>
      <x v="5"/>
    </i>
    <i>
      <x v="6"/>
    </i>
    <i>
      <x v="7"/>
    </i>
    <i>
      <x v="8"/>
    </i>
    <i>
      <x v="9"/>
    </i>
    <i>
      <x v="10"/>
    </i>
    <i>
      <x v="11"/>
    </i>
    <i t="grand">
      <x/>
    </i>
  </rowItems>
  <colFields count="1">
    <field x="-2"/>
  </colFields>
  <colItems count="2">
    <i>
      <x/>
    </i>
    <i i="1">
      <x v="1"/>
    </i>
  </colItems>
  <dataFields count="2">
    <dataField name="Sum of Profit" fld="8" baseField="0" baseItem="0" numFmtId="164"/>
    <dataField name="Total_Sales" fld="6" baseField="0" baseItem="0" numFmtId="164"/>
  </dataFields>
  <formats count="2">
    <format dxfId="57">
      <pivotArea outline="0" collapsedLevelsAreSubtotals="1" fieldPosition="0">
        <references count="1">
          <reference field="4294967294" count="1" selected="0">
            <x v="0"/>
          </reference>
        </references>
      </pivotArea>
    </format>
    <format dxfId="56">
      <pivotArea outline="0" collapsedLevelsAreSubtotals="1" fieldPosition="0">
        <references count="1">
          <reference field="4294967294" count="1" selected="0">
            <x v="1"/>
          </reference>
        </references>
      </pivotArea>
    </format>
  </formats>
  <chartFormats count="7">
    <chartFormat chart="0" format="0"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1"/>
          </reference>
        </references>
      </pivotArea>
    </chartFormat>
    <chartFormat chart="4" format="0" series="1">
      <pivotArea type="data" outline="0" fieldPosition="0">
        <references count="1">
          <reference field="4294967294" count="1" selected="0">
            <x v="1"/>
          </reference>
        </references>
      </pivotArea>
    </chartFormat>
    <chartFormat chart="13" format="4" series="1">
      <pivotArea type="data" outline="0" fieldPosition="0">
        <references count="1">
          <reference field="4294967294" count="1" selected="0">
            <x v="1"/>
          </reference>
        </references>
      </pivotArea>
    </chartFormat>
    <chartFormat chart="13" format="5" series="1">
      <pivotArea type="data" outline="0" fieldPosition="0">
        <references count="1">
          <reference field="4294967294" count="1" selected="0">
            <x v="0"/>
          </reference>
        </references>
      </pivotArea>
    </chartFormat>
    <chartFormat chart="15" format="8" series="1">
      <pivotArea type="data" outline="0" fieldPosition="0">
        <references count="1">
          <reference field="4294967294" count="1" selected="0">
            <x v="0"/>
          </reference>
        </references>
      </pivotArea>
    </chartFormat>
    <chartFormat chart="15"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5E17E37-9006-481F-B457-7EEC87CB471A}" name="Sales_by_Region" cacheId="0" applyNumberFormats="0" applyBorderFormats="0" applyFontFormats="0" applyPatternFormats="0" applyAlignmentFormats="0" applyWidthHeightFormats="1" dataCaption="Values" updatedVersion="7" minRefreshableVersion="3" itemPrintTitles="1" createdVersion="7" indent="0" outline="1" outlineData="1" multipleFieldFilters="0" chartFormat="25" rowHeaderCaption="Months">
  <location ref="A66:B71" firstHeaderRow="1" firstDataRow="1" firstDataCol="1"/>
  <pivotFields count="15">
    <pivotField numFmtId="14" showAll="0">
      <items count="6">
        <item x="0"/>
        <item x="1"/>
        <item x="2"/>
        <item x="3"/>
        <item x="4"/>
        <item t="default"/>
      </items>
    </pivotField>
    <pivotField axis="axisRow" showAll="0" sortType="descending">
      <items count="5">
        <item x="2"/>
        <item x="3"/>
        <item x="0"/>
        <item x="1"/>
        <item t="default"/>
      </items>
      <autoSortScope>
        <pivotArea dataOnly="0" outline="0" fieldPosition="0">
          <references count="1">
            <reference field="4294967294" count="1" selected="0">
              <x v="0"/>
            </reference>
          </references>
        </pivotArea>
      </autoSortScope>
    </pivotField>
    <pivotField showAll="0">
      <items count="5">
        <item x="1"/>
        <item x="0"/>
        <item x="3"/>
        <item x="2"/>
        <item t="default"/>
      </items>
    </pivotField>
    <pivotField showAll="0"/>
    <pivotField showAll="0"/>
    <pivotField showAll="0"/>
    <pivotField dataField="1"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s>
  <rowFields count="1">
    <field x="1"/>
  </rowFields>
  <rowItems count="5">
    <i>
      <x v="2"/>
    </i>
    <i>
      <x/>
    </i>
    <i>
      <x v="1"/>
    </i>
    <i>
      <x v="3"/>
    </i>
    <i t="grand">
      <x/>
    </i>
  </rowItems>
  <colItems count="1">
    <i/>
  </colItems>
  <dataFields count="1">
    <dataField name="Total_Sales" fld="6" baseField="0" baseItem="0"/>
  </dataFields>
  <chartFormats count="2">
    <chartFormat chart="8" format="16" series="1">
      <pivotArea type="data" outline="0" fieldPosition="0">
        <references count="1">
          <reference field="4294967294" count="1" selected="0">
            <x v="0"/>
          </reference>
        </references>
      </pivotArea>
    </chartFormat>
    <chartFormat chart="20" format="1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EE15ECB-D337-44AF-AB3B-03762A9A26A9}" name="YoY_Pivot" cacheId="1" applyNumberFormats="0" applyBorderFormats="0" applyFontFormats="0" applyPatternFormats="0" applyAlignmentFormats="0" applyWidthHeightFormats="1" dataCaption="Values" updatedVersion="7" minRefreshableVersion="3" itemPrintTitles="1" createdVersion="7" indent="0" outline="1" outlineData="1" multipleFieldFilters="0" chartFormat="4" rowHeaderCaption="Months">
  <location ref="A2:C6" firstHeaderRow="0" firstDataRow="1" firstDataCol="1"/>
  <pivotFields count="12">
    <pivotField axis="axisRow" numFmtId="14" showAll="0">
      <items count="6">
        <item x="0"/>
        <item x="1"/>
        <item x="2"/>
        <item x="3"/>
        <item x="4"/>
        <item t="default"/>
      </items>
    </pivotField>
    <pivotField showAll="0"/>
    <pivotField showAll="0"/>
    <pivotField showAll="0"/>
    <pivotField showAll="0"/>
    <pivotField showAll="0"/>
    <pivotField dataField="1" showAll="0"/>
    <pivotField showAll="0"/>
    <pivotField showAll="0"/>
    <pivotField showAll="0"/>
    <pivotField showAll="0"/>
    <pivotField showAll="0"/>
  </pivotFields>
  <rowFields count="1">
    <field x="0"/>
  </rowFields>
  <rowItems count="4">
    <i>
      <x v="1"/>
    </i>
    <i>
      <x v="2"/>
    </i>
    <i>
      <x v="3"/>
    </i>
    <i t="grand">
      <x/>
    </i>
  </rowItems>
  <colFields count="1">
    <field x="-2"/>
  </colFields>
  <colItems count="2">
    <i>
      <x/>
    </i>
    <i i="1">
      <x v="1"/>
    </i>
  </colItems>
  <dataFields count="2">
    <dataField name="Total_Sales" fld="6" baseField="0" baseItem="0"/>
    <dataField name="YoY_Growth" fld="6" showDataAs="percentDiff" baseField="0" baseItem="1048828" numFmtId="10"/>
  </dataFields>
  <formats count="24">
    <format dxfId="81">
      <pivotArea type="all" dataOnly="0" outline="0" fieldPosition="0"/>
    </format>
    <format dxfId="80">
      <pivotArea outline="0" collapsedLevelsAreSubtotals="1" fieldPosition="0"/>
    </format>
    <format dxfId="79">
      <pivotArea field="0" type="button" dataOnly="0" labelOnly="1" outline="0" axis="axisRow" fieldPosition="0"/>
    </format>
    <format dxfId="78">
      <pivotArea dataOnly="0" labelOnly="1" fieldPosition="0">
        <references count="1">
          <reference field="0" count="3">
            <x v="1"/>
            <x v="2"/>
            <x v="3"/>
          </reference>
        </references>
      </pivotArea>
    </format>
    <format dxfId="77">
      <pivotArea dataOnly="0" labelOnly="1" grandRow="1" outline="0" fieldPosition="0"/>
    </format>
    <format dxfId="76">
      <pivotArea dataOnly="0" labelOnly="1" outline="0" fieldPosition="0">
        <references count="1">
          <reference field="4294967294" count="2">
            <x v="0"/>
            <x v="1"/>
          </reference>
        </references>
      </pivotArea>
    </format>
    <format dxfId="75">
      <pivotArea type="all" dataOnly="0" outline="0" fieldPosition="0"/>
    </format>
    <format dxfId="74">
      <pivotArea outline="0" collapsedLevelsAreSubtotals="1" fieldPosition="0"/>
    </format>
    <format dxfId="73">
      <pivotArea field="0" type="button" dataOnly="0" labelOnly="1" outline="0" axis="axisRow" fieldPosition="0"/>
    </format>
    <format dxfId="72">
      <pivotArea dataOnly="0" labelOnly="1" fieldPosition="0">
        <references count="1">
          <reference field="0" count="3">
            <x v="1"/>
            <x v="2"/>
            <x v="3"/>
          </reference>
        </references>
      </pivotArea>
    </format>
    <format dxfId="71">
      <pivotArea dataOnly="0" labelOnly="1" grandRow="1" outline="0" fieldPosition="0"/>
    </format>
    <format dxfId="70">
      <pivotArea dataOnly="0" labelOnly="1" outline="0" fieldPosition="0">
        <references count="1">
          <reference field="4294967294" count="2">
            <x v="0"/>
            <x v="1"/>
          </reference>
        </references>
      </pivotArea>
    </format>
    <format dxfId="69">
      <pivotArea type="all" dataOnly="0" outline="0" fieldPosition="0"/>
    </format>
    <format dxfId="68">
      <pivotArea outline="0" collapsedLevelsAreSubtotals="1" fieldPosition="0"/>
    </format>
    <format dxfId="67">
      <pivotArea field="0" type="button" dataOnly="0" labelOnly="1" outline="0" axis="axisRow" fieldPosition="0"/>
    </format>
    <format dxfId="66">
      <pivotArea dataOnly="0" labelOnly="1" fieldPosition="0">
        <references count="1">
          <reference field="0" count="3">
            <x v="1"/>
            <x v="2"/>
            <x v="3"/>
          </reference>
        </references>
      </pivotArea>
    </format>
    <format dxfId="65">
      <pivotArea dataOnly="0" labelOnly="1" grandRow="1" outline="0" fieldPosition="0"/>
    </format>
    <format dxfId="64">
      <pivotArea dataOnly="0" labelOnly="1" outline="0" fieldPosition="0">
        <references count="1">
          <reference field="4294967294" count="2">
            <x v="0"/>
            <x v="1"/>
          </reference>
        </references>
      </pivotArea>
    </format>
    <format dxfId="63">
      <pivotArea type="all" dataOnly="0" outline="0" fieldPosition="0"/>
    </format>
    <format dxfId="62">
      <pivotArea outline="0" collapsedLevelsAreSubtotals="1" fieldPosition="0"/>
    </format>
    <format dxfId="61">
      <pivotArea field="0" type="button" dataOnly="0" labelOnly="1" outline="0" axis="axisRow" fieldPosition="0"/>
    </format>
    <format dxfId="60">
      <pivotArea dataOnly="0" labelOnly="1" fieldPosition="0">
        <references count="1">
          <reference field="0" count="3">
            <x v="1"/>
            <x v="2"/>
            <x v="3"/>
          </reference>
        </references>
      </pivotArea>
    </format>
    <format dxfId="59">
      <pivotArea dataOnly="0" labelOnly="1" grandRow="1" outline="0" fieldPosition="0"/>
    </format>
    <format dxfId="58">
      <pivotArea dataOnly="0" labelOnly="1" outline="0" fieldPosition="0">
        <references count="1">
          <reference field="4294967294" count="2">
            <x v="0"/>
            <x v="1"/>
          </reference>
        </references>
      </pivotArea>
    </format>
  </formats>
  <chartFormats count="2">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6A2261B-12BD-4F2C-8B91-831EFA6BA919}" sourceName="Region">
  <pivotTables>
    <pivotTable tabId="3" name="Monthly_Sales_ &amp;_Profit"/>
    <pivotTable tabId="3" name="%Margin_by_Products"/>
    <pivotTable tabId="3" name="Target_Achive%"/>
    <pivotTable tabId="3" name="Sales_by_Region"/>
    <pivotTable tabId="3" name="Sales_by_Products"/>
    <pivotTable tabId="3" name="Contribution_by_Region"/>
  </pivotTables>
  <data>
    <tabular pivotCacheId="768493127">
      <items count="4">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D7B56C24-0C74-428D-AFFB-302F7643B045}" sourceName="Product">
  <pivotTables>
    <pivotTable tabId="3" name="Monthly_Sales_ &amp;_Profit"/>
    <pivotTable tabId="3" name="%Margin_by_Products"/>
    <pivotTable tabId="3" name="Target_Achive%"/>
    <pivotTable tabId="3" name="Sales_by_Region"/>
    <pivotTable tabId="3" name="Sales_by_Products"/>
    <pivotTable tabId="3" name="Contribution_by_Region"/>
  </pivotTables>
  <data>
    <tabular pivotCacheId="768493127">
      <items count="4">
        <i x="1" s="1"/>
        <i x="0" s="1"/>
        <i x="3"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73CC15B0-3F44-442F-89EA-D718A278D12B}" sourceName="Date">
  <pivotTables>
    <pivotTable tabId="3" name="Monthly_Sales_ &amp;_Profit"/>
    <pivotTable tabId="3" name="%Margin_by_Products"/>
    <pivotTable tabId="3" name="Target_Achive%"/>
    <pivotTable tabId="3" name="Sales_by_Region"/>
    <pivotTable tabId="3" name="Sales_by_Products"/>
    <pivotTable tabId="3" name="Contribution_by_Region"/>
  </pivotTables>
  <data>
    <tabular pivotCacheId="768493127">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ECC440D-904E-4F6A-A885-B4D89BE2E13E}" cache="Slicer_Region" caption="Region" style="SlicerStyleOther1" rowHeight="234950"/>
  <slicer name="Product" xr10:uid="{9E169986-BB6C-4BDD-A966-19A786B1AA68}" cache="Slicer_Product" caption="Product" style="SlicerStyleOther1" rowHeight="234950"/>
  <slicer name="Date" xr10:uid="{1E7D6252-F9ED-4ACF-9C47-E50B3902EDE4}" cache="Slicer_Date" caption="Year" style="SlicerStyleOther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73F98250-E073-4296-A846-5EFA95FDD332}" cache="Slicer_Region" caption="Region" startItem="1" style="SlicerStyleOther1" rowHeight="234950"/>
  <slicer name="Product 1" xr10:uid="{79D1FBBE-7164-4BF7-899C-30B996B27BEC}" cache="Slicer_Product" caption="Product" startItem="2" style="SlicerStyleOther1" rowHeight="234950"/>
  <slicer name="Date 1" xr10:uid="{8290A0FC-2581-4DD0-8D79-AAABC003BF33}" cache="Slicer_Date" caption="Year" startItem="1" style="SlicerStyleOther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8F9793F-F404-47EF-B49E-5D2E335D3365}" name="Table1" displayName="Table1" ref="A1:M101" totalsRowShown="0" headerRowDxfId="97" dataDxfId="96" tableBorderDxfId="95">
  <autoFilter ref="A1:M101" xr:uid="{A8F9793F-F404-47EF-B49E-5D2E335D3365}"/>
  <tableColumns count="13">
    <tableColumn id="1" xr3:uid="{96E8DF15-06FD-415D-BFE4-F6DD4DF1C118}" name="Date" dataDxfId="94"/>
    <tableColumn id="2" xr3:uid="{88890DEB-F871-43A5-B278-B9074321B697}" name="Region" dataDxfId="93"/>
    <tableColumn id="3" xr3:uid="{42281A8A-C102-49AE-8F32-4FF363A61220}" name="Product" dataDxfId="92"/>
    <tableColumn id="4" xr3:uid="{779FC497-10DE-4261-B03F-988ACD007810}" name="Sales_Rep" dataDxfId="91"/>
    <tableColumn id="5" xr3:uid="{2C5B57FE-B888-4A5E-B09B-8F16AA78B2BA}" name="Units_Sold" dataDxfId="90"/>
    <tableColumn id="6" xr3:uid="{141AB99E-AF12-48CC-BBF7-5CC974E799C9}" name="Sales_Price_Per_Unit" dataDxfId="89"/>
    <tableColumn id="7" xr3:uid="{7D038F77-2142-4EE4-91C4-AEB743A97181}" name="Sales_Amount" dataDxfId="88"/>
    <tableColumn id="8" xr3:uid="{C951ED22-9EDC-4804-BD27-54DE04D33F14}" name="Cost_Amount" dataDxfId="87"/>
    <tableColumn id="9" xr3:uid="{1E1365C1-F8D1-4CE6-A93A-9B348B5D5A19}" name="Profit" dataDxfId="86"/>
    <tableColumn id="10" xr3:uid="{8D506A40-9BE3-4DA4-85DE-26092A261B29}" name="Target_Amount" dataDxfId="85"/>
    <tableColumn id="11" xr3:uid="{F067CE77-205E-447A-97D3-89073ABE820D}" name="Month" dataDxfId="84">
      <calculatedColumnFormula>TEXT(Data!$A2,"mmm")</calculatedColumnFormula>
    </tableColumn>
    <tableColumn id="12" xr3:uid="{6A52D04B-4811-42C4-880F-1D4E9080FB92}" name="Per_Diff" dataDxfId="83">
      <calculatedColumnFormula>(G2-G3)/G2</calculatedColumnFormula>
    </tableColumn>
    <tableColumn id="15" xr3:uid="{77315F2F-BCDD-4424-A52A-549FC10F6990}" name="Year" dataDxfId="82">
      <calculatedColumnFormula>YEAR(Table1[[#This Row],[Date]])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1"/>
  <sheetViews>
    <sheetView topLeftCell="B1" zoomScale="115" zoomScaleNormal="115" workbookViewId="0">
      <selection activeCell="E20" sqref="E20"/>
    </sheetView>
  </sheetViews>
  <sheetFormatPr defaultRowHeight="14.4" x14ac:dyDescent="0.3"/>
  <cols>
    <col min="1" max="1" width="10.88671875" style="1" bestFit="1" customWidth="1"/>
    <col min="2" max="2" width="11.21875" bestFit="1" customWidth="1"/>
    <col min="3" max="3" width="12.109375" bestFit="1" customWidth="1"/>
    <col min="4" max="4" width="13.88671875" bestFit="1" customWidth="1"/>
    <col min="5" max="5" width="14.44140625" bestFit="1" customWidth="1"/>
    <col min="6" max="6" width="23.33203125" bestFit="1" customWidth="1"/>
    <col min="7" max="7" width="17.6640625" bestFit="1" customWidth="1"/>
    <col min="8" max="8" width="17" bestFit="1" customWidth="1"/>
    <col min="9" max="9" width="10.109375" bestFit="1" customWidth="1"/>
    <col min="10" max="10" width="18.77734375" bestFit="1" customWidth="1"/>
    <col min="11" max="11" width="13" bestFit="1" customWidth="1"/>
    <col min="12" max="12" width="9.33203125" customWidth="1"/>
  </cols>
  <sheetData>
    <row r="1" spans="1:13" x14ac:dyDescent="0.3">
      <c r="A1" s="16" t="s">
        <v>0</v>
      </c>
      <c r="B1" s="17" t="s">
        <v>1</v>
      </c>
      <c r="C1" s="17" t="s">
        <v>2</v>
      </c>
      <c r="D1" s="17" t="s">
        <v>3</v>
      </c>
      <c r="E1" s="17" t="s">
        <v>4</v>
      </c>
      <c r="F1" s="17" t="s">
        <v>5</v>
      </c>
      <c r="G1" s="17" t="s">
        <v>6</v>
      </c>
      <c r="H1" s="17" t="s">
        <v>7</v>
      </c>
      <c r="I1" s="17" t="s">
        <v>8</v>
      </c>
      <c r="J1" s="17" t="s">
        <v>9</v>
      </c>
      <c r="K1" s="17" t="s">
        <v>36</v>
      </c>
      <c r="L1" s="17" t="s">
        <v>37</v>
      </c>
      <c r="M1" s="19" t="s">
        <v>48</v>
      </c>
    </row>
    <row r="2" spans="1:13" x14ac:dyDescent="0.3">
      <c r="A2" s="7">
        <v>45447</v>
      </c>
      <c r="B2" s="8" t="s">
        <v>10</v>
      </c>
      <c r="C2" s="8" t="s">
        <v>14</v>
      </c>
      <c r="D2" s="8" t="s">
        <v>18</v>
      </c>
      <c r="E2" s="8">
        <v>6</v>
      </c>
      <c r="F2" s="8">
        <v>390</v>
      </c>
      <c r="G2" s="8">
        <v>2340</v>
      </c>
      <c r="H2" s="8">
        <v>1512</v>
      </c>
      <c r="I2" s="8">
        <v>828</v>
      </c>
      <c r="J2" s="8">
        <v>13629</v>
      </c>
      <c r="K2" s="9" t="str">
        <f>TEXT(Data!$A2,"mmm")</f>
        <v>Jun</v>
      </c>
      <c r="L2" s="8">
        <f t="shared" ref="L2:L33" si="0">(G2-G3)/G2</f>
        <v>-1.847863247863248</v>
      </c>
      <c r="M2" s="18">
        <f>YEAR(Table1[[#This Row],[Date]])</f>
        <v>2024</v>
      </c>
    </row>
    <row r="3" spans="1:13" x14ac:dyDescent="0.3">
      <c r="A3" s="10">
        <v>45147</v>
      </c>
      <c r="B3" s="11" t="s">
        <v>10</v>
      </c>
      <c r="C3" s="11" t="s">
        <v>14</v>
      </c>
      <c r="D3" s="11" t="s">
        <v>19</v>
      </c>
      <c r="E3" s="11">
        <v>14</v>
      </c>
      <c r="F3" s="11">
        <v>476</v>
      </c>
      <c r="G3" s="11">
        <v>6664</v>
      </c>
      <c r="H3" s="11">
        <v>4774</v>
      </c>
      <c r="I3" s="11">
        <v>1890</v>
      </c>
      <c r="J3" s="11">
        <v>10363</v>
      </c>
      <c r="K3" s="12" t="str">
        <f>TEXT(Data!$A3,"mmm")</f>
        <v>Aug</v>
      </c>
      <c r="L3" s="11">
        <f t="shared" si="0"/>
        <v>-0.26875750300120049</v>
      </c>
      <c r="M3" s="18">
        <f>YEAR(Table1[[#This Row],[Date]])</f>
        <v>2023</v>
      </c>
    </row>
    <row r="4" spans="1:13" x14ac:dyDescent="0.3">
      <c r="A4" s="13">
        <v>45635</v>
      </c>
      <c r="B4" s="14" t="s">
        <v>11</v>
      </c>
      <c r="C4" s="14" t="s">
        <v>15</v>
      </c>
      <c r="D4" s="14" t="s">
        <v>18</v>
      </c>
      <c r="E4" s="14">
        <v>19</v>
      </c>
      <c r="F4" s="14">
        <v>445</v>
      </c>
      <c r="G4" s="14">
        <v>8455</v>
      </c>
      <c r="H4" s="14">
        <v>5985</v>
      </c>
      <c r="I4" s="14">
        <v>2470</v>
      </c>
      <c r="J4" s="14">
        <v>9538</v>
      </c>
      <c r="K4" s="15" t="str">
        <f>TEXT(Data!$A4,"mmm")</f>
        <v>Dec</v>
      </c>
      <c r="L4" s="14">
        <f t="shared" si="0"/>
        <v>-0.25085748078060321</v>
      </c>
      <c r="M4" s="18">
        <f>YEAR(Table1[[#This Row],[Date]])</f>
        <v>2024</v>
      </c>
    </row>
    <row r="5" spans="1:13" x14ac:dyDescent="0.3">
      <c r="A5" s="10">
        <v>44727</v>
      </c>
      <c r="B5" s="11" t="s">
        <v>12</v>
      </c>
      <c r="C5" s="11" t="s">
        <v>14</v>
      </c>
      <c r="D5" s="11" t="s">
        <v>18</v>
      </c>
      <c r="E5" s="11">
        <v>16</v>
      </c>
      <c r="F5" s="11">
        <v>661</v>
      </c>
      <c r="G5" s="11">
        <v>10576</v>
      </c>
      <c r="H5" s="11">
        <v>7808</v>
      </c>
      <c r="I5" s="11">
        <v>2768</v>
      </c>
      <c r="J5" s="11">
        <v>8040</v>
      </c>
      <c r="K5" s="12" t="str">
        <f>TEXT(Data!$A5,"mmm")</f>
        <v>Jun</v>
      </c>
      <c r="L5" s="11">
        <f t="shared" si="0"/>
        <v>0.10467095310136157</v>
      </c>
      <c r="M5" s="18">
        <f>YEAR(Table1[[#This Row],[Date]])</f>
        <v>2022</v>
      </c>
    </row>
    <row r="6" spans="1:13" x14ac:dyDescent="0.3">
      <c r="A6" s="13">
        <v>44925</v>
      </c>
      <c r="B6" s="14" t="s">
        <v>10</v>
      </c>
      <c r="C6" s="14" t="s">
        <v>14</v>
      </c>
      <c r="D6" s="14" t="s">
        <v>20</v>
      </c>
      <c r="E6" s="14">
        <v>17</v>
      </c>
      <c r="F6" s="14">
        <v>557</v>
      </c>
      <c r="G6" s="14">
        <v>9469</v>
      </c>
      <c r="H6" s="14">
        <v>8364</v>
      </c>
      <c r="I6" s="14">
        <v>1105</v>
      </c>
      <c r="J6" s="14">
        <v>13626</v>
      </c>
      <c r="K6" s="15" t="str">
        <f>TEXT(Data!$A6,"mmm")</f>
        <v>Dec</v>
      </c>
      <c r="L6" s="14">
        <f t="shared" si="0"/>
        <v>0.77125356426232972</v>
      </c>
      <c r="M6" s="18">
        <f>YEAR(Table1[[#This Row],[Date]])</f>
        <v>2022</v>
      </c>
    </row>
    <row r="7" spans="1:13" x14ac:dyDescent="0.3">
      <c r="A7" s="10">
        <v>44926</v>
      </c>
      <c r="B7" s="11" t="s">
        <v>10</v>
      </c>
      <c r="C7" s="11" t="s">
        <v>16</v>
      </c>
      <c r="D7" s="11" t="s">
        <v>21</v>
      </c>
      <c r="E7" s="11">
        <v>6</v>
      </c>
      <c r="F7" s="11">
        <v>361</v>
      </c>
      <c r="G7" s="11">
        <v>2166</v>
      </c>
      <c r="H7" s="11">
        <v>1578</v>
      </c>
      <c r="I7" s="11">
        <v>588</v>
      </c>
      <c r="J7" s="11">
        <v>14045</v>
      </c>
      <c r="K7" s="12" t="str">
        <f>TEXT(Data!$A7,"mmm")</f>
        <v>Dec</v>
      </c>
      <c r="L7" s="11">
        <f t="shared" si="0"/>
        <v>-1.4053554939981532</v>
      </c>
      <c r="M7" s="18">
        <f>YEAR(Table1[[#This Row],[Date]])</f>
        <v>2022</v>
      </c>
    </row>
    <row r="8" spans="1:13" x14ac:dyDescent="0.3">
      <c r="A8" s="13">
        <v>45268</v>
      </c>
      <c r="B8" s="14" t="s">
        <v>10</v>
      </c>
      <c r="C8" s="14" t="s">
        <v>16</v>
      </c>
      <c r="D8" s="14" t="s">
        <v>20</v>
      </c>
      <c r="E8" s="14">
        <v>10</v>
      </c>
      <c r="F8" s="14">
        <v>521</v>
      </c>
      <c r="G8" s="14">
        <v>5210</v>
      </c>
      <c r="H8" s="14">
        <v>2900</v>
      </c>
      <c r="I8" s="14">
        <v>2310</v>
      </c>
      <c r="J8" s="14">
        <v>9511</v>
      </c>
      <c r="K8" s="15" t="str">
        <f>TEXT(Data!$A8,"mmm")</f>
        <v>Dec</v>
      </c>
      <c r="L8" s="14">
        <f t="shared" si="0"/>
        <v>2.4952015355086371E-2</v>
      </c>
      <c r="M8" s="18">
        <f>YEAR(Table1[[#This Row],[Date]])</f>
        <v>2023</v>
      </c>
    </row>
    <row r="9" spans="1:13" x14ac:dyDescent="0.3">
      <c r="A9" s="10">
        <v>44569</v>
      </c>
      <c r="B9" s="11" t="s">
        <v>12</v>
      </c>
      <c r="C9" s="11" t="s">
        <v>16</v>
      </c>
      <c r="D9" s="11" t="s">
        <v>19</v>
      </c>
      <c r="E9" s="11">
        <v>10</v>
      </c>
      <c r="F9" s="11">
        <v>508</v>
      </c>
      <c r="G9" s="11">
        <v>5080</v>
      </c>
      <c r="H9" s="11">
        <v>3410</v>
      </c>
      <c r="I9" s="11">
        <v>1670</v>
      </c>
      <c r="J9" s="11">
        <v>8814</v>
      </c>
      <c r="K9" s="12" t="str">
        <f>TEXT(Data!$A9,"mmm")</f>
        <v>Jan</v>
      </c>
      <c r="L9" s="11">
        <f t="shared" si="0"/>
        <v>0.49606299212598426</v>
      </c>
      <c r="M9" s="18">
        <f>YEAR(Table1[[#This Row],[Date]])</f>
        <v>2022</v>
      </c>
    </row>
    <row r="10" spans="1:13" x14ac:dyDescent="0.3">
      <c r="A10" s="13">
        <v>44837</v>
      </c>
      <c r="B10" s="14" t="s">
        <v>13</v>
      </c>
      <c r="C10" s="14" t="s">
        <v>16</v>
      </c>
      <c r="D10" s="14" t="s">
        <v>22</v>
      </c>
      <c r="E10" s="14">
        <v>4</v>
      </c>
      <c r="F10" s="14">
        <v>640</v>
      </c>
      <c r="G10" s="14">
        <v>2560</v>
      </c>
      <c r="H10" s="14">
        <v>1844</v>
      </c>
      <c r="I10" s="14">
        <v>716</v>
      </c>
      <c r="J10" s="14">
        <v>9447</v>
      </c>
      <c r="K10" s="15" t="str">
        <f>TEXT(Data!$A10,"mmm")</f>
        <v>Oct</v>
      </c>
      <c r="L10" s="14">
        <f t="shared" si="0"/>
        <v>-0.18359375</v>
      </c>
      <c r="M10" s="18">
        <f>YEAR(Table1[[#This Row],[Date]])</f>
        <v>2022</v>
      </c>
    </row>
    <row r="11" spans="1:13" x14ac:dyDescent="0.3">
      <c r="A11" s="10">
        <v>45151</v>
      </c>
      <c r="B11" s="11" t="s">
        <v>13</v>
      </c>
      <c r="C11" s="11" t="s">
        <v>15</v>
      </c>
      <c r="D11" s="11" t="s">
        <v>21</v>
      </c>
      <c r="E11" s="11">
        <v>6</v>
      </c>
      <c r="F11" s="11">
        <v>505</v>
      </c>
      <c r="G11" s="11">
        <v>3030</v>
      </c>
      <c r="H11" s="11">
        <v>2244</v>
      </c>
      <c r="I11" s="11">
        <v>786</v>
      </c>
      <c r="J11" s="11">
        <v>8925</v>
      </c>
      <c r="K11" s="12" t="str">
        <f>TEXT(Data!$A11,"mmm")</f>
        <v>Aug</v>
      </c>
      <c r="L11" s="11">
        <f t="shared" si="0"/>
        <v>0.56699669966996702</v>
      </c>
      <c r="M11" s="18">
        <f>YEAR(Table1[[#This Row],[Date]])</f>
        <v>2023</v>
      </c>
    </row>
    <row r="12" spans="1:13" x14ac:dyDescent="0.3">
      <c r="A12" s="13">
        <v>45622</v>
      </c>
      <c r="B12" s="14" t="s">
        <v>10</v>
      </c>
      <c r="C12" s="14" t="s">
        <v>16</v>
      </c>
      <c r="D12" s="14" t="s">
        <v>22</v>
      </c>
      <c r="E12" s="14">
        <v>2</v>
      </c>
      <c r="F12" s="14">
        <v>656</v>
      </c>
      <c r="G12" s="14">
        <v>1312</v>
      </c>
      <c r="H12" s="14">
        <v>888</v>
      </c>
      <c r="I12" s="14">
        <v>424</v>
      </c>
      <c r="J12" s="14">
        <v>13443</v>
      </c>
      <c r="K12" s="15" t="str">
        <f>TEXT(Data!$A12,"mmm")</f>
        <v>Nov</v>
      </c>
      <c r="L12" s="14">
        <f t="shared" si="0"/>
        <v>0.24847560975609756</v>
      </c>
      <c r="M12" s="18">
        <f>YEAR(Table1[[#This Row],[Date]])</f>
        <v>2024</v>
      </c>
    </row>
    <row r="13" spans="1:13" x14ac:dyDescent="0.3">
      <c r="A13" s="10">
        <v>45592</v>
      </c>
      <c r="B13" s="11" t="s">
        <v>13</v>
      </c>
      <c r="C13" s="11" t="s">
        <v>14</v>
      </c>
      <c r="D13" s="11" t="s">
        <v>19</v>
      </c>
      <c r="E13" s="11">
        <v>2</v>
      </c>
      <c r="F13" s="11">
        <v>493</v>
      </c>
      <c r="G13" s="11">
        <v>986</v>
      </c>
      <c r="H13" s="11">
        <v>498</v>
      </c>
      <c r="I13" s="11">
        <v>488</v>
      </c>
      <c r="J13" s="11">
        <v>8743</v>
      </c>
      <c r="K13" s="12" t="str">
        <f>TEXT(Data!$A13,"mmm")</f>
        <v>Oct</v>
      </c>
      <c r="L13" s="11">
        <f t="shared" si="0"/>
        <v>3.6511156186612576E-2</v>
      </c>
      <c r="M13" s="18">
        <f>YEAR(Table1[[#This Row],[Date]])</f>
        <v>2024</v>
      </c>
    </row>
    <row r="14" spans="1:13" x14ac:dyDescent="0.3">
      <c r="A14" s="13">
        <v>44734</v>
      </c>
      <c r="B14" s="14" t="s">
        <v>13</v>
      </c>
      <c r="C14" s="14" t="s">
        <v>17</v>
      </c>
      <c r="D14" s="14" t="s">
        <v>18</v>
      </c>
      <c r="E14" s="14">
        <v>2</v>
      </c>
      <c r="F14" s="14">
        <v>475</v>
      </c>
      <c r="G14" s="14">
        <v>950</v>
      </c>
      <c r="H14" s="14">
        <v>728</v>
      </c>
      <c r="I14" s="14">
        <v>222</v>
      </c>
      <c r="J14" s="14">
        <v>8233</v>
      </c>
      <c r="K14" s="15" t="str">
        <f>TEXT(Data!$A14,"mmm")</f>
        <v>Jun</v>
      </c>
      <c r="L14" s="14">
        <f t="shared" si="0"/>
        <v>-1.911578947368421</v>
      </c>
      <c r="M14" s="18">
        <f>YEAR(Table1[[#This Row],[Date]])</f>
        <v>2022</v>
      </c>
    </row>
    <row r="15" spans="1:13" x14ac:dyDescent="0.3">
      <c r="A15" s="10">
        <v>44596</v>
      </c>
      <c r="B15" s="11" t="s">
        <v>11</v>
      </c>
      <c r="C15" s="11" t="s">
        <v>15</v>
      </c>
      <c r="D15" s="11" t="s">
        <v>20</v>
      </c>
      <c r="E15" s="11">
        <v>6</v>
      </c>
      <c r="F15" s="11">
        <v>461</v>
      </c>
      <c r="G15" s="11">
        <v>2766</v>
      </c>
      <c r="H15" s="11">
        <v>1686</v>
      </c>
      <c r="I15" s="11">
        <v>1080</v>
      </c>
      <c r="J15" s="11">
        <v>10341</v>
      </c>
      <c r="K15" s="12" t="str">
        <f>TEXT(Data!$A15,"mmm")</f>
        <v>Feb</v>
      </c>
      <c r="L15" s="11">
        <f t="shared" si="0"/>
        <v>-1.2465654374548083</v>
      </c>
      <c r="M15" s="18">
        <f>YEAR(Table1[[#This Row],[Date]])</f>
        <v>2022</v>
      </c>
    </row>
    <row r="16" spans="1:13" x14ac:dyDescent="0.3">
      <c r="A16" s="13">
        <v>45147</v>
      </c>
      <c r="B16" s="14" t="s">
        <v>10</v>
      </c>
      <c r="C16" s="14" t="s">
        <v>14</v>
      </c>
      <c r="D16" s="14" t="s">
        <v>19</v>
      </c>
      <c r="E16" s="14">
        <v>13</v>
      </c>
      <c r="F16" s="14">
        <v>478</v>
      </c>
      <c r="G16" s="14">
        <v>6214</v>
      </c>
      <c r="H16" s="14">
        <v>5460</v>
      </c>
      <c r="I16" s="14">
        <v>754</v>
      </c>
      <c r="J16" s="14">
        <v>9010</v>
      </c>
      <c r="K16" s="15" t="str">
        <f>TEXT(Data!$A16,"mmm")</f>
        <v>Aug</v>
      </c>
      <c r="L16" s="14">
        <f t="shared" si="0"/>
        <v>-0.90183456710653365</v>
      </c>
      <c r="M16" s="18">
        <f>YEAR(Table1[[#This Row],[Date]])</f>
        <v>2023</v>
      </c>
    </row>
    <row r="17" spans="1:13" x14ac:dyDescent="0.3">
      <c r="A17" s="10">
        <v>45105</v>
      </c>
      <c r="B17" s="11" t="s">
        <v>10</v>
      </c>
      <c r="C17" s="11" t="s">
        <v>14</v>
      </c>
      <c r="D17" s="11" t="s">
        <v>20</v>
      </c>
      <c r="E17" s="11">
        <v>19</v>
      </c>
      <c r="F17" s="11">
        <v>622</v>
      </c>
      <c r="G17" s="11">
        <v>11818</v>
      </c>
      <c r="H17" s="11">
        <v>7657</v>
      </c>
      <c r="I17" s="11">
        <v>4161</v>
      </c>
      <c r="J17" s="11">
        <v>12994</v>
      </c>
      <c r="K17" s="12" t="str">
        <f>TEXT(Data!$A17,"mmm")</f>
        <v>Jun</v>
      </c>
      <c r="L17" s="11">
        <f t="shared" si="0"/>
        <v>0.62024031138940594</v>
      </c>
      <c r="M17" s="18">
        <f>YEAR(Table1[[#This Row],[Date]])</f>
        <v>2023</v>
      </c>
    </row>
    <row r="18" spans="1:13" x14ac:dyDescent="0.3">
      <c r="A18" s="13">
        <v>45285</v>
      </c>
      <c r="B18" s="14" t="s">
        <v>13</v>
      </c>
      <c r="C18" s="14" t="s">
        <v>14</v>
      </c>
      <c r="D18" s="14" t="s">
        <v>18</v>
      </c>
      <c r="E18" s="14">
        <v>12</v>
      </c>
      <c r="F18" s="14">
        <v>374</v>
      </c>
      <c r="G18" s="14">
        <v>4488</v>
      </c>
      <c r="H18" s="14">
        <v>2988</v>
      </c>
      <c r="I18" s="14">
        <v>1500</v>
      </c>
      <c r="J18" s="14">
        <v>8374</v>
      </c>
      <c r="K18" s="15" t="str">
        <f>TEXT(Data!$A18,"mmm")</f>
        <v>Dec</v>
      </c>
      <c r="L18" s="14">
        <f t="shared" si="0"/>
        <v>-1.3257575757575757</v>
      </c>
      <c r="M18" s="18">
        <f>YEAR(Table1[[#This Row],[Date]])</f>
        <v>2023</v>
      </c>
    </row>
    <row r="19" spans="1:13" x14ac:dyDescent="0.3">
      <c r="A19" s="10">
        <v>44665</v>
      </c>
      <c r="B19" s="11" t="s">
        <v>11</v>
      </c>
      <c r="C19" s="11" t="s">
        <v>16</v>
      </c>
      <c r="D19" s="11" t="s">
        <v>18</v>
      </c>
      <c r="E19" s="11">
        <v>17</v>
      </c>
      <c r="F19" s="11">
        <v>614</v>
      </c>
      <c r="G19" s="11">
        <v>10438</v>
      </c>
      <c r="H19" s="11">
        <v>7667</v>
      </c>
      <c r="I19" s="11">
        <v>2771</v>
      </c>
      <c r="J19" s="11">
        <v>10669</v>
      </c>
      <c r="K19" s="12" t="str">
        <f>TEXT(Data!$A19,"mmm")</f>
        <v>Apr</v>
      </c>
      <c r="L19" s="11">
        <f t="shared" si="0"/>
        <v>0.41483042728492048</v>
      </c>
      <c r="M19" s="18">
        <f>YEAR(Table1[[#This Row],[Date]])</f>
        <v>2022</v>
      </c>
    </row>
    <row r="20" spans="1:13" x14ac:dyDescent="0.3">
      <c r="A20" s="13">
        <v>45255</v>
      </c>
      <c r="B20" s="14" t="s">
        <v>12</v>
      </c>
      <c r="C20" s="14" t="s">
        <v>16</v>
      </c>
      <c r="D20" s="14" t="s">
        <v>19</v>
      </c>
      <c r="E20" s="14">
        <v>12</v>
      </c>
      <c r="F20" s="14">
        <v>509</v>
      </c>
      <c r="G20" s="14">
        <v>6108</v>
      </c>
      <c r="H20" s="14">
        <v>3264</v>
      </c>
      <c r="I20" s="14">
        <v>2844</v>
      </c>
      <c r="J20" s="14">
        <v>11722</v>
      </c>
      <c r="K20" s="15" t="str">
        <f>TEXT(Data!$A20,"mmm")</f>
        <v>Nov</v>
      </c>
      <c r="L20" s="14">
        <f t="shared" si="0"/>
        <v>-0.37131630648330061</v>
      </c>
      <c r="M20" s="18">
        <f>YEAR(Table1[[#This Row],[Date]])</f>
        <v>2023</v>
      </c>
    </row>
    <row r="21" spans="1:13" x14ac:dyDescent="0.3">
      <c r="A21" s="10">
        <v>45084</v>
      </c>
      <c r="B21" s="11" t="s">
        <v>13</v>
      </c>
      <c r="C21" s="11" t="s">
        <v>17</v>
      </c>
      <c r="D21" s="11" t="s">
        <v>23</v>
      </c>
      <c r="E21" s="11">
        <v>12</v>
      </c>
      <c r="F21" s="11">
        <v>698</v>
      </c>
      <c r="G21" s="11">
        <v>8376</v>
      </c>
      <c r="H21" s="11">
        <v>5532</v>
      </c>
      <c r="I21" s="11">
        <v>2844</v>
      </c>
      <c r="J21" s="11">
        <v>13343</v>
      </c>
      <c r="K21" s="12" t="str">
        <f>TEXT(Data!$A21,"mmm")</f>
        <v>Jun</v>
      </c>
      <c r="L21" s="11">
        <f t="shared" si="0"/>
        <v>0.92048710601719197</v>
      </c>
      <c r="M21" s="18">
        <f>YEAR(Table1[[#This Row],[Date]])</f>
        <v>2023</v>
      </c>
    </row>
    <row r="22" spans="1:13" x14ac:dyDescent="0.3">
      <c r="A22" s="13">
        <v>45166</v>
      </c>
      <c r="B22" s="14" t="s">
        <v>11</v>
      </c>
      <c r="C22" s="14" t="s">
        <v>17</v>
      </c>
      <c r="D22" s="14" t="s">
        <v>21</v>
      </c>
      <c r="E22" s="14">
        <v>2</v>
      </c>
      <c r="F22" s="14">
        <v>333</v>
      </c>
      <c r="G22" s="14">
        <v>666</v>
      </c>
      <c r="H22" s="14">
        <v>408</v>
      </c>
      <c r="I22" s="14">
        <v>258</v>
      </c>
      <c r="J22" s="14">
        <v>9849</v>
      </c>
      <c r="K22" s="15" t="str">
        <f>TEXT(Data!$A22,"mmm")</f>
        <v>Aug</v>
      </c>
      <c r="L22" s="14">
        <f t="shared" si="0"/>
        <v>-12.063063063063064</v>
      </c>
      <c r="M22" s="18">
        <f>YEAR(Table1[[#This Row],[Date]])</f>
        <v>2023</v>
      </c>
    </row>
    <row r="23" spans="1:13" x14ac:dyDescent="0.3">
      <c r="A23" s="10">
        <v>45380</v>
      </c>
      <c r="B23" s="11" t="s">
        <v>12</v>
      </c>
      <c r="C23" s="11" t="s">
        <v>14</v>
      </c>
      <c r="D23" s="11" t="s">
        <v>22</v>
      </c>
      <c r="E23" s="11">
        <v>15</v>
      </c>
      <c r="F23" s="11">
        <v>580</v>
      </c>
      <c r="G23" s="11">
        <v>8700</v>
      </c>
      <c r="H23" s="11">
        <v>6480</v>
      </c>
      <c r="I23" s="11">
        <v>2220</v>
      </c>
      <c r="J23" s="11">
        <v>10789</v>
      </c>
      <c r="K23" s="12" t="str">
        <f>TEXT(Data!$A23,"mmm")</f>
        <v>Mar</v>
      </c>
      <c r="L23" s="11">
        <f t="shared" si="0"/>
        <v>0.4786206896551724</v>
      </c>
      <c r="M23" s="18">
        <f>YEAR(Table1[[#This Row],[Date]])</f>
        <v>2024</v>
      </c>
    </row>
    <row r="24" spans="1:13" x14ac:dyDescent="0.3">
      <c r="A24" s="13">
        <v>44798</v>
      </c>
      <c r="B24" s="14" t="s">
        <v>12</v>
      </c>
      <c r="C24" s="14" t="s">
        <v>15</v>
      </c>
      <c r="D24" s="14" t="s">
        <v>18</v>
      </c>
      <c r="E24" s="14">
        <v>8</v>
      </c>
      <c r="F24" s="14">
        <v>567</v>
      </c>
      <c r="G24" s="14">
        <v>4536</v>
      </c>
      <c r="H24" s="14">
        <v>3992</v>
      </c>
      <c r="I24" s="14">
        <v>544</v>
      </c>
      <c r="J24" s="14">
        <v>11255</v>
      </c>
      <c r="K24" s="15" t="str">
        <f>TEXT(Data!$A24,"mmm")</f>
        <v>Aug</v>
      </c>
      <c r="L24" s="14">
        <f t="shared" si="0"/>
        <v>0.69753086419753085</v>
      </c>
      <c r="M24" s="18">
        <f>YEAR(Table1[[#This Row],[Date]])</f>
        <v>2022</v>
      </c>
    </row>
    <row r="25" spans="1:13" x14ac:dyDescent="0.3">
      <c r="A25" s="10">
        <v>45198</v>
      </c>
      <c r="B25" s="11" t="s">
        <v>12</v>
      </c>
      <c r="C25" s="11" t="s">
        <v>16</v>
      </c>
      <c r="D25" s="11" t="s">
        <v>23</v>
      </c>
      <c r="E25" s="11">
        <v>4</v>
      </c>
      <c r="F25" s="11">
        <v>343</v>
      </c>
      <c r="G25" s="11">
        <v>1372</v>
      </c>
      <c r="H25" s="11">
        <v>920</v>
      </c>
      <c r="I25" s="11">
        <v>452</v>
      </c>
      <c r="J25" s="11">
        <v>8439</v>
      </c>
      <c r="K25" s="12" t="str">
        <f>TEXT(Data!$A25,"mmm")</f>
        <v>Sep</v>
      </c>
      <c r="L25" s="11">
        <f t="shared" si="0"/>
        <v>-4.1552478134110791</v>
      </c>
      <c r="M25" s="18">
        <f>YEAR(Table1[[#This Row],[Date]])</f>
        <v>2023</v>
      </c>
    </row>
    <row r="26" spans="1:13" x14ac:dyDescent="0.3">
      <c r="A26" s="13">
        <v>44602</v>
      </c>
      <c r="B26" s="14" t="s">
        <v>12</v>
      </c>
      <c r="C26" s="14" t="s">
        <v>15</v>
      </c>
      <c r="D26" s="14" t="s">
        <v>23</v>
      </c>
      <c r="E26" s="14">
        <v>11</v>
      </c>
      <c r="F26" s="14">
        <v>643</v>
      </c>
      <c r="G26" s="14">
        <v>7073</v>
      </c>
      <c r="H26" s="14">
        <v>5038</v>
      </c>
      <c r="I26" s="14">
        <v>2035</v>
      </c>
      <c r="J26" s="14">
        <v>8706</v>
      </c>
      <c r="K26" s="15" t="str">
        <f>TEXT(Data!$A26,"mmm")</f>
        <v>Feb</v>
      </c>
      <c r="L26" s="14">
        <f t="shared" si="0"/>
        <v>7.9174324897497525E-2</v>
      </c>
      <c r="M26" s="18">
        <f>YEAR(Table1[[#This Row],[Date]])</f>
        <v>2022</v>
      </c>
    </row>
    <row r="27" spans="1:13" x14ac:dyDescent="0.3">
      <c r="A27" s="10">
        <v>45607</v>
      </c>
      <c r="B27" s="11" t="s">
        <v>13</v>
      </c>
      <c r="C27" s="11" t="s">
        <v>15</v>
      </c>
      <c r="D27" s="11" t="s">
        <v>20</v>
      </c>
      <c r="E27" s="11">
        <v>13</v>
      </c>
      <c r="F27" s="11">
        <v>501</v>
      </c>
      <c r="G27" s="11">
        <v>6513</v>
      </c>
      <c r="H27" s="11">
        <v>5083</v>
      </c>
      <c r="I27" s="11">
        <v>1430</v>
      </c>
      <c r="J27" s="11">
        <v>10799</v>
      </c>
      <c r="K27" s="12" t="str">
        <f>TEXT(Data!$A27,"mmm")</f>
        <v>Nov</v>
      </c>
      <c r="L27" s="11">
        <f t="shared" si="0"/>
        <v>-0.23076923076923078</v>
      </c>
      <c r="M27" s="18">
        <f>YEAR(Table1[[#This Row],[Date]])</f>
        <v>2024</v>
      </c>
    </row>
    <row r="28" spans="1:13" x14ac:dyDescent="0.3">
      <c r="A28" s="13">
        <v>45566</v>
      </c>
      <c r="B28" s="14" t="s">
        <v>13</v>
      </c>
      <c r="C28" s="14" t="s">
        <v>16</v>
      </c>
      <c r="D28" s="14" t="s">
        <v>18</v>
      </c>
      <c r="E28" s="14">
        <v>16</v>
      </c>
      <c r="F28" s="14">
        <v>501</v>
      </c>
      <c r="G28" s="14">
        <v>8016</v>
      </c>
      <c r="H28" s="14">
        <v>7040</v>
      </c>
      <c r="I28" s="14">
        <v>976</v>
      </c>
      <c r="J28" s="14">
        <v>14200</v>
      </c>
      <c r="K28" s="15" t="str">
        <f>TEXT(Data!$A28,"mmm")</f>
        <v>Oct</v>
      </c>
      <c r="L28" s="14">
        <f t="shared" si="0"/>
        <v>0.37649700598802394</v>
      </c>
      <c r="M28" s="18">
        <f>YEAR(Table1[[#This Row],[Date]])</f>
        <v>2024</v>
      </c>
    </row>
    <row r="29" spans="1:13" x14ac:dyDescent="0.3">
      <c r="A29" s="10">
        <v>44810</v>
      </c>
      <c r="B29" s="11" t="s">
        <v>10</v>
      </c>
      <c r="C29" s="11" t="s">
        <v>16</v>
      </c>
      <c r="D29" s="11" t="s">
        <v>18</v>
      </c>
      <c r="E29" s="11">
        <v>14</v>
      </c>
      <c r="F29" s="11">
        <v>357</v>
      </c>
      <c r="G29" s="11">
        <v>4998</v>
      </c>
      <c r="H29" s="11">
        <v>3360</v>
      </c>
      <c r="I29" s="11">
        <v>1638</v>
      </c>
      <c r="J29" s="11">
        <v>13170</v>
      </c>
      <c r="K29" s="12" t="str">
        <f>TEXT(Data!$A29,"mmm")</f>
        <v>Sep</v>
      </c>
      <c r="L29" s="11">
        <f t="shared" si="0"/>
        <v>0.72468987595038015</v>
      </c>
      <c r="M29" s="18">
        <f>YEAR(Table1[[#This Row],[Date]])</f>
        <v>2022</v>
      </c>
    </row>
    <row r="30" spans="1:13" x14ac:dyDescent="0.3">
      <c r="A30" s="13">
        <v>45083</v>
      </c>
      <c r="B30" s="14" t="s">
        <v>10</v>
      </c>
      <c r="C30" s="14" t="s">
        <v>16</v>
      </c>
      <c r="D30" s="14" t="s">
        <v>23</v>
      </c>
      <c r="E30" s="14">
        <v>4</v>
      </c>
      <c r="F30" s="14">
        <v>344</v>
      </c>
      <c r="G30" s="14">
        <v>1376</v>
      </c>
      <c r="H30" s="14">
        <v>1148</v>
      </c>
      <c r="I30" s="14">
        <v>228</v>
      </c>
      <c r="J30" s="14">
        <v>8216</v>
      </c>
      <c r="K30" s="15" t="str">
        <f>TEXT(Data!$A30,"mmm")</f>
        <v>Jun</v>
      </c>
      <c r="L30" s="14">
        <f t="shared" si="0"/>
        <v>-2.5014534883720931</v>
      </c>
      <c r="M30" s="18">
        <f>YEAR(Table1[[#This Row],[Date]])</f>
        <v>2023</v>
      </c>
    </row>
    <row r="31" spans="1:13" x14ac:dyDescent="0.3">
      <c r="A31" s="10">
        <v>44818</v>
      </c>
      <c r="B31" s="11" t="s">
        <v>11</v>
      </c>
      <c r="C31" s="11" t="s">
        <v>15</v>
      </c>
      <c r="D31" s="11" t="s">
        <v>18</v>
      </c>
      <c r="E31" s="11">
        <v>11</v>
      </c>
      <c r="F31" s="11">
        <v>438</v>
      </c>
      <c r="G31" s="11">
        <v>4818</v>
      </c>
      <c r="H31" s="11">
        <v>4026</v>
      </c>
      <c r="I31" s="11">
        <v>792</v>
      </c>
      <c r="J31" s="11">
        <v>10509</v>
      </c>
      <c r="K31" s="12" t="str">
        <f>TEXT(Data!$A31,"mmm")</f>
        <v>Sep</v>
      </c>
      <c r="L31" s="11">
        <f t="shared" si="0"/>
        <v>0.32004981320049813</v>
      </c>
      <c r="M31" s="18">
        <f>YEAR(Table1[[#This Row],[Date]])</f>
        <v>2022</v>
      </c>
    </row>
    <row r="32" spans="1:13" x14ac:dyDescent="0.3">
      <c r="A32" s="13">
        <v>44927</v>
      </c>
      <c r="B32" s="14" t="s">
        <v>12</v>
      </c>
      <c r="C32" s="14" t="s">
        <v>17</v>
      </c>
      <c r="D32" s="14" t="s">
        <v>19</v>
      </c>
      <c r="E32" s="14">
        <v>9</v>
      </c>
      <c r="F32" s="14">
        <v>364</v>
      </c>
      <c r="G32" s="14">
        <v>3276</v>
      </c>
      <c r="H32" s="14">
        <v>1971</v>
      </c>
      <c r="I32" s="14">
        <v>1305</v>
      </c>
      <c r="J32" s="14">
        <v>8411</v>
      </c>
      <c r="K32" s="15" t="str">
        <f>TEXT(Data!$A32,"mmm")</f>
        <v>Jan</v>
      </c>
      <c r="L32" s="14">
        <f t="shared" si="0"/>
        <v>-0.1752136752136752</v>
      </c>
      <c r="M32" s="18">
        <f>YEAR(Table1[[#This Row],[Date]])</f>
        <v>2023</v>
      </c>
    </row>
    <row r="33" spans="1:13" x14ac:dyDescent="0.3">
      <c r="A33" s="10">
        <v>44946</v>
      </c>
      <c r="B33" s="11" t="s">
        <v>11</v>
      </c>
      <c r="C33" s="11" t="s">
        <v>14</v>
      </c>
      <c r="D33" s="11" t="s">
        <v>21</v>
      </c>
      <c r="E33" s="11">
        <v>10</v>
      </c>
      <c r="F33" s="11">
        <v>385</v>
      </c>
      <c r="G33" s="11">
        <v>3850</v>
      </c>
      <c r="H33" s="11">
        <v>2120</v>
      </c>
      <c r="I33" s="11">
        <v>1730</v>
      </c>
      <c r="J33" s="11">
        <v>14889</v>
      </c>
      <c r="K33" s="12" t="str">
        <f>TEXT(Data!$A33,"mmm")</f>
        <v>Jan</v>
      </c>
      <c r="L33" s="11">
        <f t="shared" si="0"/>
        <v>0.5636363636363636</v>
      </c>
      <c r="M33" s="18">
        <f>YEAR(Table1[[#This Row],[Date]])</f>
        <v>2023</v>
      </c>
    </row>
    <row r="34" spans="1:13" x14ac:dyDescent="0.3">
      <c r="A34" s="13">
        <v>44638</v>
      </c>
      <c r="B34" s="14" t="s">
        <v>11</v>
      </c>
      <c r="C34" s="14" t="s">
        <v>14</v>
      </c>
      <c r="D34" s="14" t="s">
        <v>18</v>
      </c>
      <c r="E34" s="14">
        <v>3</v>
      </c>
      <c r="F34" s="14">
        <v>560</v>
      </c>
      <c r="G34" s="14">
        <v>1680</v>
      </c>
      <c r="H34" s="14">
        <v>1125</v>
      </c>
      <c r="I34" s="14">
        <v>555</v>
      </c>
      <c r="J34" s="14">
        <v>10282</v>
      </c>
      <c r="K34" s="15" t="str">
        <f>TEXT(Data!$A34,"mmm")</f>
        <v>Mar</v>
      </c>
      <c r="L34" s="14">
        <f t="shared" ref="L34:L65" si="1">(G34-G35)/G34</f>
        <v>-1.3809523809523809</v>
      </c>
      <c r="M34" s="18">
        <f>YEAR(Table1[[#This Row],[Date]])</f>
        <v>2022</v>
      </c>
    </row>
    <row r="35" spans="1:13" x14ac:dyDescent="0.3">
      <c r="A35" s="10">
        <v>45154</v>
      </c>
      <c r="B35" s="11" t="s">
        <v>11</v>
      </c>
      <c r="C35" s="11" t="s">
        <v>14</v>
      </c>
      <c r="D35" s="11" t="s">
        <v>18</v>
      </c>
      <c r="E35" s="11">
        <v>8</v>
      </c>
      <c r="F35" s="11">
        <v>500</v>
      </c>
      <c r="G35" s="11">
        <v>4000</v>
      </c>
      <c r="H35" s="11">
        <v>3408</v>
      </c>
      <c r="I35" s="11">
        <v>592</v>
      </c>
      <c r="J35" s="11">
        <v>12342</v>
      </c>
      <c r="K35" s="12" t="str">
        <f>TEXT(Data!$A35,"mmm")</f>
        <v>Aug</v>
      </c>
      <c r="L35" s="11">
        <f t="shared" si="1"/>
        <v>0.84650000000000003</v>
      </c>
      <c r="M35" s="18">
        <f>YEAR(Table1[[#This Row],[Date]])</f>
        <v>2023</v>
      </c>
    </row>
    <row r="36" spans="1:13" x14ac:dyDescent="0.3">
      <c r="A36" s="13">
        <v>45454</v>
      </c>
      <c r="B36" s="14" t="s">
        <v>10</v>
      </c>
      <c r="C36" s="14" t="s">
        <v>16</v>
      </c>
      <c r="D36" s="14" t="s">
        <v>22</v>
      </c>
      <c r="E36" s="14">
        <v>1</v>
      </c>
      <c r="F36" s="14">
        <v>614</v>
      </c>
      <c r="G36" s="14">
        <v>614</v>
      </c>
      <c r="H36" s="14">
        <v>444</v>
      </c>
      <c r="I36" s="14">
        <v>170</v>
      </c>
      <c r="J36" s="14">
        <v>8554</v>
      </c>
      <c r="K36" s="15" t="str">
        <f>TEXT(Data!$A36,"mmm")</f>
        <v>Jun</v>
      </c>
      <c r="L36" s="14">
        <f t="shared" si="1"/>
        <v>-8.3061889250814328E-2</v>
      </c>
      <c r="M36" s="18">
        <f>YEAR(Table1[[#This Row],[Date]])</f>
        <v>2024</v>
      </c>
    </row>
    <row r="37" spans="1:13" x14ac:dyDescent="0.3">
      <c r="A37" s="10">
        <v>44946</v>
      </c>
      <c r="B37" s="11" t="s">
        <v>10</v>
      </c>
      <c r="C37" s="11" t="s">
        <v>16</v>
      </c>
      <c r="D37" s="11" t="s">
        <v>21</v>
      </c>
      <c r="E37" s="11">
        <v>1</v>
      </c>
      <c r="F37" s="11">
        <v>665</v>
      </c>
      <c r="G37" s="11">
        <v>665</v>
      </c>
      <c r="H37" s="11">
        <v>445</v>
      </c>
      <c r="I37" s="11">
        <v>220</v>
      </c>
      <c r="J37" s="11">
        <v>8238</v>
      </c>
      <c r="K37" s="12" t="str">
        <f>TEXT(Data!$A37,"mmm")</f>
        <v>Jan</v>
      </c>
      <c r="L37" s="11">
        <f t="shared" si="1"/>
        <v>-8.0812030075187966</v>
      </c>
      <c r="M37" s="18">
        <f>YEAR(Table1[[#This Row],[Date]])</f>
        <v>2023</v>
      </c>
    </row>
    <row r="38" spans="1:13" x14ac:dyDescent="0.3">
      <c r="A38" s="13">
        <v>45199</v>
      </c>
      <c r="B38" s="14" t="s">
        <v>10</v>
      </c>
      <c r="C38" s="14" t="s">
        <v>14</v>
      </c>
      <c r="D38" s="14" t="s">
        <v>23</v>
      </c>
      <c r="E38" s="14">
        <v>11</v>
      </c>
      <c r="F38" s="14">
        <v>549</v>
      </c>
      <c r="G38" s="14">
        <v>6039</v>
      </c>
      <c r="H38" s="14">
        <v>4708</v>
      </c>
      <c r="I38" s="14">
        <v>1331</v>
      </c>
      <c r="J38" s="14">
        <v>9652</v>
      </c>
      <c r="K38" s="15" t="str">
        <f>TEXT(Data!$A38,"mmm")</f>
        <v>Sep</v>
      </c>
      <c r="L38" s="14">
        <f t="shared" si="1"/>
        <v>0.84997516145057128</v>
      </c>
      <c r="M38" s="18">
        <f>YEAR(Table1[[#This Row],[Date]])</f>
        <v>2023</v>
      </c>
    </row>
    <row r="39" spans="1:13" x14ac:dyDescent="0.3">
      <c r="A39" s="10">
        <v>45175</v>
      </c>
      <c r="B39" s="11" t="s">
        <v>10</v>
      </c>
      <c r="C39" s="11" t="s">
        <v>17</v>
      </c>
      <c r="D39" s="11" t="s">
        <v>21</v>
      </c>
      <c r="E39" s="11">
        <v>3</v>
      </c>
      <c r="F39" s="11">
        <v>302</v>
      </c>
      <c r="G39" s="11">
        <v>906</v>
      </c>
      <c r="H39" s="11">
        <v>723</v>
      </c>
      <c r="I39" s="11">
        <v>183</v>
      </c>
      <c r="J39" s="11">
        <v>13053</v>
      </c>
      <c r="K39" s="12" t="str">
        <f>TEXT(Data!$A39,"mmm")</f>
        <v>Sep</v>
      </c>
      <c r="L39" s="11">
        <f t="shared" si="1"/>
        <v>0.32671081677704195</v>
      </c>
      <c r="M39" s="18">
        <f>YEAR(Table1[[#This Row],[Date]])</f>
        <v>2023</v>
      </c>
    </row>
    <row r="40" spans="1:13" x14ac:dyDescent="0.3">
      <c r="A40" s="13">
        <v>44950</v>
      </c>
      <c r="B40" s="14" t="s">
        <v>13</v>
      </c>
      <c r="C40" s="14" t="s">
        <v>15</v>
      </c>
      <c r="D40" s="14" t="s">
        <v>22</v>
      </c>
      <c r="E40" s="14">
        <v>1</v>
      </c>
      <c r="F40" s="14">
        <v>610</v>
      </c>
      <c r="G40" s="14">
        <v>610</v>
      </c>
      <c r="H40" s="14">
        <v>417</v>
      </c>
      <c r="I40" s="14">
        <v>193</v>
      </c>
      <c r="J40" s="14">
        <v>8787</v>
      </c>
      <c r="K40" s="15" t="str">
        <f>TEXT(Data!$A40,"mmm")</f>
        <v>Jan</v>
      </c>
      <c r="L40" s="14">
        <f t="shared" si="1"/>
        <v>-6.6868852459016397</v>
      </c>
      <c r="M40" s="18">
        <f>YEAR(Table1[[#This Row],[Date]])</f>
        <v>2023</v>
      </c>
    </row>
    <row r="41" spans="1:13" x14ac:dyDescent="0.3">
      <c r="A41" s="10">
        <v>45176</v>
      </c>
      <c r="B41" s="11" t="s">
        <v>13</v>
      </c>
      <c r="C41" s="11" t="s">
        <v>17</v>
      </c>
      <c r="D41" s="11" t="s">
        <v>19</v>
      </c>
      <c r="E41" s="11">
        <v>9</v>
      </c>
      <c r="F41" s="11">
        <v>521</v>
      </c>
      <c r="G41" s="11">
        <v>4689</v>
      </c>
      <c r="H41" s="11">
        <v>2844</v>
      </c>
      <c r="I41" s="11">
        <v>1845</v>
      </c>
      <c r="J41" s="11">
        <v>14303</v>
      </c>
      <c r="K41" s="12" t="str">
        <f>TEXT(Data!$A41,"mmm")</f>
        <v>Sep</v>
      </c>
      <c r="L41" s="11">
        <f t="shared" si="1"/>
        <v>0.51055662188099804</v>
      </c>
      <c r="M41" s="18">
        <f>YEAR(Table1[[#This Row],[Date]])</f>
        <v>2023</v>
      </c>
    </row>
    <row r="42" spans="1:13" x14ac:dyDescent="0.3">
      <c r="A42" s="13">
        <v>44954</v>
      </c>
      <c r="B42" s="14" t="s">
        <v>13</v>
      </c>
      <c r="C42" s="14" t="s">
        <v>14</v>
      </c>
      <c r="D42" s="14" t="s">
        <v>18</v>
      </c>
      <c r="E42" s="14">
        <v>5</v>
      </c>
      <c r="F42" s="14">
        <v>459</v>
      </c>
      <c r="G42" s="14">
        <v>2295</v>
      </c>
      <c r="H42" s="14">
        <v>1670</v>
      </c>
      <c r="I42" s="14">
        <v>625</v>
      </c>
      <c r="J42" s="14">
        <v>10065</v>
      </c>
      <c r="K42" s="15" t="str">
        <f>TEXT(Data!$A42,"mmm")</f>
        <v>Jan</v>
      </c>
      <c r="L42" s="14">
        <f t="shared" si="1"/>
        <v>-2.2976034858387799</v>
      </c>
      <c r="M42" s="18">
        <f>YEAR(Table1[[#This Row],[Date]])</f>
        <v>2023</v>
      </c>
    </row>
    <row r="43" spans="1:13" x14ac:dyDescent="0.3">
      <c r="A43" s="10">
        <v>45568</v>
      </c>
      <c r="B43" s="11" t="s">
        <v>13</v>
      </c>
      <c r="C43" s="11" t="s">
        <v>14</v>
      </c>
      <c r="D43" s="11" t="s">
        <v>18</v>
      </c>
      <c r="E43" s="11">
        <v>16</v>
      </c>
      <c r="F43" s="11">
        <v>473</v>
      </c>
      <c r="G43" s="11">
        <v>7568</v>
      </c>
      <c r="H43" s="11">
        <v>5024</v>
      </c>
      <c r="I43" s="11">
        <v>2544</v>
      </c>
      <c r="J43" s="11">
        <v>10162</v>
      </c>
      <c r="K43" s="12" t="str">
        <f>TEXT(Data!$A43,"mmm")</f>
        <v>Oct</v>
      </c>
      <c r="L43" s="11">
        <f t="shared" si="1"/>
        <v>0.15829809725158561</v>
      </c>
      <c r="M43" s="18">
        <f>YEAR(Table1[[#This Row],[Date]])</f>
        <v>2024</v>
      </c>
    </row>
    <row r="44" spans="1:13" x14ac:dyDescent="0.3">
      <c r="A44" s="13">
        <v>44960</v>
      </c>
      <c r="B44" s="14" t="s">
        <v>10</v>
      </c>
      <c r="C44" s="14" t="s">
        <v>15</v>
      </c>
      <c r="D44" s="14" t="s">
        <v>20</v>
      </c>
      <c r="E44" s="14">
        <v>14</v>
      </c>
      <c r="F44" s="14">
        <v>455</v>
      </c>
      <c r="G44" s="14">
        <v>6370</v>
      </c>
      <c r="H44" s="14">
        <v>4914</v>
      </c>
      <c r="I44" s="14">
        <v>1456</v>
      </c>
      <c r="J44" s="14">
        <v>10159</v>
      </c>
      <c r="K44" s="15" t="str">
        <f>TEXT(Data!$A44,"mmm")</f>
        <v>Feb</v>
      </c>
      <c r="L44" s="14">
        <f t="shared" si="1"/>
        <v>-0.4758241758241758</v>
      </c>
      <c r="M44" s="18">
        <f>YEAR(Table1[[#This Row],[Date]])</f>
        <v>2023</v>
      </c>
    </row>
    <row r="45" spans="1:13" x14ac:dyDescent="0.3">
      <c r="A45" s="10">
        <v>45161</v>
      </c>
      <c r="B45" s="11" t="s">
        <v>12</v>
      </c>
      <c r="C45" s="11" t="s">
        <v>14</v>
      </c>
      <c r="D45" s="11" t="s">
        <v>19</v>
      </c>
      <c r="E45" s="11">
        <v>17</v>
      </c>
      <c r="F45" s="11">
        <v>553</v>
      </c>
      <c r="G45" s="11">
        <v>9401</v>
      </c>
      <c r="H45" s="11">
        <v>5899</v>
      </c>
      <c r="I45" s="11">
        <v>3502</v>
      </c>
      <c r="J45" s="11">
        <v>14966</v>
      </c>
      <c r="K45" s="12" t="str">
        <f>TEXT(Data!$A45,"mmm")</f>
        <v>Aug</v>
      </c>
      <c r="L45" s="11">
        <f t="shared" si="1"/>
        <v>0.94458036379108601</v>
      </c>
      <c r="M45" s="18">
        <f>YEAR(Table1[[#This Row],[Date]])</f>
        <v>2023</v>
      </c>
    </row>
    <row r="46" spans="1:13" x14ac:dyDescent="0.3">
      <c r="A46" s="13">
        <v>45482</v>
      </c>
      <c r="B46" s="14" t="s">
        <v>12</v>
      </c>
      <c r="C46" s="14" t="s">
        <v>14</v>
      </c>
      <c r="D46" s="14" t="s">
        <v>18</v>
      </c>
      <c r="E46" s="14">
        <v>1</v>
      </c>
      <c r="F46" s="14">
        <v>521</v>
      </c>
      <c r="G46" s="14">
        <v>521</v>
      </c>
      <c r="H46" s="14">
        <v>392</v>
      </c>
      <c r="I46" s="14">
        <v>129</v>
      </c>
      <c r="J46" s="14">
        <v>10759</v>
      </c>
      <c r="K46" s="15" t="str">
        <f>TEXT(Data!$A46,"mmm")</f>
        <v>Jul</v>
      </c>
      <c r="L46" s="14">
        <f t="shared" si="1"/>
        <v>-11.773512476007678</v>
      </c>
      <c r="M46" s="18">
        <f>YEAR(Table1[[#This Row],[Date]])</f>
        <v>2024</v>
      </c>
    </row>
    <row r="47" spans="1:13" x14ac:dyDescent="0.3">
      <c r="A47" s="10">
        <v>45514</v>
      </c>
      <c r="B47" s="11" t="s">
        <v>13</v>
      </c>
      <c r="C47" s="11" t="s">
        <v>17</v>
      </c>
      <c r="D47" s="11" t="s">
        <v>19</v>
      </c>
      <c r="E47" s="11">
        <v>11</v>
      </c>
      <c r="F47" s="11">
        <v>605</v>
      </c>
      <c r="G47" s="11">
        <v>6655</v>
      </c>
      <c r="H47" s="11">
        <v>5467</v>
      </c>
      <c r="I47" s="11">
        <v>1188</v>
      </c>
      <c r="J47" s="11">
        <v>14929</v>
      </c>
      <c r="K47" s="12" t="str">
        <f>TEXT(Data!$A47,"mmm")</f>
        <v>Aug</v>
      </c>
      <c r="L47" s="11">
        <f t="shared" si="1"/>
        <v>0.15702479338842976</v>
      </c>
      <c r="M47" s="18">
        <f>YEAR(Table1[[#This Row],[Date]])</f>
        <v>2024</v>
      </c>
    </row>
    <row r="48" spans="1:13" x14ac:dyDescent="0.3">
      <c r="A48" s="13">
        <v>44961</v>
      </c>
      <c r="B48" s="14" t="s">
        <v>13</v>
      </c>
      <c r="C48" s="14" t="s">
        <v>14</v>
      </c>
      <c r="D48" s="14" t="s">
        <v>22</v>
      </c>
      <c r="E48" s="14">
        <v>11</v>
      </c>
      <c r="F48" s="14">
        <v>510</v>
      </c>
      <c r="G48" s="14">
        <v>5610</v>
      </c>
      <c r="H48" s="14">
        <v>4004</v>
      </c>
      <c r="I48" s="14">
        <v>1606</v>
      </c>
      <c r="J48" s="14">
        <v>11712</v>
      </c>
      <c r="K48" s="15" t="str">
        <f>TEXT(Data!$A48,"mmm")</f>
        <v>Feb</v>
      </c>
      <c r="L48" s="14">
        <f t="shared" si="1"/>
        <v>0.53796791443850267</v>
      </c>
      <c r="M48" s="18">
        <f>YEAR(Table1[[#This Row],[Date]])</f>
        <v>2023</v>
      </c>
    </row>
    <row r="49" spans="1:13" x14ac:dyDescent="0.3">
      <c r="A49" s="10">
        <v>45531</v>
      </c>
      <c r="B49" s="11" t="s">
        <v>12</v>
      </c>
      <c r="C49" s="11" t="s">
        <v>16</v>
      </c>
      <c r="D49" s="11" t="s">
        <v>19</v>
      </c>
      <c r="E49" s="11">
        <v>9</v>
      </c>
      <c r="F49" s="11">
        <v>288</v>
      </c>
      <c r="G49" s="11">
        <v>2592</v>
      </c>
      <c r="H49" s="11">
        <v>1818</v>
      </c>
      <c r="I49" s="11">
        <v>774</v>
      </c>
      <c r="J49" s="11">
        <v>12286</v>
      </c>
      <c r="K49" s="12" t="str">
        <f>TEXT(Data!$A49,"mmm")</f>
        <v>Aug</v>
      </c>
      <c r="L49" s="11">
        <f t="shared" si="1"/>
        <v>-3.9552469135802468</v>
      </c>
      <c r="M49" s="18">
        <f>YEAR(Table1[[#This Row],[Date]])</f>
        <v>2024</v>
      </c>
    </row>
    <row r="50" spans="1:13" x14ac:dyDescent="0.3">
      <c r="A50" s="13">
        <v>45296</v>
      </c>
      <c r="B50" s="14" t="s">
        <v>12</v>
      </c>
      <c r="C50" s="14" t="s">
        <v>15</v>
      </c>
      <c r="D50" s="14" t="s">
        <v>20</v>
      </c>
      <c r="E50" s="14">
        <v>19</v>
      </c>
      <c r="F50" s="14">
        <v>676</v>
      </c>
      <c r="G50" s="14">
        <v>12844</v>
      </c>
      <c r="H50" s="14">
        <v>8740</v>
      </c>
      <c r="I50" s="14">
        <v>4104</v>
      </c>
      <c r="J50" s="14">
        <v>12377</v>
      </c>
      <c r="K50" s="15" t="str">
        <f>TEXT(Data!$A50,"mmm")</f>
        <v>Jan</v>
      </c>
      <c r="L50" s="14">
        <f t="shared" si="1"/>
        <v>0.85284957957022733</v>
      </c>
      <c r="M50" s="18">
        <f>YEAR(Table1[[#This Row],[Date]])</f>
        <v>2024</v>
      </c>
    </row>
    <row r="51" spans="1:13" x14ac:dyDescent="0.3">
      <c r="A51" s="10">
        <v>45297</v>
      </c>
      <c r="B51" s="11" t="s">
        <v>13</v>
      </c>
      <c r="C51" s="11" t="s">
        <v>14</v>
      </c>
      <c r="D51" s="11" t="s">
        <v>23</v>
      </c>
      <c r="E51" s="11">
        <v>3</v>
      </c>
      <c r="F51" s="11">
        <v>630</v>
      </c>
      <c r="G51" s="11">
        <v>1890</v>
      </c>
      <c r="H51" s="11">
        <v>1476</v>
      </c>
      <c r="I51" s="11">
        <v>414</v>
      </c>
      <c r="J51" s="11">
        <v>14949</v>
      </c>
      <c r="K51" s="12" t="str">
        <f>TEXT(Data!$A51,"mmm")</f>
        <v>Jan</v>
      </c>
      <c r="L51" s="11">
        <f t="shared" si="1"/>
        <v>-0.12698412698412698</v>
      </c>
      <c r="M51" s="18">
        <f>YEAR(Table1[[#This Row],[Date]])</f>
        <v>2024</v>
      </c>
    </row>
    <row r="52" spans="1:13" x14ac:dyDescent="0.3">
      <c r="A52" s="13">
        <v>44668</v>
      </c>
      <c r="B52" s="14" t="s">
        <v>10</v>
      </c>
      <c r="C52" s="14" t="s">
        <v>17</v>
      </c>
      <c r="D52" s="14" t="s">
        <v>19</v>
      </c>
      <c r="E52" s="14">
        <v>6</v>
      </c>
      <c r="F52" s="14">
        <v>355</v>
      </c>
      <c r="G52" s="14">
        <v>2130</v>
      </c>
      <c r="H52" s="14">
        <v>1770</v>
      </c>
      <c r="I52" s="14">
        <v>360</v>
      </c>
      <c r="J52" s="14">
        <v>12693</v>
      </c>
      <c r="K52" s="15" t="str">
        <f>TEXT(Data!$A52,"mmm")</f>
        <v>Apr</v>
      </c>
      <c r="L52" s="14">
        <f t="shared" si="1"/>
        <v>-0.5286384976525822</v>
      </c>
      <c r="M52" s="18">
        <f>YEAR(Table1[[#This Row],[Date]])</f>
        <v>2022</v>
      </c>
    </row>
    <row r="53" spans="1:13" x14ac:dyDescent="0.3">
      <c r="A53" s="10">
        <v>44901</v>
      </c>
      <c r="B53" s="11" t="s">
        <v>10</v>
      </c>
      <c r="C53" s="11" t="s">
        <v>14</v>
      </c>
      <c r="D53" s="11" t="s">
        <v>23</v>
      </c>
      <c r="E53" s="11">
        <v>8</v>
      </c>
      <c r="F53" s="11">
        <v>407</v>
      </c>
      <c r="G53" s="11">
        <v>3256</v>
      </c>
      <c r="H53" s="11">
        <v>1712</v>
      </c>
      <c r="I53" s="11">
        <v>1544</v>
      </c>
      <c r="J53" s="11">
        <v>12608</v>
      </c>
      <c r="K53" s="12" t="str">
        <f>TEXT(Data!$A53,"mmm")</f>
        <v>Dec</v>
      </c>
      <c r="L53" s="11">
        <f t="shared" si="1"/>
        <v>-0.57985257985257987</v>
      </c>
      <c r="M53" s="18">
        <f>YEAR(Table1[[#This Row],[Date]])</f>
        <v>2022</v>
      </c>
    </row>
    <row r="54" spans="1:13" x14ac:dyDescent="0.3">
      <c r="A54" s="13">
        <v>44790</v>
      </c>
      <c r="B54" s="14" t="s">
        <v>13</v>
      </c>
      <c r="C54" s="14" t="s">
        <v>16</v>
      </c>
      <c r="D54" s="14" t="s">
        <v>21</v>
      </c>
      <c r="E54" s="14">
        <v>8</v>
      </c>
      <c r="F54" s="14">
        <v>643</v>
      </c>
      <c r="G54" s="14">
        <v>5144</v>
      </c>
      <c r="H54" s="14">
        <v>3328</v>
      </c>
      <c r="I54" s="14">
        <v>1816</v>
      </c>
      <c r="J54" s="14">
        <v>12477</v>
      </c>
      <c r="K54" s="15" t="str">
        <f>TEXT(Data!$A54,"mmm")</f>
        <v>Aug</v>
      </c>
      <c r="L54" s="14">
        <f t="shared" si="1"/>
        <v>-0.10925349922239502</v>
      </c>
      <c r="M54" s="18">
        <f>YEAR(Table1[[#This Row],[Date]])</f>
        <v>2022</v>
      </c>
    </row>
    <row r="55" spans="1:13" x14ac:dyDescent="0.3">
      <c r="A55" s="10">
        <v>45485</v>
      </c>
      <c r="B55" s="11" t="s">
        <v>10</v>
      </c>
      <c r="C55" s="11" t="s">
        <v>16</v>
      </c>
      <c r="D55" s="11" t="s">
        <v>23</v>
      </c>
      <c r="E55" s="11">
        <v>18</v>
      </c>
      <c r="F55" s="11">
        <v>317</v>
      </c>
      <c r="G55" s="11">
        <v>5706</v>
      </c>
      <c r="H55" s="11">
        <v>4788</v>
      </c>
      <c r="I55" s="11">
        <v>918</v>
      </c>
      <c r="J55" s="11">
        <v>10053</v>
      </c>
      <c r="K55" s="12" t="str">
        <f>TEXT(Data!$A55,"mmm")</f>
        <v>Jul</v>
      </c>
      <c r="L55" s="11">
        <f t="shared" si="1"/>
        <v>-0.40904311251314407</v>
      </c>
      <c r="M55" s="18">
        <f>YEAR(Table1[[#This Row],[Date]])</f>
        <v>2024</v>
      </c>
    </row>
    <row r="56" spans="1:13" x14ac:dyDescent="0.3">
      <c r="A56" s="13">
        <v>44724</v>
      </c>
      <c r="B56" s="14" t="s">
        <v>10</v>
      </c>
      <c r="C56" s="14" t="s">
        <v>14</v>
      </c>
      <c r="D56" s="14" t="s">
        <v>20</v>
      </c>
      <c r="E56" s="14">
        <v>20</v>
      </c>
      <c r="F56" s="14">
        <v>402</v>
      </c>
      <c r="G56" s="14">
        <v>8040</v>
      </c>
      <c r="H56" s="14">
        <v>6860</v>
      </c>
      <c r="I56" s="14">
        <v>1180</v>
      </c>
      <c r="J56" s="14">
        <v>8149</v>
      </c>
      <c r="K56" s="15" t="str">
        <f>TEXT(Data!$A56,"mmm")</f>
        <v>Jun</v>
      </c>
      <c r="L56" s="14">
        <f t="shared" si="1"/>
        <v>0.79552238805970155</v>
      </c>
      <c r="M56" s="18">
        <f>YEAR(Table1[[#This Row],[Date]])</f>
        <v>2022</v>
      </c>
    </row>
    <row r="57" spans="1:13" x14ac:dyDescent="0.3">
      <c r="A57" s="10">
        <v>45073</v>
      </c>
      <c r="B57" s="11" t="s">
        <v>10</v>
      </c>
      <c r="C57" s="11" t="s">
        <v>16</v>
      </c>
      <c r="D57" s="11" t="s">
        <v>20</v>
      </c>
      <c r="E57" s="11">
        <v>4</v>
      </c>
      <c r="F57" s="11">
        <v>411</v>
      </c>
      <c r="G57" s="11">
        <v>1644</v>
      </c>
      <c r="H57" s="11">
        <v>808</v>
      </c>
      <c r="I57" s="11">
        <v>836</v>
      </c>
      <c r="J57" s="11">
        <v>9050</v>
      </c>
      <c r="K57" s="12" t="str">
        <f>TEXT(Data!$A57,"mmm")</f>
        <v>May</v>
      </c>
      <c r="L57" s="11">
        <f t="shared" si="1"/>
        <v>-3.778588807785888</v>
      </c>
      <c r="M57" s="18">
        <f>YEAR(Table1[[#This Row],[Date]])</f>
        <v>2023</v>
      </c>
    </row>
    <row r="58" spans="1:13" x14ac:dyDescent="0.3">
      <c r="A58" s="13">
        <v>45425</v>
      </c>
      <c r="B58" s="14" t="s">
        <v>12</v>
      </c>
      <c r="C58" s="14" t="s">
        <v>15</v>
      </c>
      <c r="D58" s="14" t="s">
        <v>20</v>
      </c>
      <c r="E58" s="14">
        <v>16</v>
      </c>
      <c r="F58" s="14">
        <v>491</v>
      </c>
      <c r="G58" s="14">
        <v>7856</v>
      </c>
      <c r="H58" s="14">
        <v>4720</v>
      </c>
      <c r="I58" s="14">
        <v>3136</v>
      </c>
      <c r="J58" s="14">
        <v>10525</v>
      </c>
      <c r="K58" s="15" t="str">
        <f>TEXT(Data!$A58,"mmm")</f>
        <v>May</v>
      </c>
      <c r="L58" s="14">
        <f t="shared" si="1"/>
        <v>0.52342158859470467</v>
      </c>
      <c r="M58" s="18">
        <f>YEAR(Table1[[#This Row],[Date]])</f>
        <v>2024</v>
      </c>
    </row>
    <row r="59" spans="1:13" x14ac:dyDescent="0.3">
      <c r="A59" s="10">
        <v>44670</v>
      </c>
      <c r="B59" s="11" t="s">
        <v>13</v>
      </c>
      <c r="C59" s="11" t="s">
        <v>14</v>
      </c>
      <c r="D59" s="11" t="s">
        <v>19</v>
      </c>
      <c r="E59" s="11">
        <v>8</v>
      </c>
      <c r="F59" s="11">
        <v>468</v>
      </c>
      <c r="G59" s="11">
        <v>3744</v>
      </c>
      <c r="H59" s="11">
        <v>3144</v>
      </c>
      <c r="I59" s="11">
        <v>600</v>
      </c>
      <c r="J59" s="11">
        <v>12927</v>
      </c>
      <c r="K59" s="12" t="str">
        <f>TEXT(Data!$A59,"mmm")</f>
        <v>Apr</v>
      </c>
      <c r="L59" s="11">
        <f t="shared" si="1"/>
        <v>-2.0192307692307692</v>
      </c>
      <c r="M59" s="18">
        <f>YEAR(Table1[[#This Row],[Date]])</f>
        <v>2022</v>
      </c>
    </row>
    <row r="60" spans="1:13" x14ac:dyDescent="0.3">
      <c r="A60" s="13">
        <v>45091</v>
      </c>
      <c r="B60" s="14" t="s">
        <v>12</v>
      </c>
      <c r="C60" s="14" t="s">
        <v>14</v>
      </c>
      <c r="D60" s="14" t="s">
        <v>18</v>
      </c>
      <c r="E60" s="14">
        <v>18</v>
      </c>
      <c r="F60" s="14">
        <v>628</v>
      </c>
      <c r="G60" s="14">
        <v>11304</v>
      </c>
      <c r="H60" s="14">
        <v>6984</v>
      </c>
      <c r="I60" s="14">
        <v>4320</v>
      </c>
      <c r="J60" s="14">
        <v>13586</v>
      </c>
      <c r="K60" s="15" t="str">
        <f>TEXT(Data!$A60,"mmm")</f>
        <v>Jun</v>
      </c>
      <c r="L60" s="14">
        <f t="shared" si="1"/>
        <v>0.75230007077140837</v>
      </c>
      <c r="M60" s="18">
        <f>YEAR(Table1[[#This Row],[Date]])</f>
        <v>2023</v>
      </c>
    </row>
    <row r="61" spans="1:13" x14ac:dyDescent="0.3">
      <c r="A61" s="10">
        <v>44761</v>
      </c>
      <c r="B61" s="11" t="s">
        <v>12</v>
      </c>
      <c r="C61" s="11" t="s">
        <v>16</v>
      </c>
      <c r="D61" s="11" t="s">
        <v>20</v>
      </c>
      <c r="E61" s="11">
        <v>5</v>
      </c>
      <c r="F61" s="11">
        <v>560</v>
      </c>
      <c r="G61" s="11">
        <v>2800</v>
      </c>
      <c r="H61" s="11">
        <v>1785</v>
      </c>
      <c r="I61" s="11">
        <v>1015</v>
      </c>
      <c r="J61" s="11">
        <v>8830</v>
      </c>
      <c r="K61" s="12" t="str">
        <f>TEXT(Data!$A61,"mmm")</f>
        <v>Jul</v>
      </c>
      <c r="L61" s="11">
        <f t="shared" si="1"/>
        <v>-2.2117857142857145</v>
      </c>
      <c r="M61" s="18">
        <f>YEAR(Table1[[#This Row],[Date]])</f>
        <v>2022</v>
      </c>
    </row>
    <row r="62" spans="1:13" x14ac:dyDescent="0.3">
      <c r="A62" s="13">
        <v>45371</v>
      </c>
      <c r="B62" s="14" t="s">
        <v>12</v>
      </c>
      <c r="C62" s="14" t="s">
        <v>15</v>
      </c>
      <c r="D62" s="14" t="s">
        <v>21</v>
      </c>
      <c r="E62" s="14">
        <v>17</v>
      </c>
      <c r="F62" s="14">
        <v>529</v>
      </c>
      <c r="G62" s="14">
        <v>8993</v>
      </c>
      <c r="H62" s="14">
        <v>7718</v>
      </c>
      <c r="I62" s="14">
        <v>1275</v>
      </c>
      <c r="J62" s="14">
        <v>13439</v>
      </c>
      <c r="K62" s="15" t="str">
        <f>TEXT(Data!$A62,"mmm")</f>
        <v>Mar</v>
      </c>
      <c r="L62" s="14">
        <f t="shared" si="1"/>
        <v>5.5042811075280772E-2</v>
      </c>
      <c r="M62" s="18">
        <f>YEAR(Table1[[#This Row],[Date]])</f>
        <v>2024</v>
      </c>
    </row>
    <row r="63" spans="1:13" x14ac:dyDescent="0.3">
      <c r="A63" s="10">
        <v>45615</v>
      </c>
      <c r="B63" s="11" t="s">
        <v>11</v>
      </c>
      <c r="C63" s="11" t="s">
        <v>15</v>
      </c>
      <c r="D63" s="11" t="s">
        <v>18</v>
      </c>
      <c r="E63" s="11">
        <v>14</v>
      </c>
      <c r="F63" s="11">
        <v>607</v>
      </c>
      <c r="G63" s="11">
        <v>8498</v>
      </c>
      <c r="H63" s="11">
        <v>5390</v>
      </c>
      <c r="I63" s="11">
        <v>3108</v>
      </c>
      <c r="J63" s="11">
        <v>12320</v>
      </c>
      <c r="K63" s="12" t="str">
        <f>TEXT(Data!$A63,"mmm")</f>
        <v>Nov</v>
      </c>
      <c r="L63" s="11">
        <f t="shared" si="1"/>
        <v>0.61590962579430453</v>
      </c>
      <c r="M63" s="18">
        <f>YEAR(Table1[[#This Row],[Date]])</f>
        <v>2024</v>
      </c>
    </row>
    <row r="64" spans="1:13" x14ac:dyDescent="0.3">
      <c r="A64" s="13">
        <v>44635</v>
      </c>
      <c r="B64" s="14" t="s">
        <v>10</v>
      </c>
      <c r="C64" s="14" t="s">
        <v>17</v>
      </c>
      <c r="D64" s="14" t="s">
        <v>20</v>
      </c>
      <c r="E64" s="14">
        <v>6</v>
      </c>
      <c r="F64" s="14">
        <v>544</v>
      </c>
      <c r="G64" s="14">
        <v>3264</v>
      </c>
      <c r="H64" s="14">
        <v>2166</v>
      </c>
      <c r="I64" s="14">
        <v>1098</v>
      </c>
      <c r="J64" s="14">
        <v>8084</v>
      </c>
      <c r="K64" s="15" t="str">
        <f>TEXT(Data!$A64,"mmm")</f>
        <v>Mar</v>
      </c>
      <c r="L64" s="14">
        <f t="shared" si="1"/>
        <v>-2.0772058823529411</v>
      </c>
      <c r="M64" s="18">
        <f>YEAR(Table1[[#This Row],[Date]])</f>
        <v>2022</v>
      </c>
    </row>
    <row r="65" spans="1:13" x14ac:dyDescent="0.3">
      <c r="A65" s="10">
        <v>44689</v>
      </c>
      <c r="B65" s="11" t="s">
        <v>10</v>
      </c>
      <c r="C65" s="11" t="s">
        <v>17</v>
      </c>
      <c r="D65" s="11" t="s">
        <v>21</v>
      </c>
      <c r="E65" s="11">
        <v>18</v>
      </c>
      <c r="F65" s="11">
        <v>558</v>
      </c>
      <c r="G65" s="11">
        <v>10044</v>
      </c>
      <c r="H65" s="11">
        <v>7110</v>
      </c>
      <c r="I65" s="11">
        <v>2934</v>
      </c>
      <c r="J65" s="11">
        <v>11694</v>
      </c>
      <c r="K65" s="12" t="str">
        <f>TEXT(Data!$A65,"mmm")</f>
        <v>May</v>
      </c>
      <c r="L65" s="11">
        <f t="shared" si="1"/>
        <v>0.46993229788928714</v>
      </c>
      <c r="M65" s="18">
        <f>YEAR(Table1[[#This Row],[Date]])</f>
        <v>2022</v>
      </c>
    </row>
    <row r="66" spans="1:13" x14ac:dyDescent="0.3">
      <c r="A66" s="13">
        <v>45026</v>
      </c>
      <c r="B66" s="14" t="s">
        <v>10</v>
      </c>
      <c r="C66" s="14" t="s">
        <v>17</v>
      </c>
      <c r="D66" s="14" t="s">
        <v>19</v>
      </c>
      <c r="E66" s="14">
        <v>11</v>
      </c>
      <c r="F66" s="14">
        <v>484</v>
      </c>
      <c r="G66" s="14">
        <v>5324</v>
      </c>
      <c r="H66" s="14">
        <v>2717</v>
      </c>
      <c r="I66" s="14">
        <v>2607</v>
      </c>
      <c r="J66" s="14">
        <v>8175</v>
      </c>
      <c r="K66" s="15" t="str">
        <f>TEXT(Data!$A66,"mmm")</f>
        <v>Apr</v>
      </c>
      <c r="L66" s="14">
        <f t="shared" ref="L66:L101" si="2">(G66-G67)/G66</f>
        <v>0.27873779113448532</v>
      </c>
      <c r="M66" s="18">
        <f>YEAR(Table1[[#This Row],[Date]])</f>
        <v>2023</v>
      </c>
    </row>
    <row r="67" spans="1:13" x14ac:dyDescent="0.3">
      <c r="A67" s="10">
        <v>44909</v>
      </c>
      <c r="B67" s="11" t="s">
        <v>11</v>
      </c>
      <c r="C67" s="11" t="s">
        <v>17</v>
      </c>
      <c r="D67" s="11" t="s">
        <v>18</v>
      </c>
      <c r="E67" s="11">
        <v>8</v>
      </c>
      <c r="F67" s="11">
        <v>480</v>
      </c>
      <c r="G67" s="11">
        <v>3840</v>
      </c>
      <c r="H67" s="11">
        <v>2184</v>
      </c>
      <c r="I67" s="11">
        <v>1656</v>
      </c>
      <c r="J67" s="11">
        <v>13321</v>
      </c>
      <c r="K67" s="12" t="str">
        <f>TEXT(Data!$A67,"mmm")</f>
        <v>Dec</v>
      </c>
      <c r="L67" s="11">
        <f t="shared" si="2"/>
        <v>0.86302083333333335</v>
      </c>
      <c r="M67" s="18">
        <f>YEAR(Table1[[#This Row],[Date]])</f>
        <v>2022</v>
      </c>
    </row>
    <row r="68" spans="1:13" x14ac:dyDescent="0.3">
      <c r="A68" s="13">
        <v>45160</v>
      </c>
      <c r="B68" s="14" t="s">
        <v>11</v>
      </c>
      <c r="C68" s="14" t="s">
        <v>15</v>
      </c>
      <c r="D68" s="14" t="s">
        <v>18</v>
      </c>
      <c r="E68" s="14">
        <v>1</v>
      </c>
      <c r="F68" s="14">
        <v>526</v>
      </c>
      <c r="G68" s="14">
        <v>526</v>
      </c>
      <c r="H68" s="14">
        <v>343</v>
      </c>
      <c r="I68" s="14">
        <v>183</v>
      </c>
      <c r="J68" s="14">
        <v>8447</v>
      </c>
      <c r="K68" s="15" t="str">
        <f>TEXT(Data!$A68,"mmm")</f>
        <v>Aug</v>
      </c>
      <c r="L68" s="14">
        <f t="shared" si="2"/>
        <v>-3.0209125475285172</v>
      </c>
      <c r="M68" s="18">
        <f>YEAR(Table1[[#This Row],[Date]])</f>
        <v>2023</v>
      </c>
    </row>
    <row r="69" spans="1:13" x14ac:dyDescent="0.3">
      <c r="A69" s="10">
        <v>45305</v>
      </c>
      <c r="B69" s="11" t="s">
        <v>10</v>
      </c>
      <c r="C69" s="11" t="s">
        <v>17</v>
      </c>
      <c r="D69" s="11" t="s">
        <v>21</v>
      </c>
      <c r="E69" s="11">
        <v>3</v>
      </c>
      <c r="F69" s="11">
        <v>705</v>
      </c>
      <c r="G69" s="11">
        <v>2115</v>
      </c>
      <c r="H69" s="11">
        <v>1497</v>
      </c>
      <c r="I69" s="11">
        <v>618</v>
      </c>
      <c r="J69" s="11">
        <v>9372</v>
      </c>
      <c r="K69" s="12" t="str">
        <f>TEXT(Data!$A69,"mmm")</f>
        <v>Jan</v>
      </c>
      <c r="L69" s="11">
        <f t="shared" si="2"/>
        <v>-1.6997635933806146</v>
      </c>
      <c r="M69" s="18">
        <f>YEAR(Table1[[#This Row],[Date]])</f>
        <v>2024</v>
      </c>
    </row>
    <row r="70" spans="1:13" x14ac:dyDescent="0.3">
      <c r="A70" s="13">
        <v>45585</v>
      </c>
      <c r="B70" s="14" t="s">
        <v>12</v>
      </c>
      <c r="C70" s="14" t="s">
        <v>17</v>
      </c>
      <c r="D70" s="14" t="s">
        <v>19</v>
      </c>
      <c r="E70" s="14">
        <v>10</v>
      </c>
      <c r="F70" s="14">
        <v>571</v>
      </c>
      <c r="G70" s="14">
        <v>5710</v>
      </c>
      <c r="H70" s="14">
        <v>4330</v>
      </c>
      <c r="I70" s="14">
        <v>1380</v>
      </c>
      <c r="J70" s="14">
        <v>11588</v>
      </c>
      <c r="K70" s="15" t="str">
        <f>TEXT(Data!$A70,"mmm")</f>
        <v>Oct</v>
      </c>
      <c r="L70" s="14">
        <f t="shared" si="2"/>
        <v>0.32224168126094571</v>
      </c>
      <c r="M70" s="18">
        <f>YEAR(Table1[[#This Row],[Date]])</f>
        <v>2024</v>
      </c>
    </row>
    <row r="71" spans="1:13" x14ac:dyDescent="0.3">
      <c r="A71" s="10">
        <v>44894</v>
      </c>
      <c r="B71" s="11" t="s">
        <v>12</v>
      </c>
      <c r="C71" s="11" t="s">
        <v>15</v>
      </c>
      <c r="D71" s="11" t="s">
        <v>20</v>
      </c>
      <c r="E71" s="11">
        <v>6</v>
      </c>
      <c r="F71" s="11">
        <v>645</v>
      </c>
      <c r="G71" s="11">
        <v>3870</v>
      </c>
      <c r="H71" s="11">
        <v>2394</v>
      </c>
      <c r="I71" s="11">
        <v>1476</v>
      </c>
      <c r="J71" s="11">
        <v>9488</v>
      </c>
      <c r="K71" s="12" t="str">
        <f>TEXT(Data!$A71,"mmm")</f>
        <v>Nov</v>
      </c>
      <c r="L71" s="11">
        <f t="shared" si="2"/>
        <v>-0.28785529715762276</v>
      </c>
      <c r="M71" s="18">
        <f>YEAR(Table1[[#This Row],[Date]])</f>
        <v>2022</v>
      </c>
    </row>
    <row r="72" spans="1:13" x14ac:dyDescent="0.3">
      <c r="A72" s="13">
        <v>45542</v>
      </c>
      <c r="B72" s="14" t="s">
        <v>10</v>
      </c>
      <c r="C72" s="14" t="s">
        <v>16</v>
      </c>
      <c r="D72" s="14" t="s">
        <v>19</v>
      </c>
      <c r="E72" s="14">
        <v>8</v>
      </c>
      <c r="F72" s="14">
        <v>623</v>
      </c>
      <c r="G72" s="14">
        <v>4984</v>
      </c>
      <c r="H72" s="14">
        <v>3912</v>
      </c>
      <c r="I72" s="14">
        <v>1072</v>
      </c>
      <c r="J72" s="14">
        <v>13332</v>
      </c>
      <c r="K72" s="15" t="str">
        <f>TEXT(Data!$A72,"mmm")</f>
        <v>Sep</v>
      </c>
      <c r="L72" s="14">
        <f t="shared" si="2"/>
        <v>-0.31219903691813805</v>
      </c>
      <c r="M72" s="18">
        <f>YEAR(Table1[[#This Row],[Date]])</f>
        <v>2024</v>
      </c>
    </row>
    <row r="73" spans="1:13" x14ac:dyDescent="0.3">
      <c r="A73" s="10">
        <v>44742</v>
      </c>
      <c r="B73" s="11" t="s">
        <v>11</v>
      </c>
      <c r="C73" s="11" t="s">
        <v>17</v>
      </c>
      <c r="D73" s="11" t="s">
        <v>18</v>
      </c>
      <c r="E73" s="11">
        <v>12</v>
      </c>
      <c r="F73" s="11">
        <v>545</v>
      </c>
      <c r="G73" s="11">
        <v>6540</v>
      </c>
      <c r="H73" s="11">
        <v>4392</v>
      </c>
      <c r="I73" s="11">
        <v>2148</v>
      </c>
      <c r="J73" s="11">
        <v>12559</v>
      </c>
      <c r="K73" s="12" t="str">
        <f>TEXT(Data!$A73,"mmm")</f>
        <v>Jun</v>
      </c>
      <c r="L73" s="11">
        <f t="shared" si="2"/>
        <v>0.25871559633027524</v>
      </c>
      <c r="M73" s="18">
        <f>YEAR(Table1[[#This Row],[Date]])</f>
        <v>2022</v>
      </c>
    </row>
    <row r="74" spans="1:13" x14ac:dyDescent="0.3">
      <c r="A74" s="13">
        <v>45540</v>
      </c>
      <c r="B74" s="14" t="s">
        <v>11</v>
      </c>
      <c r="C74" s="14" t="s">
        <v>17</v>
      </c>
      <c r="D74" s="14" t="s">
        <v>19</v>
      </c>
      <c r="E74" s="14">
        <v>8</v>
      </c>
      <c r="F74" s="14">
        <v>606</v>
      </c>
      <c r="G74" s="14">
        <v>4848</v>
      </c>
      <c r="H74" s="14">
        <v>3240</v>
      </c>
      <c r="I74" s="14">
        <v>1608</v>
      </c>
      <c r="J74" s="14">
        <v>11171</v>
      </c>
      <c r="K74" s="15" t="str">
        <f>TEXT(Data!$A74,"mmm")</f>
        <v>Sep</v>
      </c>
      <c r="L74" s="14">
        <f t="shared" si="2"/>
        <v>0.34900990099009899</v>
      </c>
      <c r="M74" s="18">
        <f>YEAR(Table1[[#This Row],[Date]])</f>
        <v>2024</v>
      </c>
    </row>
    <row r="75" spans="1:13" x14ac:dyDescent="0.3">
      <c r="A75" s="10">
        <v>45105</v>
      </c>
      <c r="B75" s="11" t="s">
        <v>13</v>
      </c>
      <c r="C75" s="11" t="s">
        <v>16</v>
      </c>
      <c r="D75" s="11" t="s">
        <v>23</v>
      </c>
      <c r="E75" s="11">
        <v>6</v>
      </c>
      <c r="F75" s="11">
        <v>526</v>
      </c>
      <c r="G75" s="11">
        <v>3156</v>
      </c>
      <c r="H75" s="11">
        <v>2370</v>
      </c>
      <c r="I75" s="11">
        <v>786</v>
      </c>
      <c r="J75" s="11">
        <v>10812</v>
      </c>
      <c r="K75" s="12" t="str">
        <f>TEXT(Data!$A75,"mmm")</f>
        <v>Jun</v>
      </c>
      <c r="L75" s="11">
        <f t="shared" si="2"/>
        <v>-2.1875792141951838</v>
      </c>
      <c r="M75" s="18">
        <f>YEAR(Table1[[#This Row],[Date]])</f>
        <v>2023</v>
      </c>
    </row>
    <row r="76" spans="1:13" x14ac:dyDescent="0.3">
      <c r="A76" s="13">
        <v>45423</v>
      </c>
      <c r="B76" s="14" t="s">
        <v>10</v>
      </c>
      <c r="C76" s="14" t="s">
        <v>17</v>
      </c>
      <c r="D76" s="14" t="s">
        <v>21</v>
      </c>
      <c r="E76" s="14">
        <v>20</v>
      </c>
      <c r="F76" s="14">
        <v>503</v>
      </c>
      <c r="G76" s="14">
        <v>10060</v>
      </c>
      <c r="H76" s="14">
        <v>5320</v>
      </c>
      <c r="I76" s="14">
        <v>4740</v>
      </c>
      <c r="J76" s="14">
        <v>10286</v>
      </c>
      <c r="K76" s="15" t="str">
        <f>TEXT(Data!$A76,"mmm")</f>
        <v>May</v>
      </c>
      <c r="L76" s="14">
        <f t="shared" si="2"/>
        <v>0.73956262425447317</v>
      </c>
      <c r="M76" s="18">
        <f>YEAR(Table1[[#This Row],[Date]])</f>
        <v>2024</v>
      </c>
    </row>
    <row r="77" spans="1:13" x14ac:dyDescent="0.3">
      <c r="A77" s="10">
        <v>45548</v>
      </c>
      <c r="B77" s="11" t="s">
        <v>13</v>
      </c>
      <c r="C77" s="11" t="s">
        <v>14</v>
      </c>
      <c r="D77" s="11" t="s">
        <v>23</v>
      </c>
      <c r="E77" s="11">
        <v>5</v>
      </c>
      <c r="F77" s="11">
        <v>524</v>
      </c>
      <c r="G77" s="11">
        <v>2620</v>
      </c>
      <c r="H77" s="11">
        <v>2125</v>
      </c>
      <c r="I77" s="11">
        <v>495</v>
      </c>
      <c r="J77" s="11">
        <v>8596</v>
      </c>
      <c r="K77" s="12" t="str">
        <f>TEXT(Data!$A77,"mmm")</f>
        <v>Sep</v>
      </c>
      <c r="L77" s="11">
        <f t="shared" si="2"/>
        <v>-0.52519083969465652</v>
      </c>
      <c r="M77" s="18">
        <f>YEAR(Table1[[#This Row],[Date]])</f>
        <v>2024</v>
      </c>
    </row>
    <row r="78" spans="1:13" x14ac:dyDescent="0.3">
      <c r="A78" s="13">
        <v>45598</v>
      </c>
      <c r="B78" s="14" t="s">
        <v>11</v>
      </c>
      <c r="C78" s="14" t="s">
        <v>16</v>
      </c>
      <c r="D78" s="14" t="s">
        <v>20</v>
      </c>
      <c r="E78" s="14">
        <v>9</v>
      </c>
      <c r="F78" s="14">
        <v>444</v>
      </c>
      <c r="G78" s="14">
        <v>3996</v>
      </c>
      <c r="H78" s="14">
        <v>3096</v>
      </c>
      <c r="I78" s="14">
        <v>900</v>
      </c>
      <c r="J78" s="14">
        <v>9916</v>
      </c>
      <c r="K78" s="15" t="str">
        <f>TEXT(Data!$A78,"mmm")</f>
        <v>Nov</v>
      </c>
      <c r="L78" s="14">
        <f t="shared" si="2"/>
        <v>0.88438438438438438</v>
      </c>
      <c r="M78" s="18">
        <f>YEAR(Table1[[#This Row],[Date]])</f>
        <v>2024</v>
      </c>
    </row>
    <row r="79" spans="1:13" x14ac:dyDescent="0.3">
      <c r="A79" s="10">
        <v>45290</v>
      </c>
      <c r="B79" s="11" t="s">
        <v>10</v>
      </c>
      <c r="C79" s="11" t="s">
        <v>15</v>
      </c>
      <c r="D79" s="11" t="s">
        <v>19</v>
      </c>
      <c r="E79" s="11">
        <v>1</v>
      </c>
      <c r="F79" s="11">
        <v>462</v>
      </c>
      <c r="G79" s="11">
        <v>462</v>
      </c>
      <c r="H79" s="11">
        <v>233</v>
      </c>
      <c r="I79" s="11">
        <v>229</v>
      </c>
      <c r="J79" s="11">
        <v>9253</v>
      </c>
      <c r="K79" s="12" t="str">
        <f>TEXT(Data!$A79,"mmm")</f>
        <v>Dec</v>
      </c>
      <c r="L79" s="11">
        <f t="shared" si="2"/>
        <v>-11.757575757575758</v>
      </c>
      <c r="M79" s="18">
        <f>YEAR(Table1[[#This Row],[Date]])</f>
        <v>2023</v>
      </c>
    </row>
    <row r="80" spans="1:13" x14ac:dyDescent="0.3">
      <c r="A80" s="13">
        <v>45137</v>
      </c>
      <c r="B80" s="14" t="s">
        <v>13</v>
      </c>
      <c r="C80" s="14" t="s">
        <v>16</v>
      </c>
      <c r="D80" s="14" t="s">
        <v>20</v>
      </c>
      <c r="E80" s="14">
        <v>14</v>
      </c>
      <c r="F80" s="14">
        <v>421</v>
      </c>
      <c r="G80" s="14">
        <v>5894</v>
      </c>
      <c r="H80" s="14">
        <v>4816</v>
      </c>
      <c r="I80" s="14">
        <v>1078</v>
      </c>
      <c r="J80" s="14">
        <v>12297</v>
      </c>
      <c r="K80" s="15" t="str">
        <f>TEXT(Data!$A80,"mmm")</f>
        <v>Jul</v>
      </c>
      <c r="L80" s="14">
        <f t="shared" si="2"/>
        <v>-3.7665422463522225E-2</v>
      </c>
      <c r="M80" s="18">
        <f>YEAR(Table1[[#This Row],[Date]])</f>
        <v>2023</v>
      </c>
    </row>
    <row r="81" spans="1:13" x14ac:dyDescent="0.3">
      <c r="A81" s="10">
        <v>45604</v>
      </c>
      <c r="B81" s="11" t="s">
        <v>11</v>
      </c>
      <c r="C81" s="11" t="s">
        <v>14</v>
      </c>
      <c r="D81" s="11" t="s">
        <v>22</v>
      </c>
      <c r="E81" s="11">
        <v>11</v>
      </c>
      <c r="F81" s="11">
        <v>556</v>
      </c>
      <c r="G81" s="11">
        <v>6116</v>
      </c>
      <c r="H81" s="11">
        <v>4004</v>
      </c>
      <c r="I81" s="11">
        <v>2112</v>
      </c>
      <c r="J81" s="11">
        <v>8345</v>
      </c>
      <c r="K81" s="12" t="str">
        <f>TEXT(Data!$A81,"mmm")</f>
        <v>Nov</v>
      </c>
      <c r="L81" s="11">
        <f t="shared" si="2"/>
        <v>0.33387835186396336</v>
      </c>
      <c r="M81" s="18">
        <f>YEAR(Table1[[#This Row],[Date]])</f>
        <v>2024</v>
      </c>
    </row>
    <row r="82" spans="1:13" x14ac:dyDescent="0.3">
      <c r="A82" s="13">
        <v>45233</v>
      </c>
      <c r="B82" s="14" t="s">
        <v>13</v>
      </c>
      <c r="C82" s="14" t="s">
        <v>17</v>
      </c>
      <c r="D82" s="14" t="s">
        <v>23</v>
      </c>
      <c r="E82" s="14">
        <v>6</v>
      </c>
      <c r="F82" s="14">
        <v>679</v>
      </c>
      <c r="G82" s="14">
        <v>4074</v>
      </c>
      <c r="H82" s="14">
        <v>2766</v>
      </c>
      <c r="I82" s="14">
        <v>1308</v>
      </c>
      <c r="J82" s="14">
        <v>11694</v>
      </c>
      <c r="K82" s="15" t="str">
        <f>TEXT(Data!$A82,"mmm")</f>
        <v>Nov</v>
      </c>
      <c r="L82" s="14">
        <f t="shared" si="2"/>
        <v>0.69587628865979378</v>
      </c>
      <c r="M82" s="18">
        <f>YEAR(Table1[[#This Row],[Date]])</f>
        <v>2023</v>
      </c>
    </row>
    <row r="83" spans="1:13" x14ac:dyDescent="0.3">
      <c r="A83" s="10">
        <v>45322</v>
      </c>
      <c r="B83" s="11" t="s">
        <v>13</v>
      </c>
      <c r="C83" s="11" t="s">
        <v>17</v>
      </c>
      <c r="D83" s="11" t="s">
        <v>19</v>
      </c>
      <c r="E83" s="11">
        <v>3</v>
      </c>
      <c r="F83" s="11">
        <v>413</v>
      </c>
      <c r="G83" s="11">
        <v>1239</v>
      </c>
      <c r="H83" s="11">
        <v>852</v>
      </c>
      <c r="I83" s="11">
        <v>387</v>
      </c>
      <c r="J83" s="11">
        <v>12956</v>
      </c>
      <c r="K83" s="12" t="str">
        <f>TEXT(Data!$A83,"mmm")</f>
        <v>Jan</v>
      </c>
      <c r="L83" s="11">
        <f t="shared" si="2"/>
        <v>-3.3728813559322033</v>
      </c>
      <c r="M83" s="18">
        <f>YEAR(Table1[[#This Row],[Date]])</f>
        <v>2024</v>
      </c>
    </row>
    <row r="84" spans="1:13" x14ac:dyDescent="0.3">
      <c r="A84" s="13">
        <v>45036</v>
      </c>
      <c r="B84" s="14" t="s">
        <v>13</v>
      </c>
      <c r="C84" s="14" t="s">
        <v>15</v>
      </c>
      <c r="D84" s="14" t="s">
        <v>19</v>
      </c>
      <c r="E84" s="14">
        <v>18</v>
      </c>
      <c r="F84" s="14">
        <v>301</v>
      </c>
      <c r="G84" s="14">
        <v>5418</v>
      </c>
      <c r="H84" s="14">
        <v>4032</v>
      </c>
      <c r="I84" s="14">
        <v>1386</v>
      </c>
      <c r="J84" s="14">
        <v>13050</v>
      </c>
      <c r="K84" s="15" t="str">
        <f>TEXT(Data!$A84,"mmm")</f>
        <v>Apr</v>
      </c>
      <c r="L84" s="14">
        <f t="shared" si="2"/>
        <v>-0.52491694352159468</v>
      </c>
      <c r="M84" s="18">
        <f>YEAR(Table1[[#This Row],[Date]])</f>
        <v>2023</v>
      </c>
    </row>
    <row r="85" spans="1:13" x14ac:dyDescent="0.3">
      <c r="A85" s="10">
        <v>44879</v>
      </c>
      <c r="B85" s="11" t="s">
        <v>13</v>
      </c>
      <c r="C85" s="11" t="s">
        <v>14</v>
      </c>
      <c r="D85" s="11" t="s">
        <v>22</v>
      </c>
      <c r="E85" s="11">
        <v>18</v>
      </c>
      <c r="F85" s="11">
        <v>459</v>
      </c>
      <c r="G85" s="11">
        <v>8262</v>
      </c>
      <c r="H85" s="11">
        <v>3762</v>
      </c>
      <c r="I85" s="11">
        <v>4500</v>
      </c>
      <c r="J85" s="11">
        <v>14870</v>
      </c>
      <c r="K85" s="12" t="str">
        <f>TEXT(Data!$A85,"mmm")</f>
        <v>Nov</v>
      </c>
      <c r="L85" s="11">
        <f t="shared" si="2"/>
        <v>0.87339627208908255</v>
      </c>
      <c r="M85" s="18">
        <f>YEAR(Table1[[#This Row],[Date]])</f>
        <v>2022</v>
      </c>
    </row>
    <row r="86" spans="1:13" x14ac:dyDescent="0.3">
      <c r="A86" s="13">
        <v>44807</v>
      </c>
      <c r="B86" s="14" t="s">
        <v>12</v>
      </c>
      <c r="C86" s="14" t="s">
        <v>17</v>
      </c>
      <c r="D86" s="14" t="s">
        <v>21</v>
      </c>
      <c r="E86" s="14">
        <v>2</v>
      </c>
      <c r="F86" s="14">
        <v>523</v>
      </c>
      <c r="G86" s="14">
        <v>1046</v>
      </c>
      <c r="H86" s="14">
        <v>720</v>
      </c>
      <c r="I86" s="14">
        <v>326</v>
      </c>
      <c r="J86" s="14">
        <v>11712</v>
      </c>
      <c r="K86" s="15" t="str">
        <f>TEXT(Data!$A86,"mmm")</f>
        <v>Sep</v>
      </c>
      <c r="L86" s="14">
        <f t="shared" si="2"/>
        <v>-7.862332695984704</v>
      </c>
      <c r="M86" s="18">
        <f>YEAR(Table1[[#This Row],[Date]])</f>
        <v>2022</v>
      </c>
    </row>
    <row r="87" spans="1:13" x14ac:dyDescent="0.3">
      <c r="A87" s="10">
        <v>45471</v>
      </c>
      <c r="B87" s="11" t="s">
        <v>12</v>
      </c>
      <c r="C87" s="11" t="s">
        <v>17</v>
      </c>
      <c r="D87" s="11" t="s">
        <v>22</v>
      </c>
      <c r="E87" s="11">
        <v>18</v>
      </c>
      <c r="F87" s="11">
        <v>515</v>
      </c>
      <c r="G87" s="11">
        <v>9270</v>
      </c>
      <c r="H87" s="11">
        <v>6984</v>
      </c>
      <c r="I87" s="11">
        <v>2286</v>
      </c>
      <c r="J87" s="11">
        <v>12390</v>
      </c>
      <c r="K87" s="12" t="str">
        <f>TEXT(Data!$A87,"mmm")</f>
        <v>Jun</v>
      </c>
      <c r="L87" s="11">
        <f t="shared" si="2"/>
        <v>0.45447680690399139</v>
      </c>
      <c r="M87" s="18">
        <f>YEAR(Table1[[#This Row],[Date]])</f>
        <v>2024</v>
      </c>
    </row>
    <row r="88" spans="1:13" x14ac:dyDescent="0.3">
      <c r="A88" s="13">
        <v>44845</v>
      </c>
      <c r="B88" s="14" t="s">
        <v>11</v>
      </c>
      <c r="C88" s="14" t="s">
        <v>14</v>
      </c>
      <c r="D88" s="14" t="s">
        <v>21</v>
      </c>
      <c r="E88" s="14">
        <v>13</v>
      </c>
      <c r="F88" s="14">
        <v>389</v>
      </c>
      <c r="G88" s="14">
        <v>5057</v>
      </c>
      <c r="H88" s="14">
        <v>3809</v>
      </c>
      <c r="I88" s="14">
        <v>1248</v>
      </c>
      <c r="J88" s="14">
        <v>11427</v>
      </c>
      <c r="K88" s="15" t="str">
        <f>TEXT(Data!$A88,"mmm")</f>
        <v>Oct</v>
      </c>
      <c r="L88" s="14">
        <f t="shared" si="2"/>
        <v>0.42456001581965591</v>
      </c>
      <c r="M88" s="18">
        <f>YEAR(Table1[[#This Row],[Date]])</f>
        <v>2022</v>
      </c>
    </row>
    <row r="89" spans="1:13" x14ac:dyDescent="0.3">
      <c r="A89" s="10">
        <v>44653</v>
      </c>
      <c r="B89" s="11" t="s">
        <v>11</v>
      </c>
      <c r="C89" s="11" t="s">
        <v>14</v>
      </c>
      <c r="D89" s="11" t="s">
        <v>18</v>
      </c>
      <c r="E89" s="11">
        <v>5</v>
      </c>
      <c r="F89" s="11">
        <v>582</v>
      </c>
      <c r="G89" s="11">
        <v>2910</v>
      </c>
      <c r="H89" s="11">
        <v>2110</v>
      </c>
      <c r="I89" s="11">
        <v>800</v>
      </c>
      <c r="J89" s="11">
        <v>9891</v>
      </c>
      <c r="K89" s="12" t="str">
        <f>TEXT(Data!$A89,"mmm")</f>
        <v>Apr</v>
      </c>
      <c r="L89" s="11">
        <f t="shared" si="2"/>
        <v>-1.9642611683848796</v>
      </c>
      <c r="M89" s="18">
        <f>YEAR(Table1[[#This Row],[Date]])</f>
        <v>2022</v>
      </c>
    </row>
    <row r="90" spans="1:13" x14ac:dyDescent="0.3">
      <c r="A90" s="13">
        <v>44995</v>
      </c>
      <c r="B90" s="14" t="s">
        <v>13</v>
      </c>
      <c r="C90" s="14" t="s">
        <v>16</v>
      </c>
      <c r="D90" s="14" t="s">
        <v>23</v>
      </c>
      <c r="E90" s="14">
        <v>19</v>
      </c>
      <c r="F90" s="14">
        <v>454</v>
      </c>
      <c r="G90" s="14">
        <v>8626</v>
      </c>
      <c r="H90" s="14">
        <v>7334</v>
      </c>
      <c r="I90" s="14">
        <v>1292</v>
      </c>
      <c r="J90" s="14">
        <v>10953</v>
      </c>
      <c r="K90" s="15" t="str">
        <f>TEXT(Data!$A90,"mmm")</f>
        <v>Mar</v>
      </c>
      <c r="L90" s="14">
        <f t="shared" si="2"/>
        <v>0.3927660561094366</v>
      </c>
      <c r="M90" s="18">
        <f>YEAR(Table1[[#This Row],[Date]])</f>
        <v>2023</v>
      </c>
    </row>
    <row r="91" spans="1:13" x14ac:dyDescent="0.3">
      <c r="A91" s="10">
        <v>45005</v>
      </c>
      <c r="B91" s="11" t="s">
        <v>12</v>
      </c>
      <c r="C91" s="11" t="s">
        <v>16</v>
      </c>
      <c r="D91" s="11" t="s">
        <v>22</v>
      </c>
      <c r="E91" s="11">
        <v>9</v>
      </c>
      <c r="F91" s="11">
        <v>582</v>
      </c>
      <c r="G91" s="11">
        <v>5238</v>
      </c>
      <c r="H91" s="11">
        <v>3807</v>
      </c>
      <c r="I91" s="11">
        <v>1431</v>
      </c>
      <c r="J91" s="11">
        <v>9587</v>
      </c>
      <c r="K91" s="12" t="str">
        <f>TEXT(Data!$A91,"mmm")</f>
        <v>Mar</v>
      </c>
      <c r="L91" s="11">
        <f t="shared" si="2"/>
        <v>0.21420389461626574</v>
      </c>
      <c r="M91" s="18">
        <f>YEAR(Table1[[#This Row],[Date]])</f>
        <v>2023</v>
      </c>
    </row>
    <row r="92" spans="1:13" x14ac:dyDescent="0.3">
      <c r="A92" s="13">
        <v>44829</v>
      </c>
      <c r="B92" s="14" t="s">
        <v>10</v>
      </c>
      <c r="C92" s="14" t="s">
        <v>15</v>
      </c>
      <c r="D92" s="14" t="s">
        <v>19</v>
      </c>
      <c r="E92" s="14">
        <v>12</v>
      </c>
      <c r="F92" s="14">
        <v>343</v>
      </c>
      <c r="G92" s="14">
        <v>4116</v>
      </c>
      <c r="H92" s="14">
        <v>3216</v>
      </c>
      <c r="I92" s="14">
        <v>900</v>
      </c>
      <c r="J92" s="14">
        <v>9548</v>
      </c>
      <c r="K92" s="15" t="str">
        <f>TEXT(Data!$A92,"mmm")</f>
        <v>Sep</v>
      </c>
      <c r="L92" s="14">
        <f t="shared" si="2"/>
        <v>0.2857142857142857</v>
      </c>
      <c r="M92" s="18">
        <f>YEAR(Table1[[#This Row],[Date]])</f>
        <v>2022</v>
      </c>
    </row>
    <row r="93" spans="1:13" x14ac:dyDescent="0.3">
      <c r="A93" s="10">
        <v>45351</v>
      </c>
      <c r="B93" s="11" t="s">
        <v>10</v>
      </c>
      <c r="C93" s="11" t="s">
        <v>16</v>
      </c>
      <c r="D93" s="11" t="s">
        <v>22</v>
      </c>
      <c r="E93" s="11">
        <v>6</v>
      </c>
      <c r="F93" s="11">
        <v>490</v>
      </c>
      <c r="G93" s="11">
        <v>2940</v>
      </c>
      <c r="H93" s="11">
        <v>1764</v>
      </c>
      <c r="I93" s="11">
        <v>1176</v>
      </c>
      <c r="J93" s="11">
        <v>13085</v>
      </c>
      <c r="K93" s="12" t="str">
        <f>TEXT(Data!$A93,"mmm")</f>
        <v>Feb</v>
      </c>
      <c r="L93" s="11">
        <f t="shared" si="2"/>
        <v>-1.989795918367347</v>
      </c>
      <c r="M93" s="18">
        <f>YEAR(Table1[[#This Row],[Date]])</f>
        <v>2024</v>
      </c>
    </row>
    <row r="94" spans="1:13" x14ac:dyDescent="0.3">
      <c r="A94" s="13">
        <v>45198</v>
      </c>
      <c r="B94" s="14" t="s">
        <v>10</v>
      </c>
      <c r="C94" s="14" t="s">
        <v>14</v>
      </c>
      <c r="D94" s="14" t="s">
        <v>22</v>
      </c>
      <c r="E94" s="14">
        <v>15</v>
      </c>
      <c r="F94" s="14">
        <v>586</v>
      </c>
      <c r="G94" s="14">
        <v>8790</v>
      </c>
      <c r="H94" s="14">
        <v>6480</v>
      </c>
      <c r="I94" s="14">
        <v>2310</v>
      </c>
      <c r="J94" s="14">
        <v>8399</v>
      </c>
      <c r="K94" s="15" t="str">
        <f>TEXT(Data!$A94,"mmm")</f>
        <v>Sep</v>
      </c>
      <c r="L94" s="14">
        <f t="shared" si="2"/>
        <v>0.16723549488054607</v>
      </c>
      <c r="M94" s="18">
        <f>YEAR(Table1[[#This Row],[Date]])</f>
        <v>2023</v>
      </c>
    </row>
    <row r="95" spans="1:13" x14ac:dyDescent="0.3">
      <c r="A95" s="10">
        <v>45508</v>
      </c>
      <c r="B95" s="11" t="s">
        <v>11</v>
      </c>
      <c r="C95" s="11" t="s">
        <v>16</v>
      </c>
      <c r="D95" s="11" t="s">
        <v>21</v>
      </c>
      <c r="E95" s="11">
        <v>15</v>
      </c>
      <c r="F95" s="11">
        <v>488</v>
      </c>
      <c r="G95" s="11">
        <v>7320</v>
      </c>
      <c r="H95" s="11">
        <v>3855</v>
      </c>
      <c r="I95" s="11">
        <v>3465</v>
      </c>
      <c r="J95" s="11">
        <v>8762</v>
      </c>
      <c r="K95" s="12" t="str">
        <f>TEXT(Data!$A95,"mmm")</f>
        <v>Aug</v>
      </c>
      <c r="L95" s="11">
        <f t="shared" si="2"/>
        <v>0.24754098360655738</v>
      </c>
      <c r="M95" s="18">
        <f>YEAR(Table1[[#This Row],[Date]])</f>
        <v>2024</v>
      </c>
    </row>
    <row r="96" spans="1:13" x14ac:dyDescent="0.3">
      <c r="A96" s="13">
        <v>44673</v>
      </c>
      <c r="B96" s="14" t="s">
        <v>11</v>
      </c>
      <c r="C96" s="14" t="s">
        <v>17</v>
      </c>
      <c r="D96" s="14" t="s">
        <v>23</v>
      </c>
      <c r="E96" s="14">
        <v>17</v>
      </c>
      <c r="F96" s="14">
        <v>324</v>
      </c>
      <c r="G96" s="14">
        <v>5508</v>
      </c>
      <c r="H96" s="14">
        <v>3621</v>
      </c>
      <c r="I96" s="14">
        <v>1887</v>
      </c>
      <c r="J96" s="14">
        <v>10468</v>
      </c>
      <c r="K96" s="15" t="str">
        <f>TEXT(Data!$A96,"mmm")</f>
        <v>Apr</v>
      </c>
      <c r="L96" s="14">
        <f t="shared" si="2"/>
        <v>-0.44753086419753085</v>
      </c>
      <c r="M96" s="18">
        <f>YEAR(Table1[[#This Row],[Date]])</f>
        <v>2022</v>
      </c>
    </row>
    <row r="97" spans="1:13" x14ac:dyDescent="0.3">
      <c r="A97" s="10">
        <v>45455</v>
      </c>
      <c r="B97" s="11" t="s">
        <v>13</v>
      </c>
      <c r="C97" s="11" t="s">
        <v>16</v>
      </c>
      <c r="D97" s="11" t="s">
        <v>23</v>
      </c>
      <c r="E97" s="11">
        <v>17</v>
      </c>
      <c r="F97" s="11">
        <v>469</v>
      </c>
      <c r="G97" s="11">
        <v>7973</v>
      </c>
      <c r="H97" s="11">
        <v>6528</v>
      </c>
      <c r="I97" s="11">
        <v>1445</v>
      </c>
      <c r="J97" s="11">
        <v>13300</v>
      </c>
      <c r="K97" s="12" t="str">
        <f>TEXT(Data!$A97,"mmm")</f>
        <v>Jun</v>
      </c>
      <c r="L97" s="11">
        <f t="shared" si="2"/>
        <v>0.2978803461683181</v>
      </c>
      <c r="M97" s="18">
        <f>YEAR(Table1[[#This Row],[Date]])</f>
        <v>2024</v>
      </c>
    </row>
    <row r="98" spans="1:13" x14ac:dyDescent="0.3">
      <c r="A98" s="13">
        <v>45650</v>
      </c>
      <c r="B98" s="14" t="s">
        <v>11</v>
      </c>
      <c r="C98" s="14" t="s">
        <v>16</v>
      </c>
      <c r="D98" s="14" t="s">
        <v>22</v>
      </c>
      <c r="E98" s="14">
        <v>18</v>
      </c>
      <c r="F98" s="14">
        <v>311</v>
      </c>
      <c r="G98" s="14">
        <v>5598</v>
      </c>
      <c r="H98" s="14">
        <v>4176</v>
      </c>
      <c r="I98" s="14">
        <v>1422</v>
      </c>
      <c r="J98" s="14">
        <v>12859</v>
      </c>
      <c r="K98" s="15" t="str">
        <f>TEXT(Data!$A98,"mmm")</f>
        <v>Dec</v>
      </c>
      <c r="L98" s="14">
        <f t="shared" si="2"/>
        <v>-0.36959628438728115</v>
      </c>
      <c r="M98" s="18">
        <f>YEAR(Table1[[#This Row],[Date]])</f>
        <v>2024</v>
      </c>
    </row>
    <row r="99" spans="1:13" x14ac:dyDescent="0.3">
      <c r="A99" s="10">
        <v>44831</v>
      </c>
      <c r="B99" s="11" t="s">
        <v>10</v>
      </c>
      <c r="C99" s="11" t="s">
        <v>16</v>
      </c>
      <c r="D99" s="11" t="s">
        <v>23</v>
      </c>
      <c r="E99" s="11">
        <v>17</v>
      </c>
      <c r="F99" s="11">
        <v>451</v>
      </c>
      <c r="G99" s="11">
        <v>7667</v>
      </c>
      <c r="H99" s="11">
        <v>4148</v>
      </c>
      <c r="I99" s="11">
        <v>3519</v>
      </c>
      <c r="J99" s="11">
        <v>12828</v>
      </c>
      <c r="K99" s="12" t="str">
        <f>TEXT(Data!$A99,"mmm")</f>
        <v>Sep</v>
      </c>
      <c r="L99" s="11">
        <f t="shared" si="2"/>
        <v>0.15325420633885484</v>
      </c>
      <c r="M99" s="18">
        <f>YEAR(Table1[[#This Row],[Date]])</f>
        <v>2022</v>
      </c>
    </row>
    <row r="100" spans="1:13" x14ac:dyDescent="0.3">
      <c r="A100" s="13">
        <v>45206</v>
      </c>
      <c r="B100" s="14" t="s">
        <v>11</v>
      </c>
      <c r="C100" s="14" t="s">
        <v>14</v>
      </c>
      <c r="D100" s="14" t="s">
        <v>21</v>
      </c>
      <c r="E100" s="14">
        <v>12</v>
      </c>
      <c r="F100" s="14">
        <v>541</v>
      </c>
      <c r="G100" s="14">
        <v>6492</v>
      </c>
      <c r="H100" s="14">
        <v>5268</v>
      </c>
      <c r="I100" s="14">
        <v>1224</v>
      </c>
      <c r="J100" s="14">
        <v>8456</v>
      </c>
      <c r="K100" s="15" t="str">
        <f>TEXT(Data!$A100,"mmm")</f>
        <v>Oct</v>
      </c>
      <c r="L100" s="14">
        <f t="shared" si="2"/>
        <v>0.54528650646950094</v>
      </c>
      <c r="M100" s="18">
        <f>YEAR(Table1[[#This Row],[Date]])</f>
        <v>2023</v>
      </c>
    </row>
    <row r="101" spans="1:13" x14ac:dyDescent="0.3">
      <c r="A101" s="10">
        <v>44771</v>
      </c>
      <c r="B101" s="11" t="s">
        <v>12</v>
      </c>
      <c r="C101" s="11" t="s">
        <v>16</v>
      </c>
      <c r="D101" s="11" t="s">
        <v>19</v>
      </c>
      <c r="E101" s="11">
        <v>8</v>
      </c>
      <c r="F101" s="11">
        <v>369</v>
      </c>
      <c r="G101" s="11">
        <v>2952</v>
      </c>
      <c r="H101" s="11">
        <v>2480</v>
      </c>
      <c r="I101" s="11">
        <v>472</v>
      </c>
      <c r="J101" s="11">
        <v>12002</v>
      </c>
      <c r="K101" s="12" t="str">
        <f>TEXT(Data!$A101,"mmm")</f>
        <v>Jul</v>
      </c>
      <c r="L101" s="11">
        <f t="shared" si="2"/>
        <v>1</v>
      </c>
      <c r="M101" s="18">
        <f>YEAR(Table1[[#This Row],[Date]])</f>
        <v>2022</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25AA8-AE1E-4DBE-BF18-3BB910BD07C8}">
  <dimension ref="A1:O156"/>
  <sheetViews>
    <sheetView zoomScale="127" zoomScaleNormal="55" workbookViewId="0">
      <selection activeCell="E13" sqref="E13"/>
    </sheetView>
  </sheetViews>
  <sheetFormatPr defaultRowHeight="14.4" x14ac:dyDescent="0.3"/>
  <cols>
    <col min="1" max="1" width="12.6640625" customWidth="1"/>
    <col min="2" max="2" width="17.88671875" customWidth="1"/>
    <col min="3" max="3" width="10.6640625" bestFit="1" customWidth="1"/>
    <col min="4" max="4" width="11.88671875" bestFit="1" customWidth="1"/>
    <col min="5" max="5" width="21.109375" bestFit="1" customWidth="1"/>
    <col min="6" max="6" width="17.5546875" customWidth="1"/>
    <col min="7" max="7" width="11.88671875" customWidth="1"/>
    <col min="8" max="9" width="11.88671875" bestFit="1" customWidth="1"/>
    <col min="10" max="10" width="17" bestFit="1" customWidth="1"/>
    <col min="13" max="13" width="11.88671875" bestFit="1" customWidth="1"/>
    <col min="14" max="14" width="10" customWidth="1"/>
  </cols>
  <sheetData>
    <row r="1" spans="1:7" ht="22.8" customHeight="1" x14ac:dyDescent="0.3">
      <c r="A1" s="54" t="s">
        <v>50</v>
      </c>
      <c r="B1" s="54"/>
      <c r="C1" s="54"/>
      <c r="D1" s="54"/>
      <c r="E1" s="54"/>
      <c r="F1" s="54"/>
      <c r="G1" s="55"/>
    </row>
    <row r="2" spans="1:7" x14ac:dyDescent="0.3">
      <c r="A2" s="42" t="s">
        <v>42</v>
      </c>
      <c r="B2" s="37" t="s">
        <v>43</v>
      </c>
      <c r="C2" s="38" t="s">
        <v>44</v>
      </c>
      <c r="D2" s="24"/>
      <c r="E2" s="30" t="s">
        <v>43</v>
      </c>
      <c r="F2" s="31">
        <f>SUM(Table1[Sales_Amount])</f>
        <v>502129</v>
      </c>
      <c r="G2" s="27"/>
    </row>
    <row r="3" spans="1:7" x14ac:dyDescent="0.3">
      <c r="A3" s="49" t="s">
        <v>39</v>
      </c>
      <c r="B3" s="48">
        <v>157300</v>
      </c>
      <c r="C3" s="39"/>
      <c r="D3" s="24"/>
      <c r="E3" s="30" t="s">
        <v>52</v>
      </c>
      <c r="F3" s="33">
        <f>SUM(C3:C5)</f>
        <v>0.10924926795135284</v>
      </c>
      <c r="G3" s="27"/>
    </row>
    <row r="4" spans="1:7" x14ac:dyDescent="0.3">
      <c r="A4" s="50" t="s">
        <v>40</v>
      </c>
      <c r="B4" s="32">
        <v>169981</v>
      </c>
      <c r="C4" s="40">
        <v>8.0616656071201526E-2</v>
      </c>
      <c r="D4" s="24"/>
      <c r="E4" s="30" t="s">
        <v>53</v>
      </c>
      <c r="F4" s="31">
        <f>AVERAGE(Table1[Sales_Amount])</f>
        <v>5021.29</v>
      </c>
      <c r="G4" s="27"/>
    </row>
    <row r="5" spans="1:7" x14ac:dyDescent="0.3">
      <c r="A5" s="52" t="s">
        <v>41</v>
      </c>
      <c r="B5" s="32">
        <v>174848</v>
      </c>
      <c r="C5" s="40">
        <v>2.8632611880151312E-2</v>
      </c>
      <c r="D5" s="24"/>
      <c r="E5" s="30" t="s">
        <v>54</v>
      </c>
      <c r="F5" s="31">
        <f>SUM(Table1[Profit])</f>
        <v>147270</v>
      </c>
      <c r="G5" s="27"/>
    </row>
    <row r="6" spans="1:7" x14ac:dyDescent="0.3">
      <c r="A6" s="51" t="s">
        <v>38</v>
      </c>
      <c r="B6" s="47">
        <v>502129</v>
      </c>
      <c r="C6" s="41"/>
      <c r="D6" s="24"/>
      <c r="E6" s="30"/>
      <c r="F6" s="24"/>
      <c r="G6" s="27"/>
    </row>
    <row r="7" spans="1:7" s="2" customFormat="1" x14ac:dyDescent="0.3">
      <c r="A7" s="24"/>
      <c r="B7" s="24"/>
      <c r="C7" s="24"/>
      <c r="D7" s="24"/>
      <c r="E7" s="24"/>
      <c r="F7" s="24"/>
      <c r="G7" s="27"/>
    </row>
    <row r="8" spans="1:7" s="2" customFormat="1" x14ac:dyDescent="0.3">
      <c r="A8" s="30" t="s">
        <v>57</v>
      </c>
      <c r="B8" s="24"/>
      <c r="C8" s="24"/>
      <c r="D8" s="24"/>
      <c r="E8" s="53" t="s">
        <v>58</v>
      </c>
      <c r="F8" s="24"/>
      <c r="G8" s="27"/>
    </row>
    <row r="9" spans="1:7" s="2" customFormat="1" x14ac:dyDescent="0.3">
      <c r="A9" s="24">
        <v>157300</v>
      </c>
      <c r="B9" s="34" t="s">
        <v>51</v>
      </c>
      <c r="C9" s="24"/>
      <c r="D9" s="24"/>
      <c r="E9" s="24"/>
      <c r="F9" s="24"/>
      <c r="G9" s="27"/>
    </row>
    <row r="10" spans="1:7" s="2" customFormat="1" x14ac:dyDescent="0.3">
      <c r="A10" s="24">
        <v>169981</v>
      </c>
      <c r="B10" s="33">
        <f>(A10-A9)/A9</f>
        <v>8.0616656071201526E-2</v>
      </c>
      <c r="C10" s="24"/>
      <c r="D10" s="24"/>
      <c r="E10" s="24"/>
      <c r="F10" s="24"/>
      <c r="G10" s="27"/>
    </row>
    <row r="11" spans="1:7" s="2" customFormat="1" x14ac:dyDescent="0.3">
      <c r="A11" s="24">
        <v>174848</v>
      </c>
      <c r="B11" s="33">
        <f>(A11-A10)/A10</f>
        <v>2.8632611880151312E-2</v>
      </c>
      <c r="C11" s="24"/>
      <c r="D11" s="24"/>
      <c r="E11" s="24"/>
      <c r="F11" s="24"/>
      <c r="G11" s="27"/>
    </row>
    <row r="12" spans="1:7" s="2" customFormat="1" x14ac:dyDescent="0.3">
      <c r="A12" s="35" t="s">
        <v>49</v>
      </c>
      <c r="B12" s="36">
        <f>SUM(B9:B11)</f>
        <v>0.10924926795135284</v>
      </c>
      <c r="C12" s="24"/>
      <c r="D12" s="24"/>
      <c r="E12" s="24"/>
      <c r="F12" s="24"/>
      <c r="G12" s="27"/>
    </row>
    <row r="13" spans="1:7" s="2" customFormat="1" x14ac:dyDescent="0.3">
      <c r="A13" s="24"/>
      <c r="B13" s="24"/>
      <c r="C13" s="24"/>
      <c r="D13" s="24"/>
      <c r="E13" s="24"/>
      <c r="F13" s="24"/>
      <c r="G13" s="27"/>
    </row>
    <row r="14" spans="1:7" s="2" customFormat="1" x14ac:dyDescent="0.3">
      <c r="A14" s="24"/>
      <c r="B14" s="24"/>
      <c r="C14" s="24"/>
      <c r="D14" s="24"/>
      <c r="E14" s="24"/>
      <c r="F14" s="24"/>
      <c r="G14" s="27"/>
    </row>
    <row r="15" spans="1:7" s="2" customFormat="1" x14ac:dyDescent="0.3">
      <c r="A15" s="28"/>
      <c r="B15" s="28"/>
      <c r="C15" s="28"/>
      <c r="D15" s="28"/>
      <c r="E15" s="28"/>
      <c r="F15" s="28"/>
      <c r="G15" s="29"/>
    </row>
    <row r="16" spans="1:7" s="2" customFormat="1" x14ac:dyDescent="0.3">
      <c r="A16" s="24"/>
      <c r="B16" s="24"/>
      <c r="C16" s="24"/>
      <c r="D16" s="24"/>
      <c r="E16" s="24"/>
      <c r="F16" s="24"/>
      <c r="G16" s="24"/>
    </row>
    <row r="17" spans="1:7" s="2" customFormat="1" x14ac:dyDescent="0.3">
      <c r="A17" s="24"/>
      <c r="B17" s="24"/>
      <c r="C17" s="24"/>
      <c r="D17" s="24"/>
      <c r="E17" s="24"/>
      <c r="F17" s="24"/>
      <c r="G17" s="24"/>
    </row>
    <row r="18" spans="1:7" s="2" customFormat="1" x14ac:dyDescent="0.3">
      <c r="A18" s="24"/>
      <c r="B18" s="24"/>
      <c r="C18" s="24"/>
      <c r="D18" s="24"/>
      <c r="E18" s="24"/>
      <c r="F18" s="24"/>
      <c r="G18" s="24"/>
    </row>
    <row r="19" spans="1:7" s="2" customFormat="1" x14ac:dyDescent="0.3"/>
    <row r="20" spans="1:7" s="2" customFormat="1" ht="24.6" customHeight="1" x14ac:dyDescent="0.3">
      <c r="A20" s="54" t="s">
        <v>56</v>
      </c>
      <c r="B20" s="54"/>
      <c r="C20" s="54"/>
      <c r="D20" s="54"/>
      <c r="E20" s="54"/>
      <c r="F20" s="54"/>
      <c r="G20" s="55"/>
    </row>
    <row r="21" spans="1:7" s="2" customFormat="1" x14ac:dyDescent="0.3">
      <c r="A21" s="24"/>
      <c r="B21" s="24"/>
      <c r="C21" s="24"/>
      <c r="D21" s="24"/>
      <c r="E21" s="24"/>
      <c r="F21" s="24"/>
      <c r="G21" s="27"/>
    </row>
    <row r="22" spans="1:7" s="2" customFormat="1" x14ac:dyDescent="0.3">
      <c r="A22" s="24"/>
      <c r="B22" s="24"/>
      <c r="C22" s="24"/>
      <c r="D22" s="24"/>
      <c r="E22" s="24"/>
      <c r="F22" s="24"/>
      <c r="G22" s="27"/>
    </row>
    <row r="23" spans="1:7" s="2" customFormat="1" x14ac:dyDescent="0.3">
      <c r="A23" s="24"/>
      <c r="B23" s="24"/>
      <c r="C23" s="24"/>
      <c r="D23" s="24"/>
      <c r="E23" s="24"/>
      <c r="F23" s="24"/>
      <c r="G23" s="27"/>
    </row>
    <row r="24" spans="1:7" s="2" customFormat="1" x14ac:dyDescent="0.3">
      <c r="A24" s="24"/>
      <c r="B24" s="24"/>
      <c r="C24" s="24"/>
      <c r="D24" s="24"/>
      <c r="E24" s="24"/>
      <c r="F24" s="24"/>
      <c r="G24" s="27"/>
    </row>
    <row r="25" spans="1:7" s="2" customFormat="1" x14ac:dyDescent="0.3">
      <c r="A25" s="24"/>
      <c r="B25" s="24"/>
      <c r="C25" s="24"/>
      <c r="D25" s="24"/>
      <c r="E25" s="24"/>
      <c r="F25" s="24"/>
      <c r="G25" s="27"/>
    </row>
    <row r="26" spans="1:7" s="2" customFormat="1" x14ac:dyDescent="0.3">
      <c r="A26" s="24"/>
      <c r="B26" s="24"/>
      <c r="C26" s="24"/>
      <c r="D26" s="24"/>
      <c r="E26" s="24"/>
      <c r="F26" s="24"/>
      <c r="G26" s="27"/>
    </row>
    <row r="27" spans="1:7" s="2" customFormat="1" x14ac:dyDescent="0.3">
      <c r="A27" s="24"/>
      <c r="B27" s="24"/>
      <c r="C27" s="24"/>
      <c r="D27" s="24"/>
      <c r="E27" s="24"/>
      <c r="F27" s="24"/>
      <c r="G27" s="27"/>
    </row>
    <row r="28" spans="1:7" s="2" customFormat="1" x14ac:dyDescent="0.3">
      <c r="A28" s="24"/>
      <c r="B28" s="24"/>
      <c r="C28" s="24"/>
      <c r="D28" s="24"/>
      <c r="E28" s="24"/>
      <c r="F28" s="24"/>
      <c r="G28" s="27"/>
    </row>
    <row r="29" spans="1:7" s="2" customFormat="1" x14ac:dyDescent="0.3">
      <c r="A29" s="24"/>
      <c r="B29" s="24"/>
      <c r="C29" s="24"/>
      <c r="D29" s="24"/>
      <c r="E29" s="24"/>
      <c r="F29" s="24"/>
      <c r="G29" s="27"/>
    </row>
    <row r="30" spans="1:7" s="2" customFormat="1" x14ac:dyDescent="0.3">
      <c r="A30" s="24"/>
      <c r="B30" s="24"/>
      <c r="C30" s="24"/>
      <c r="D30" s="24"/>
      <c r="E30" s="24"/>
      <c r="F30" s="24"/>
      <c r="G30" s="27"/>
    </row>
    <row r="31" spans="1:7" s="2" customFormat="1" x14ac:dyDescent="0.3">
      <c r="A31" s="24"/>
      <c r="B31" s="24"/>
      <c r="C31" s="24"/>
      <c r="D31" s="24"/>
      <c r="E31" s="24"/>
      <c r="F31" s="24"/>
      <c r="G31" s="27"/>
    </row>
    <row r="32" spans="1:7" s="2" customFormat="1" x14ac:dyDescent="0.3">
      <c r="A32" s="24"/>
      <c r="B32" s="24"/>
      <c r="C32" s="24"/>
      <c r="D32" s="24"/>
      <c r="E32" s="24"/>
      <c r="F32" s="24"/>
      <c r="G32" s="27"/>
    </row>
    <row r="33" spans="1:7" s="2" customFormat="1" x14ac:dyDescent="0.3">
      <c r="A33" s="28"/>
      <c r="B33" s="28"/>
      <c r="C33" s="28"/>
      <c r="D33" s="28"/>
      <c r="E33" s="28"/>
      <c r="F33" s="28"/>
      <c r="G33" s="29"/>
    </row>
    <row r="34" spans="1:7" s="2" customFormat="1" x14ac:dyDescent="0.3">
      <c r="A34" s="24"/>
      <c r="B34" s="24"/>
      <c r="C34" s="24"/>
      <c r="D34" s="24"/>
      <c r="E34" s="24"/>
      <c r="F34" s="24"/>
      <c r="G34" s="24"/>
    </row>
    <row r="35" spans="1:7" s="2" customFormat="1" x14ac:dyDescent="0.3">
      <c r="A35" s="24"/>
      <c r="B35" s="24"/>
      <c r="C35" s="24"/>
      <c r="D35" s="24"/>
      <c r="E35" s="24"/>
      <c r="F35" s="24"/>
      <c r="G35" s="24"/>
    </row>
    <row r="36" spans="1:7" s="2" customFormat="1" x14ac:dyDescent="0.3">
      <c r="A36" s="24"/>
      <c r="B36" s="24"/>
      <c r="C36" s="24"/>
      <c r="D36" s="24"/>
      <c r="E36" s="24"/>
      <c r="F36" s="24"/>
      <c r="G36" s="24"/>
    </row>
    <row r="37" spans="1:7" s="2" customFormat="1" x14ac:dyDescent="0.3">
      <c r="A37" s="24"/>
      <c r="B37" s="24"/>
      <c r="C37" s="24"/>
      <c r="D37" s="24"/>
      <c r="E37" s="24"/>
      <c r="F37" s="24"/>
      <c r="G37" s="24"/>
    </row>
    <row r="38" spans="1:7" x14ac:dyDescent="0.3">
      <c r="A38" s="25"/>
      <c r="B38" s="25"/>
      <c r="C38" s="25"/>
      <c r="D38" s="25"/>
      <c r="E38" s="25"/>
      <c r="F38" s="25"/>
      <c r="G38" s="26"/>
    </row>
    <row r="39" spans="1:7" x14ac:dyDescent="0.3">
      <c r="A39" s="3" t="s">
        <v>42</v>
      </c>
      <c r="B39" s="2" t="s">
        <v>55</v>
      </c>
      <c r="C39" s="2" t="s">
        <v>43</v>
      </c>
      <c r="G39" s="27"/>
    </row>
    <row r="40" spans="1:7" x14ac:dyDescent="0.3">
      <c r="A40" s="6" t="s">
        <v>24</v>
      </c>
      <c r="B40" s="20">
        <v>11266</v>
      </c>
      <c r="C40" s="20">
        <v>33864</v>
      </c>
      <c r="G40" s="27"/>
    </row>
    <row r="41" spans="1:7" x14ac:dyDescent="0.3">
      <c r="A41" s="6" t="s">
        <v>25</v>
      </c>
      <c r="B41" s="20">
        <v>7353</v>
      </c>
      <c r="C41" s="20">
        <v>24759</v>
      </c>
      <c r="G41" s="27"/>
    </row>
    <row r="42" spans="1:7" x14ac:dyDescent="0.3">
      <c r="A42" s="6" t="s">
        <v>26</v>
      </c>
      <c r="B42" s="20">
        <v>7871</v>
      </c>
      <c r="C42" s="20">
        <v>36501</v>
      </c>
      <c r="G42" s="27"/>
    </row>
    <row r="43" spans="1:7" x14ac:dyDescent="0.3">
      <c r="A43" s="6" t="s">
        <v>27</v>
      </c>
      <c r="B43" s="20">
        <v>10411</v>
      </c>
      <c r="C43" s="20">
        <v>35472</v>
      </c>
      <c r="G43" s="27"/>
    </row>
    <row r="44" spans="1:7" x14ac:dyDescent="0.3">
      <c r="A44" s="6" t="s">
        <v>28</v>
      </c>
      <c r="B44" s="20">
        <v>11646</v>
      </c>
      <c r="C44" s="20">
        <v>29604</v>
      </c>
      <c r="G44" s="27"/>
    </row>
    <row r="45" spans="1:7" x14ac:dyDescent="0.3">
      <c r="A45" s="6" t="s">
        <v>29</v>
      </c>
      <c r="B45" s="20">
        <v>23386</v>
      </c>
      <c r="C45" s="20">
        <v>82333</v>
      </c>
      <c r="G45" s="27"/>
    </row>
    <row r="46" spans="1:7" x14ac:dyDescent="0.3">
      <c r="A46" s="6" t="s">
        <v>30</v>
      </c>
      <c r="B46" s="20">
        <v>3612</v>
      </c>
      <c r="C46" s="20">
        <v>17873</v>
      </c>
      <c r="G46" s="27"/>
    </row>
    <row r="47" spans="1:7" x14ac:dyDescent="0.3">
      <c r="A47" s="6" t="s">
        <v>31</v>
      </c>
      <c r="B47" s="20">
        <v>15752</v>
      </c>
      <c r="C47" s="20">
        <v>56748</v>
      </c>
      <c r="G47" s="27"/>
    </row>
    <row r="48" spans="1:7" x14ac:dyDescent="0.3">
      <c r="A48" s="6" t="s">
        <v>32</v>
      </c>
      <c r="B48" s="20">
        <v>16471</v>
      </c>
      <c r="C48" s="20">
        <v>56893</v>
      </c>
      <c r="G48" s="27"/>
    </row>
    <row r="49" spans="1:15" x14ac:dyDescent="0.3">
      <c r="A49" s="6" t="s">
        <v>33</v>
      </c>
      <c r="B49" s="20">
        <v>8576</v>
      </c>
      <c r="C49" s="20">
        <v>36389</v>
      </c>
      <c r="G49" s="27"/>
    </row>
    <row r="50" spans="1:15" x14ac:dyDescent="0.3">
      <c r="A50" s="6" t="s">
        <v>34</v>
      </c>
      <c r="B50" s="20">
        <v>18102</v>
      </c>
      <c r="C50" s="20">
        <v>48749</v>
      </c>
      <c r="G50" s="27"/>
    </row>
    <row r="51" spans="1:15" x14ac:dyDescent="0.3">
      <c r="A51" s="6" t="s">
        <v>35</v>
      </c>
      <c r="B51" s="20">
        <v>12824</v>
      </c>
      <c r="C51" s="20">
        <v>42944</v>
      </c>
      <c r="G51" s="27"/>
    </row>
    <row r="52" spans="1:15" x14ac:dyDescent="0.3">
      <c r="A52" s="6" t="s">
        <v>38</v>
      </c>
      <c r="B52" s="20">
        <v>147270</v>
      </c>
      <c r="C52" s="20">
        <v>502129</v>
      </c>
      <c r="G52" s="27"/>
    </row>
    <row r="53" spans="1:15" x14ac:dyDescent="0.3">
      <c r="G53" s="27"/>
    </row>
    <row r="54" spans="1:15" s="2" customFormat="1" x14ac:dyDescent="0.3">
      <c r="A54" s="28"/>
      <c r="B54" s="28"/>
      <c r="C54" s="28"/>
      <c r="D54" s="28"/>
      <c r="E54" s="28"/>
      <c r="F54" s="28"/>
      <c r="G54" s="29"/>
      <c r="M54"/>
      <c r="N54"/>
      <c r="O54"/>
    </row>
    <row r="55" spans="1:15" s="2" customFormat="1" x14ac:dyDescent="0.3">
      <c r="M55"/>
    </row>
    <row r="56" spans="1:15" s="2" customFormat="1" x14ac:dyDescent="0.3">
      <c r="M56"/>
    </row>
    <row r="58" spans="1:15" s="2" customFormat="1" x14ac:dyDescent="0.3">
      <c r="M58"/>
    </row>
    <row r="59" spans="1:15" s="2" customFormat="1" x14ac:dyDescent="0.3">
      <c r="M59"/>
    </row>
    <row r="60" spans="1:15" s="2" customFormat="1" x14ac:dyDescent="0.3">
      <c r="M60"/>
    </row>
    <row r="61" spans="1:15" s="2" customFormat="1" x14ac:dyDescent="0.3">
      <c r="A61" s="25"/>
      <c r="B61" s="25"/>
      <c r="C61" s="25"/>
      <c r="D61" s="25"/>
      <c r="E61" s="25"/>
      <c r="F61" s="25"/>
      <c r="G61" s="26"/>
      <c r="M61"/>
    </row>
    <row r="62" spans="1:15" s="2" customFormat="1" x14ac:dyDescent="0.3">
      <c r="A62" s="24"/>
      <c r="B62" s="24"/>
      <c r="C62" s="24"/>
      <c r="D62" s="24"/>
      <c r="E62" s="24"/>
      <c r="F62" s="24"/>
      <c r="G62" s="27"/>
      <c r="M62"/>
    </row>
    <row r="63" spans="1:15" x14ac:dyDescent="0.3">
      <c r="A63" s="24"/>
      <c r="B63" s="24"/>
      <c r="C63" s="24"/>
      <c r="D63" s="24"/>
      <c r="E63" s="24"/>
      <c r="F63" s="24"/>
      <c r="G63" s="27"/>
    </row>
    <row r="64" spans="1:15" x14ac:dyDescent="0.3">
      <c r="A64" s="24"/>
      <c r="B64" s="24"/>
      <c r="C64" s="24"/>
      <c r="D64" s="24"/>
      <c r="E64" s="24"/>
      <c r="F64" s="24"/>
      <c r="G64" s="27"/>
    </row>
    <row r="65" spans="1:13" x14ac:dyDescent="0.3">
      <c r="A65" s="24"/>
      <c r="B65" s="24"/>
      <c r="C65" s="24"/>
      <c r="D65" s="24"/>
      <c r="E65" s="24"/>
      <c r="F65" s="24"/>
      <c r="G65" s="27"/>
    </row>
    <row r="66" spans="1:13" x14ac:dyDescent="0.3">
      <c r="A66" s="3" t="s">
        <v>42</v>
      </c>
      <c r="B66" t="s">
        <v>43</v>
      </c>
      <c r="C66" s="24"/>
      <c r="D66" s="24"/>
      <c r="E66" s="24"/>
      <c r="F66" s="24"/>
      <c r="G66" s="27"/>
    </row>
    <row r="67" spans="1:13" x14ac:dyDescent="0.3">
      <c r="A67" s="6" t="s">
        <v>10</v>
      </c>
      <c r="B67" s="4">
        <v>146703</v>
      </c>
      <c r="C67" s="24"/>
      <c r="D67" s="24"/>
      <c r="E67" s="24"/>
      <c r="F67" s="24"/>
      <c r="G67" s="27"/>
    </row>
    <row r="68" spans="1:13" x14ac:dyDescent="0.3">
      <c r="A68" s="6" t="s">
        <v>12</v>
      </c>
      <c r="B68" s="4">
        <v>131118</v>
      </c>
      <c r="C68" s="24"/>
      <c r="D68" s="24"/>
      <c r="E68" s="24"/>
      <c r="F68" s="24"/>
      <c r="G68" s="27"/>
    </row>
    <row r="69" spans="1:13" x14ac:dyDescent="0.3">
      <c r="A69" s="6" t="s">
        <v>13</v>
      </c>
      <c r="B69" s="4">
        <v>120386</v>
      </c>
      <c r="C69" s="24"/>
      <c r="D69" s="24"/>
      <c r="E69" s="24"/>
      <c r="F69" s="24"/>
      <c r="G69" s="27"/>
    </row>
    <row r="70" spans="1:13" x14ac:dyDescent="0.3">
      <c r="A70" s="6" t="s">
        <v>11</v>
      </c>
      <c r="B70" s="4">
        <v>103922</v>
      </c>
      <c r="C70" s="24"/>
      <c r="D70" s="24"/>
      <c r="E70" s="24"/>
      <c r="F70" s="24"/>
      <c r="G70" s="27"/>
    </row>
    <row r="71" spans="1:13" s="2" customFormat="1" x14ac:dyDescent="0.3">
      <c r="A71" s="6" t="s">
        <v>38</v>
      </c>
      <c r="B71" s="4">
        <v>502129</v>
      </c>
      <c r="C71" s="24"/>
      <c r="D71" s="24"/>
      <c r="E71" s="24"/>
      <c r="F71" s="24"/>
      <c r="G71" s="27"/>
      <c r="M71"/>
    </row>
    <row r="72" spans="1:13" s="2" customFormat="1" x14ac:dyDescent="0.3">
      <c r="A72"/>
      <c r="B72"/>
      <c r="C72" s="24"/>
      <c r="D72" s="24"/>
      <c r="E72" s="24"/>
      <c r="F72" s="24"/>
      <c r="G72" s="27"/>
      <c r="M72"/>
    </row>
    <row r="73" spans="1:13" s="2" customFormat="1" x14ac:dyDescent="0.3">
      <c r="A73" s="24"/>
      <c r="B73" s="24"/>
      <c r="C73" s="24"/>
      <c r="D73" s="24"/>
      <c r="E73" s="24"/>
      <c r="F73" s="24"/>
      <c r="G73" s="27"/>
      <c r="M73"/>
    </row>
    <row r="74" spans="1:13" s="2" customFormat="1" x14ac:dyDescent="0.3">
      <c r="A74" s="24"/>
      <c r="B74" s="24"/>
      <c r="C74" s="24"/>
      <c r="D74" s="24"/>
      <c r="E74" s="24"/>
      <c r="F74" s="24"/>
      <c r="G74" s="27"/>
      <c r="M74"/>
    </row>
    <row r="75" spans="1:13" s="2" customFormat="1" x14ac:dyDescent="0.3">
      <c r="A75" s="24"/>
      <c r="B75" s="24"/>
      <c r="C75" s="24"/>
      <c r="D75" s="24"/>
      <c r="E75" s="24"/>
      <c r="F75" s="24"/>
      <c r="G75" s="27"/>
      <c r="M75"/>
    </row>
    <row r="76" spans="1:13" s="2" customFormat="1" x14ac:dyDescent="0.3">
      <c r="A76" s="24"/>
      <c r="B76" s="24"/>
      <c r="C76" s="24"/>
      <c r="D76" s="24"/>
      <c r="E76" s="24"/>
      <c r="F76" s="24"/>
      <c r="G76" s="27"/>
      <c r="M76"/>
    </row>
    <row r="77" spans="1:13" s="2" customFormat="1" x14ac:dyDescent="0.3">
      <c r="A77" s="24"/>
      <c r="B77" s="24"/>
      <c r="C77" s="24"/>
      <c r="D77" s="24"/>
      <c r="E77" s="24"/>
      <c r="F77" s="24"/>
      <c r="G77" s="27"/>
      <c r="M77"/>
    </row>
    <row r="78" spans="1:13" s="2" customFormat="1" x14ac:dyDescent="0.3">
      <c r="A78" s="28"/>
      <c r="B78" s="28"/>
      <c r="C78" s="28"/>
      <c r="D78" s="28"/>
      <c r="E78" s="28"/>
      <c r="F78" s="28"/>
      <c r="G78" s="29"/>
      <c r="M78"/>
    </row>
    <row r="79" spans="1:13" s="2" customFormat="1" x14ac:dyDescent="0.3">
      <c r="M79"/>
    </row>
    <row r="80" spans="1:13" s="2" customFormat="1" x14ac:dyDescent="0.3">
      <c r="M80"/>
    </row>
    <row r="81" spans="1:13" s="2" customFormat="1" x14ac:dyDescent="0.3">
      <c r="M81"/>
    </row>
    <row r="82" spans="1:13" s="2" customFormat="1" x14ac:dyDescent="0.3">
      <c r="M82"/>
    </row>
    <row r="83" spans="1:13" s="2" customFormat="1" x14ac:dyDescent="0.3">
      <c r="M83"/>
    </row>
    <row r="84" spans="1:13" s="2" customFormat="1" x14ac:dyDescent="0.3">
      <c r="A84" s="25"/>
      <c r="B84" s="25"/>
      <c r="C84" s="25"/>
      <c r="D84" s="25"/>
      <c r="E84" s="25"/>
      <c r="F84" s="25"/>
      <c r="G84" s="26"/>
      <c r="M84"/>
    </row>
    <row r="85" spans="1:13" s="2" customFormat="1" x14ac:dyDescent="0.3">
      <c r="A85" s="24"/>
      <c r="B85" s="24"/>
      <c r="C85" s="24"/>
      <c r="D85" s="24"/>
      <c r="E85" s="24"/>
      <c r="F85" s="24"/>
      <c r="G85" s="27"/>
      <c r="M85"/>
    </row>
    <row r="86" spans="1:13" x14ac:dyDescent="0.3">
      <c r="A86" s="24"/>
      <c r="B86" s="24"/>
      <c r="C86" s="24"/>
      <c r="D86" s="24"/>
      <c r="E86" s="24"/>
      <c r="F86" s="24"/>
      <c r="G86" s="27"/>
    </row>
    <row r="87" spans="1:13" x14ac:dyDescent="0.3">
      <c r="A87" s="24"/>
      <c r="B87" s="24"/>
      <c r="C87" s="24"/>
      <c r="D87" s="24"/>
      <c r="E87" s="24"/>
      <c r="F87" s="24"/>
      <c r="G87" s="27"/>
    </row>
    <row r="88" spans="1:13" x14ac:dyDescent="0.3">
      <c r="A88" s="3" t="s">
        <v>42</v>
      </c>
      <c r="B88" t="s">
        <v>43</v>
      </c>
      <c r="C88" s="24"/>
      <c r="D88" s="24"/>
      <c r="E88" s="24"/>
      <c r="F88" s="24"/>
      <c r="G88" s="27"/>
    </row>
    <row r="89" spans="1:13" x14ac:dyDescent="0.3">
      <c r="A89" s="6" t="s">
        <v>14</v>
      </c>
      <c r="B89" s="4">
        <v>170700</v>
      </c>
      <c r="C89" s="24"/>
      <c r="D89" s="24"/>
      <c r="E89" s="24"/>
      <c r="F89" s="24"/>
      <c r="G89" s="27"/>
    </row>
    <row r="90" spans="1:13" x14ac:dyDescent="0.3">
      <c r="A90" s="6" t="s">
        <v>16</v>
      </c>
      <c r="B90" s="4">
        <v>134145</v>
      </c>
      <c r="C90" s="24"/>
      <c r="D90" s="24"/>
      <c r="E90" s="24"/>
      <c r="F90" s="24"/>
      <c r="G90" s="27"/>
    </row>
    <row r="91" spans="1:13" x14ac:dyDescent="0.3">
      <c r="A91" s="6" t="s">
        <v>17</v>
      </c>
      <c r="B91" s="4">
        <v>100530</v>
      </c>
      <c r="C91" s="24"/>
      <c r="D91" s="24"/>
      <c r="E91" s="24"/>
      <c r="F91" s="24"/>
      <c r="G91" s="27"/>
    </row>
    <row r="92" spans="1:13" x14ac:dyDescent="0.3">
      <c r="A92" s="6" t="s">
        <v>15</v>
      </c>
      <c r="B92" s="4">
        <v>96754</v>
      </c>
      <c r="C92" s="24"/>
      <c r="D92" s="24"/>
      <c r="E92" s="24"/>
      <c r="F92" s="24"/>
      <c r="G92" s="27"/>
    </row>
    <row r="93" spans="1:13" x14ac:dyDescent="0.3">
      <c r="A93" s="6" t="s">
        <v>38</v>
      </c>
      <c r="B93" s="4">
        <v>502129</v>
      </c>
      <c r="C93" s="24"/>
      <c r="D93" s="24"/>
      <c r="E93" s="24"/>
      <c r="F93" s="24"/>
      <c r="G93" s="27"/>
    </row>
    <row r="94" spans="1:13" x14ac:dyDescent="0.3">
      <c r="A94" s="24"/>
      <c r="B94" s="24"/>
      <c r="C94" s="24"/>
      <c r="D94" s="24"/>
      <c r="E94" s="24"/>
      <c r="F94" s="24"/>
      <c r="G94" s="27"/>
    </row>
    <row r="95" spans="1:13" s="2" customFormat="1" x14ac:dyDescent="0.3">
      <c r="A95" s="24"/>
      <c r="B95" s="24"/>
      <c r="C95" s="24"/>
      <c r="D95" s="24"/>
      <c r="E95" s="24"/>
      <c r="F95" s="24"/>
      <c r="G95" s="27"/>
      <c r="L95"/>
      <c r="M95"/>
    </row>
    <row r="96" spans="1:13" s="2" customFormat="1" x14ac:dyDescent="0.3">
      <c r="A96" s="24"/>
      <c r="B96" s="24"/>
      <c r="C96" s="24"/>
      <c r="D96" s="24"/>
      <c r="E96" s="24"/>
      <c r="F96" s="24"/>
      <c r="G96" s="27"/>
      <c r="L96"/>
      <c r="M96"/>
    </row>
    <row r="97" spans="1:12" s="2" customFormat="1" x14ac:dyDescent="0.3">
      <c r="A97" s="24"/>
      <c r="B97" s="24"/>
      <c r="C97" s="24"/>
      <c r="D97" s="24"/>
      <c r="E97" s="24"/>
      <c r="F97" s="24"/>
      <c r="G97" s="27"/>
      <c r="J97"/>
      <c r="K97"/>
      <c r="L97"/>
    </row>
    <row r="98" spans="1:12" s="2" customFormat="1" x14ac:dyDescent="0.3">
      <c r="A98" s="28"/>
      <c r="B98" s="28"/>
      <c r="C98" s="28"/>
      <c r="D98" s="28"/>
      <c r="E98" s="28"/>
      <c r="F98" s="28"/>
      <c r="G98" s="29"/>
      <c r="J98"/>
      <c r="K98"/>
      <c r="L98"/>
    </row>
    <row r="99" spans="1:12" s="2" customFormat="1" x14ac:dyDescent="0.3">
      <c r="J99"/>
      <c r="K99"/>
      <c r="L99"/>
    </row>
    <row r="100" spans="1:12" s="2" customFormat="1" x14ac:dyDescent="0.3">
      <c r="J100"/>
      <c r="K100"/>
      <c r="L100"/>
    </row>
    <row r="101" spans="1:12" s="2" customFormat="1" x14ac:dyDescent="0.3">
      <c r="I101" s="23"/>
      <c r="J101"/>
      <c r="K101"/>
      <c r="L101"/>
    </row>
    <row r="102" spans="1:12" s="2" customFormat="1" x14ac:dyDescent="0.3">
      <c r="I102" s="23"/>
      <c r="J102"/>
      <c r="K102"/>
      <c r="L102"/>
    </row>
    <row r="103" spans="1:12" s="2" customFormat="1" x14ac:dyDescent="0.3">
      <c r="A103" s="25"/>
      <c r="B103" s="25"/>
      <c r="C103" s="25"/>
      <c r="D103" s="25"/>
      <c r="E103" s="25"/>
      <c r="F103" s="25"/>
      <c r="G103" s="26"/>
      <c r="I103" s="6"/>
      <c r="J103"/>
      <c r="K103"/>
      <c r="L103"/>
    </row>
    <row r="104" spans="1:12" s="2" customFormat="1" x14ac:dyDescent="0.3">
      <c r="A104" s="24"/>
      <c r="B104" s="24"/>
      <c r="C104" s="24"/>
      <c r="D104" s="24"/>
      <c r="E104" s="24"/>
      <c r="F104" s="24"/>
      <c r="G104" s="27"/>
      <c r="I104" s="6"/>
      <c r="J104"/>
      <c r="K104"/>
      <c r="L104"/>
    </row>
    <row r="105" spans="1:12" x14ac:dyDescent="0.3">
      <c r="A105" s="24"/>
      <c r="B105" s="24"/>
      <c r="C105" s="24"/>
      <c r="D105" s="24"/>
      <c r="E105" s="24"/>
      <c r="F105" s="24"/>
      <c r="G105" s="27"/>
      <c r="I105" s="6"/>
    </row>
    <row r="106" spans="1:12" x14ac:dyDescent="0.3">
      <c r="A106" s="24"/>
      <c r="B106" s="24"/>
      <c r="C106" s="24"/>
      <c r="D106" s="24"/>
      <c r="E106" s="24"/>
      <c r="F106" s="24"/>
      <c r="G106" s="27"/>
      <c r="I106" s="6"/>
    </row>
    <row r="107" spans="1:12" x14ac:dyDescent="0.3">
      <c r="A107" s="24"/>
      <c r="B107" s="24"/>
      <c r="C107" s="24"/>
      <c r="D107" s="24"/>
      <c r="E107" s="24"/>
      <c r="F107" s="24"/>
      <c r="G107" s="27"/>
      <c r="I107" s="6"/>
    </row>
    <row r="108" spans="1:12" x14ac:dyDescent="0.3">
      <c r="A108" s="3" t="s">
        <v>42</v>
      </c>
      <c r="B108" t="s">
        <v>43</v>
      </c>
      <c r="C108" s="24"/>
      <c r="D108" s="24"/>
      <c r="E108" s="24"/>
      <c r="F108" s="24"/>
      <c r="G108" s="27"/>
      <c r="I108" s="6"/>
    </row>
    <row r="109" spans="1:12" x14ac:dyDescent="0.3">
      <c r="A109" s="6" t="s">
        <v>12</v>
      </c>
      <c r="B109" s="5">
        <v>0.26112413343981328</v>
      </c>
      <c r="C109" s="24"/>
      <c r="D109" s="24"/>
      <c r="E109" s="24"/>
      <c r="F109" s="24"/>
      <c r="G109" s="27"/>
    </row>
    <row r="110" spans="1:12" x14ac:dyDescent="0.3">
      <c r="A110" s="6" t="s">
        <v>13</v>
      </c>
      <c r="B110" s="5">
        <v>0.23975113964738146</v>
      </c>
      <c r="C110" s="24"/>
      <c r="D110" s="24"/>
      <c r="E110" s="24"/>
      <c r="F110" s="24"/>
      <c r="G110" s="27"/>
    </row>
    <row r="111" spans="1:12" x14ac:dyDescent="0.3">
      <c r="A111" s="6" t="s">
        <v>10</v>
      </c>
      <c r="B111" s="5">
        <v>0.29216197431337365</v>
      </c>
      <c r="C111" s="24"/>
      <c r="D111" s="24"/>
      <c r="E111" s="24"/>
      <c r="F111" s="24"/>
      <c r="G111" s="27"/>
    </row>
    <row r="112" spans="1:12" x14ac:dyDescent="0.3">
      <c r="A112" s="6" t="s">
        <v>11</v>
      </c>
      <c r="B112" s="5">
        <v>0.20696275259943162</v>
      </c>
      <c r="C112" s="24"/>
      <c r="D112" s="24"/>
      <c r="E112" s="24"/>
      <c r="F112" s="24"/>
      <c r="G112" s="27"/>
    </row>
    <row r="113" spans="1:10" x14ac:dyDescent="0.3">
      <c r="A113" s="6" t="s">
        <v>38</v>
      </c>
      <c r="B113" s="5">
        <v>1</v>
      </c>
      <c r="C113" s="24"/>
      <c r="D113" s="24"/>
      <c r="E113" s="24"/>
      <c r="F113" s="24"/>
      <c r="G113" s="27"/>
    </row>
    <row r="114" spans="1:10" x14ac:dyDescent="0.3">
      <c r="A114" s="24"/>
      <c r="B114" s="24"/>
      <c r="C114" s="24"/>
      <c r="D114" s="24"/>
      <c r="E114" s="24"/>
      <c r="F114" s="24"/>
      <c r="G114" s="27"/>
    </row>
    <row r="115" spans="1:10" x14ac:dyDescent="0.3">
      <c r="A115" s="24"/>
      <c r="B115" s="24"/>
      <c r="C115" s="24"/>
      <c r="D115" s="24"/>
      <c r="E115" s="24"/>
      <c r="F115" s="24"/>
      <c r="G115" s="27"/>
    </row>
    <row r="116" spans="1:10" x14ac:dyDescent="0.3">
      <c r="A116" s="24"/>
      <c r="B116" s="24"/>
      <c r="C116" s="24"/>
      <c r="D116" s="24"/>
      <c r="E116" s="24"/>
      <c r="F116" s="24"/>
      <c r="G116" s="27"/>
    </row>
    <row r="117" spans="1:10" x14ac:dyDescent="0.3">
      <c r="A117" s="24"/>
      <c r="B117" s="24"/>
      <c r="C117" s="24"/>
      <c r="D117" s="24"/>
      <c r="E117" s="24"/>
      <c r="F117" s="24"/>
      <c r="G117" s="27"/>
    </row>
    <row r="118" spans="1:10" x14ac:dyDescent="0.3">
      <c r="A118" s="28"/>
      <c r="B118" s="28"/>
      <c r="C118" s="28"/>
      <c r="D118" s="28"/>
      <c r="E118" s="28"/>
      <c r="F118" s="28"/>
      <c r="G118" s="29"/>
    </row>
    <row r="119" spans="1:10" s="2" customFormat="1" x14ac:dyDescent="0.3">
      <c r="J119"/>
    </row>
    <row r="120" spans="1:10" s="2" customFormat="1" x14ac:dyDescent="0.3">
      <c r="J120"/>
    </row>
    <row r="121" spans="1:10" s="2" customFormat="1" x14ac:dyDescent="0.3">
      <c r="J121"/>
    </row>
    <row r="122" spans="1:10" s="2" customFormat="1" x14ac:dyDescent="0.3">
      <c r="J122"/>
    </row>
    <row r="123" spans="1:10" s="2" customFormat="1" x14ac:dyDescent="0.3">
      <c r="J123"/>
    </row>
    <row r="124" spans="1:10" x14ac:dyDescent="0.3">
      <c r="A124" s="25"/>
      <c r="B124" s="25"/>
      <c r="C124" s="25"/>
      <c r="D124" s="25"/>
      <c r="E124" s="25"/>
      <c r="F124" s="25"/>
      <c r="G124" s="26"/>
    </row>
    <row r="125" spans="1:10" x14ac:dyDescent="0.3">
      <c r="A125" s="24"/>
      <c r="B125" s="24"/>
      <c r="C125" s="24"/>
      <c r="D125" s="24"/>
      <c r="E125" s="24"/>
      <c r="F125" s="24"/>
      <c r="G125" s="27"/>
    </row>
    <row r="126" spans="1:10" x14ac:dyDescent="0.3">
      <c r="A126" s="24"/>
      <c r="B126" s="24"/>
      <c r="C126" s="24"/>
      <c r="D126" s="24"/>
      <c r="E126" s="24"/>
      <c r="F126" s="24"/>
      <c r="G126" s="27"/>
    </row>
    <row r="127" spans="1:10" x14ac:dyDescent="0.3">
      <c r="A127" s="24"/>
      <c r="B127" s="24"/>
      <c r="C127" s="24"/>
      <c r="D127" s="24"/>
      <c r="E127" s="24"/>
      <c r="F127" s="24"/>
      <c r="G127" s="27"/>
    </row>
    <row r="128" spans="1:10" x14ac:dyDescent="0.3">
      <c r="A128" s="24"/>
      <c r="B128" s="24"/>
      <c r="C128" s="24"/>
      <c r="D128" s="24"/>
      <c r="E128" s="24"/>
      <c r="F128" s="24"/>
      <c r="G128" s="27"/>
    </row>
    <row r="129" spans="1:7" x14ac:dyDescent="0.3">
      <c r="A129" s="42" t="s">
        <v>47</v>
      </c>
      <c r="B129" s="38" t="s">
        <v>45</v>
      </c>
      <c r="C129" s="24"/>
      <c r="D129" s="24"/>
      <c r="E129" s="24"/>
      <c r="F129" s="24"/>
      <c r="G129" s="27"/>
    </row>
    <row r="130" spans="1:7" x14ac:dyDescent="0.3">
      <c r="A130" s="43" t="s">
        <v>15</v>
      </c>
      <c r="B130" s="39">
        <v>0.27474833081836408</v>
      </c>
      <c r="C130" s="24"/>
      <c r="D130" s="24"/>
      <c r="E130" s="24"/>
      <c r="F130" s="24"/>
      <c r="G130" s="27"/>
    </row>
    <row r="131" spans="1:7" x14ac:dyDescent="0.3">
      <c r="A131" s="44" t="s">
        <v>14</v>
      </c>
      <c r="B131" s="40">
        <v>0.28749267721148214</v>
      </c>
      <c r="C131" s="24"/>
      <c r="D131" s="24"/>
      <c r="E131" s="24"/>
      <c r="F131" s="24"/>
      <c r="G131" s="27"/>
    </row>
    <row r="132" spans="1:7" x14ac:dyDescent="0.3">
      <c r="A132" s="44" t="s">
        <v>17</v>
      </c>
      <c r="B132" s="40">
        <v>0.33013030936038995</v>
      </c>
      <c r="C132" s="24"/>
      <c r="D132" s="24"/>
      <c r="E132" s="24"/>
      <c r="F132" s="24"/>
      <c r="G132" s="27"/>
    </row>
    <row r="133" spans="1:7" x14ac:dyDescent="0.3">
      <c r="A133" s="45" t="s">
        <v>16</v>
      </c>
      <c r="B133" s="40">
        <v>0.28643631890864363</v>
      </c>
      <c r="C133" s="24"/>
      <c r="D133" s="24"/>
      <c r="E133" s="24"/>
      <c r="F133" s="24"/>
      <c r="G133" s="27"/>
    </row>
    <row r="134" spans="1:7" x14ac:dyDescent="0.3">
      <c r="A134" s="46" t="s">
        <v>38</v>
      </c>
      <c r="B134" s="41">
        <v>0.29329116621425966</v>
      </c>
      <c r="C134" s="24"/>
      <c r="D134" s="24"/>
      <c r="E134" s="24"/>
      <c r="F134" s="24"/>
      <c r="G134" s="27"/>
    </row>
    <row r="135" spans="1:7" x14ac:dyDescent="0.3">
      <c r="A135" s="24"/>
      <c r="B135" s="24"/>
      <c r="C135" s="24"/>
      <c r="D135" s="24"/>
      <c r="E135" s="24"/>
      <c r="F135" s="24"/>
      <c r="G135" s="27"/>
    </row>
    <row r="136" spans="1:7" x14ac:dyDescent="0.3">
      <c r="A136" s="24"/>
      <c r="B136" s="24"/>
      <c r="C136" s="24"/>
      <c r="D136" s="24"/>
      <c r="E136" s="24"/>
      <c r="F136" s="24"/>
      <c r="G136" s="27"/>
    </row>
    <row r="137" spans="1:7" x14ac:dyDescent="0.3">
      <c r="A137" s="24"/>
      <c r="B137" s="24"/>
      <c r="C137" s="24"/>
      <c r="D137" s="24"/>
      <c r="E137" s="24"/>
      <c r="F137" s="24"/>
      <c r="G137" s="27"/>
    </row>
    <row r="138" spans="1:7" x14ac:dyDescent="0.3">
      <c r="A138" s="24"/>
      <c r="B138" s="24"/>
      <c r="C138" s="24"/>
      <c r="D138" s="24"/>
      <c r="E138" s="24"/>
      <c r="F138" s="24"/>
      <c r="G138" s="27"/>
    </row>
    <row r="139" spans="1:7" x14ac:dyDescent="0.3">
      <c r="A139" s="28"/>
      <c r="B139" s="28"/>
      <c r="C139" s="28"/>
      <c r="D139" s="28"/>
      <c r="E139" s="28"/>
      <c r="F139" s="28"/>
      <c r="G139" s="29"/>
    </row>
    <row r="145" spans="1:7" x14ac:dyDescent="0.3">
      <c r="A145" s="25"/>
      <c r="B145" s="25"/>
      <c r="C145" s="25"/>
      <c r="D145" s="25"/>
      <c r="E145" s="25"/>
      <c r="F145" s="25"/>
      <c r="G145" s="26"/>
    </row>
    <row r="146" spans="1:7" x14ac:dyDescent="0.3">
      <c r="A146" s="24"/>
      <c r="B146" s="24"/>
      <c r="C146" s="24"/>
      <c r="D146" s="24"/>
      <c r="E146" s="24"/>
      <c r="F146" s="24"/>
      <c r="G146" s="27"/>
    </row>
    <row r="147" spans="1:7" x14ac:dyDescent="0.3">
      <c r="A147" s="42" t="s">
        <v>3</v>
      </c>
      <c r="B147" s="38" t="s">
        <v>46</v>
      </c>
      <c r="C147" s="24"/>
      <c r="D147" s="42" t="s">
        <v>3</v>
      </c>
      <c r="E147" s="38" t="s">
        <v>46</v>
      </c>
      <c r="F147" s="24"/>
      <c r="G147" s="27"/>
    </row>
    <row r="148" spans="1:7" x14ac:dyDescent="0.3">
      <c r="A148" s="43" t="s">
        <v>18</v>
      </c>
      <c r="B148" s="39">
        <v>0.4724293389697905</v>
      </c>
      <c r="C148" s="24"/>
      <c r="D148" s="43" t="s">
        <v>20</v>
      </c>
      <c r="E148" s="39">
        <v>0.5914592752936354</v>
      </c>
      <c r="F148" s="24"/>
      <c r="G148" s="27"/>
    </row>
    <row r="149" spans="1:7" x14ac:dyDescent="0.3">
      <c r="A149" s="44" t="s">
        <v>23</v>
      </c>
      <c r="B149" s="40">
        <v>0.4538534902227595</v>
      </c>
      <c r="C149" s="24"/>
      <c r="D149" s="44" t="s">
        <v>18</v>
      </c>
      <c r="E149" s="40">
        <v>0.4724293389697905</v>
      </c>
      <c r="F149" s="24"/>
      <c r="G149" s="27"/>
    </row>
    <row r="150" spans="1:7" x14ac:dyDescent="0.3">
      <c r="A150" s="44" t="s">
        <v>20</v>
      </c>
      <c r="B150" s="40">
        <v>0.5914592752936354</v>
      </c>
      <c r="C150" s="24"/>
      <c r="D150" s="44" t="s">
        <v>22</v>
      </c>
      <c r="E150" s="40">
        <v>0.46124540476709286</v>
      </c>
      <c r="F150" s="24"/>
      <c r="G150" s="27"/>
    </row>
    <row r="151" spans="1:7" x14ac:dyDescent="0.3">
      <c r="A151" s="44" t="s">
        <v>22</v>
      </c>
      <c r="B151" s="40">
        <v>0.46124540476709286</v>
      </c>
      <c r="C151" s="24"/>
      <c r="D151" s="44" t="s">
        <v>23</v>
      </c>
      <c r="E151" s="40">
        <v>0.4538534902227595</v>
      </c>
      <c r="F151" s="24"/>
      <c r="G151" s="27"/>
    </row>
    <row r="152" spans="1:7" x14ac:dyDescent="0.3">
      <c r="A152" s="44" t="s">
        <v>21</v>
      </c>
      <c r="B152" s="40">
        <v>0.40542778951411562</v>
      </c>
      <c r="C152" s="24"/>
      <c r="D152" s="44" t="s">
        <v>21</v>
      </c>
      <c r="E152" s="40">
        <v>0.40542778951411562</v>
      </c>
      <c r="F152" s="24"/>
      <c r="G152" s="27"/>
    </row>
    <row r="153" spans="1:7" x14ac:dyDescent="0.3">
      <c r="A153" s="45" t="s">
        <v>19</v>
      </c>
      <c r="B153" s="40">
        <v>0.38541137686166449</v>
      </c>
      <c r="C153" s="24"/>
      <c r="D153" s="45" t="s">
        <v>19</v>
      </c>
      <c r="E153" s="41">
        <v>0.38541137686166449</v>
      </c>
      <c r="F153" s="24"/>
      <c r="G153" s="27"/>
    </row>
    <row r="154" spans="1:7" x14ac:dyDescent="0.3">
      <c r="A154" s="46" t="s">
        <v>38</v>
      </c>
      <c r="B154" s="41">
        <v>0.45596401170672884</v>
      </c>
      <c r="C154" s="24"/>
      <c r="D154" s="24"/>
      <c r="E154" s="24"/>
      <c r="F154" s="24"/>
      <c r="G154" s="27"/>
    </row>
    <row r="155" spans="1:7" x14ac:dyDescent="0.3">
      <c r="A155" s="24"/>
      <c r="B155" s="24"/>
      <c r="C155" s="24"/>
      <c r="D155" s="24"/>
      <c r="E155" s="24"/>
      <c r="F155" s="24"/>
      <c r="G155" s="27"/>
    </row>
    <row r="156" spans="1:7" x14ac:dyDescent="0.3">
      <c r="A156" s="28"/>
      <c r="B156" s="28"/>
      <c r="C156" s="28"/>
      <c r="D156" s="28"/>
      <c r="E156" s="28"/>
      <c r="F156" s="28"/>
      <c r="G156" s="29"/>
    </row>
  </sheetData>
  <mergeCells count="2">
    <mergeCell ref="A1:G1"/>
    <mergeCell ref="A20:G20"/>
  </mergeCells>
  <conditionalFormatting pivot="1" sqref="E148:E153">
    <cfRule type="dataBar" priority="6">
      <dataBar>
        <cfvo type="min"/>
        <cfvo type="max"/>
        <color rgb="FF63C384"/>
      </dataBar>
      <extLst>
        <ext xmlns:x14="http://schemas.microsoft.com/office/spreadsheetml/2009/9/main" uri="{B025F937-C7B1-47D3-B67F-A62EFF666E3E}">
          <x14:id>{3CAFD809-FEE1-40E8-BCFF-2B1824BB98DF}</x14:id>
        </ext>
      </extLst>
    </cfRule>
  </conditionalFormatting>
  <conditionalFormatting pivot="1" sqref="E148:E153">
    <cfRule type="dataBar" priority="5">
      <dataBar>
        <cfvo type="min"/>
        <cfvo type="max"/>
        <color theme="1" tint="0.499984740745262"/>
      </dataBar>
      <extLst>
        <ext xmlns:x14="http://schemas.microsoft.com/office/spreadsheetml/2009/9/main" uri="{B025F937-C7B1-47D3-B67F-A62EFF666E3E}">
          <x14:id>{2A1375E7-1714-4D2A-8BB5-5FF92AA26822}</x14:id>
        </ext>
      </extLst>
    </cfRule>
  </conditionalFormatting>
  <conditionalFormatting pivot="1" sqref="J105:J108">
    <cfRule type="dataBar" priority="2">
      <dataBar>
        <cfvo type="min"/>
        <cfvo type="max"/>
        <color rgb="FF63C384"/>
      </dataBar>
      <extLst>
        <ext xmlns:x14="http://schemas.microsoft.com/office/spreadsheetml/2009/9/main" uri="{B025F937-C7B1-47D3-B67F-A62EFF666E3E}">
          <x14:id>{91F2142F-F061-47D6-B599-995BC77FFAEB}</x14:id>
        </ext>
      </extLst>
    </cfRule>
  </conditionalFormatting>
  <conditionalFormatting pivot="1" sqref="J105:J108">
    <cfRule type="dataBar" priority="1">
      <dataBar>
        <cfvo type="min"/>
        <cfvo type="max"/>
        <color theme="1" tint="0.499984740745262"/>
      </dataBar>
      <extLst>
        <ext xmlns:x14="http://schemas.microsoft.com/office/spreadsheetml/2009/9/main" uri="{B025F937-C7B1-47D3-B67F-A62EFF666E3E}">
          <x14:id>{488613DF-8A60-491D-B942-A83FA76E085D}</x14:id>
        </ext>
      </extLst>
    </cfRule>
  </conditionalFormatting>
  <pageMargins left="0.7" right="0.7" top="0.75" bottom="0.75" header="0.3" footer="0.3"/>
  <pageSetup orientation="portrait" r:id="rId9"/>
  <drawing r:id="rId10"/>
  <extLst>
    <ext xmlns:x14="http://schemas.microsoft.com/office/spreadsheetml/2009/9/main" uri="{78C0D931-6437-407d-A8EE-F0AAD7539E65}">
      <x14:conditionalFormattings>
        <x14:conditionalFormatting xmlns:xm="http://schemas.microsoft.com/office/excel/2006/main" pivot="1">
          <x14:cfRule type="dataBar" id="{3CAFD809-FEE1-40E8-BCFF-2B1824BB98DF}">
            <x14:dataBar minLength="0" maxLength="100" gradient="0">
              <x14:cfvo type="autoMin"/>
              <x14:cfvo type="autoMax"/>
              <x14:negativeFillColor rgb="FFFF0000"/>
              <x14:axisColor rgb="FF000000"/>
            </x14:dataBar>
          </x14:cfRule>
          <xm:sqref>E148:E153</xm:sqref>
        </x14:conditionalFormatting>
        <x14:conditionalFormatting xmlns:xm="http://schemas.microsoft.com/office/excel/2006/main" pivot="1">
          <x14:cfRule type="dataBar" id="{2A1375E7-1714-4D2A-8BB5-5FF92AA26822}">
            <x14:dataBar minLength="0" maxLength="100" gradient="0">
              <x14:cfvo type="autoMin"/>
              <x14:cfvo type="autoMax"/>
              <x14:negativeFillColor rgb="FFFF0000"/>
              <x14:axisColor rgb="FF000000"/>
            </x14:dataBar>
          </x14:cfRule>
          <xm:sqref>E148:E153</xm:sqref>
        </x14:conditionalFormatting>
        <x14:conditionalFormatting xmlns:xm="http://schemas.microsoft.com/office/excel/2006/main" pivot="1">
          <x14:cfRule type="dataBar" id="{91F2142F-F061-47D6-B599-995BC77FFAEB}">
            <x14:dataBar minLength="0" maxLength="100" gradient="0">
              <x14:cfvo type="autoMin"/>
              <x14:cfvo type="autoMax"/>
              <x14:negativeFillColor rgb="FFFF0000"/>
              <x14:axisColor rgb="FF000000"/>
            </x14:dataBar>
          </x14:cfRule>
          <xm:sqref>J105:J108</xm:sqref>
        </x14:conditionalFormatting>
        <x14:conditionalFormatting xmlns:xm="http://schemas.microsoft.com/office/excel/2006/main" pivot="1">
          <x14:cfRule type="dataBar" id="{488613DF-8A60-491D-B942-A83FA76E085D}">
            <x14:dataBar minLength="0" maxLength="100" gradient="0">
              <x14:cfvo type="autoMin"/>
              <x14:cfvo type="autoMax"/>
              <x14:negativeFillColor rgb="FFFF0000"/>
              <x14:axisColor rgb="FF000000"/>
            </x14:dataBar>
          </x14:cfRule>
          <xm:sqref>J105:J108</xm:sqref>
        </x14:conditionalFormatting>
      </x14:conditionalFormattings>
    </ext>
    <ext xmlns:x14="http://schemas.microsoft.com/office/spreadsheetml/2009/9/main" uri="{A8765BA9-456A-4dab-B4F3-ACF838C121DE}">
      <x14:slicerList>
        <x14:slicer r:id="rId11"/>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BEE8D-FE3E-435E-A547-65241E4243C7}">
  <dimension ref="A1:I31"/>
  <sheetViews>
    <sheetView showGridLines="0" tabSelected="1" zoomScaleNormal="100" workbookViewId="0">
      <selection activeCell="M1" sqref="M1"/>
    </sheetView>
  </sheetViews>
  <sheetFormatPr defaultRowHeight="14.4" x14ac:dyDescent="0.3"/>
  <cols>
    <col min="1" max="2" width="8.88671875" style="22"/>
    <col min="3" max="4" width="8.88671875" style="22" customWidth="1"/>
    <col min="5" max="16384" width="8.88671875" style="22"/>
  </cols>
  <sheetData>
    <row r="1" spans="1:9" ht="14.4" customHeight="1" x14ac:dyDescent="0.3">
      <c r="A1" s="21"/>
      <c r="B1" s="21"/>
      <c r="C1" s="21"/>
      <c r="D1" s="21"/>
      <c r="E1" s="21"/>
      <c r="F1" s="21"/>
      <c r="G1" s="21"/>
      <c r="H1" s="21"/>
      <c r="I1" s="21"/>
    </row>
    <row r="2" spans="1:9" ht="14.4" customHeight="1" x14ac:dyDescent="0.3">
      <c r="A2" s="21"/>
      <c r="B2" s="21"/>
      <c r="C2" s="21"/>
      <c r="D2" s="21"/>
      <c r="E2" s="21"/>
      <c r="F2" s="21"/>
      <c r="G2" s="21"/>
      <c r="H2" s="21"/>
      <c r="I2" s="21"/>
    </row>
    <row r="3" spans="1:9" ht="14.4" customHeight="1" x14ac:dyDescent="0.3">
      <c r="A3" s="21"/>
      <c r="B3" s="21"/>
      <c r="C3" s="21"/>
      <c r="D3" s="21"/>
      <c r="E3" s="21"/>
      <c r="F3" s="21"/>
      <c r="G3" s="21"/>
      <c r="H3" s="21"/>
      <c r="I3" s="21"/>
    </row>
    <row r="25" spans="2:3" x14ac:dyDescent="0.3">
      <c r="B25" s="2"/>
      <c r="C25" s="2"/>
    </row>
    <row r="26" spans="2:3" x14ac:dyDescent="0.3">
      <c r="B26" s="6"/>
      <c r="C26" s="5"/>
    </row>
    <row r="27" spans="2:3" x14ac:dyDescent="0.3">
      <c r="B27" s="6"/>
      <c r="C27" s="5"/>
    </row>
    <row r="28" spans="2:3" x14ac:dyDescent="0.3">
      <c r="B28" s="6"/>
      <c r="C28" s="5"/>
    </row>
    <row r="29" spans="2:3" x14ac:dyDescent="0.3">
      <c r="B29" s="6"/>
      <c r="C29" s="5"/>
    </row>
    <row r="30" spans="2:3" x14ac:dyDescent="0.3">
      <c r="B30" s="6"/>
      <c r="C30" s="5"/>
    </row>
    <row r="31" spans="2:3" x14ac:dyDescent="0.3">
      <c r="B31" s="6"/>
      <c r="C31" s="5"/>
    </row>
  </sheetData>
  <sheetProtection algorithmName="SHA-512" hashValue="rpjG2XGVOnkNwwbmqE02r7+KK79wAyceeAK2zrKk+EzKF+/5sQB+VO7bg5LdGjfNqk7WfceRKh1hMuiwkyLiBQ==" saltValue="gvuG/8zES8ZRMRXmXiNtXA==" spinCount="100000" sheet="1" objects="1" formatCells="0" formatColumns="0" formatRows="0" sort="0" autoFilter="0" pivotTables="0"/>
  <conditionalFormatting pivot="1" sqref="C26:C31">
    <cfRule type="dataBar" priority="2">
      <dataBar>
        <cfvo type="min"/>
        <cfvo type="max"/>
        <color rgb="FF63C384"/>
      </dataBar>
      <extLst>
        <ext xmlns:x14="http://schemas.microsoft.com/office/spreadsheetml/2009/9/main" uri="{B025F937-C7B1-47D3-B67F-A62EFF666E3E}">
          <x14:id>{0F149BE9-E78D-46C8-B66B-3BCB865E27E5}</x14:id>
        </ext>
      </extLst>
    </cfRule>
  </conditionalFormatting>
  <conditionalFormatting pivot="1" sqref="C26:C31">
    <cfRule type="dataBar" priority="1">
      <dataBar>
        <cfvo type="min"/>
        <cfvo type="max"/>
        <color theme="1" tint="0.499984740745262"/>
      </dataBar>
      <extLst>
        <ext xmlns:x14="http://schemas.microsoft.com/office/spreadsheetml/2009/9/main" uri="{B025F937-C7B1-47D3-B67F-A62EFF666E3E}">
          <x14:id>{4EF58306-8C5C-45F5-AD0A-D2871D991CAB}</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pivot="1">
          <x14:cfRule type="dataBar" id="{0F149BE9-E78D-46C8-B66B-3BCB865E27E5}">
            <x14:dataBar minLength="0" maxLength="100" gradient="0">
              <x14:cfvo type="autoMin"/>
              <x14:cfvo type="autoMax"/>
              <x14:negativeFillColor rgb="FFFF0000"/>
              <x14:axisColor rgb="FF000000"/>
            </x14:dataBar>
          </x14:cfRule>
          <xm:sqref>C26:C31</xm:sqref>
        </x14:conditionalFormatting>
        <x14:conditionalFormatting xmlns:xm="http://schemas.microsoft.com/office/excel/2006/main" pivot="1">
          <x14:cfRule type="dataBar" id="{4EF58306-8C5C-45F5-AD0A-D2871D991CAB}">
            <x14:dataBar minLength="0" maxLength="100" gradient="0">
              <x14:cfvo type="autoMin"/>
              <x14:cfvo type="autoMax"/>
              <x14:negativeFillColor rgb="FFFF0000"/>
              <x14:axisColor rgb="FF000000"/>
            </x14:dataBar>
          </x14:cfRule>
          <xm:sqref>C26:C31</xm:sqref>
        </x14:conditionalFormatting>
      </x14:conditionalFormattings>
    </ex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M F w k W 0 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D B c J F 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w X C R b K I p H u A 4 A A A A R A A A A E w A c A E Z v c m 1 1 b G F z L 1 N l Y 3 R p b 2 4 x L m 0 g o h g A K K A U A A A A A A A A A A A A A A A A A A A A A A A A A A A A K 0 5 N L s n M z 1 M I h t C G 1 g B Q S w E C L Q A U A A I A C A A w X C R b Q x 5 w m 6 U A A A D 3 A A A A E g A A A A A A A A A A A A A A A A A A A A A A Q 2 9 u Z m l n L 1 B h Y 2 t h Z 2 U u e G 1 s U E s B A i 0 A F A A C A A g A M F w k W w / K 6 a u k A A A A 6 Q A A A B M A A A A A A A A A A A A A A A A A 8 Q A A A F t D b 2 5 0 Z W 5 0 X 1 R 5 c G V z X S 5 4 b W x Q S w E C L Q A U A A I A C A A w X C R b 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T x C B f 7 4 z 2 k a 0 7 4 d R 8 g G 6 R Q A A A A A C A A A A A A A Q Z g A A A A E A A C A A A A C d L 6 h J k 7 k n E H B T W H g V F p T 6 t Q 4 W z H c 2 N o h O 2 k V 0 p U L 5 0 A A A A A A O g A A A A A I A A C A A A A B A h 8 I 3 V S k K Y X a E W y s z V I 6 F 8 T T a u Z Z c s f A g 0 N W n b M g p d l A A A A C T U q r 5 L r q N f r J L U k E O M v y E a n 9 k g H P z n 4 V K l r 0 r 9 8 F 5 s r + U O K N i Z E A F c z W G k Y h G 2 O L Z S 7 b V s 5 Y G 3 o N y x R v V z R v i S u E q D c y r h R Y g N c g x Q x m 0 Q E A A A A A K 7 A L 1 u 9 u F I V k U d + C 6 6 U p M W u e / R O i v t E Q D J 4 b J b h U a b t x F k W w J C 1 J / T t 8 K S 8 h k o j N Y 4 t / I m e 1 0 l x 2 m 4 P P F G E B i < / D a t a M a s h u p > 
</file>

<file path=customXml/itemProps1.xml><?xml version="1.0" encoding="utf-8"?>
<ds:datastoreItem xmlns:ds="http://schemas.openxmlformats.org/officeDocument/2006/customXml" ds:itemID="{368A3E6A-27DD-4839-83BA-844BDE2DE8D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Aahan Sharma</cp:lastModifiedBy>
  <dcterms:created xsi:type="dcterms:W3CDTF">2025-09-03T20:04:05Z</dcterms:created>
  <dcterms:modified xsi:type="dcterms:W3CDTF">2025-09-08T11:18:44Z</dcterms:modified>
</cp:coreProperties>
</file>