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SOURABH\Projects 2\Excel Projects\Excel Project 5\"/>
    </mc:Choice>
  </mc:AlternateContent>
  <xr:revisionPtr revIDLastSave="0" documentId="13_ncr:1_{5DC7D23B-2DB3-46D8-8670-16752EFBA889}" xr6:coauthVersionLast="47" xr6:coauthVersionMax="47" xr10:uidLastSave="{00000000-0000-0000-0000-000000000000}"/>
  <bookViews>
    <workbookView xWindow="-108" yWindow="-108" windowWidth="23256" windowHeight="13176" activeTab="2" xr2:uid="{00000000-000D-0000-FFFF-FFFF00000000}"/>
  </bookViews>
  <sheets>
    <sheet name="Campaign Data" sheetId="1" r:id="rId1"/>
    <sheet name="Pivot Summary" sheetId="2" r:id="rId2"/>
    <sheet name="Dashboard" sheetId="3" r:id="rId3"/>
  </sheets>
  <definedNames>
    <definedName name="Slicer_Campaign1">#N/A</definedName>
    <definedName name="Slicer_Months__Date1">#N/A</definedName>
    <definedName name="Slicer_Platform1">#N/A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R5" i="3" l="1"/>
  <c r="N5" i="3"/>
  <c r="J5" i="3"/>
  <c r="F5" i="3"/>
  <c r="B5" i="3"/>
  <c r="E40" i="2"/>
  <c r="F40" i="2"/>
  <c r="E41" i="2"/>
  <c r="F41" i="2"/>
  <c r="E42" i="2"/>
  <c r="F42" i="2"/>
  <c r="F39" i="2"/>
  <c r="E39" i="2"/>
  <c r="E10" i="2"/>
  <c r="F10" i="2"/>
  <c r="E11" i="2"/>
  <c r="F11" i="2"/>
  <c r="E12" i="2"/>
  <c r="F12" i="2"/>
  <c r="F9" i="2"/>
  <c r="E9"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K3" i="1"/>
  <c r="K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alcChain>
</file>

<file path=xl/sharedStrings.xml><?xml version="1.0" encoding="utf-8"?>
<sst xmlns="http://schemas.openxmlformats.org/spreadsheetml/2006/main" count="255" uniqueCount="37">
  <si>
    <t>Date</t>
  </si>
  <si>
    <t>Platform</t>
  </si>
  <si>
    <t>Campaign</t>
  </si>
  <si>
    <t>Impressions</t>
  </si>
  <si>
    <t>Clicks</t>
  </si>
  <si>
    <t>Conversions</t>
  </si>
  <si>
    <t>Spend</t>
  </si>
  <si>
    <t>Revenue</t>
  </si>
  <si>
    <t>Google</t>
  </si>
  <si>
    <t>Facebook</t>
  </si>
  <si>
    <t>LinkedIn</t>
  </si>
  <si>
    <t>Instagram</t>
  </si>
  <si>
    <t>Campaign A</t>
  </si>
  <si>
    <t>Campaign B</t>
  </si>
  <si>
    <t>Campaign C</t>
  </si>
  <si>
    <t>Campaign D</t>
  </si>
  <si>
    <t>CTR</t>
  </si>
  <si>
    <t>CPC</t>
  </si>
  <si>
    <t>Conversion Rate</t>
  </si>
  <si>
    <t>CPA</t>
  </si>
  <si>
    <t>ROI</t>
  </si>
  <si>
    <t>Row Labels</t>
  </si>
  <si>
    <t>Sum of Spend</t>
  </si>
  <si>
    <t>Sum of Revenue</t>
  </si>
  <si>
    <t>Sum of Clicks</t>
  </si>
  <si>
    <t>Sum of Impressions</t>
  </si>
  <si>
    <t>Sum of Conversions</t>
  </si>
  <si>
    <t>Average of CTR</t>
  </si>
  <si>
    <t>Average of CPC</t>
  </si>
  <si>
    <t>Average of Conversion Rate</t>
  </si>
  <si>
    <t>Average of CPA</t>
  </si>
  <si>
    <t>Average of ROI</t>
  </si>
  <si>
    <t>Jan</t>
  </si>
  <si>
    <t>Feb</t>
  </si>
  <si>
    <t>Mar</t>
  </si>
  <si>
    <t>Apr</t>
  </si>
  <si>
    <t>Marketing Campaign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</si>
</sst>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74" formatCode="&quot;₹&quot;\ #,##0.00"/>
  </numFmts>
  <fonts count="7"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8"/>
      <color theme="3" tint="-0.249977111117893"/>
      <name val="Calibri"/>
      <family val="2"/>
      <scheme val="minor"/>
    </font>
    <font>
      <b/>
      <sz val="12"/>
      <color theme="3" tint="-0.249977111117893"/>
      <name val="Calibri"/>
      <family val="2"/>
      <scheme val="minor"/>
    </font>
    <font>
      <b/>
      <sz val="20"/>
      <color theme="3" tint="-0.249977111117893"/>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13">
    <border>
      <left/>
      <right/>
      <top/>
      <bottom/>
      <diagonal/>
    </border>
    <border>
      <left style="thin">
        <color auto="1"/>
      </left>
      <right style="thin">
        <color auto="1"/>
      </right>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theme="0"/>
      </right>
      <top/>
      <bottom/>
      <diagonal/>
    </border>
    <border>
      <left style="thin">
        <color theme="0"/>
      </left>
      <right/>
      <top/>
      <bottom/>
      <diagonal/>
    </border>
  </borders>
  <cellStyleXfs count="1">
    <xf numFmtId="0" fontId="0" fillId="0" borderId="0"/>
  </cellStyleXfs>
  <cellXfs count="34">
    <xf numFmtId="0" fontId="0" fillId="0" borderId="0" xfId="0"/>
    <xf numFmtId="14" fontId="0" fillId="0" borderId="0" xfId="0" applyNumberFormat="1"/>
    <xf numFmtId="49" fontId="0" fillId="0" borderId="0" xfId="0" applyNumberFormat="1"/>
    <xf numFmtId="1" fontId="0" fillId="0" borderId="0" xfId="0" applyNumberFormat="1"/>
    <xf numFmtId="164" fontId="0" fillId="0" borderId="0" xfId="0" applyNumberFormat="1"/>
    <xf numFmtId="0" fontId="1" fillId="0" borderId="1" xfId="0" applyFont="1" applyBorder="1" applyAlignment="1">
      <alignment horizontal="center" vertical="top"/>
    </xf>
    <xf numFmtId="2"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10" fontId="0" fillId="0" borderId="0" xfId="0" applyNumberFormat="1"/>
    <xf numFmtId="174" fontId="0" fillId="0" borderId="0" xfId="0" applyNumberFormat="1"/>
    <xf numFmtId="10" fontId="1" fillId="4" borderId="0" xfId="0" applyNumberFormat="1" applyFont="1" applyFill="1" applyBorder="1" applyAlignment="1"/>
    <xf numFmtId="10" fontId="2" fillId="5" borderId="0" xfId="0" applyNumberFormat="1" applyFont="1" applyFill="1" applyAlignment="1">
      <alignment vertical="center"/>
    </xf>
    <xf numFmtId="10" fontId="1" fillId="5" borderId="0" xfId="0" applyNumberFormat="1" applyFont="1" applyFill="1" applyBorder="1" applyAlignment="1"/>
    <xf numFmtId="174" fontId="1" fillId="4" borderId="0" xfId="0" applyNumberFormat="1" applyFont="1" applyFill="1" applyBorder="1" applyAlignment="1"/>
    <xf numFmtId="174" fontId="2" fillId="5" borderId="0" xfId="0" applyNumberFormat="1" applyFont="1" applyFill="1" applyAlignment="1">
      <alignment vertical="center"/>
    </xf>
    <xf numFmtId="0" fontId="0" fillId="0" borderId="11" xfId="0" applyBorder="1"/>
    <xf numFmtId="0" fontId="0" fillId="0" borderId="0" xfId="0" applyBorder="1"/>
    <xf numFmtId="0" fontId="3" fillId="5" borderId="0" xfId="0" applyFont="1" applyFill="1" applyBorder="1" applyAlignment="1">
      <alignment horizontal="center" vertical="center"/>
    </xf>
    <xf numFmtId="10" fontId="4" fillId="3" borderId="0" xfId="0" applyNumberFormat="1" applyFont="1" applyFill="1" applyAlignment="1">
      <alignment horizontal="center" vertical="center"/>
    </xf>
    <xf numFmtId="174" fontId="4" fillId="3" borderId="0" xfId="0" applyNumberFormat="1" applyFont="1" applyFill="1" applyAlignment="1">
      <alignment horizontal="center" vertical="center"/>
    </xf>
    <xf numFmtId="10" fontId="5" fillId="2" borderId="0" xfId="0" applyNumberFormat="1" applyFont="1" applyFill="1" applyBorder="1" applyAlignment="1">
      <alignment horizontal="center"/>
    </xf>
    <xf numFmtId="174" fontId="5" fillId="2" borderId="0" xfId="0" applyNumberFormat="1" applyFont="1" applyFill="1" applyBorder="1" applyAlignment="1">
      <alignment horizontal="center"/>
    </xf>
    <xf numFmtId="0" fontId="6" fillId="3" borderId="12" xfId="0" applyFont="1" applyFill="1" applyBorder="1" applyAlignment="1">
      <alignment horizontal="center" vertical="center"/>
    </xf>
    <xf numFmtId="0" fontId="6" fillId="3" borderId="0" xfId="0" applyFont="1" applyFill="1" applyBorder="1" applyAlignment="1">
      <alignment horizontal="center" vertical="center"/>
    </xf>
  </cellXfs>
  <cellStyles count="1">
    <cellStyle name="Normal" xfId="0" builtinId="0"/>
  </cellStyles>
  <dxfs count="635">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4" formatCode="0.00%"/>
    </dxf>
    <dxf>
      <numFmt numFmtId="14" formatCode="0.00%"/>
    </dxf>
    <dxf>
      <numFmt numFmtId="14" formatCode="0.00%"/>
    </dxf>
    <dxf>
      <numFmt numFmtId="14" formatCode="0.00%"/>
    </dxf>
    <dxf>
      <numFmt numFmtId="174" formatCode="&quot;₹&quot;\ #,##0.00"/>
    </dxf>
    <dxf>
      <numFmt numFmtId="174" formatCode="&quot;₹&quot;\ #,##0.00"/>
    </dxf>
    <dxf>
      <numFmt numFmtId="174" formatCode="&quot;₹&quot;\ #,##0.00"/>
    </dxf>
    <dxf>
      <numFmt numFmtId="174" formatCode="&quot;₹&quot;\ #,##0.00"/>
    </dxf>
    <dxf>
      <numFmt numFmtId="174" formatCode="&quot;₹&quot;\ #,##0.00"/>
    </dxf>
    <dxf>
      <numFmt numFmtId="174" formatCode="&quot;₹&quot;\ #,##0.00"/>
    </dxf>
    <dxf>
      <numFmt numFmtId="14" formatCode="0.00%"/>
    </dxf>
    <dxf>
      <numFmt numFmtId="174" formatCode="&quot;₹&quot;\ #,##0.00"/>
    </dxf>
    <dxf>
      <numFmt numFmtId="174" formatCode="&quot;₹&quot;\ #,##0.00"/>
    </dxf>
    <dxf>
      <numFmt numFmtId="14" formatCode="0.00%"/>
    </dxf>
    <dxf>
      <numFmt numFmtId="14" formatCode="0.00%"/>
    </dxf>
    <dxf>
      <numFmt numFmtId="164" formatCode="0.000000"/>
    </dxf>
    <dxf>
      <numFmt numFmtId="164" formatCode="0.000000"/>
    </dxf>
    <dxf>
      <numFmt numFmtId="2" formatCode="0.00"/>
    </dxf>
    <dxf>
      <numFmt numFmtId="1" formatCode="0"/>
    </dxf>
    <dxf>
      <numFmt numFmtId="2" formatCode="0.00"/>
    </dxf>
    <dxf>
      <numFmt numFmtId="164" formatCode="0.000000"/>
    </dxf>
    <dxf>
      <numFmt numFmtId="164" formatCode="0.000000"/>
    </dxf>
    <dxf>
      <numFmt numFmtId="1" formatCode="0"/>
    </dxf>
    <dxf>
      <numFmt numFmtId="1" formatCode="0"/>
    </dxf>
    <dxf>
      <numFmt numFmtId="1" formatCode="0"/>
    </dxf>
    <dxf>
      <numFmt numFmtId="30" formatCode="@"/>
    </dxf>
    <dxf>
      <numFmt numFmtId="30" formatCode="@"/>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8444842785593"/>
          <c:y val="0.20072992700729927"/>
          <c:w val="0.81862484710269379"/>
          <c:h val="0.65816138858555084"/>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Summary'!$E$9:$E$12</c:f>
              <c:strCache>
                <c:ptCount val="4"/>
                <c:pt idx="0">
                  <c:v>Campaign A</c:v>
                </c:pt>
                <c:pt idx="1">
                  <c:v>Campaign B</c:v>
                </c:pt>
                <c:pt idx="2">
                  <c:v>Campaign C</c:v>
                </c:pt>
                <c:pt idx="3">
                  <c:v>Campaign D</c:v>
                </c:pt>
              </c:strCache>
            </c:strRef>
          </c:cat>
          <c:val>
            <c:numRef>
              <c:f>'Pivot Summary'!$F$9:$F$12</c:f>
              <c:numCache>
                <c:formatCode>"₹"\ #,##0.00</c:formatCode>
                <c:ptCount val="4"/>
                <c:pt idx="0">
                  <c:v>27908.40469593319</c:v>
                </c:pt>
                <c:pt idx="1">
                  <c:v>23328.035598162205</c:v>
                </c:pt>
                <c:pt idx="2">
                  <c:v>25019.84552285785</c:v>
                </c:pt>
                <c:pt idx="3">
                  <c:v>24514.500620699655</c:v>
                </c:pt>
              </c:numCache>
            </c:numRef>
          </c:val>
          <c:extLst>
            <c:ext xmlns:c16="http://schemas.microsoft.com/office/drawing/2014/chart" uri="{C3380CC4-5D6E-409C-BE32-E72D297353CC}">
              <c16:uniqueId val="{00000000-3F59-470D-9337-54B80119F66E}"/>
            </c:ext>
          </c:extLst>
        </c:ser>
        <c:dLbls>
          <c:dLblPos val="outEnd"/>
          <c:showLegendKey val="0"/>
          <c:showVal val="1"/>
          <c:showCatName val="0"/>
          <c:showSerName val="0"/>
          <c:showPercent val="0"/>
          <c:showBubbleSize val="0"/>
        </c:dLbls>
        <c:gapWidth val="182"/>
        <c:axId val="987962975"/>
        <c:axId val="987979775"/>
      </c:barChart>
      <c:catAx>
        <c:axId val="98796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crossAx val="987979775"/>
        <c:crosses val="autoZero"/>
        <c:auto val="1"/>
        <c:lblAlgn val="ctr"/>
        <c:lblOffset val="100"/>
        <c:noMultiLvlLbl val="0"/>
      </c:catAx>
      <c:valAx>
        <c:axId val="987979775"/>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crossAx val="98796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0" cap="flat" cmpd="sng" algn="ctr">
      <a:solidFill>
        <a:schemeClr val="tx2">
          <a:lumMod val="7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9130321475773"/>
          <c:y val="0.18856447688564476"/>
          <c:w val="0.81484224046462272"/>
          <c:h val="0.67032683870720544"/>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Summary'!$E$39:$E$42</c:f>
              <c:strCache>
                <c:ptCount val="4"/>
                <c:pt idx="0">
                  <c:v>Facebook</c:v>
                </c:pt>
                <c:pt idx="1">
                  <c:v>Google</c:v>
                </c:pt>
                <c:pt idx="2">
                  <c:v>Instagram</c:v>
                </c:pt>
                <c:pt idx="3">
                  <c:v>LinkedIn</c:v>
                </c:pt>
              </c:strCache>
            </c:strRef>
          </c:cat>
          <c:val>
            <c:numRef>
              <c:f>'Pivot Summary'!$F$39:$F$42</c:f>
              <c:numCache>
                <c:formatCode>0.00%</c:formatCode>
                <c:ptCount val="4"/>
                <c:pt idx="0">
                  <c:v>3.3181671056173854</c:v>
                </c:pt>
                <c:pt idx="1">
                  <c:v>2.4009861597262137</c:v>
                </c:pt>
                <c:pt idx="2">
                  <c:v>4.0979129059503059</c:v>
                </c:pt>
                <c:pt idx="3">
                  <c:v>2.9933272609515496</c:v>
                </c:pt>
              </c:numCache>
            </c:numRef>
          </c:val>
          <c:extLst>
            <c:ext xmlns:c16="http://schemas.microsoft.com/office/drawing/2014/chart" uri="{C3380CC4-5D6E-409C-BE32-E72D297353CC}">
              <c16:uniqueId val="{00000000-ADDD-4DEB-A3D7-9AAF94B93057}"/>
            </c:ext>
          </c:extLst>
        </c:ser>
        <c:dLbls>
          <c:dLblPos val="outEnd"/>
          <c:showLegendKey val="0"/>
          <c:showVal val="1"/>
          <c:showCatName val="0"/>
          <c:showSerName val="0"/>
          <c:showPercent val="0"/>
          <c:showBubbleSize val="0"/>
        </c:dLbls>
        <c:gapWidth val="182"/>
        <c:axId val="987941855"/>
        <c:axId val="987945215"/>
      </c:barChart>
      <c:catAx>
        <c:axId val="98794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crossAx val="987945215"/>
        <c:crosses val="autoZero"/>
        <c:auto val="1"/>
        <c:lblAlgn val="ctr"/>
        <c:lblOffset val="100"/>
        <c:noMultiLvlLbl val="0"/>
      </c:catAx>
      <c:valAx>
        <c:axId val="98794521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75000"/>
                  </a:schemeClr>
                </a:solidFill>
                <a:latin typeface="+mn-lt"/>
                <a:ea typeface="+mn-ea"/>
                <a:cs typeface="+mn-cs"/>
              </a:defRPr>
            </a:pPr>
            <a:endParaRPr lang="en-US"/>
          </a:p>
        </c:txPr>
        <c:crossAx val="98794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0" cap="flat" cmpd="sng" algn="ctr">
      <a:solidFill>
        <a:schemeClr val="tx2">
          <a:lumMod val="7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[Excel_Project_5_Digital_Marketing_Campaign.xlsx]Pivot Summary!PivotTable3</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22726851851851851"/>
          <c:w val="0.86486351706036746"/>
          <c:h val="0.61903579760863214"/>
        </c:manualLayout>
      </c:layout>
      <c:lineChart>
        <c:grouping val="standard"/>
        <c:varyColors val="0"/>
        <c:ser>
          <c:idx val="0"/>
          <c:order val="0"/>
          <c:tx>
            <c:strRef>
              <c:f>'Pivot Summary'!$B$59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Summary'!$A$60:$A$63</c:f>
              <c:strCache>
                <c:ptCount val="4"/>
                <c:pt idx="0">
                  <c:v>Jan</c:v>
                </c:pt>
                <c:pt idx="1">
                  <c:v>Feb</c:v>
                </c:pt>
                <c:pt idx="2">
                  <c:v>Mar</c:v>
                </c:pt>
                <c:pt idx="3">
                  <c:v>Apr</c:v>
                </c:pt>
              </c:strCache>
            </c:strRef>
          </c:cat>
          <c:val>
            <c:numRef>
              <c:f>'Pivot Summary'!$B$60:$B$63</c:f>
              <c:numCache>
                <c:formatCode>0</c:formatCode>
                <c:ptCount val="4"/>
                <c:pt idx="0">
                  <c:v>15845</c:v>
                </c:pt>
                <c:pt idx="1">
                  <c:v>13087</c:v>
                </c:pt>
                <c:pt idx="2">
                  <c:v>18136</c:v>
                </c:pt>
                <c:pt idx="3">
                  <c:v>6854</c:v>
                </c:pt>
              </c:numCache>
            </c:numRef>
          </c:val>
          <c:smooth val="0"/>
          <c:extLst>
            <c:ext xmlns:c16="http://schemas.microsoft.com/office/drawing/2014/chart" uri="{C3380CC4-5D6E-409C-BE32-E72D297353CC}">
              <c16:uniqueId val="{00000003-8139-43F0-86D8-B740115714A9}"/>
            </c:ext>
          </c:extLst>
        </c:ser>
        <c:dLbls>
          <c:dLblPos val="t"/>
          <c:showLegendKey val="0"/>
          <c:showVal val="1"/>
          <c:showCatName val="0"/>
          <c:showSerName val="0"/>
          <c:showPercent val="0"/>
          <c:showBubbleSize val="0"/>
        </c:dLbls>
        <c:marker val="1"/>
        <c:smooth val="0"/>
        <c:axId val="987998015"/>
        <c:axId val="987996575"/>
      </c:lineChart>
      <c:catAx>
        <c:axId val="98799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lumMod val="75000"/>
                  </a:schemeClr>
                </a:solidFill>
                <a:latin typeface="+mn-lt"/>
                <a:ea typeface="+mn-ea"/>
                <a:cs typeface="+mn-cs"/>
              </a:defRPr>
            </a:pPr>
            <a:endParaRPr lang="en-US"/>
          </a:p>
        </c:txPr>
        <c:crossAx val="987996575"/>
        <c:crosses val="autoZero"/>
        <c:auto val="1"/>
        <c:lblAlgn val="ctr"/>
        <c:lblOffset val="100"/>
        <c:noMultiLvlLbl val="0"/>
      </c:catAx>
      <c:valAx>
        <c:axId val="9879965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2">
                    <a:lumMod val="75000"/>
                  </a:schemeClr>
                </a:solidFill>
                <a:latin typeface="+mn-lt"/>
                <a:ea typeface="+mn-ea"/>
                <a:cs typeface="+mn-cs"/>
              </a:defRPr>
            </a:pPr>
            <a:endParaRPr lang="en-US"/>
          </a:p>
        </c:txPr>
        <c:crossAx val="98799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0" cap="flat" cmpd="sng" algn="ctr">
      <a:solidFill>
        <a:schemeClr val="tx2">
          <a:lumMod val="7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662940</xdr:colOff>
      <xdr:row>58</xdr:row>
      <xdr:rowOff>91440</xdr:rowOff>
    </xdr:from>
    <xdr:to>
      <xdr:col>7</xdr:col>
      <xdr:colOff>312420</xdr:colOff>
      <xdr:row>71</xdr:row>
      <xdr:rowOff>180975</xdr:rowOff>
    </xdr:to>
    <mc:AlternateContent xmlns:mc="http://schemas.openxmlformats.org/markup-compatibility/2006">
      <mc:Choice xmlns:a14="http://schemas.microsoft.com/office/drawing/2010/main" Requires="a14">
        <xdr:graphicFrame macro="">
          <xdr:nvGraphicFramePr>
            <xdr:cNvPr id="12" name="Platform">
              <a:extLst>
                <a:ext uri="{FF2B5EF4-FFF2-40B4-BE49-F238E27FC236}">
                  <a16:creationId xmlns:a16="http://schemas.microsoft.com/office/drawing/2014/main" id="{5BDDD41E-7EF7-E134-0A1D-578564E6BDA8}"/>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5417820" y="10698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312420</xdr:colOff>
      <xdr:row>58</xdr:row>
      <xdr:rowOff>129540</xdr:rowOff>
    </xdr:from>
    <xdr:to>
      <xdr:col>9</xdr:col>
      <xdr:colOff>1173480</xdr:colOff>
      <xdr:row>72</xdr:row>
      <xdr:rowOff>36195</xdr:rowOff>
    </xdr:to>
    <mc:AlternateContent xmlns:mc="http://schemas.openxmlformats.org/markup-compatibility/2006">
      <mc:Choice xmlns:a14="http://schemas.microsoft.com/office/drawing/2010/main" Requires="a14">
        <xdr:graphicFrame macro="">
          <xdr:nvGraphicFramePr>
            <xdr:cNvPr id="13" name="Campaign 1">
              <a:extLst>
                <a:ext uri="{FF2B5EF4-FFF2-40B4-BE49-F238E27FC236}">
                  <a16:creationId xmlns:a16="http://schemas.microsoft.com/office/drawing/2014/main" id="{E8C3A7E6-4ECE-0170-6454-ECBDAC2E23C0}"/>
                </a:ext>
              </a:extLst>
            </xdr:cNvPr>
            <xdr:cNvGraphicFramePr/>
          </xdr:nvGraphicFramePr>
          <xdr:xfrm>
            <a:off x="0" y="0"/>
            <a:ext cx="0" cy="0"/>
          </xdr:xfrm>
          <a:graphic>
            <a:graphicData uri="http://schemas.microsoft.com/office/drawing/2010/slicer">
              <sle:slicer xmlns:sle="http://schemas.microsoft.com/office/drawing/2010/slicer" name="Campaign 1"/>
            </a:graphicData>
          </a:graphic>
        </xdr:graphicFrame>
      </mc:Choice>
      <mc:Fallback>
        <xdr:sp macro="" textlink="">
          <xdr:nvSpPr>
            <xdr:cNvPr id="0" name=""/>
            <xdr:cNvSpPr>
              <a:spLocks noTextEdit="1"/>
            </xdr:cNvSpPr>
          </xdr:nvSpPr>
          <xdr:spPr>
            <a:xfrm>
              <a:off x="8206740" y="10736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685800</xdr:colOff>
      <xdr:row>58</xdr:row>
      <xdr:rowOff>53340</xdr:rowOff>
    </xdr:from>
    <xdr:to>
      <xdr:col>5</xdr:col>
      <xdr:colOff>472440</xdr:colOff>
      <xdr:row>71</xdr:row>
      <xdr:rowOff>142875</xdr:rowOff>
    </xdr:to>
    <mc:AlternateContent xmlns:mc="http://schemas.openxmlformats.org/markup-compatibility/2006">
      <mc:Choice xmlns:a14="http://schemas.microsoft.com/office/drawing/2010/main" Requires="a14">
        <xdr:graphicFrame macro="">
          <xdr:nvGraphicFramePr>
            <xdr:cNvPr id="15" name="Months">
              <a:extLst>
                <a:ext uri="{FF2B5EF4-FFF2-40B4-BE49-F238E27FC236}">
                  <a16:creationId xmlns:a16="http://schemas.microsoft.com/office/drawing/2014/main" id="{91A6F161-9C69-D009-A844-6B24B8481842}"/>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3398520" y="10660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0</xdr:colOff>
      <xdr:row>7</xdr:row>
      <xdr:rowOff>9240</xdr:rowOff>
    </xdr:to>
    <xdr:sp macro="" textlink="">
      <xdr:nvSpPr>
        <xdr:cNvPr id="5" name="Rectangle: Rounded Corners 4">
          <a:extLst>
            <a:ext uri="{FF2B5EF4-FFF2-40B4-BE49-F238E27FC236}">
              <a16:creationId xmlns:a16="http://schemas.microsoft.com/office/drawing/2014/main" id="{0D720AB0-76E9-6900-3C13-62BE5EC1510B}"/>
            </a:ext>
          </a:extLst>
        </xdr:cNvPr>
        <xdr:cNvSpPr/>
      </xdr:nvSpPr>
      <xdr:spPr>
        <a:xfrm>
          <a:off x="609600" y="182880"/>
          <a:ext cx="1828800" cy="756000"/>
        </a:xfrm>
        <a:prstGeom prst="roundRect">
          <a:avLst>
            <a:gd name="adj" fmla="val 9612"/>
          </a:avLst>
        </a:prstGeom>
        <a:noFill/>
        <a:effectLst>
          <a:innerShdw blurRad="63500" dist="50800" dir="5400000">
            <a:prstClr val="black">
              <a:alpha val="50000"/>
            </a:prstClr>
          </a:innerShdw>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15240</xdr:colOff>
      <xdr:row>2</xdr:row>
      <xdr:rowOff>327660</xdr:rowOff>
    </xdr:from>
    <xdr:to>
      <xdr:col>7</xdr:col>
      <xdr:colOff>594360</xdr:colOff>
      <xdr:row>7</xdr:row>
      <xdr:rowOff>1620</xdr:rowOff>
    </xdr:to>
    <xdr:sp macro="" textlink="">
      <xdr:nvSpPr>
        <xdr:cNvPr id="6" name="Rectangle: Rounded Corners 5">
          <a:extLst>
            <a:ext uri="{FF2B5EF4-FFF2-40B4-BE49-F238E27FC236}">
              <a16:creationId xmlns:a16="http://schemas.microsoft.com/office/drawing/2014/main" id="{88842791-AA99-4983-8B61-B106CB9EE268}"/>
            </a:ext>
          </a:extLst>
        </xdr:cNvPr>
        <xdr:cNvSpPr/>
      </xdr:nvSpPr>
      <xdr:spPr>
        <a:xfrm>
          <a:off x="2606040" y="845820"/>
          <a:ext cx="2011680" cy="611220"/>
        </a:xfrm>
        <a:prstGeom prst="roundRect">
          <a:avLst>
            <a:gd name="adj" fmla="val 6588"/>
          </a:avLst>
        </a:prstGeom>
        <a:noFill/>
        <a:effectLst>
          <a:innerShdw blurRad="63500" dist="50800" dir="5400000">
            <a:prstClr val="black">
              <a:alpha val="50000"/>
            </a:prstClr>
          </a:innerShdw>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137160</xdr:colOff>
      <xdr:row>2</xdr:row>
      <xdr:rowOff>327660</xdr:rowOff>
    </xdr:from>
    <xdr:to>
      <xdr:col>11</xdr:col>
      <xdr:colOff>594360</xdr:colOff>
      <xdr:row>7</xdr:row>
      <xdr:rowOff>24480</xdr:rowOff>
    </xdr:to>
    <xdr:sp macro="" textlink="">
      <xdr:nvSpPr>
        <xdr:cNvPr id="7" name="Rectangle: Rounded Corners 6">
          <a:extLst>
            <a:ext uri="{FF2B5EF4-FFF2-40B4-BE49-F238E27FC236}">
              <a16:creationId xmlns:a16="http://schemas.microsoft.com/office/drawing/2014/main" id="{6FD10B8A-F4F4-4FF6-9A61-B3925F46F450}"/>
            </a:ext>
          </a:extLst>
        </xdr:cNvPr>
        <xdr:cNvSpPr/>
      </xdr:nvSpPr>
      <xdr:spPr>
        <a:xfrm>
          <a:off x="4770120" y="845820"/>
          <a:ext cx="1828800" cy="634080"/>
        </a:xfrm>
        <a:prstGeom prst="roundRect">
          <a:avLst>
            <a:gd name="adj" fmla="val 7596"/>
          </a:avLst>
        </a:prstGeom>
        <a:noFill/>
        <a:effectLst>
          <a:innerShdw blurRad="63500" dist="50800" dir="5400000">
            <a:prstClr val="black">
              <a:alpha val="50000"/>
            </a:prstClr>
          </a:innerShdw>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xdr:colOff>
      <xdr:row>2</xdr:row>
      <xdr:rowOff>297180</xdr:rowOff>
    </xdr:from>
    <xdr:to>
      <xdr:col>16</xdr:col>
      <xdr:colOff>15240</xdr:colOff>
      <xdr:row>7</xdr:row>
      <xdr:rowOff>9240</xdr:rowOff>
    </xdr:to>
    <xdr:sp macro="" textlink="">
      <xdr:nvSpPr>
        <xdr:cNvPr id="8" name="Rectangle: Rounded Corners 7">
          <a:extLst>
            <a:ext uri="{FF2B5EF4-FFF2-40B4-BE49-F238E27FC236}">
              <a16:creationId xmlns:a16="http://schemas.microsoft.com/office/drawing/2014/main" id="{6A056E86-A8C8-4775-B83F-D265066A17F0}"/>
            </a:ext>
          </a:extLst>
        </xdr:cNvPr>
        <xdr:cNvSpPr/>
      </xdr:nvSpPr>
      <xdr:spPr>
        <a:xfrm>
          <a:off x="6781800" y="815340"/>
          <a:ext cx="1828800" cy="649320"/>
        </a:xfrm>
        <a:prstGeom prst="roundRect">
          <a:avLst>
            <a:gd name="adj" fmla="val 8604"/>
          </a:avLst>
        </a:prstGeom>
        <a:noFill/>
        <a:effectLst>
          <a:innerShdw blurRad="63500" dist="50800" dir="5400000">
            <a:prstClr val="black">
              <a:alpha val="50000"/>
            </a:prstClr>
          </a:innerShdw>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144780</xdr:colOff>
      <xdr:row>2</xdr:row>
      <xdr:rowOff>281940</xdr:rowOff>
    </xdr:from>
    <xdr:to>
      <xdr:col>19</xdr:col>
      <xdr:colOff>601980</xdr:colOff>
      <xdr:row>7</xdr:row>
      <xdr:rowOff>1620</xdr:rowOff>
    </xdr:to>
    <xdr:sp macro="" textlink="">
      <xdr:nvSpPr>
        <xdr:cNvPr id="9" name="Rectangle: Rounded Corners 8">
          <a:extLst>
            <a:ext uri="{FF2B5EF4-FFF2-40B4-BE49-F238E27FC236}">
              <a16:creationId xmlns:a16="http://schemas.microsoft.com/office/drawing/2014/main" id="{BC6EBB77-E0AE-48F8-8FF9-C7481F4B8FA8}"/>
            </a:ext>
          </a:extLst>
        </xdr:cNvPr>
        <xdr:cNvSpPr/>
      </xdr:nvSpPr>
      <xdr:spPr>
        <a:xfrm>
          <a:off x="8740140" y="800100"/>
          <a:ext cx="1828800" cy="656940"/>
        </a:xfrm>
        <a:prstGeom prst="roundRect">
          <a:avLst>
            <a:gd name="adj" fmla="val 7596"/>
          </a:avLst>
        </a:prstGeom>
        <a:noFill/>
        <a:effectLst>
          <a:innerShdw blurRad="63500" dist="50800" dir="5400000">
            <a:prstClr val="black">
              <a:alpha val="50000"/>
            </a:prstClr>
          </a:innerShdw>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167640</xdr:colOff>
      <xdr:row>7</xdr:row>
      <xdr:rowOff>129540</xdr:rowOff>
    </xdr:from>
    <xdr:to>
      <xdr:col>11</xdr:col>
      <xdr:colOff>556260</xdr:colOff>
      <xdr:row>19</xdr:row>
      <xdr:rowOff>22860</xdr:rowOff>
    </xdr:to>
    <xdr:graphicFrame macro="">
      <xdr:nvGraphicFramePr>
        <xdr:cNvPr id="10" name="Chart 9">
          <a:extLst>
            <a:ext uri="{FF2B5EF4-FFF2-40B4-BE49-F238E27FC236}">
              <a16:creationId xmlns:a16="http://schemas.microsoft.com/office/drawing/2014/main" id="{23C3A41A-2D04-429E-96F9-289D70B3C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7</xdr:row>
      <xdr:rowOff>121920</xdr:rowOff>
    </xdr:from>
    <xdr:to>
      <xdr:col>22</xdr:col>
      <xdr:colOff>228600</xdr:colOff>
      <xdr:row>19</xdr:row>
      <xdr:rowOff>15240</xdr:rowOff>
    </xdr:to>
    <xdr:graphicFrame macro="">
      <xdr:nvGraphicFramePr>
        <xdr:cNvPr id="11" name="Chart 10">
          <a:extLst>
            <a:ext uri="{FF2B5EF4-FFF2-40B4-BE49-F238E27FC236}">
              <a16:creationId xmlns:a16="http://schemas.microsoft.com/office/drawing/2014/main" id="{4A63131C-ACE0-4BBA-8FE7-7E1FABDBF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175260</xdr:colOff>
      <xdr:row>19</xdr:row>
      <xdr:rowOff>167640</xdr:rowOff>
    </xdr:from>
    <xdr:to>
      <xdr:col>22</xdr:col>
      <xdr:colOff>251460</xdr:colOff>
      <xdr:row>31</xdr:row>
      <xdr:rowOff>167640</xdr:rowOff>
    </xdr:to>
    <xdr:graphicFrame macro="">
      <xdr:nvGraphicFramePr>
        <xdr:cNvPr id="12" name="Chart 11">
          <a:extLst>
            <a:ext uri="{FF2B5EF4-FFF2-40B4-BE49-F238E27FC236}">
              <a16:creationId xmlns:a16="http://schemas.microsoft.com/office/drawing/2014/main" id="{0811E25B-F54E-441A-8701-B3C1CD9FD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0</xdr:row>
      <xdr:rowOff>167640</xdr:rowOff>
    </xdr:from>
    <xdr:to>
      <xdr:col>20</xdr:col>
      <xdr:colOff>0</xdr:colOff>
      <xdr:row>1</xdr:row>
      <xdr:rowOff>381000</xdr:rowOff>
    </xdr:to>
    <xdr:sp macro="" textlink="">
      <xdr:nvSpPr>
        <xdr:cNvPr id="16" name="Rectangle: Rounded Corners 15">
          <a:extLst>
            <a:ext uri="{FF2B5EF4-FFF2-40B4-BE49-F238E27FC236}">
              <a16:creationId xmlns:a16="http://schemas.microsoft.com/office/drawing/2014/main" id="{D7BC2609-3C00-4692-EBE0-B58D0ECE56AD}"/>
            </a:ext>
          </a:extLst>
        </xdr:cNvPr>
        <xdr:cNvSpPr/>
      </xdr:nvSpPr>
      <xdr:spPr>
        <a:xfrm>
          <a:off x="601980" y="167640"/>
          <a:ext cx="9974580" cy="396240"/>
        </a:xfrm>
        <a:prstGeom prst="roundRect">
          <a:avLst/>
        </a:prstGeom>
        <a:noFill/>
        <a:effectLst>
          <a:outerShdw blurRad="50800" dist="38100" dir="5400000" algn="t" rotWithShape="0">
            <a:prstClr val="black">
              <a:alpha val="40000"/>
            </a:prstClr>
          </a:outerShdw>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160020</xdr:colOff>
      <xdr:row>7</xdr:row>
      <xdr:rowOff>114300</xdr:rowOff>
    </xdr:from>
    <xdr:to>
      <xdr:col>11</xdr:col>
      <xdr:colOff>548640</xdr:colOff>
      <xdr:row>9</xdr:row>
      <xdr:rowOff>121920</xdr:rowOff>
    </xdr:to>
    <xdr:sp macro="" textlink="">
      <xdr:nvSpPr>
        <xdr:cNvPr id="17" name="Rectangle: Rounded Corners 16">
          <a:extLst>
            <a:ext uri="{FF2B5EF4-FFF2-40B4-BE49-F238E27FC236}">
              <a16:creationId xmlns:a16="http://schemas.microsoft.com/office/drawing/2014/main" id="{CCD3258C-6A2E-494C-6A0B-C19276419DE1}"/>
            </a:ext>
          </a:extLst>
        </xdr:cNvPr>
        <xdr:cNvSpPr/>
      </xdr:nvSpPr>
      <xdr:spPr>
        <a:xfrm>
          <a:off x="160020" y="1333500"/>
          <a:ext cx="6393180" cy="373380"/>
        </a:xfrm>
        <a:prstGeom prst="roundRect">
          <a:avLst>
            <a:gd name="adj" fmla="val 34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xdr:colOff>
      <xdr:row>7</xdr:row>
      <xdr:rowOff>114300</xdr:rowOff>
    </xdr:from>
    <xdr:to>
      <xdr:col>22</xdr:col>
      <xdr:colOff>220980</xdr:colOff>
      <xdr:row>9</xdr:row>
      <xdr:rowOff>121920</xdr:rowOff>
    </xdr:to>
    <xdr:sp macro="" textlink="">
      <xdr:nvSpPr>
        <xdr:cNvPr id="18" name="Rectangle: Rounded Corners 17">
          <a:extLst>
            <a:ext uri="{FF2B5EF4-FFF2-40B4-BE49-F238E27FC236}">
              <a16:creationId xmlns:a16="http://schemas.microsoft.com/office/drawing/2014/main" id="{7EFE59EA-A5BE-4F63-9A3E-1E5644AF87FA}"/>
            </a:ext>
          </a:extLst>
        </xdr:cNvPr>
        <xdr:cNvSpPr/>
      </xdr:nvSpPr>
      <xdr:spPr>
        <a:xfrm>
          <a:off x="6637020" y="1333500"/>
          <a:ext cx="5379720" cy="373380"/>
        </a:xfrm>
        <a:prstGeom prst="roundRect">
          <a:avLst>
            <a:gd name="adj" fmla="val 4422"/>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167640</xdr:colOff>
      <xdr:row>19</xdr:row>
      <xdr:rowOff>160020</xdr:rowOff>
    </xdr:from>
    <xdr:to>
      <xdr:col>22</xdr:col>
      <xdr:colOff>236220</xdr:colOff>
      <xdr:row>21</xdr:row>
      <xdr:rowOff>144780</xdr:rowOff>
    </xdr:to>
    <xdr:sp macro="" textlink="">
      <xdr:nvSpPr>
        <xdr:cNvPr id="19" name="Rectangle: Rounded Corners 18">
          <a:extLst>
            <a:ext uri="{FF2B5EF4-FFF2-40B4-BE49-F238E27FC236}">
              <a16:creationId xmlns:a16="http://schemas.microsoft.com/office/drawing/2014/main" id="{7B079A02-1F8E-4A5F-B54D-713CEE769128}"/>
            </a:ext>
          </a:extLst>
        </xdr:cNvPr>
        <xdr:cNvSpPr/>
      </xdr:nvSpPr>
      <xdr:spPr>
        <a:xfrm>
          <a:off x="167640" y="3413760"/>
          <a:ext cx="11864340" cy="350520"/>
        </a:xfrm>
        <a:prstGeom prst="roundRect">
          <a:avLst>
            <a:gd name="adj" fmla="val 4422"/>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388620</xdr:colOff>
      <xdr:row>7</xdr:row>
      <xdr:rowOff>129540</xdr:rowOff>
    </xdr:from>
    <xdr:to>
      <xdr:col>25</xdr:col>
      <xdr:colOff>373380</xdr:colOff>
      <xdr:row>15</xdr:row>
      <xdr:rowOff>99060</xdr:rowOff>
    </xdr:to>
    <xdr:sp macro="" textlink="">
      <xdr:nvSpPr>
        <xdr:cNvPr id="20" name="Rectangle: Rounded Corners 19">
          <a:extLst>
            <a:ext uri="{FF2B5EF4-FFF2-40B4-BE49-F238E27FC236}">
              <a16:creationId xmlns:a16="http://schemas.microsoft.com/office/drawing/2014/main" id="{4D4916F4-01F8-B85E-33A7-1A88440CC649}"/>
            </a:ext>
          </a:extLst>
        </xdr:cNvPr>
        <xdr:cNvSpPr/>
      </xdr:nvSpPr>
      <xdr:spPr>
        <a:xfrm>
          <a:off x="12184380" y="1264920"/>
          <a:ext cx="1813560" cy="1432560"/>
        </a:xfrm>
        <a:prstGeom prst="roundRect">
          <a:avLst>
            <a:gd name="adj" fmla="val 1025"/>
          </a:avLst>
        </a:prstGeom>
        <a:no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396240</xdr:colOff>
      <xdr:row>16</xdr:row>
      <xdr:rowOff>7620</xdr:rowOff>
    </xdr:from>
    <xdr:to>
      <xdr:col>25</xdr:col>
      <xdr:colOff>381000</xdr:colOff>
      <xdr:row>24</xdr:row>
      <xdr:rowOff>7620</xdr:rowOff>
    </xdr:to>
    <xdr:sp macro="" textlink="">
      <xdr:nvSpPr>
        <xdr:cNvPr id="21" name="Rectangle: Rounded Corners 20">
          <a:extLst>
            <a:ext uri="{FF2B5EF4-FFF2-40B4-BE49-F238E27FC236}">
              <a16:creationId xmlns:a16="http://schemas.microsoft.com/office/drawing/2014/main" id="{D6F52500-549F-4E2D-B966-F3B25FFBDB8C}"/>
            </a:ext>
          </a:extLst>
        </xdr:cNvPr>
        <xdr:cNvSpPr/>
      </xdr:nvSpPr>
      <xdr:spPr>
        <a:xfrm>
          <a:off x="12192000" y="2788920"/>
          <a:ext cx="1813560" cy="1463040"/>
        </a:xfrm>
        <a:prstGeom prst="roundRect">
          <a:avLst>
            <a:gd name="adj" fmla="val 1025"/>
          </a:avLst>
        </a:prstGeom>
        <a:no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381000</xdr:colOff>
      <xdr:row>24</xdr:row>
      <xdr:rowOff>68580</xdr:rowOff>
    </xdr:from>
    <xdr:to>
      <xdr:col>25</xdr:col>
      <xdr:colOff>388620</xdr:colOff>
      <xdr:row>29</xdr:row>
      <xdr:rowOff>60960</xdr:rowOff>
    </xdr:to>
    <xdr:sp macro="" textlink="">
      <xdr:nvSpPr>
        <xdr:cNvPr id="22" name="Rectangle: Rounded Corners 21">
          <a:extLst>
            <a:ext uri="{FF2B5EF4-FFF2-40B4-BE49-F238E27FC236}">
              <a16:creationId xmlns:a16="http://schemas.microsoft.com/office/drawing/2014/main" id="{02226BAF-2493-4A2E-A9EB-2CD71538FB44}"/>
            </a:ext>
          </a:extLst>
        </xdr:cNvPr>
        <xdr:cNvSpPr/>
      </xdr:nvSpPr>
      <xdr:spPr>
        <a:xfrm>
          <a:off x="12176760" y="4312920"/>
          <a:ext cx="1836420" cy="906780"/>
        </a:xfrm>
        <a:prstGeom prst="roundRect">
          <a:avLst>
            <a:gd name="adj" fmla="val 1025"/>
          </a:avLst>
        </a:prstGeom>
        <a:no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182880</xdr:colOff>
      <xdr:row>1</xdr:row>
      <xdr:rowOff>0</xdr:rowOff>
    </xdr:from>
    <xdr:to>
      <xdr:col>5</xdr:col>
      <xdr:colOff>563880</xdr:colOff>
      <xdr:row>1</xdr:row>
      <xdr:rowOff>381000</xdr:rowOff>
    </xdr:to>
    <xdr:pic>
      <xdr:nvPicPr>
        <xdr:cNvPr id="24" name="Graphic 23" descr="Shopping cart">
          <a:extLst>
            <a:ext uri="{FF2B5EF4-FFF2-40B4-BE49-F238E27FC236}">
              <a16:creationId xmlns:a16="http://schemas.microsoft.com/office/drawing/2014/main" id="{9B9C027F-497D-7847-6936-8C944D8F937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73680" y="22860"/>
          <a:ext cx="381000" cy="381000"/>
        </a:xfrm>
        <a:prstGeom prst="rect">
          <a:avLst/>
        </a:prstGeom>
      </xdr:spPr>
    </xdr:pic>
    <xdr:clientData/>
  </xdr:twoCellAnchor>
  <xdr:twoCellAnchor editAs="oneCell">
    <xdr:from>
      <xdr:col>22</xdr:col>
      <xdr:colOff>388620</xdr:colOff>
      <xdr:row>7</xdr:row>
      <xdr:rowOff>129541</xdr:rowOff>
    </xdr:from>
    <xdr:to>
      <xdr:col>25</xdr:col>
      <xdr:colOff>388620</xdr:colOff>
      <xdr:row>15</xdr:row>
      <xdr:rowOff>114300</xdr:rowOff>
    </xdr:to>
    <mc:AlternateContent xmlns:mc="http://schemas.openxmlformats.org/markup-compatibility/2006">
      <mc:Choice xmlns:a14="http://schemas.microsoft.com/office/drawing/2010/main" Requires="a14">
        <xdr:graphicFrame macro="">
          <xdr:nvGraphicFramePr>
            <xdr:cNvPr id="25" name="Platform 2">
              <a:extLst>
                <a:ext uri="{FF2B5EF4-FFF2-40B4-BE49-F238E27FC236}">
                  <a16:creationId xmlns:a16="http://schemas.microsoft.com/office/drawing/2014/main" id="{94387271-BF82-4E0D-8D6B-3B181ACA0C72}"/>
                </a:ext>
              </a:extLst>
            </xdr:cNvPr>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dr:sp macro="" textlink="">
          <xdr:nvSpPr>
            <xdr:cNvPr id="0" name=""/>
            <xdr:cNvSpPr>
              <a:spLocks noTextEdit="1"/>
            </xdr:cNvSpPr>
          </xdr:nvSpPr>
          <xdr:spPr>
            <a:xfrm>
              <a:off x="12184380" y="1188721"/>
              <a:ext cx="18288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403860</xdr:colOff>
      <xdr:row>15</xdr:row>
      <xdr:rowOff>175260</xdr:rowOff>
    </xdr:from>
    <xdr:to>
      <xdr:col>25</xdr:col>
      <xdr:colOff>388620</xdr:colOff>
      <xdr:row>24</xdr:row>
      <xdr:rowOff>38100</xdr:rowOff>
    </xdr:to>
    <mc:AlternateContent xmlns:mc="http://schemas.openxmlformats.org/markup-compatibility/2006">
      <mc:Choice xmlns:a14="http://schemas.microsoft.com/office/drawing/2010/main" Requires="a14">
        <xdr:graphicFrame macro="">
          <xdr:nvGraphicFramePr>
            <xdr:cNvPr id="26" name="Campaign 2">
              <a:extLst>
                <a:ext uri="{FF2B5EF4-FFF2-40B4-BE49-F238E27FC236}">
                  <a16:creationId xmlns:a16="http://schemas.microsoft.com/office/drawing/2014/main" id="{D4E5C27E-883A-401E-999E-FABC0DEC922A}"/>
                </a:ext>
              </a:extLst>
            </xdr:cNvPr>
            <xdr:cNvGraphicFramePr/>
          </xdr:nvGraphicFramePr>
          <xdr:xfrm>
            <a:off x="0" y="0"/>
            <a:ext cx="0" cy="0"/>
          </xdr:xfrm>
          <a:graphic>
            <a:graphicData uri="http://schemas.microsoft.com/office/drawing/2010/slicer">
              <sle:slicer xmlns:sle="http://schemas.microsoft.com/office/drawing/2010/slicer" name="Campaign 2"/>
            </a:graphicData>
          </a:graphic>
        </xdr:graphicFrame>
      </mc:Choice>
      <mc:Fallback>
        <xdr:sp macro="" textlink="">
          <xdr:nvSpPr>
            <xdr:cNvPr id="0" name=""/>
            <xdr:cNvSpPr>
              <a:spLocks noTextEdit="1"/>
            </xdr:cNvSpPr>
          </xdr:nvSpPr>
          <xdr:spPr>
            <a:xfrm>
              <a:off x="12199620" y="2697480"/>
              <a:ext cx="181356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388620</xdr:colOff>
      <xdr:row>24</xdr:row>
      <xdr:rowOff>60961</xdr:rowOff>
    </xdr:from>
    <xdr:to>
      <xdr:col>25</xdr:col>
      <xdr:colOff>388620</xdr:colOff>
      <xdr:row>29</xdr:row>
      <xdr:rowOff>76201</xdr:rowOff>
    </xdr:to>
    <mc:AlternateContent xmlns:mc="http://schemas.openxmlformats.org/markup-compatibility/2006">
      <mc:Choice xmlns:a14="http://schemas.microsoft.com/office/drawing/2010/main" Requires="a14">
        <xdr:graphicFrame macro="">
          <xdr:nvGraphicFramePr>
            <xdr:cNvPr id="27" name="Months 1">
              <a:extLst>
                <a:ext uri="{FF2B5EF4-FFF2-40B4-BE49-F238E27FC236}">
                  <a16:creationId xmlns:a16="http://schemas.microsoft.com/office/drawing/2014/main" id="{FB77A44C-CA19-4C27-B779-25480E76A0A0}"/>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2184380" y="422910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0.00119</cdr:x>
      <cdr:y>0.00365</cdr:y>
    </cdr:from>
    <cdr:to>
      <cdr:x>1</cdr:x>
      <cdr:y>0.17518</cdr:y>
    </cdr:to>
    <cdr:sp macro="" textlink="">
      <cdr:nvSpPr>
        <cdr:cNvPr id="2" name="TextBox 1">
          <a:extLst xmlns:a="http://schemas.openxmlformats.org/drawingml/2006/main">
            <a:ext uri="{FF2B5EF4-FFF2-40B4-BE49-F238E27FC236}">
              <a16:creationId xmlns:a16="http://schemas.microsoft.com/office/drawing/2014/main" id="{B31AF906-0154-CC52-1923-90C5E93B8B6A}"/>
            </a:ext>
          </a:extLst>
        </cdr:cNvPr>
        <cdr:cNvSpPr txBox="1"/>
      </cdr:nvSpPr>
      <cdr:spPr>
        <a:xfrm xmlns:a="http://schemas.openxmlformats.org/drawingml/2006/main">
          <a:off x="7620" y="7620"/>
          <a:ext cx="6385560" cy="358140"/>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ctr" rtl="0">
            <a:defRPr sz="1400" b="0" i="0" u="none" strike="noStrike" kern="1200" spc="0" baseline="0">
              <a:solidFill>
                <a:sysClr val="windowText" lastClr="000000">
                  <a:lumMod val="65000"/>
                  <a:lumOff val="35000"/>
                </a:sysClr>
              </a:solidFill>
              <a:latin typeface="+mn-lt"/>
              <a:ea typeface="+mn-ea"/>
              <a:cs typeface="+mn-cs"/>
            </a:defRPr>
          </a:pPr>
          <a:r>
            <a:rPr lang="en-IN" sz="1600" b="1" i="0" u="none" strike="noStrike" baseline="0">
              <a:solidFill>
                <a:schemeClr val="tx2">
                  <a:lumMod val="75000"/>
                </a:schemeClr>
              </a:solidFill>
            </a:rPr>
            <a:t>Spend by Campaign</a:t>
          </a:r>
          <a:endParaRPr lang="en-IN" sz="1600" b="1">
            <a:solidFill>
              <a:schemeClr val="tx2">
                <a:lumMod val="75000"/>
              </a:schemeClr>
            </a:solidFill>
          </a:endParaRPr>
        </a:p>
        <a:p xmlns:a="http://schemas.openxmlformats.org/drawingml/2006/main">
          <a:endParaRPr lang="en-IN"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0.00284</cdr:x>
      <cdr:y>0.00365</cdr:y>
    </cdr:from>
    <cdr:to>
      <cdr:x>1</cdr:x>
      <cdr:y>0.17883</cdr:y>
    </cdr:to>
    <cdr:sp macro="" textlink="">
      <cdr:nvSpPr>
        <cdr:cNvPr id="3" name="TextBox 2">
          <a:extLst xmlns:a="http://schemas.openxmlformats.org/drawingml/2006/main">
            <a:ext uri="{FF2B5EF4-FFF2-40B4-BE49-F238E27FC236}">
              <a16:creationId xmlns:a16="http://schemas.microsoft.com/office/drawing/2014/main" id="{B3C0D3F4-EC69-3E14-E3E4-D2A8B35F1E80}"/>
            </a:ext>
          </a:extLst>
        </cdr:cNvPr>
        <cdr:cNvSpPr txBox="1"/>
      </cdr:nvSpPr>
      <cdr:spPr>
        <a:xfrm xmlns:a="http://schemas.openxmlformats.org/drawingml/2006/main">
          <a:off x="15240" y="7620"/>
          <a:ext cx="5356860" cy="365760"/>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ctr"/>
          <a:r>
            <a:rPr lang="en-IN" sz="1600" b="1" kern="1200">
              <a:solidFill>
                <a:schemeClr val="tx2">
                  <a:lumMod val="75000"/>
                </a:schemeClr>
              </a:solidFill>
            </a:rPr>
            <a:t>ROI By Platforms</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0.00722</cdr:y>
    </cdr:from>
    <cdr:to>
      <cdr:x>1</cdr:x>
      <cdr:y>0.15162</cdr:y>
    </cdr:to>
    <cdr:sp macro="" textlink="">
      <cdr:nvSpPr>
        <cdr:cNvPr id="6" name="TextBox 5">
          <a:extLst xmlns:a="http://schemas.openxmlformats.org/drawingml/2006/main">
            <a:ext uri="{FF2B5EF4-FFF2-40B4-BE49-F238E27FC236}">
              <a16:creationId xmlns:a16="http://schemas.microsoft.com/office/drawing/2014/main" id="{F5191D26-9C0F-0AF8-1A4B-A3087CC95FD3}"/>
            </a:ext>
          </a:extLst>
        </cdr:cNvPr>
        <cdr:cNvSpPr txBox="1"/>
      </cdr:nvSpPr>
      <cdr:spPr>
        <a:xfrm xmlns:a="http://schemas.openxmlformats.org/drawingml/2006/main">
          <a:off x="0" y="15845"/>
          <a:ext cx="11871960" cy="316904"/>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ctr"/>
          <a:r>
            <a:rPr lang="en-IN" sz="1600" b="1" kern="1200">
              <a:solidFill>
                <a:schemeClr val="tx2">
                  <a:lumMod val="75000"/>
                </a:schemeClr>
              </a:solidFill>
            </a:rPr>
            <a:t>Click Over Months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Sonker" refreshedDate="45847.845003587965" createdVersion="8" refreshedVersion="8" minRefreshableVersion="3" recordCount="100" xr:uid="{99958314-AEBC-463A-A412-3FEEC70A558D}">
  <cacheSource type="worksheet">
    <worksheetSource name="MarketingData"/>
  </cacheSource>
  <cacheFields count="15">
    <cacheField name="Date" numFmtId="14">
      <sharedItems containsSemiMixedTypes="0" containsNonDate="0" containsDate="1" containsString="0" minDate="2025-01-01T00:00:00" maxDate="2025-04-11T00:00:00" count="1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sharedItems>
      <fieldGroup par="14"/>
    </cacheField>
    <cacheField name="Platform" numFmtId="49">
      <sharedItems count="4">
        <s v="Google"/>
        <s v="Facebook"/>
        <s v="LinkedIn"/>
        <s v="Instagram"/>
      </sharedItems>
    </cacheField>
    <cacheField name="Campaign" numFmtId="49">
      <sharedItems count="4">
        <s v="Campaign A"/>
        <s v="Campaign B"/>
        <s v="Campaign C"/>
        <s v="Campaign D"/>
      </sharedItems>
    </cacheField>
    <cacheField name="Impressions" numFmtId="1">
      <sharedItems containsSemiMixedTypes="0" containsString="0" containsNumber="1" containsInteger="1" minValue="1061" maxValue="9998"/>
    </cacheField>
    <cacheField name="Clicks" numFmtId="1">
      <sharedItems containsSemiMixedTypes="0" containsString="0" containsNumber="1" containsInteger="1" minValue="110" maxValue="993"/>
    </cacheField>
    <cacheField name="Conversions" numFmtId="1">
      <sharedItems containsSemiMixedTypes="0" containsString="0" containsNumber="1" containsInteger="1" minValue="10" maxValue="99"/>
    </cacheField>
    <cacheField name="Spend" numFmtId="164">
      <sharedItems containsSemiMixedTypes="0" containsString="0" containsNumber="1" minValue="169.26840444054201" maxValue="1983.967063024138"/>
    </cacheField>
    <cacheField name="Revenue" numFmtId="164">
      <sharedItems containsSemiMixedTypes="0" containsString="0" containsNumber="1" minValue="248.20240094682561" maxValue="4982.7049181869525"/>
    </cacheField>
    <cacheField name="CTR" numFmtId="2">
      <sharedItems containsSemiMixedTypes="0" containsString="0" containsNumber="1" minValue="1.5727391874180863E-2" maxValue="0.82657869934024508"/>
    </cacheField>
    <cacheField name="CPC" numFmtId="1">
      <sharedItems containsSemiMixedTypes="0" containsString="0" containsNumber="1" minValue="0.19833167866808854" maxValue="14.690564140013219"/>
    </cacheField>
    <cacheField name="Conversion Rate" numFmtId="2">
      <sharedItems containsSemiMixedTypes="0" containsString="0" containsNumber="1" minValue="1.6819571865443424E-2" maxValue="0.59829059829059827"/>
    </cacheField>
    <cacheField name="CPA" numFmtId="164">
      <sharedItems containsSemiMixedTypes="0" containsString="0" containsNumber="1" minValue="2.2039195125854047" maxValue="143.95182841648145"/>
    </cacheField>
    <cacheField name="ROI" numFmtId="164">
      <sharedItems containsSemiMixedTypes="0" containsString="0" containsNumber="1" minValue="-0.61941164487259037" maxValue="22.288860430647379"/>
    </cacheField>
    <cacheField name="Days (Date)" numFmtId="0" databaseField="0">
      <fieldGroup base="0">
        <rangePr groupBy="days" startDate="2025-01-01T00:00:00" endDate="2025-04-11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04-2025"/>
        </groupItems>
      </fieldGroup>
    </cacheField>
    <cacheField name="Months (Date)" numFmtId="0" databaseField="0">
      <fieldGroup base="0">
        <rangePr groupBy="months" startDate="2025-01-01T00:00:00" endDate="2025-04-11T00:00:00"/>
        <groupItems count="14">
          <s v="&lt;01-01-2025"/>
          <s v="Jan"/>
          <s v="Feb"/>
          <s v="Mar"/>
          <s v="Apr"/>
          <s v="May"/>
          <s v="Jun"/>
          <s v="Jul"/>
          <s v="Aug"/>
          <s v="Sep"/>
          <s v="Oct"/>
          <s v="Nov"/>
          <s v="Dec"/>
          <s v="&gt;11-04-2025"/>
        </groupItems>
      </fieldGroup>
    </cacheField>
  </cacheFields>
  <extLst>
    <ext xmlns:x14="http://schemas.microsoft.com/office/spreadsheetml/2009/9/main" uri="{725AE2AE-9491-48be-B2B4-4EB974FC3084}">
      <x14:pivotCacheDefinition pivotCacheId="2124258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3754"/>
    <n v="358"/>
    <n v="46"/>
    <n v="1278.8739504440109"/>
    <n v="2953.5354843818218"/>
    <n v="9.5364944059669679E-2"/>
    <n v="3.5722736045922092"/>
    <n v="0.12849162011173185"/>
    <n v="27.801607618348065"/>
    <n v="1.3094813084247958"/>
  </r>
  <r>
    <x v="1"/>
    <x v="1"/>
    <x v="1"/>
    <n v="8023"/>
    <n v="797"/>
    <n v="77"/>
    <n v="429.1274740420078"/>
    <n v="1420.0514628100891"/>
    <n v="9.9339399227221736E-2"/>
    <n v="0.53842844923714905"/>
    <n v="9.6612296110414053E-2"/>
    <n v="5.5730840784676339"/>
    <n v="2.3091599785826773"/>
  </r>
  <r>
    <x v="2"/>
    <x v="2"/>
    <x v="2"/>
    <n v="4205"/>
    <n v="546"/>
    <n v="90"/>
    <n v="411.33077388264269"/>
    <n v="3568.703305466126"/>
    <n v="0.12984542211652794"/>
    <n v="0.75335306571912586"/>
    <n v="0.16483516483516483"/>
    <n v="4.570341932029363"/>
    <n v="7.6759939495417324"/>
  </r>
  <r>
    <x v="3"/>
    <x v="3"/>
    <x v="3"/>
    <n v="1507"/>
    <n v="454"/>
    <n v="48"/>
    <n v="1209.224543388864"/>
    <n v="3205.7018855376982"/>
    <n v="0.30126078301260784"/>
    <n v="2.6634901836759122"/>
    <n v="0.10572687224669604"/>
    <n v="25.192177987268"/>
    <n v="1.6510393814482844"/>
  </r>
  <r>
    <x v="4"/>
    <x v="0"/>
    <x v="0"/>
    <n v="6677"/>
    <n v="195"/>
    <n v="34"/>
    <n v="1816.542291810604"/>
    <n v="3116.641338174612"/>
    <n v="2.9204732664370226E-2"/>
    <n v="9.3156014964646356"/>
    <n v="0.17435897435897435"/>
    <n v="53.427714465017765"/>
    <n v="0.71569985032837247"/>
  </r>
  <r>
    <x v="5"/>
    <x v="1"/>
    <x v="1"/>
    <n v="8113"/>
    <n v="868"/>
    <n v="57"/>
    <n v="958.8357160411191"/>
    <n v="1985.232588219543"/>
    <n v="0.10698878343399482"/>
    <n v="1.1046494424436857"/>
    <n v="6.5668202764976952E-2"/>
    <n v="16.821679228791563"/>
    <n v="1.0704616599142283"/>
  </r>
  <r>
    <x v="6"/>
    <x v="2"/>
    <x v="2"/>
    <n v="8108"/>
    <n v="276"/>
    <n v="88"/>
    <n v="1089.462005495149"/>
    <n v="3248.1276641747759"/>
    <n v="3.4040453872718306E-2"/>
    <n v="3.9473261068664818"/>
    <n v="0.3188405797101449"/>
    <n v="12.380250062444874"/>
    <n v="1.9814051777772059"/>
  </r>
  <r>
    <x v="7"/>
    <x v="3"/>
    <x v="3"/>
    <n v="5697"/>
    <n v="132"/>
    <n v="78"/>
    <n v="799.10365258227466"/>
    <n v="4294.5695945175648"/>
    <n v="2.3170089520800422E-2"/>
    <n v="6.0538155498657176"/>
    <n v="0.59090909090909094"/>
    <n v="10.244918622849676"/>
    <n v="4.3742334685116475"/>
  </r>
  <r>
    <x v="8"/>
    <x v="0"/>
    <x v="0"/>
    <n v="5810"/>
    <n v="160"/>
    <n v="63"/>
    <n v="582.84070758548989"/>
    <n v="3362.5454002202209"/>
    <n v="2.7538726333907058E-2"/>
    <n v="3.642754422409312"/>
    <n v="0.39374999999999999"/>
    <n v="9.2514398029442848"/>
    <n v="4.7692356701543703"/>
  </r>
  <r>
    <x v="9"/>
    <x v="1"/>
    <x v="1"/>
    <n v="1732"/>
    <n v="128"/>
    <n v="73"/>
    <n v="1880.392209921692"/>
    <n v="4669.0957029435212"/>
    <n v="7.3903002309468821E-2"/>
    <n v="14.690564140013219"/>
    <n v="0.5703125"/>
    <n v="25.75879739618756"/>
    <n v="1.4830435258705754"/>
  </r>
  <r>
    <x v="10"/>
    <x v="2"/>
    <x v="2"/>
    <n v="9998"/>
    <n v="316"/>
    <n v="18"/>
    <n v="593.63759369858201"/>
    <n v="2791.72002222837"/>
    <n v="3.1606321264252848E-2"/>
    <n v="1.8785999800588038"/>
    <n v="5.6962025316455694E-2"/>
    <n v="32.979866316587888"/>
    <n v="3.7027345502748918"/>
  </r>
  <r>
    <x v="11"/>
    <x v="3"/>
    <x v="3"/>
    <n v="3719"/>
    <n v="709"/>
    <n v="88"/>
    <n v="193.94491710751561"/>
    <n v="1351.296455519627"/>
    <n v="0.1906426458725464"/>
    <n v="0.27354713273274417"/>
    <n v="0.12411847672778561"/>
    <n v="2.2039195125854047"/>
    <n v="5.9674239246523806"/>
  </r>
  <r>
    <x v="12"/>
    <x v="0"/>
    <x v="0"/>
    <n v="2562"/>
    <n v="988"/>
    <n v="56"/>
    <n v="719.62309415121797"/>
    <n v="4053.5495197544228"/>
    <n v="0.38563622170179546"/>
    <n v="0.72836345561864169"/>
    <n v="5.6680161943319839E-2"/>
    <n v="12.850412395557465"/>
    <n v="4.6328785897783185"/>
  </r>
  <r>
    <x v="13"/>
    <x v="1"/>
    <x v="1"/>
    <n v="6640"/>
    <n v="389"/>
    <n v="24"/>
    <n v="808.69225048694148"/>
    <n v="1461.5480385342651"/>
    <n v="5.8584337349397587E-2"/>
    <n v="2.0789003868558908"/>
    <n v="6.1696658097686374E-2"/>
    <n v="33.695510436955892"/>
    <n v="0.80729818748011573"/>
  </r>
  <r>
    <x v="14"/>
    <x v="2"/>
    <x v="2"/>
    <n v="9346"/>
    <n v="554"/>
    <n v="29"/>
    <n v="1269.0538615230539"/>
    <n v="2373.411095314103"/>
    <n v="5.9276695912689921E-2"/>
    <n v="2.2907109413773536"/>
    <n v="5.2346570397111915E-2"/>
    <n v="43.760477983553585"/>
    <n v="0.87022093173071136"/>
  </r>
  <r>
    <x v="15"/>
    <x v="3"/>
    <x v="3"/>
    <n v="7764"/>
    <n v="408"/>
    <n v="13"/>
    <n v="469.7637014638114"/>
    <n v="2665.1791044895599"/>
    <n v="5.2550231839258117E-2"/>
    <n v="1.1513816212348318"/>
    <n v="3.1862745098039214E-2"/>
    <n v="36.135669343370111"/>
    <n v="4.6734462372991032"/>
  </r>
  <r>
    <x v="16"/>
    <x v="0"/>
    <x v="0"/>
    <n v="7996"/>
    <n v="693"/>
    <n v="65"/>
    <n v="987.78855329266355"/>
    <n v="4738.1205941383423"/>
    <n v="8.6668334167083541E-2"/>
    <n v="1.4253803077816214"/>
    <n v="9.3795093795093792E-2"/>
    <n v="15.196746973733285"/>
    <n v="3.7966951817212693"/>
  </r>
  <r>
    <x v="17"/>
    <x v="1"/>
    <x v="1"/>
    <n v="5800"/>
    <n v="587"/>
    <n v="80"/>
    <n v="452.67206801703838"/>
    <n v="3931.065872998945"/>
    <n v="0.10120689655172414"/>
    <n v="0.77116195573601087"/>
    <n v="0.1362862010221465"/>
    <n v="5.6584008502129794"/>
    <n v="7.6841361567088811"/>
  </r>
  <r>
    <x v="18"/>
    <x v="2"/>
    <x v="2"/>
    <n v="2443"/>
    <n v="143"/>
    <n v="12"/>
    <n v="1451.823698317389"/>
    <n v="4402.3501700814504"/>
    <n v="5.8534588620548507E-2"/>
    <n v="10.152613274946777"/>
    <n v="8.3916083916083919E-2"/>
    <n v="120.98530819311576"/>
    <n v="2.0322897850363058"/>
  </r>
  <r>
    <x v="19"/>
    <x v="3"/>
    <x v="3"/>
    <n v="4806"/>
    <n v="985"/>
    <n v="74"/>
    <n v="1465.963810656154"/>
    <n v="635.30789916454455"/>
    <n v="0.20495214315439034"/>
    <n v="1.4882881326458417"/>
    <n v="7.5126903553299498E-2"/>
    <n v="19.810321765623701"/>
    <n v="-0.56662784268856836"/>
  </r>
  <r>
    <x v="20"/>
    <x v="0"/>
    <x v="0"/>
    <n v="2993"/>
    <n v="649"/>
    <n v="78"/>
    <n v="1072.983959409474"/>
    <n v="3280.1223027791771"/>
    <n v="0.21683929168058805"/>
    <n v="1.653288073050037"/>
    <n v="0.12018489984591679"/>
    <n v="13.756204607813769"/>
    <n v="2.0570096356188032"/>
  </r>
  <r>
    <x v="21"/>
    <x v="1"/>
    <x v="1"/>
    <n v="4907"/>
    <n v="379"/>
    <n v="15"/>
    <n v="223.98741732875351"/>
    <n v="2440.2208428796862"/>
    <n v="7.7236600774403918E-2"/>
    <n v="0.59099582408642082"/>
    <n v="3.9577836411609502E-2"/>
    <n v="14.932494488583567"/>
    <n v="9.8944550188642779"/>
  </r>
  <r>
    <x v="22"/>
    <x v="2"/>
    <x v="2"/>
    <n v="1386"/>
    <n v="676"/>
    <n v="19"/>
    <n v="1713.530618093273"/>
    <n v="1756.418738496488"/>
    <n v="0.48773448773448774"/>
    <n v="2.5348086066468536"/>
    <n v="2.8106508875739646E-2"/>
    <n v="90.185822004909099"/>
    <n v="2.5029094870180173E-2"/>
  </r>
  <r>
    <x v="23"/>
    <x v="3"/>
    <x v="3"/>
    <n v="3384"/>
    <n v="691"/>
    <n v="46"/>
    <n v="951.89897049500371"/>
    <n v="3293.831077135615"/>
    <n v="0.20419621749408984"/>
    <n v="1.3775672510781529"/>
    <n v="6.6570188133140376E-2"/>
    <n v="20.693455880326166"/>
    <n v="2.4602738097539563"/>
  </r>
  <r>
    <x v="24"/>
    <x v="0"/>
    <x v="0"/>
    <n v="4438"/>
    <n v="571"/>
    <n v="15"/>
    <n v="1632.7965296869941"/>
    <n v="3634.8506797095461"/>
    <n v="0.12866155926092834"/>
    <n v="2.8595385808879055"/>
    <n v="2.6269702276707531E-2"/>
    <n v="108.85310197913294"/>
    <n v="1.2261504196155686"/>
  </r>
  <r>
    <x v="25"/>
    <x v="1"/>
    <x v="1"/>
    <n v="7076"/>
    <n v="821"/>
    <n v="36"/>
    <n v="309.7742937281281"/>
    <n v="248.20240094682561"/>
    <n v="0.11602600339174675"/>
    <n v="0.37731339065545444"/>
    <n v="4.38489646772229E-2"/>
    <n v="8.6048414924480028"/>
    <n v="-0.19876372580915563"/>
  </r>
  <r>
    <x v="26"/>
    <x v="2"/>
    <x v="2"/>
    <n v="6110"/>
    <n v="266"/>
    <n v="42"/>
    <n v="1143.127288843669"/>
    <n v="976.08496923306109"/>
    <n v="4.3535188216039279E-2"/>
    <n v="4.2974710106904848"/>
    <n v="0.15789473684210525"/>
    <n v="27.217316401039739"/>
    <n v="-0.1461274883740897"/>
  </r>
  <r>
    <x v="27"/>
    <x v="3"/>
    <x v="3"/>
    <n v="1749"/>
    <n v="510"/>
    <n v="28"/>
    <n v="782.42694714817901"/>
    <n v="4261.5955049908971"/>
    <n v="0.29159519725557459"/>
    <n v="1.5341704846042725"/>
    <n v="5.4901960784313725E-2"/>
    <n v="27.943819541006395"/>
    <n v="4.4466369295225974"/>
  </r>
  <r>
    <x v="28"/>
    <x v="0"/>
    <x v="0"/>
    <n v="5792"/>
    <n v="594"/>
    <n v="77"/>
    <n v="794.43718240902945"/>
    <n v="2624.8587498174879"/>
    <n v="0.10255524861878453"/>
    <n v="1.3374363340219351"/>
    <n v="0.12962962962962962"/>
    <n v="10.317366005312071"/>
    <n v="2.3040482091459245"/>
  </r>
  <r>
    <x v="29"/>
    <x v="1"/>
    <x v="1"/>
    <n v="2570"/>
    <n v="310"/>
    <n v="68"/>
    <n v="1120.8982465569959"/>
    <n v="1180.797483694362"/>
    <n v="0.12062256809338522"/>
    <n v="3.6158007953451481"/>
    <n v="0.21935483870967742"/>
    <n v="16.483797743485233"/>
    <n v="5.3438603656804175E-2"/>
  </r>
  <r>
    <x v="30"/>
    <x v="2"/>
    <x v="2"/>
    <n v="9806"/>
    <n v="692"/>
    <n v="78"/>
    <n v="908.68679202278929"/>
    <n v="4819.413377562174"/>
    <n v="7.0569039363654912E-2"/>
    <n v="1.3131312023450712"/>
    <n v="0.11271676300578035"/>
    <n v="11.649830666958836"/>
    <n v="4.3037123680799647"/>
  </r>
  <r>
    <x v="31"/>
    <x v="3"/>
    <x v="3"/>
    <n v="1061"/>
    <n v="877"/>
    <n v="92"/>
    <n v="780.49472801992397"/>
    <n v="2224.583501864895"/>
    <n v="0.82657869934024508"/>
    <n v="0.88995978109455409"/>
    <n v="0.10490307867730901"/>
    <n v="8.4836383480426516"/>
    <n v="1.850222329507019"/>
  </r>
  <r>
    <x v="32"/>
    <x v="0"/>
    <x v="0"/>
    <n v="5380"/>
    <n v="303"/>
    <n v="26"/>
    <n v="1719.926735912677"/>
    <n v="654.58408736066031"/>
    <n v="5.631970260223048E-2"/>
    <n v="5.6763258610979443"/>
    <n v="8.5808580858085806E-2"/>
    <n v="66.151028304333735"/>
    <n v="-0.61941164487259037"/>
  </r>
  <r>
    <x v="33"/>
    <x v="1"/>
    <x v="1"/>
    <n v="4739"/>
    <n v="180"/>
    <n v="86"/>
    <n v="1651.973614863645"/>
    <n v="2742.2086093580019"/>
    <n v="3.7982696771470773E-2"/>
    <n v="9.177631193686917"/>
    <n v="0.4777777777777778"/>
    <n v="19.208995521670293"/>
    <n v="0.65995908450653162"/>
  </r>
  <r>
    <x v="34"/>
    <x v="2"/>
    <x v="2"/>
    <n v="8193"/>
    <n v="654"/>
    <n v="11"/>
    <n v="1010.233439908347"/>
    <n v="4462.3605379929777"/>
    <n v="7.982424020505309E-2"/>
    <n v="1.5446994494011421"/>
    <n v="1.6819571865443424E-2"/>
    <n v="91.839403628031548"/>
    <n v="3.4171578188877052"/>
  </r>
  <r>
    <x v="35"/>
    <x v="3"/>
    <x v="3"/>
    <n v="8981"/>
    <n v="627"/>
    <n v="22"/>
    <n v="235.8086220860001"/>
    <n v="1708.915813076901"/>
    <n v="6.9814051887317666E-2"/>
    <n v="0.37609030635725693"/>
    <n v="3.5087719298245612E-2"/>
    <n v="10.718573731181822"/>
    <n v="6.2470454979956349"/>
  </r>
  <r>
    <x v="36"/>
    <x v="0"/>
    <x v="0"/>
    <n v="2184"/>
    <n v="473"/>
    <n v="85"/>
    <n v="325.62425707444129"/>
    <n v="3555.0574079733051"/>
    <n v="0.21657509157509158"/>
    <n v="0.68842337647873419"/>
    <n v="0.17970401691331925"/>
    <n v="3.8308736126404859"/>
    <n v="9.9176676206913541"/>
  </r>
  <r>
    <x v="37"/>
    <x v="1"/>
    <x v="1"/>
    <n v="1864"/>
    <n v="130"/>
    <n v="27"/>
    <n v="411.57515992893372"/>
    <n v="2205.3319786172619"/>
    <n v="6.974248927038626E-2"/>
    <n v="3.1659627686841056"/>
    <n v="0.2076923076923077"/>
    <n v="15.24352444181236"/>
    <n v="4.3582727854568635"/>
  </r>
  <r>
    <x v="38"/>
    <x v="2"/>
    <x v="2"/>
    <n v="9966"/>
    <n v="621"/>
    <n v="32"/>
    <n v="287.74365505320247"/>
    <n v="2406.2003326590989"/>
    <n v="6.2311860325105356E-2"/>
    <n v="0.46335532214686387"/>
    <n v="5.1529790660225443E-2"/>
    <n v="8.9919892204125773"/>
    <n v="7.3623054423709311"/>
  </r>
  <r>
    <x v="39"/>
    <x v="3"/>
    <x v="3"/>
    <n v="3662"/>
    <n v="488"/>
    <n v="33"/>
    <n v="1039.3711441631981"/>
    <n v="2469.614701169075"/>
    <n v="0.1332605133806663"/>
    <n v="2.1298589019737664"/>
    <n v="6.7622950819672137E-2"/>
    <n v="31.496095277672669"/>
    <n v="1.3760662541361699"/>
  </r>
  <r>
    <x v="40"/>
    <x v="0"/>
    <x v="0"/>
    <n v="4779"/>
    <n v="485"/>
    <n v="30"/>
    <n v="1941.76206290202"/>
    <n v="2443.2559655803602"/>
    <n v="0.10148566645741787"/>
    <n v="4.0036331193856087"/>
    <n v="6.1855670103092786E-2"/>
    <n v="64.725402096734001"/>
    <n v="0.25826743258586632"/>
  </r>
  <r>
    <x v="41"/>
    <x v="1"/>
    <x v="1"/>
    <n v="7781"/>
    <n v="398"/>
    <n v="10"/>
    <n v="1385.0072695445831"/>
    <n v="905.80753039842352"/>
    <n v="5.1150237758642851E-2"/>
    <n v="3.4799177626748321"/>
    <n v="2.5125628140703519E-2"/>
    <n v="138.50072695445832"/>
    <n v="-0.34599077541573453"/>
  </r>
  <r>
    <x v="42"/>
    <x v="2"/>
    <x v="2"/>
    <n v="9919"/>
    <n v="156"/>
    <n v="65"/>
    <n v="224.8755857172836"/>
    <n v="1177.598769677965"/>
    <n v="1.5727391874180863E-2"/>
    <n v="1.441510164854382"/>
    <n v="0.41666666666666669"/>
    <n v="3.459624395650517"/>
    <n v="4.2366679376144329"/>
  </r>
  <r>
    <x v="43"/>
    <x v="3"/>
    <x v="3"/>
    <n v="4016"/>
    <n v="840"/>
    <n v="98"/>
    <n v="1111.915681618646"/>
    <n v="3983.0591064190621"/>
    <n v="0.20916334661354583"/>
    <n v="1.3237091447841023"/>
    <n v="0.11666666666666667"/>
    <n v="11.346078383863734"/>
    <n v="2.5821593060193329"/>
  </r>
  <r>
    <x v="44"/>
    <x v="0"/>
    <x v="0"/>
    <n v="4190"/>
    <n v="922"/>
    <n v="48"/>
    <n v="1393.9707890497"/>
    <n v="4966.1123993899473"/>
    <n v="0.22004773269689737"/>
    <n v="1.5118989035246204"/>
    <n v="5.2060737527114966E-2"/>
    <n v="29.041058105202083"/>
    <n v="2.5625656135703196"/>
  </r>
  <r>
    <x v="45"/>
    <x v="1"/>
    <x v="1"/>
    <n v="4783"/>
    <n v="198"/>
    <n v="51"/>
    <n v="1937.8754434783759"/>
    <n v="3261.180570541314"/>
    <n v="4.1396613004390549E-2"/>
    <n v="9.7872497145372517"/>
    <n v="0.25757575757575757"/>
    <n v="37.997557715262275"/>
    <n v="0.68286387111014768"/>
  </r>
  <r>
    <x v="46"/>
    <x v="2"/>
    <x v="2"/>
    <n v="7312"/>
    <n v="242"/>
    <n v="36"/>
    <n v="1218.0021773210281"/>
    <n v="2921.7429282929038"/>
    <n v="3.3096280087527352E-2"/>
    <n v="5.0330668484340002"/>
    <n v="0.1487603305785124"/>
    <n v="33.833393814472998"/>
    <n v="1.3987994296686892"/>
  </r>
  <r>
    <x v="47"/>
    <x v="3"/>
    <x v="3"/>
    <n v="5799"/>
    <n v="199"/>
    <n v="76"/>
    <n v="803.4515117291827"/>
    <n v="1941.540187239694"/>
    <n v="3.4316261424383515E-2"/>
    <n v="4.0374447825587074"/>
    <n v="0.38190954773869346"/>
    <n v="10.571730417489245"/>
    <n v="1.4164995135314697"/>
  </r>
  <r>
    <x v="48"/>
    <x v="0"/>
    <x v="0"/>
    <n v="2904"/>
    <n v="396"/>
    <n v="59"/>
    <n v="456.09714715986013"/>
    <n v="567.08435008221272"/>
    <n v="0.13636363636363635"/>
    <n v="1.1517604726259094"/>
    <n v="0.14898989898989898"/>
    <n v="7.7304601213535618"/>
    <n v="0.24334114697597975"/>
  </r>
  <r>
    <x v="49"/>
    <x v="1"/>
    <x v="1"/>
    <n v="9943"/>
    <n v="707"/>
    <n v="33"/>
    <n v="896.46940250289947"/>
    <n v="2218.6002448351069"/>
    <n v="7.1105300211203856E-2"/>
    <n v="1.2679906683209328"/>
    <n v="4.6676096181046678E-2"/>
    <n v="27.165739469784832"/>
    <n v="1.4748198194393269"/>
  </r>
  <r>
    <x v="50"/>
    <x v="2"/>
    <x v="2"/>
    <n v="7332"/>
    <n v="530"/>
    <n v="70"/>
    <n v="382.47932318237849"/>
    <n v="315.20215050269661"/>
    <n v="7.2285870158210586E-2"/>
    <n v="0.7216591003441104"/>
    <n v="0.13207547169811321"/>
    <n v="5.4639903311768352"/>
    <n v="-0.17589754164985791"/>
  </r>
  <r>
    <x v="51"/>
    <x v="3"/>
    <x v="3"/>
    <n v="2862"/>
    <n v="353"/>
    <n v="57"/>
    <n v="1165.241555515003"/>
    <n v="1717.151109088031"/>
    <n v="0.12334032145352899"/>
    <n v="3.3009675793626148"/>
    <n v="0.16147308781869688"/>
    <n v="20.442834307280755"/>
    <n v="0.47364389895029102"/>
  </r>
  <r>
    <x v="52"/>
    <x v="0"/>
    <x v="0"/>
    <n v="2922"/>
    <n v="117"/>
    <n v="70"/>
    <n v="1631.064912613756"/>
    <n v="1105.895386084723"/>
    <n v="4.0041067761806978E-2"/>
    <n v="13.94072574883552"/>
    <n v="0.59829059829059827"/>
    <n v="23.300927323053656"/>
    <n v="-0.32197953770427018"/>
  </r>
  <r>
    <x v="53"/>
    <x v="1"/>
    <x v="1"/>
    <n v="7074"/>
    <n v="421"/>
    <n v="96"/>
    <n v="1980.201666962038"/>
    <n v="3999.4705354463581"/>
    <n v="5.9513712185467908E-2"/>
    <n v="4.7035669048979525"/>
    <n v="0.22802850356294538"/>
    <n v="20.627100697521229"/>
    <n v="1.0197289004317514"/>
  </r>
  <r>
    <x v="54"/>
    <x v="2"/>
    <x v="2"/>
    <n v="7076"/>
    <n v="939"/>
    <n v="74"/>
    <n v="1275.071994091445"/>
    <n v="3082.7376568127511"/>
    <n v="0.13270209157716223"/>
    <n v="1.3579041470622417"/>
    <n v="7.8807241746538872E-2"/>
    <n v="17.230702622857365"/>
    <n v="1.4176969387594163"/>
  </r>
  <r>
    <x v="55"/>
    <x v="3"/>
    <x v="3"/>
    <n v="5442"/>
    <n v="561"/>
    <n v="77"/>
    <n v="456.76068358943343"/>
    <n v="2584.2409689953579"/>
    <n v="0.10308710033076075"/>
    <n v="0.81419016682608458"/>
    <n v="0.13725490196078433"/>
    <n v="5.9319569297329018"/>
    <n v="4.6577570308530403"/>
  </r>
  <r>
    <x v="56"/>
    <x v="0"/>
    <x v="0"/>
    <n v="5459"/>
    <n v="296"/>
    <n v="36"/>
    <n v="1625.289819423534"/>
    <n v="4244.2363549629536"/>
    <n v="5.4222385052207361E-2"/>
    <n v="5.4908439845389667"/>
    <n v="0.12162162162162163"/>
    <n v="45.146939428431502"/>
    <n v="1.6113720176185689"/>
  </r>
  <r>
    <x v="57"/>
    <x v="1"/>
    <x v="1"/>
    <n v="2591"/>
    <n v="570"/>
    <n v="24"/>
    <n v="1370.1411014950779"/>
    <n v="3248.3150198628859"/>
    <n v="0.21999228097259746"/>
    <n v="2.4037563184124173"/>
    <n v="4.2105263157894736E-2"/>
    <n v="57.089212562294911"/>
    <n v="1.3707886846970521"/>
  </r>
  <r>
    <x v="58"/>
    <x v="2"/>
    <x v="2"/>
    <n v="5487"/>
    <n v="404"/>
    <n v="19"/>
    <n v="1300.0388926768969"/>
    <n v="3048.2850109743599"/>
    <n v="7.362857663568434E-2"/>
    <n v="3.2179180511804377"/>
    <n v="4.702970297029703E-2"/>
    <n v="68.423099614573516"/>
    <n v="1.3447644744671192"/>
  </r>
  <r>
    <x v="59"/>
    <x v="3"/>
    <x v="3"/>
    <n v="6920"/>
    <n v="318"/>
    <n v="87"/>
    <n v="1373.103505376326"/>
    <n v="3282.076042477926"/>
    <n v="4.5953757225433524E-2"/>
    <n v="4.3179355514978806"/>
    <n v="0.27358490566037735"/>
    <n v="15.782798912371563"/>
    <n v="1.3902612072776033"/>
  </r>
  <r>
    <x v="60"/>
    <x v="0"/>
    <x v="0"/>
    <n v="1572"/>
    <n v="940"/>
    <n v="99"/>
    <n v="1384.904690322358"/>
    <n v="2377.0248438542521"/>
    <n v="0.59796437659033075"/>
    <n v="1.4733028620450617"/>
    <n v="0.10531914893617021"/>
    <n v="13.988936265882403"/>
    <n v="0.71638153907974911"/>
  </r>
  <r>
    <x v="61"/>
    <x v="1"/>
    <x v="1"/>
    <n v="2155"/>
    <n v="555"/>
    <n v="86"/>
    <n v="742.27230294574122"/>
    <n v="2752.7930874565532"/>
    <n v="0.25754060324825984"/>
    <n v="1.3374275728752094"/>
    <n v="0.15495495495495495"/>
    <n v="8.6310732900667588"/>
    <n v="2.7086027277751969"/>
  </r>
  <r>
    <x v="62"/>
    <x v="2"/>
    <x v="2"/>
    <n v="1507"/>
    <n v="284"/>
    <n v="67"/>
    <n v="1930.3500387400011"/>
    <n v="1108.120297597595"/>
    <n v="0.18845388188453882"/>
    <n v="6.7970071786619757"/>
    <n v="0.23591549295774647"/>
    <n v="28.811194608059719"/>
    <n v="-0.42594851951260648"/>
  </r>
  <r>
    <x v="63"/>
    <x v="3"/>
    <x v="3"/>
    <n v="7595"/>
    <n v="447"/>
    <n v="53"/>
    <n v="1806.221708107563"/>
    <n v="1623.1379457440571"/>
    <n v="5.8854509545753789E-2"/>
    <n v="4.0407644476679261"/>
    <n v="0.11856823266219239"/>
    <n v="34.07965486995402"/>
    <n v="-0.10136284019935111"/>
  </r>
  <r>
    <x v="64"/>
    <x v="0"/>
    <x v="0"/>
    <n v="5128"/>
    <n v="662"/>
    <n v="87"/>
    <n v="1178.8653061088251"/>
    <n v="859.70674108343758"/>
    <n v="0.12909516380655225"/>
    <n v="1.780763302279192"/>
    <n v="0.13141993957703926"/>
    <n v="13.550175932285345"/>
    <n v="-0.27073369906767353"/>
  </r>
  <r>
    <x v="65"/>
    <x v="1"/>
    <x v="1"/>
    <n v="1185"/>
    <n v="931"/>
    <n v="38"/>
    <n v="540.10635158389232"/>
    <n v="3773.6965443433751"/>
    <n v="0.78565400843881861"/>
    <n v="0.58013571598699498"/>
    <n v="4.0816326530612242E-2"/>
    <n v="14.213325041681378"/>
    <n v="5.9869508723176414"/>
  </r>
  <r>
    <x v="66"/>
    <x v="2"/>
    <x v="2"/>
    <n v="5621"/>
    <n v="287"/>
    <n v="34"/>
    <n v="1176.703022382294"/>
    <n v="1011.046715488152"/>
    <n v="5.1058530510585308E-2"/>
    <n v="4.1000105309487598"/>
    <n v="0.11846689895470383"/>
    <n v="34.608912423008647"/>
    <n v="-0.14078004708338598"/>
  </r>
  <r>
    <x v="67"/>
    <x v="3"/>
    <x v="3"/>
    <n v="7237"/>
    <n v="796"/>
    <n v="84"/>
    <n v="1670.977921920816"/>
    <n v="2127.374784817564"/>
    <n v="0.10999032748376399"/>
    <n v="2.0992184948753971"/>
    <n v="0.10552763819095477"/>
    <n v="19.892594308581142"/>
    <n v="0.27313159372693113"/>
  </r>
  <r>
    <x v="68"/>
    <x v="0"/>
    <x v="0"/>
    <n v="5672"/>
    <n v="110"/>
    <n v="11"/>
    <n v="1029.8707869989021"/>
    <n v="4557.7578603609736"/>
    <n v="1.9393511988716503E-2"/>
    <n v="9.3624616999900194"/>
    <n v="0.1"/>
    <n v="93.624616999900184"/>
    <n v="3.4255628161300904"/>
  </r>
  <r>
    <x v="69"/>
    <x v="1"/>
    <x v="1"/>
    <n v="8380"/>
    <n v="855"/>
    <n v="89"/>
    <n v="811.91587623198268"/>
    <n v="624.44491533601172"/>
    <n v="0.10202863961813842"/>
    <n v="0.94960921196723125"/>
    <n v="0.10409356725146199"/>
    <n v="9.1226502947413781"/>
    <n v="-0.23089948895445209"/>
  </r>
  <r>
    <x v="70"/>
    <x v="2"/>
    <x v="2"/>
    <n v="6113"/>
    <n v="621"/>
    <n v="78"/>
    <n v="548.24507882716853"/>
    <n v="2987.4671257150062"/>
    <n v="0.1015867822672992"/>
    <n v="0.88284231695196225"/>
    <n v="0.12560386473429952"/>
    <n v="7.0287830618867764"/>
    <n v="4.4491453568647357"/>
  </r>
  <r>
    <x v="71"/>
    <x v="3"/>
    <x v="3"/>
    <n v="8021"/>
    <n v="766"/>
    <n v="15"/>
    <n v="1456.9003186666091"/>
    <n v="1577.2516835526301"/>
    <n v="9.5499314299962598E-2"/>
    <n v="1.9019586405569309"/>
    <n v="1.95822454308094E-2"/>
    <n v="97.126687911107268"/>
    <n v="8.2607823846294087E-2"/>
  </r>
  <r>
    <x v="72"/>
    <x v="0"/>
    <x v="0"/>
    <n v="8012"/>
    <n v="658"/>
    <n v="17"/>
    <n v="1983.967063024138"/>
    <n v="2911.0350269145251"/>
    <n v="8.2126809785322011E-2"/>
    <n v="3.0151475121947389"/>
    <n v="2.5835866261398176E-2"/>
    <n v="116.70394488377282"/>
    <n v="0.46727991667223956"/>
  </r>
  <r>
    <x v="73"/>
    <x v="1"/>
    <x v="1"/>
    <n v="1785"/>
    <n v="404"/>
    <n v="98"/>
    <n v="615.02360580544052"/>
    <n v="1520.3726125152509"/>
    <n v="0.22633053221288515"/>
    <n v="1.5223356579342586"/>
    <n v="0.24257425742574257"/>
    <n v="6.2757510796473523"/>
    <n v="1.4720557034947579"/>
  </r>
  <r>
    <x v="74"/>
    <x v="2"/>
    <x v="2"/>
    <n v="8016"/>
    <n v="382"/>
    <n v="54"/>
    <n v="880.10081713080547"/>
    <n v="2390.724871956812"/>
    <n v="4.7654690618762478E-2"/>
    <n v="2.303928840656559"/>
    <n v="0.14136125654450263"/>
    <n v="16.2981632802001"/>
    <n v="1.716421602414544"/>
  </r>
  <r>
    <x v="75"/>
    <x v="3"/>
    <x v="3"/>
    <n v="5269"/>
    <n v="594"/>
    <n v="86"/>
    <n v="1319.6291651687679"/>
    <n v="2837.3064807474311"/>
    <n v="0.11273486430062631"/>
    <n v="2.221597921159542"/>
    <n v="0.14478114478114479"/>
    <n v="15.344525176381023"/>
    <n v="1.1500786399977503"/>
  </r>
  <r>
    <x v="76"/>
    <x v="0"/>
    <x v="0"/>
    <n v="1696"/>
    <n v="710"/>
    <n v="28"/>
    <n v="630.04177774384391"/>
    <n v="4554.903664686226"/>
    <n v="0.41863207547169812"/>
    <n v="0.88738278555470973"/>
    <n v="3.9436619718309862E-2"/>
    <n v="22.501492062280139"/>
    <n v="6.2295263990225633"/>
  </r>
  <r>
    <x v="77"/>
    <x v="1"/>
    <x v="1"/>
    <n v="9379"/>
    <n v="799"/>
    <n v="26"/>
    <n v="206.72419532226959"/>
    <n v="3693.5012290815112"/>
    <n v="8.5190318797313147E-2"/>
    <n v="0.25872865497155145"/>
    <n v="3.2540675844806008E-2"/>
    <n v="7.9509305893180615"/>
    <n v="16.866806656683718"/>
  </r>
  <r>
    <x v="78"/>
    <x v="2"/>
    <x v="2"/>
    <n v="6290"/>
    <n v="873"/>
    <n v="50"/>
    <n v="235.32245786986721"/>
    <n v="4663.0687378063576"/>
    <n v="0.13879173290937996"/>
    <n v="0.26955608003421216"/>
    <n v="5.7273768613974797E-2"/>
    <n v="4.7064491573973442"/>
    <n v="18.815655420295773"/>
  </r>
  <r>
    <x v="79"/>
    <x v="3"/>
    <x v="3"/>
    <n v="1430"/>
    <n v="890"/>
    <n v="28"/>
    <n v="176.51519401459879"/>
    <n v="3414.243353495202"/>
    <n v="0.6223776223776224"/>
    <n v="0.19833167866808854"/>
    <n v="3.1460674157303373E-2"/>
    <n v="6.3041140719499564"/>
    <n v="18.342489877742903"/>
  </r>
  <r>
    <x v="80"/>
    <x v="0"/>
    <x v="0"/>
    <n v="1265"/>
    <n v="267"/>
    <n v="87"/>
    <n v="1367.3113069588089"/>
    <n v="3556.932631125012"/>
    <n v="0.21106719367588933"/>
    <n v="5.1210161309318689"/>
    <n v="0.3258426966292135"/>
    <n v="15.716221919066768"/>
    <n v="1.6014065802149962"/>
  </r>
  <r>
    <x v="81"/>
    <x v="1"/>
    <x v="1"/>
    <n v="3106"/>
    <n v="508"/>
    <n v="13"/>
    <n v="1871.373769414259"/>
    <n v="2530.460050244028"/>
    <n v="0.16355441081777206"/>
    <n v="3.6838066327052341"/>
    <n v="2.5590551181102362E-2"/>
    <n v="143.95182841648145"/>
    <n v="0.35219382231485669"/>
  </r>
  <r>
    <x v="82"/>
    <x v="2"/>
    <x v="2"/>
    <n v="1822"/>
    <n v="180"/>
    <n v="97"/>
    <n v="1632.6105689907561"/>
    <n v="2850.4572961198692"/>
    <n v="9.8792535675082324E-2"/>
    <n v="9.0700587166153106"/>
    <n v="0.53888888888888886"/>
    <n v="16.831036793719136"/>
    <n v="0.74595053484307594"/>
  </r>
  <r>
    <x v="83"/>
    <x v="3"/>
    <x v="3"/>
    <n v="6956"/>
    <n v="271"/>
    <n v="48"/>
    <n v="280.52376342516698"/>
    <n v="4982.7049181869525"/>
    <n v="3.8959171937895345E-2"/>
    <n v="1.0351430384692508"/>
    <n v="0.17712177121771217"/>
    <n v="5.844245071357645"/>
    <n v="16.762149121873406"/>
  </r>
  <r>
    <x v="84"/>
    <x v="0"/>
    <x v="0"/>
    <n v="2175"/>
    <n v="969"/>
    <n v="17"/>
    <n v="649.58752856929777"/>
    <n v="1190.7443384044741"/>
    <n v="0.44551724137931037"/>
    <n v="0.67036896653178302"/>
    <n v="1.7543859649122806E-2"/>
    <n v="38.211031092311636"/>
    <n v="0.83307758544420063"/>
  </r>
  <r>
    <x v="85"/>
    <x v="1"/>
    <x v="1"/>
    <n v="2071"/>
    <n v="910"/>
    <n v="77"/>
    <n v="277.38661703680782"/>
    <n v="4121.4795152942643"/>
    <n v="0.43940125543215836"/>
    <n v="0.30482045828220639"/>
    <n v="8.461538461538462E-2"/>
    <n v="3.6024235978806209"/>
    <n v="13.858249324794803"/>
  </r>
  <r>
    <x v="86"/>
    <x v="2"/>
    <x v="2"/>
    <n v="7504"/>
    <n v="687"/>
    <n v="27"/>
    <n v="1227.4296991938891"/>
    <n v="3008.7009252652651"/>
    <n v="9.1551172707889122E-2"/>
    <n v="1.7866516727713087"/>
    <n v="3.9301310043668124E-2"/>
    <n v="45.460359229403302"/>
    <n v="1.4512205686738888"/>
  </r>
  <r>
    <x v="87"/>
    <x v="3"/>
    <x v="3"/>
    <n v="6743"/>
    <n v="862"/>
    <n v="96"/>
    <n v="1514.395630858525"/>
    <n v="1275.1951333421721"/>
    <n v="0.12783627465519798"/>
    <n v="1.7568394789542054"/>
    <n v="0.11136890951276102"/>
    <n v="15.774954488109636"/>
    <n v="-0.15795112759322208"/>
  </r>
  <r>
    <x v="88"/>
    <x v="0"/>
    <x v="0"/>
    <n v="5246"/>
    <n v="209"/>
    <n v="90"/>
    <n v="269.81111196072908"/>
    <n v="1317.6380558296889"/>
    <n v="3.9839878002287457E-2"/>
    <n v="1.2909622581853066"/>
    <n v="0.43062200956937802"/>
    <n v="2.997901244008101"/>
    <n v="3.8835574126445569"/>
  </r>
  <r>
    <x v="89"/>
    <x v="1"/>
    <x v="1"/>
    <n v="6472"/>
    <n v="391"/>
    <n v="24"/>
    <n v="458.91318484162173"/>
    <n v="3548.9307208790751"/>
    <n v="6.0414091470951795E-2"/>
    <n v="1.1736910098251194"/>
    <n v="6.1381074168797956E-2"/>
    <n v="19.121382701734237"/>
    <n v="6.7333378907033747"/>
  </r>
  <r>
    <x v="90"/>
    <x v="2"/>
    <x v="2"/>
    <n v="5791"/>
    <n v="693"/>
    <n v="64"/>
    <n v="1379.236470633678"/>
    <n v="4596.474378602793"/>
    <n v="0.11966845104472457"/>
    <n v="1.9902402173646148"/>
    <n v="9.2352092352092352E-2"/>
    <n v="21.550569853651218"/>
    <n v="2.3326224157130819"/>
  </r>
  <r>
    <x v="91"/>
    <x v="3"/>
    <x v="3"/>
    <n v="5193"/>
    <n v="993"/>
    <n v="58"/>
    <n v="1905.8819282187981"/>
    <n v="3883.506069892574"/>
    <n v="0.19121894858463315"/>
    <n v="1.9193171482565943"/>
    <n v="5.8408862034239679E-2"/>
    <n v="32.860033245151691"/>
    <n v="1.0376425277939578"/>
  </r>
  <r>
    <x v="92"/>
    <x v="0"/>
    <x v="0"/>
    <n v="2110"/>
    <n v="836"/>
    <n v="26"/>
    <n v="480.17603092197021"/>
    <n v="3526.5375776255992"/>
    <n v="0.39620853080568719"/>
    <n v="0.57437324272962942"/>
    <n v="3.1100478468899521E-2"/>
    <n v="18.468308881614238"/>
    <n v="6.3442599182937354"/>
  </r>
  <r>
    <x v="93"/>
    <x v="1"/>
    <x v="1"/>
    <n v="8125"/>
    <n v="910"/>
    <n v="40"/>
    <n v="929.09645425761914"/>
    <n v="1535.3408661013109"/>
    <n v="0.112"/>
    <n v="1.0209851145688122"/>
    <n v="4.3956043956043959E-2"/>
    <n v="23.227411356440477"/>
    <n v="0.65250966039699554"/>
  </r>
  <r>
    <x v="94"/>
    <x v="2"/>
    <x v="2"/>
    <n v="8512"/>
    <n v="328"/>
    <n v="99"/>
    <n v="860.57780301922821"/>
    <n v="4387.9279246851793"/>
    <n v="3.8533834586466163E-2"/>
    <n v="2.6237128140830128"/>
    <n v="0.30182926829268292"/>
    <n v="8.6927050810023054"/>
    <n v="4.0988160620581775"/>
  </r>
  <r>
    <x v="95"/>
    <x v="3"/>
    <x v="3"/>
    <n v="3481"/>
    <n v="657"/>
    <n v="41"/>
    <n v="1375.712610938748"/>
    <n v="1059.430303045498"/>
    <n v="0.18873886814133869"/>
    <n v="2.0939309146708491"/>
    <n v="6.2404870624048703E-2"/>
    <n v="33.553966120457268"/>
    <n v="-0.2299043458483874"/>
  </r>
  <r>
    <x v="96"/>
    <x v="0"/>
    <x v="0"/>
    <n v="7935"/>
    <n v="746"/>
    <n v="32"/>
    <n v="954.24710039884167"/>
    <n v="3178.8967355799009"/>
    <n v="9.4013862633900436E-2"/>
    <n v="1.2791516091137287"/>
    <n v="4.2895442359249331E-2"/>
    <n v="29.820221887463802"/>
    <n v="2.3313140110682382"/>
  </r>
  <r>
    <x v="97"/>
    <x v="1"/>
    <x v="1"/>
    <n v="3090"/>
    <n v="548"/>
    <n v="86"/>
    <n v="1057.599905824341"/>
    <n v="3416.786636016036"/>
    <n v="0.17734627831715211"/>
    <n v="1.9299268354458778"/>
    <n v="0.15693430656934307"/>
    <n v="12.297673323538849"/>
    <n v="2.2306986954134027"/>
  </r>
  <r>
    <x v="98"/>
    <x v="2"/>
    <x v="2"/>
    <n v="6482"/>
    <n v="664"/>
    <n v="60"/>
    <n v="870.17186624303076"/>
    <n v="2909.2675813572801"/>
    <n v="0.10243751928417155"/>
    <n v="1.3104997985587812"/>
    <n v="9.036144578313253E-2"/>
    <n v="14.502864437383845"/>
    <n v="2.343325260466131"/>
  </r>
  <r>
    <x v="99"/>
    <x v="3"/>
    <x v="3"/>
    <n v="9324"/>
    <n v="479"/>
    <n v="62"/>
    <n v="169.26840444054201"/>
    <n v="3942.0682463341559"/>
    <n v="5.1372801372801376E-2"/>
    <n v="0.35337871490718581"/>
    <n v="0.12943632567849686"/>
    <n v="2.730135555492613"/>
    <n v="22.2888604306473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DA7416-C9EB-4CD3-8B69-32A2A0283606}"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C84" firstHeaderRow="1" firstDataRow="1" firstDataCol="0"/>
  <pivotFields count="15">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1"/>
        <item x="0"/>
        <item x="3"/>
        <item x="2"/>
        <item t="default"/>
      </items>
    </pivotField>
    <pivotField showAll="0">
      <items count="5">
        <item x="0"/>
        <item x="1"/>
        <item x="2"/>
        <item x="3"/>
        <item t="default"/>
      </items>
    </pivotField>
    <pivotField numFmtId="1" showAll="0"/>
    <pivotField numFmtId="1" showAll="0"/>
    <pivotField numFmtId="1" showAll="0"/>
    <pivotField numFmtId="164" showAll="0"/>
    <pivotField numFmtId="164" showAll="0"/>
    <pivotField numFmtId="2" showAll="0"/>
    <pivotField numFmtId="1" showAll="0"/>
    <pivotField numFmtId="2" showAll="0"/>
    <pivotField numFmtId="164" showAll="0"/>
    <pivotField numFmtId="164"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B1B6F-7435-4218-8E82-A5F788A45442}" name="PivotTable3"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59:B63" firstHeaderRow="1" firstDataRow="1" firstDataCol="1"/>
  <pivotFields count="15">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1"/>
        <item x="0"/>
        <item x="3"/>
        <item x="2"/>
        <item t="default"/>
      </items>
    </pivotField>
    <pivotField showAll="0">
      <items count="5">
        <item x="0"/>
        <item x="1"/>
        <item x="2"/>
        <item x="3"/>
        <item t="default"/>
      </items>
    </pivotField>
    <pivotField numFmtId="1" showAll="0"/>
    <pivotField dataField="1" numFmtId="1" showAll="0"/>
    <pivotField numFmtId="1" showAll="0"/>
    <pivotField numFmtId="164" showAll="0"/>
    <pivotField numFmtId="164" showAll="0"/>
    <pivotField numFmtId="2" showAll="0"/>
    <pivotField numFmtId="1" showAll="0"/>
    <pivotField numFmtId="2"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4">
    <i>
      <x v="1"/>
    </i>
    <i>
      <x v="2"/>
    </i>
    <i>
      <x v="3"/>
    </i>
    <i>
      <x v="4"/>
    </i>
  </rowItems>
  <colItems count="1">
    <i/>
  </colItems>
  <dataFields count="1">
    <dataField name="Sum of Clicks" fld="4" baseField="0" baseItem="0" numFmtId="1"/>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8A50D7-7757-4C3C-81A6-39FBF530EBDD}" name="PivotTable2"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30:K34" firstHeaderRow="0" firstDataRow="1" firstDataCol="1"/>
  <pivotFields count="15">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5">
        <item x="1"/>
        <item x="0"/>
        <item x="3"/>
        <item x="2"/>
        <item t="default"/>
      </items>
    </pivotField>
    <pivotField showAll="0">
      <items count="5">
        <item x="0"/>
        <item x="1"/>
        <item x="2"/>
        <item x="3"/>
        <item t="default"/>
      </items>
    </pivotField>
    <pivotField dataField="1" numFmtId="1" showAll="0"/>
    <pivotField dataField="1" numFmtId="1" showAll="0"/>
    <pivotField dataField="1" numFmtId="1" showAll="0"/>
    <pivotField dataField="1" numFmtId="164" showAll="0"/>
    <pivotField dataField="1" numFmtId="164" showAll="0"/>
    <pivotField dataField="1" numFmtId="2" showAll="0"/>
    <pivotField dataField="1" numFmtId="1" showAll="0"/>
    <pivotField dataField="1" numFmtId="2" showAll="0"/>
    <pivotField dataField="1"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x v="3"/>
    </i>
  </rowItems>
  <colFields count="1">
    <field x="-2"/>
  </colFields>
  <colItems count="10">
    <i>
      <x/>
    </i>
    <i i="1">
      <x v="1"/>
    </i>
    <i i="2">
      <x v="2"/>
    </i>
    <i i="3">
      <x v="3"/>
    </i>
    <i i="4">
      <x v="4"/>
    </i>
    <i i="5">
      <x v="5"/>
    </i>
    <i i="6">
      <x v="6"/>
    </i>
    <i i="7">
      <x v="7"/>
    </i>
    <i i="8">
      <x v="8"/>
    </i>
    <i i="9">
      <x v="9"/>
    </i>
  </colItems>
  <dataFields count="10">
    <dataField name="Sum of Spend" fld="6" baseField="0" baseItem="0" numFmtId="164"/>
    <dataField name="Sum of Revenue" fld="7" baseField="0" baseItem="0" numFmtId="164"/>
    <dataField name="Sum of Clicks" fld="4" baseField="0" baseItem="0" numFmtId="1"/>
    <dataField name="Sum of Impressions" fld="3" baseField="0" baseItem="0" numFmtId="1"/>
    <dataField name="Sum of Conversions" fld="5" baseField="0" baseItem="0" numFmtId="1"/>
    <dataField name="Average of CTR" fld="8" subtotal="average" baseField="1" baseItem="0" numFmtId="10"/>
    <dataField name="Average of CPC" fld="9" subtotal="average" baseField="1" baseItem="0" numFmtId="1"/>
    <dataField name="Average of CPA" fld="11" subtotal="average" baseField="1" baseItem="0" numFmtId="164"/>
    <dataField name="Average of Conversion Rate" fld="10" subtotal="average" baseField="1" baseItem="0" numFmtId="2"/>
    <dataField name="Average of ROI" fld="12" subtotal="average" baseField="1" baseItem="0" numFmtId="164"/>
  </dataFields>
  <formats count="8">
    <format dxfId="604">
      <pivotArea outline="0" collapsedLevelsAreSubtotals="1" fieldPosition="0">
        <references count="1">
          <reference field="4294967294" count="1" selected="0">
            <x v="5"/>
          </reference>
        </references>
      </pivotArea>
    </format>
    <format dxfId="605">
      <pivotArea dataOnly="0" labelOnly="1" outline="0" fieldPosition="0">
        <references count="1">
          <reference field="4294967294" count="1">
            <x v="5"/>
          </reference>
        </references>
      </pivotArea>
    </format>
    <format dxfId="606">
      <pivotArea dataOnly="0" outline="0" fieldPosition="0">
        <references count="1">
          <reference field="4294967294" count="1">
            <x v="9"/>
          </reference>
        </references>
      </pivotArea>
    </format>
    <format dxfId="607">
      <pivotArea dataOnly="0" outline="0" fieldPosition="0">
        <references count="1">
          <reference field="4294967294" count="1">
            <x v="8"/>
          </reference>
        </references>
      </pivotArea>
    </format>
    <format dxfId="608">
      <pivotArea dataOnly="0" outline="0" fieldPosition="0">
        <references count="1">
          <reference field="4294967294" count="1">
            <x v="6"/>
          </reference>
        </references>
      </pivotArea>
    </format>
    <format dxfId="609">
      <pivotArea dataOnly="0" outline="0" fieldPosition="0">
        <references count="1">
          <reference field="4294967294" count="1">
            <x v="7"/>
          </reference>
        </references>
      </pivotArea>
    </format>
    <format dxfId="610">
      <pivotArea dataOnly="0" outline="0" fieldPosition="0">
        <references count="1">
          <reference field="4294967294" count="1">
            <x v="0"/>
          </reference>
        </references>
      </pivotArea>
    </format>
    <format dxfId="611">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25706B-8AF7-4912-8A56-748C953C61B8}" name="PivotTable1"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K5" firstHeaderRow="0" firstDataRow="1" firstDataCol="1"/>
  <pivotFields count="15">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x="1"/>
        <item x="0"/>
        <item x="3"/>
        <item x="2"/>
        <item t="default"/>
      </items>
    </pivotField>
    <pivotField axis="axisRow" showAll="0">
      <items count="5">
        <item x="0"/>
        <item x="1"/>
        <item x="2"/>
        <item x="3"/>
        <item t="default"/>
      </items>
    </pivotField>
    <pivotField dataField="1" numFmtId="1" showAll="0"/>
    <pivotField dataField="1" numFmtId="1" showAll="0"/>
    <pivotField dataField="1" numFmtId="1" showAll="0"/>
    <pivotField dataField="1" numFmtId="164" showAll="0"/>
    <pivotField dataField="1" numFmtId="164" showAll="0"/>
    <pivotField dataField="1" numFmtId="2" showAll="0"/>
    <pivotField dataField="1" numFmtId="1" showAll="0"/>
    <pivotField dataField="1" numFmtId="2" showAll="0"/>
    <pivotField dataField="1" numFmtId="164"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x v="3"/>
    </i>
  </rowItems>
  <colFields count="1">
    <field x="-2"/>
  </colFields>
  <colItems count="10">
    <i>
      <x/>
    </i>
    <i i="1">
      <x v="1"/>
    </i>
    <i i="2">
      <x v="2"/>
    </i>
    <i i="3">
      <x v="3"/>
    </i>
    <i i="4">
      <x v="4"/>
    </i>
    <i i="5">
      <x v="5"/>
    </i>
    <i i="6">
      <x v="6"/>
    </i>
    <i i="7">
      <x v="7"/>
    </i>
    <i i="8">
      <x v="8"/>
    </i>
    <i i="9">
      <x v="9"/>
    </i>
  </colItems>
  <dataFields count="10">
    <dataField name="Sum of Spend" fld="6" baseField="0" baseItem="0" numFmtId="164"/>
    <dataField name="Sum of Revenue" fld="7" baseField="0" baseItem="0" numFmtId="164"/>
    <dataField name="Sum of Clicks" fld="4" baseField="0" baseItem="0" numFmtId="1"/>
    <dataField name="Sum of Impressions" fld="3" baseField="0" baseItem="0" numFmtId="1"/>
    <dataField name="Sum of Conversions" fld="5" baseField="0" baseItem="0" numFmtId="1"/>
    <dataField name="Average of CTR" fld="8" subtotal="average" baseField="2" baseItem="0" numFmtId="2"/>
    <dataField name="Average of CPC" fld="9" subtotal="average" baseField="2" baseItem="0" numFmtId="1"/>
    <dataField name="Average of CPA" fld="11" subtotal="average" baseField="2" baseItem="0" numFmtId="164"/>
    <dataField name="Average of Conversion Rate" fld="10" subtotal="average" baseField="2" baseItem="0" numFmtId="2"/>
    <dataField name="Average of ROI" fld="12" subtotal="average" baseField="2" baseItem="0" numFmtId="164"/>
  </dataFields>
  <formats count="7">
    <format dxfId="612">
      <pivotArea dataOnly="0" outline="0" fieldPosition="0">
        <references count="1">
          <reference field="4294967294" count="1">
            <x v="0"/>
          </reference>
        </references>
      </pivotArea>
    </format>
    <format dxfId="613">
      <pivotArea dataOnly="0" outline="0" fieldPosition="0">
        <references count="1">
          <reference field="4294967294" count="1">
            <x v="1"/>
          </reference>
        </references>
      </pivotArea>
    </format>
    <format dxfId="614">
      <pivotArea dataOnly="0" outline="0" fieldPosition="0">
        <references count="1">
          <reference field="4294967294" count="1">
            <x v="5"/>
          </reference>
        </references>
      </pivotArea>
    </format>
    <format dxfId="615">
      <pivotArea dataOnly="0" outline="0" fieldPosition="0">
        <references count="1">
          <reference field="4294967294" count="1">
            <x v="6"/>
          </reference>
        </references>
      </pivotArea>
    </format>
    <format dxfId="616">
      <pivotArea dataOnly="0" outline="0" fieldPosition="0">
        <references count="1">
          <reference field="4294967294" count="1">
            <x v="7"/>
          </reference>
        </references>
      </pivotArea>
    </format>
    <format dxfId="617">
      <pivotArea dataOnly="0" outline="0" fieldPosition="0">
        <references count="1">
          <reference field="4294967294" count="1">
            <x v="8"/>
          </reference>
        </references>
      </pivotArea>
    </format>
    <format dxfId="618">
      <pivotArea dataOnly="0" outline="0" fieldPosition="0">
        <references count="1">
          <reference field="4294967294"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1" xr10:uid="{C4C192DD-3660-45E2-A1C1-36B8DC737357}" sourceName="Platform">
  <pivotTables>
    <pivotTable tabId="2" name="PivotTable1"/>
    <pivotTable tabId="2" name="PivotTable3"/>
    <pivotTable tabId="2" name="PivotTable2"/>
  </pivotTables>
  <data>
    <tabular pivotCacheId="2124258262">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1" xr10:uid="{FAC54A48-6B6A-43CB-B1C1-46452745A9CF}" sourceName="Campaign">
  <pivotTables>
    <pivotTable tabId="2" name="PivotTable2"/>
    <pivotTable tabId="2" name="PivotTable3"/>
  </pivotTables>
  <data>
    <tabular pivotCacheId="212425826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A7F741B9-30C5-47DF-B5D3-1BE479EC3DD1}" sourceName="Months (Date)">
  <pivotTables>
    <pivotTable tabId="2" name="PivotTable1"/>
    <pivotTable tabId="2" name="PivotTable2"/>
  </pivotTables>
  <data>
    <tabular pivotCacheId="2124258262">
      <items count="14">
        <i x="1" s="1"/>
        <i x="2" s="1"/>
        <i x="3" s="1"/>
        <i x="4" s="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FD919498-935A-48A2-B17A-70C24DD7B7D9}" cache="Slicer_Platform1" caption="Platform" rowHeight="234950"/>
  <slicer name="Campaign 1" xr10:uid="{7F3B2980-3FD3-4C3B-81F7-9389D9624E9A}" cache="Slicer_Campaign1" caption="Campaign" rowHeight="234950"/>
  <slicer name="Months" xr10:uid="{9879031B-1EEE-4A81-AC52-43176A50D0F9}" cache="Slicer_Months__Date1"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2" xr10:uid="{F32210E9-962A-4533-8AFA-0A4E1CC6C8E9}" cache="Slicer_Platform1" caption="Platform" rowHeight="234950"/>
  <slicer name="Campaign 2" xr10:uid="{E28644BD-D70D-4FBF-8DC6-89F69D326182}" cache="Slicer_Campaign1" caption="Campaign" rowHeight="234950"/>
  <slicer name="Months 1" xr10:uid="{B52B83AE-56B6-44D3-8357-E11ECBACF1BA}" cache="Slicer_Months__Date1" caption="Month"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DA89BE-ABB3-49EA-B9E0-A0EB5FC53548}" name="MarketingData" displayName="MarketingData" ref="A1:M101" totalsRowShown="0" headerRowDxfId="634" headerRowBorderDxfId="633" tableBorderDxfId="632">
  <autoFilter ref="A1:M101" xr:uid="{7EDA89BE-ABB3-49EA-B9E0-A0EB5FC53548}"/>
  <tableColumns count="13">
    <tableColumn id="1" xr3:uid="{0D1638FD-86A1-4150-9739-DDA02E16AD9A}" name="Date" dataDxfId="631"/>
    <tableColumn id="2" xr3:uid="{4E73D8E6-193B-4152-8697-B0EA655D0EDF}" name="Platform" dataDxfId="630"/>
    <tableColumn id="3" xr3:uid="{505CF7B5-F783-41B9-AC54-F302030B971A}" name="Campaign" dataDxfId="629"/>
    <tableColumn id="4" xr3:uid="{B849FAC9-8117-4300-8ADD-2A99900C1622}" name="Impressions" dataDxfId="628"/>
    <tableColumn id="5" xr3:uid="{9ABB99C2-9F06-4341-BBB2-251C6E93BC41}" name="Clicks" dataDxfId="627"/>
    <tableColumn id="6" xr3:uid="{CAF277C8-6AA7-4D7C-80E1-B5215D287722}" name="Conversions" dataDxfId="626"/>
    <tableColumn id="7" xr3:uid="{7D419FBB-2870-42A0-A941-9856F391B4D7}" name="Spend" dataDxfId="625"/>
    <tableColumn id="8" xr3:uid="{ACDF9EE8-47F5-40B8-A339-9D5E46F8E3B8}" name="Revenue" dataDxfId="624"/>
    <tableColumn id="9" xr3:uid="{B198A1EF-2E08-425B-934E-AE5FD5A87C11}" name="CTR" dataDxfId="623">
      <calculatedColumnFormula>IF(MarketingData[[#This Row],[Impressions]]=0, 0, MarketingData[[#This Row],[Clicks]]/MarketingData[[#This Row],[Impressions]])</calculatedColumnFormula>
    </tableColumn>
    <tableColumn id="10" xr3:uid="{EB5E1AA2-0D9F-4EB8-A3D8-27B0EF562955}" name="CPC" dataDxfId="622">
      <calculatedColumnFormula>IF(MarketingData[[#This Row],[Clicks]]=0, 0, MarketingData[[#This Row],[Spend]]/MarketingData[[#This Row],[Clicks]])</calculatedColumnFormula>
    </tableColumn>
    <tableColumn id="11" xr3:uid="{FBFF2B90-29DA-45B4-AAC9-9294E95A4643}" name="Conversion Rate" dataDxfId="621">
      <calculatedColumnFormula>IF(MarketingData[[#This Row],[Clicks]]=0, 0, MarketingData[[#This Row],[Conversions]]/MarketingData[[#This Row],[Clicks]])</calculatedColumnFormula>
    </tableColumn>
    <tableColumn id="12" xr3:uid="{D15C6DE1-6BE6-4BA5-B056-0B64B287E9DD}" name="CPA" dataDxfId="620">
      <calculatedColumnFormula>IF(MarketingData[[#This Row],[Conversions]]=0, 0, MarketingData[[#This Row],[Spend]]/MarketingData[[#This Row],[Conversions]])</calculatedColumnFormula>
    </tableColumn>
    <tableColumn id="13" xr3:uid="{F79DAF7F-C2DE-4834-BC73-73A53C421607}" name="ROI" dataDxfId="619">
      <calculatedColumnFormula>IF(MarketingData[[#This Row],[Spend]]=0, 0, (MarketingData[[#This Row],[Revenue]]-MarketingData[[#This Row],[Spend]]) / MarketingData[[#This Row],[Spend]])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opLeftCell="A2" workbookViewId="0"/>
  </sheetViews>
  <sheetFormatPr defaultRowHeight="14.4" x14ac:dyDescent="0.3"/>
  <cols>
    <col min="1" max="1" width="10.33203125" bestFit="1" customWidth="1"/>
    <col min="2" max="2" width="12.77734375" bestFit="1" customWidth="1"/>
    <col min="3" max="3" width="13.88671875" bestFit="1" customWidth="1"/>
    <col min="4" max="4" width="15.44140625" bestFit="1" customWidth="1"/>
    <col min="5" max="5" width="10.109375" bestFit="1" customWidth="1"/>
    <col min="6" max="6" width="15.6640625" bestFit="1" customWidth="1"/>
    <col min="7" max="7" width="11.5546875" bestFit="1" customWidth="1"/>
    <col min="8" max="8" width="12.77734375" bestFit="1" customWidth="1"/>
    <col min="9" max="9" width="8.6640625" bestFit="1" customWidth="1"/>
    <col min="10" max="10" width="8.77734375" bestFit="1" customWidth="1"/>
    <col min="11" max="11" width="19.21875" bestFit="1" customWidth="1"/>
    <col min="12" max="12" width="10.5546875" bestFit="1" customWidth="1"/>
    <col min="13" max="13" width="9.5546875" bestFit="1" customWidth="1"/>
  </cols>
  <sheetData>
    <row r="1" spans="1:13" x14ac:dyDescent="0.3">
      <c r="A1" s="5" t="s">
        <v>0</v>
      </c>
      <c r="B1" s="5" t="s">
        <v>1</v>
      </c>
      <c r="C1" s="5" t="s">
        <v>2</v>
      </c>
      <c r="D1" s="5" t="s">
        <v>3</v>
      </c>
      <c r="E1" s="5" t="s">
        <v>4</v>
      </c>
      <c r="F1" s="5" t="s">
        <v>5</v>
      </c>
      <c r="G1" s="5" t="s">
        <v>6</v>
      </c>
      <c r="H1" s="5" t="s">
        <v>7</v>
      </c>
      <c r="I1" s="5" t="s">
        <v>16</v>
      </c>
      <c r="J1" s="5" t="s">
        <v>17</v>
      </c>
      <c r="K1" s="5" t="s">
        <v>18</v>
      </c>
      <c r="L1" s="5" t="s">
        <v>19</v>
      </c>
      <c r="M1" s="5" t="s">
        <v>20</v>
      </c>
    </row>
    <row r="2" spans="1:13" x14ac:dyDescent="0.3">
      <c r="A2" s="1">
        <v>45658</v>
      </c>
      <c r="B2" s="2" t="s">
        <v>8</v>
      </c>
      <c r="C2" s="2" t="s">
        <v>12</v>
      </c>
      <c r="D2" s="3">
        <v>3754</v>
      </c>
      <c r="E2" s="3">
        <v>358</v>
      </c>
      <c r="F2" s="3">
        <v>46</v>
      </c>
      <c r="G2" s="4">
        <v>1278.8739504440109</v>
      </c>
      <c r="H2" s="4">
        <v>2953.5354843818218</v>
      </c>
      <c r="I2" s="6">
        <f>IF(MarketingData[[#This Row],[Impressions]]=0, 0, MarketingData[[#This Row],[Clicks]]/MarketingData[[#This Row],[Impressions]])</f>
        <v>9.5364944059669679E-2</v>
      </c>
      <c r="J2" s="3">
        <f>IF(MarketingData[[#This Row],[Clicks]]=0, 0, MarketingData[[#This Row],[Spend]]/MarketingData[[#This Row],[Clicks]])</f>
        <v>3.5722736045922092</v>
      </c>
      <c r="K2" s="6">
        <f>IF(MarketingData[[#This Row],[Clicks]]=0, 0, MarketingData[[#This Row],[Conversions]]/MarketingData[[#This Row],[Clicks]])</f>
        <v>0.12849162011173185</v>
      </c>
      <c r="L2" s="4">
        <f>IF(MarketingData[[#This Row],[Conversions]]=0, 0, MarketingData[[#This Row],[Spend]]/MarketingData[[#This Row],[Conversions]])</f>
        <v>27.801607618348065</v>
      </c>
      <c r="M2" s="4">
        <f>IF(MarketingData[[#This Row],[Spend]]=0, 0, (MarketingData[[#This Row],[Revenue]]-MarketingData[[#This Row],[Spend]]) / MarketingData[[#This Row],[Spend]])</f>
        <v>1.3094813084247958</v>
      </c>
    </row>
    <row r="3" spans="1:13" x14ac:dyDescent="0.3">
      <c r="A3" s="1">
        <v>45659</v>
      </c>
      <c r="B3" s="2" t="s">
        <v>9</v>
      </c>
      <c r="C3" s="2" t="s">
        <v>13</v>
      </c>
      <c r="D3" s="3">
        <v>8023</v>
      </c>
      <c r="E3" s="3">
        <v>797</v>
      </c>
      <c r="F3" s="3">
        <v>77</v>
      </c>
      <c r="G3" s="4">
        <v>429.1274740420078</v>
      </c>
      <c r="H3" s="4">
        <v>1420.0514628100891</v>
      </c>
      <c r="I3" s="6">
        <f>IF(MarketingData[[#This Row],[Impressions]]=0, 0, MarketingData[[#This Row],[Clicks]]/MarketingData[[#This Row],[Impressions]])</f>
        <v>9.9339399227221736E-2</v>
      </c>
      <c r="J3" s="3">
        <f>IF(MarketingData[[#This Row],[Clicks]]=0, 0, MarketingData[[#This Row],[Spend]]/MarketingData[[#This Row],[Clicks]])</f>
        <v>0.53842844923714905</v>
      </c>
      <c r="K3" s="6">
        <f>IF(MarketingData[[#This Row],[Clicks]]=0, 0, MarketingData[[#This Row],[Conversions]]/MarketingData[[#This Row],[Clicks]])</f>
        <v>9.6612296110414053E-2</v>
      </c>
      <c r="L3" s="4">
        <f>IF(MarketingData[[#This Row],[Conversions]]=0, 0, MarketingData[[#This Row],[Spend]]/MarketingData[[#This Row],[Conversions]])</f>
        <v>5.5730840784676339</v>
      </c>
      <c r="M3" s="4">
        <f>IF(MarketingData[[#This Row],[Spend]]=0, 0, (MarketingData[[#This Row],[Revenue]]-MarketingData[[#This Row],[Spend]]) / MarketingData[[#This Row],[Spend]])</f>
        <v>2.3091599785826773</v>
      </c>
    </row>
    <row r="4" spans="1:13" x14ac:dyDescent="0.3">
      <c r="A4" s="1">
        <v>45660</v>
      </c>
      <c r="B4" s="2" t="s">
        <v>10</v>
      </c>
      <c r="C4" s="2" t="s">
        <v>14</v>
      </c>
      <c r="D4" s="3">
        <v>4205</v>
      </c>
      <c r="E4" s="3">
        <v>546</v>
      </c>
      <c r="F4" s="3">
        <v>90</v>
      </c>
      <c r="G4" s="4">
        <v>411.33077388264269</v>
      </c>
      <c r="H4" s="4">
        <v>3568.703305466126</v>
      </c>
      <c r="I4" s="6">
        <f>IF(MarketingData[[#This Row],[Impressions]]=0, 0, MarketingData[[#This Row],[Clicks]]/MarketingData[[#This Row],[Impressions]])</f>
        <v>0.12984542211652794</v>
      </c>
      <c r="J4" s="3">
        <f>IF(MarketingData[[#This Row],[Clicks]]=0, 0, MarketingData[[#This Row],[Spend]]/MarketingData[[#This Row],[Clicks]])</f>
        <v>0.75335306571912586</v>
      </c>
      <c r="K4" s="6">
        <f>IF(MarketingData[[#This Row],[Clicks]]=0, 0, MarketingData[[#This Row],[Conversions]]/MarketingData[[#This Row],[Clicks]])</f>
        <v>0.16483516483516483</v>
      </c>
      <c r="L4" s="4">
        <f>IF(MarketingData[[#This Row],[Conversions]]=0, 0, MarketingData[[#This Row],[Spend]]/MarketingData[[#This Row],[Conversions]])</f>
        <v>4.570341932029363</v>
      </c>
      <c r="M4" s="4">
        <f>IF(MarketingData[[#This Row],[Spend]]=0, 0, (MarketingData[[#This Row],[Revenue]]-MarketingData[[#This Row],[Spend]]) / MarketingData[[#This Row],[Spend]])</f>
        <v>7.6759939495417324</v>
      </c>
    </row>
    <row r="5" spans="1:13" x14ac:dyDescent="0.3">
      <c r="A5" s="1">
        <v>45661</v>
      </c>
      <c r="B5" s="2" t="s">
        <v>11</v>
      </c>
      <c r="C5" s="2" t="s">
        <v>15</v>
      </c>
      <c r="D5" s="3">
        <v>1507</v>
      </c>
      <c r="E5" s="3">
        <v>454</v>
      </c>
      <c r="F5" s="3">
        <v>48</v>
      </c>
      <c r="G5" s="4">
        <v>1209.224543388864</v>
      </c>
      <c r="H5" s="4">
        <v>3205.7018855376982</v>
      </c>
      <c r="I5" s="6">
        <f>IF(MarketingData[[#This Row],[Impressions]]=0, 0, MarketingData[[#This Row],[Clicks]]/MarketingData[[#This Row],[Impressions]])</f>
        <v>0.30126078301260784</v>
      </c>
      <c r="J5" s="3">
        <f>IF(MarketingData[[#This Row],[Clicks]]=0, 0, MarketingData[[#This Row],[Spend]]/MarketingData[[#This Row],[Clicks]])</f>
        <v>2.6634901836759122</v>
      </c>
      <c r="K5" s="6">
        <f>IF(MarketingData[[#This Row],[Clicks]]=0, 0, MarketingData[[#This Row],[Conversions]]/MarketingData[[#This Row],[Clicks]])</f>
        <v>0.10572687224669604</v>
      </c>
      <c r="L5" s="4">
        <f>IF(MarketingData[[#This Row],[Conversions]]=0, 0, MarketingData[[#This Row],[Spend]]/MarketingData[[#This Row],[Conversions]])</f>
        <v>25.192177987268</v>
      </c>
      <c r="M5" s="4">
        <f>IF(MarketingData[[#This Row],[Spend]]=0, 0, (MarketingData[[#This Row],[Revenue]]-MarketingData[[#This Row],[Spend]]) / MarketingData[[#This Row],[Spend]])</f>
        <v>1.6510393814482844</v>
      </c>
    </row>
    <row r="6" spans="1:13" x14ac:dyDescent="0.3">
      <c r="A6" s="1">
        <v>45662</v>
      </c>
      <c r="B6" s="2" t="s">
        <v>8</v>
      </c>
      <c r="C6" s="2" t="s">
        <v>12</v>
      </c>
      <c r="D6" s="3">
        <v>6677</v>
      </c>
      <c r="E6" s="3">
        <v>195</v>
      </c>
      <c r="F6" s="3">
        <v>34</v>
      </c>
      <c r="G6" s="4">
        <v>1816.542291810604</v>
      </c>
      <c r="H6" s="4">
        <v>3116.641338174612</v>
      </c>
      <c r="I6" s="6">
        <f>IF(MarketingData[[#This Row],[Impressions]]=0, 0, MarketingData[[#This Row],[Clicks]]/MarketingData[[#This Row],[Impressions]])</f>
        <v>2.9204732664370226E-2</v>
      </c>
      <c r="J6" s="3">
        <f>IF(MarketingData[[#This Row],[Clicks]]=0, 0, MarketingData[[#This Row],[Spend]]/MarketingData[[#This Row],[Clicks]])</f>
        <v>9.3156014964646356</v>
      </c>
      <c r="K6" s="6">
        <f>IF(MarketingData[[#This Row],[Clicks]]=0, 0, MarketingData[[#This Row],[Conversions]]/MarketingData[[#This Row],[Clicks]])</f>
        <v>0.17435897435897435</v>
      </c>
      <c r="L6" s="4">
        <f>IF(MarketingData[[#This Row],[Conversions]]=0, 0, MarketingData[[#This Row],[Spend]]/MarketingData[[#This Row],[Conversions]])</f>
        <v>53.427714465017765</v>
      </c>
      <c r="M6" s="4">
        <f>IF(MarketingData[[#This Row],[Spend]]=0, 0, (MarketingData[[#This Row],[Revenue]]-MarketingData[[#This Row],[Spend]]) / MarketingData[[#This Row],[Spend]])</f>
        <v>0.71569985032837247</v>
      </c>
    </row>
    <row r="7" spans="1:13" x14ac:dyDescent="0.3">
      <c r="A7" s="1">
        <v>45663</v>
      </c>
      <c r="B7" s="2" t="s">
        <v>9</v>
      </c>
      <c r="C7" s="2" t="s">
        <v>13</v>
      </c>
      <c r="D7" s="3">
        <v>8113</v>
      </c>
      <c r="E7" s="3">
        <v>868</v>
      </c>
      <c r="F7" s="3">
        <v>57</v>
      </c>
      <c r="G7" s="4">
        <v>958.8357160411191</v>
      </c>
      <c r="H7" s="4">
        <v>1985.232588219543</v>
      </c>
      <c r="I7" s="6">
        <f>IF(MarketingData[[#This Row],[Impressions]]=0, 0, MarketingData[[#This Row],[Clicks]]/MarketingData[[#This Row],[Impressions]])</f>
        <v>0.10698878343399482</v>
      </c>
      <c r="J7" s="3">
        <f>IF(MarketingData[[#This Row],[Clicks]]=0, 0, MarketingData[[#This Row],[Spend]]/MarketingData[[#This Row],[Clicks]])</f>
        <v>1.1046494424436857</v>
      </c>
      <c r="K7" s="6">
        <f>IF(MarketingData[[#This Row],[Clicks]]=0, 0, MarketingData[[#This Row],[Conversions]]/MarketingData[[#This Row],[Clicks]])</f>
        <v>6.5668202764976952E-2</v>
      </c>
      <c r="L7" s="4">
        <f>IF(MarketingData[[#This Row],[Conversions]]=0, 0, MarketingData[[#This Row],[Spend]]/MarketingData[[#This Row],[Conversions]])</f>
        <v>16.821679228791563</v>
      </c>
      <c r="M7" s="4">
        <f>IF(MarketingData[[#This Row],[Spend]]=0, 0, (MarketingData[[#This Row],[Revenue]]-MarketingData[[#This Row],[Spend]]) / MarketingData[[#This Row],[Spend]])</f>
        <v>1.0704616599142283</v>
      </c>
    </row>
    <row r="8" spans="1:13" x14ac:dyDescent="0.3">
      <c r="A8" s="1">
        <v>45664</v>
      </c>
      <c r="B8" s="2" t="s">
        <v>10</v>
      </c>
      <c r="C8" s="2" t="s">
        <v>14</v>
      </c>
      <c r="D8" s="3">
        <v>8108</v>
      </c>
      <c r="E8" s="3">
        <v>276</v>
      </c>
      <c r="F8" s="3">
        <v>88</v>
      </c>
      <c r="G8" s="4">
        <v>1089.462005495149</v>
      </c>
      <c r="H8" s="4">
        <v>3248.1276641747759</v>
      </c>
      <c r="I8" s="6">
        <f>IF(MarketingData[[#This Row],[Impressions]]=0, 0, MarketingData[[#This Row],[Clicks]]/MarketingData[[#This Row],[Impressions]])</f>
        <v>3.4040453872718306E-2</v>
      </c>
      <c r="J8" s="3">
        <f>IF(MarketingData[[#This Row],[Clicks]]=0, 0, MarketingData[[#This Row],[Spend]]/MarketingData[[#This Row],[Clicks]])</f>
        <v>3.9473261068664818</v>
      </c>
      <c r="K8" s="6">
        <f>IF(MarketingData[[#This Row],[Clicks]]=0, 0, MarketingData[[#This Row],[Conversions]]/MarketingData[[#This Row],[Clicks]])</f>
        <v>0.3188405797101449</v>
      </c>
      <c r="L8" s="4">
        <f>IF(MarketingData[[#This Row],[Conversions]]=0, 0, MarketingData[[#This Row],[Spend]]/MarketingData[[#This Row],[Conversions]])</f>
        <v>12.380250062444874</v>
      </c>
      <c r="M8" s="4">
        <f>IF(MarketingData[[#This Row],[Spend]]=0, 0, (MarketingData[[#This Row],[Revenue]]-MarketingData[[#This Row],[Spend]]) / MarketingData[[#This Row],[Spend]])</f>
        <v>1.9814051777772059</v>
      </c>
    </row>
    <row r="9" spans="1:13" x14ac:dyDescent="0.3">
      <c r="A9" s="1">
        <v>45665</v>
      </c>
      <c r="B9" s="2" t="s">
        <v>11</v>
      </c>
      <c r="C9" s="2" t="s">
        <v>15</v>
      </c>
      <c r="D9" s="3">
        <v>5697</v>
      </c>
      <c r="E9" s="3">
        <v>132</v>
      </c>
      <c r="F9" s="3">
        <v>78</v>
      </c>
      <c r="G9" s="4">
        <v>799.10365258227466</v>
      </c>
      <c r="H9" s="4">
        <v>4294.5695945175648</v>
      </c>
      <c r="I9" s="6">
        <f>IF(MarketingData[[#This Row],[Impressions]]=0, 0, MarketingData[[#This Row],[Clicks]]/MarketingData[[#This Row],[Impressions]])</f>
        <v>2.3170089520800422E-2</v>
      </c>
      <c r="J9" s="3">
        <f>IF(MarketingData[[#This Row],[Clicks]]=0, 0, MarketingData[[#This Row],[Spend]]/MarketingData[[#This Row],[Clicks]])</f>
        <v>6.0538155498657176</v>
      </c>
      <c r="K9" s="6">
        <f>IF(MarketingData[[#This Row],[Clicks]]=0, 0, MarketingData[[#This Row],[Conversions]]/MarketingData[[#This Row],[Clicks]])</f>
        <v>0.59090909090909094</v>
      </c>
      <c r="L9" s="4">
        <f>IF(MarketingData[[#This Row],[Conversions]]=0, 0, MarketingData[[#This Row],[Spend]]/MarketingData[[#This Row],[Conversions]])</f>
        <v>10.244918622849676</v>
      </c>
      <c r="M9" s="4">
        <f>IF(MarketingData[[#This Row],[Spend]]=0, 0, (MarketingData[[#This Row],[Revenue]]-MarketingData[[#This Row],[Spend]]) / MarketingData[[#This Row],[Spend]])</f>
        <v>4.3742334685116475</v>
      </c>
    </row>
    <row r="10" spans="1:13" x14ac:dyDescent="0.3">
      <c r="A10" s="1">
        <v>45666</v>
      </c>
      <c r="B10" s="2" t="s">
        <v>8</v>
      </c>
      <c r="C10" s="2" t="s">
        <v>12</v>
      </c>
      <c r="D10" s="3">
        <v>5810</v>
      </c>
      <c r="E10" s="3">
        <v>160</v>
      </c>
      <c r="F10" s="3">
        <v>63</v>
      </c>
      <c r="G10" s="4">
        <v>582.84070758548989</v>
      </c>
      <c r="H10" s="4">
        <v>3362.5454002202209</v>
      </c>
      <c r="I10" s="6">
        <f>IF(MarketingData[[#This Row],[Impressions]]=0, 0, MarketingData[[#This Row],[Clicks]]/MarketingData[[#This Row],[Impressions]])</f>
        <v>2.7538726333907058E-2</v>
      </c>
      <c r="J10" s="3">
        <f>IF(MarketingData[[#This Row],[Clicks]]=0, 0, MarketingData[[#This Row],[Spend]]/MarketingData[[#This Row],[Clicks]])</f>
        <v>3.642754422409312</v>
      </c>
      <c r="K10" s="6">
        <f>IF(MarketingData[[#This Row],[Clicks]]=0, 0, MarketingData[[#This Row],[Conversions]]/MarketingData[[#This Row],[Clicks]])</f>
        <v>0.39374999999999999</v>
      </c>
      <c r="L10" s="4">
        <f>IF(MarketingData[[#This Row],[Conversions]]=0, 0, MarketingData[[#This Row],[Spend]]/MarketingData[[#This Row],[Conversions]])</f>
        <v>9.2514398029442848</v>
      </c>
      <c r="M10" s="4">
        <f>IF(MarketingData[[#This Row],[Spend]]=0, 0, (MarketingData[[#This Row],[Revenue]]-MarketingData[[#This Row],[Spend]]) / MarketingData[[#This Row],[Spend]])</f>
        <v>4.7692356701543703</v>
      </c>
    </row>
    <row r="11" spans="1:13" x14ac:dyDescent="0.3">
      <c r="A11" s="1">
        <v>45667</v>
      </c>
      <c r="B11" s="2" t="s">
        <v>9</v>
      </c>
      <c r="C11" s="2" t="s">
        <v>13</v>
      </c>
      <c r="D11" s="3">
        <v>1732</v>
      </c>
      <c r="E11" s="3">
        <v>128</v>
      </c>
      <c r="F11" s="3">
        <v>73</v>
      </c>
      <c r="G11" s="4">
        <v>1880.392209921692</v>
      </c>
      <c r="H11" s="4">
        <v>4669.0957029435212</v>
      </c>
      <c r="I11" s="6">
        <f>IF(MarketingData[[#This Row],[Impressions]]=0, 0, MarketingData[[#This Row],[Clicks]]/MarketingData[[#This Row],[Impressions]])</f>
        <v>7.3903002309468821E-2</v>
      </c>
      <c r="J11" s="3">
        <f>IF(MarketingData[[#This Row],[Clicks]]=0, 0, MarketingData[[#This Row],[Spend]]/MarketingData[[#This Row],[Clicks]])</f>
        <v>14.690564140013219</v>
      </c>
      <c r="K11" s="6">
        <f>IF(MarketingData[[#This Row],[Clicks]]=0, 0, MarketingData[[#This Row],[Conversions]]/MarketingData[[#This Row],[Clicks]])</f>
        <v>0.5703125</v>
      </c>
      <c r="L11" s="4">
        <f>IF(MarketingData[[#This Row],[Conversions]]=0, 0, MarketingData[[#This Row],[Spend]]/MarketingData[[#This Row],[Conversions]])</f>
        <v>25.75879739618756</v>
      </c>
      <c r="M11" s="4">
        <f>IF(MarketingData[[#This Row],[Spend]]=0, 0, (MarketingData[[#This Row],[Revenue]]-MarketingData[[#This Row],[Spend]]) / MarketingData[[#This Row],[Spend]])</f>
        <v>1.4830435258705754</v>
      </c>
    </row>
    <row r="12" spans="1:13" x14ac:dyDescent="0.3">
      <c r="A12" s="1">
        <v>45668</v>
      </c>
      <c r="B12" s="2" t="s">
        <v>10</v>
      </c>
      <c r="C12" s="2" t="s">
        <v>14</v>
      </c>
      <c r="D12" s="3">
        <v>9998</v>
      </c>
      <c r="E12" s="3">
        <v>316</v>
      </c>
      <c r="F12" s="3">
        <v>18</v>
      </c>
      <c r="G12" s="4">
        <v>593.63759369858201</v>
      </c>
      <c r="H12" s="4">
        <v>2791.72002222837</v>
      </c>
      <c r="I12" s="6">
        <f>IF(MarketingData[[#This Row],[Impressions]]=0, 0, MarketingData[[#This Row],[Clicks]]/MarketingData[[#This Row],[Impressions]])</f>
        <v>3.1606321264252848E-2</v>
      </c>
      <c r="J12" s="3">
        <f>IF(MarketingData[[#This Row],[Clicks]]=0, 0, MarketingData[[#This Row],[Spend]]/MarketingData[[#This Row],[Clicks]])</f>
        <v>1.8785999800588038</v>
      </c>
      <c r="K12" s="6">
        <f>IF(MarketingData[[#This Row],[Clicks]]=0, 0, MarketingData[[#This Row],[Conversions]]/MarketingData[[#This Row],[Clicks]])</f>
        <v>5.6962025316455694E-2</v>
      </c>
      <c r="L12" s="4">
        <f>IF(MarketingData[[#This Row],[Conversions]]=0, 0, MarketingData[[#This Row],[Spend]]/MarketingData[[#This Row],[Conversions]])</f>
        <v>32.979866316587888</v>
      </c>
      <c r="M12" s="4">
        <f>IF(MarketingData[[#This Row],[Spend]]=0, 0, (MarketingData[[#This Row],[Revenue]]-MarketingData[[#This Row],[Spend]]) / MarketingData[[#This Row],[Spend]])</f>
        <v>3.7027345502748918</v>
      </c>
    </row>
    <row r="13" spans="1:13" x14ac:dyDescent="0.3">
      <c r="A13" s="1">
        <v>45669</v>
      </c>
      <c r="B13" s="2" t="s">
        <v>11</v>
      </c>
      <c r="C13" s="2" t="s">
        <v>15</v>
      </c>
      <c r="D13" s="3">
        <v>3719</v>
      </c>
      <c r="E13" s="3">
        <v>709</v>
      </c>
      <c r="F13" s="3">
        <v>88</v>
      </c>
      <c r="G13" s="4">
        <v>193.94491710751561</v>
      </c>
      <c r="H13" s="4">
        <v>1351.296455519627</v>
      </c>
      <c r="I13" s="6">
        <f>IF(MarketingData[[#This Row],[Impressions]]=0, 0, MarketingData[[#This Row],[Clicks]]/MarketingData[[#This Row],[Impressions]])</f>
        <v>0.1906426458725464</v>
      </c>
      <c r="J13" s="3">
        <f>IF(MarketingData[[#This Row],[Clicks]]=0, 0, MarketingData[[#This Row],[Spend]]/MarketingData[[#This Row],[Clicks]])</f>
        <v>0.27354713273274417</v>
      </c>
      <c r="K13" s="6">
        <f>IF(MarketingData[[#This Row],[Clicks]]=0, 0, MarketingData[[#This Row],[Conversions]]/MarketingData[[#This Row],[Clicks]])</f>
        <v>0.12411847672778561</v>
      </c>
      <c r="L13" s="4">
        <f>IF(MarketingData[[#This Row],[Conversions]]=0, 0, MarketingData[[#This Row],[Spend]]/MarketingData[[#This Row],[Conversions]])</f>
        <v>2.2039195125854047</v>
      </c>
      <c r="M13" s="4">
        <f>IF(MarketingData[[#This Row],[Spend]]=0, 0, (MarketingData[[#This Row],[Revenue]]-MarketingData[[#This Row],[Spend]]) / MarketingData[[#This Row],[Spend]])</f>
        <v>5.9674239246523806</v>
      </c>
    </row>
    <row r="14" spans="1:13" x14ac:dyDescent="0.3">
      <c r="A14" s="1">
        <v>45670</v>
      </c>
      <c r="B14" s="2" t="s">
        <v>8</v>
      </c>
      <c r="C14" s="2" t="s">
        <v>12</v>
      </c>
      <c r="D14" s="3">
        <v>2562</v>
      </c>
      <c r="E14" s="3">
        <v>988</v>
      </c>
      <c r="F14" s="3">
        <v>56</v>
      </c>
      <c r="G14" s="4">
        <v>719.62309415121797</v>
      </c>
      <c r="H14" s="4">
        <v>4053.5495197544228</v>
      </c>
      <c r="I14" s="6">
        <f>IF(MarketingData[[#This Row],[Impressions]]=0, 0, MarketingData[[#This Row],[Clicks]]/MarketingData[[#This Row],[Impressions]])</f>
        <v>0.38563622170179546</v>
      </c>
      <c r="J14" s="3">
        <f>IF(MarketingData[[#This Row],[Clicks]]=0, 0, MarketingData[[#This Row],[Spend]]/MarketingData[[#This Row],[Clicks]])</f>
        <v>0.72836345561864169</v>
      </c>
      <c r="K14" s="6">
        <f>IF(MarketingData[[#This Row],[Clicks]]=0, 0, MarketingData[[#This Row],[Conversions]]/MarketingData[[#This Row],[Clicks]])</f>
        <v>5.6680161943319839E-2</v>
      </c>
      <c r="L14" s="4">
        <f>IF(MarketingData[[#This Row],[Conversions]]=0, 0, MarketingData[[#This Row],[Spend]]/MarketingData[[#This Row],[Conversions]])</f>
        <v>12.850412395557465</v>
      </c>
      <c r="M14" s="4">
        <f>IF(MarketingData[[#This Row],[Spend]]=0, 0, (MarketingData[[#This Row],[Revenue]]-MarketingData[[#This Row],[Spend]]) / MarketingData[[#This Row],[Spend]])</f>
        <v>4.6328785897783185</v>
      </c>
    </row>
    <row r="15" spans="1:13" x14ac:dyDescent="0.3">
      <c r="A15" s="1">
        <v>45671</v>
      </c>
      <c r="B15" s="2" t="s">
        <v>9</v>
      </c>
      <c r="C15" s="2" t="s">
        <v>13</v>
      </c>
      <c r="D15" s="3">
        <v>6640</v>
      </c>
      <c r="E15" s="3">
        <v>389</v>
      </c>
      <c r="F15" s="3">
        <v>24</v>
      </c>
      <c r="G15" s="4">
        <v>808.69225048694148</v>
      </c>
      <c r="H15" s="4">
        <v>1461.5480385342651</v>
      </c>
      <c r="I15" s="6">
        <f>IF(MarketingData[[#This Row],[Impressions]]=0, 0, MarketingData[[#This Row],[Clicks]]/MarketingData[[#This Row],[Impressions]])</f>
        <v>5.8584337349397587E-2</v>
      </c>
      <c r="J15" s="3">
        <f>IF(MarketingData[[#This Row],[Clicks]]=0, 0, MarketingData[[#This Row],[Spend]]/MarketingData[[#This Row],[Clicks]])</f>
        <v>2.0789003868558908</v>
      </c>
      <c r="K15" s="6">
        <f>IF(MarketingData[[#This Row],[Clicks]]=0, 0, MarketingData[[#This Row],[Conversions]]/MarketingData[[#This Row],[Clicks]])</f>
        <v>6.1696658097686374E-2</v>
      </c>
      <c r="L15" s="4">
        <f>IF(MarketingData[[#This Row],[Conversions]]=0, 0, MarketingData[[#This Row],[Spend]]/MarketingData[[#This Row],[Conversions]])</f>
        <v>33.695510436955892</v>
      </c>
      <c r="M15" s="4">
        <f>IF(MarketingData[[#This Row],[Spend]]=0, 0, (MarketingData[[#This Row],[Revenue]]-MarketingData[[#This Row],[Spend]]) / MarketingData[[#This Row],[Spend]])</f>
        <v>0.80729818748011573</v>
      </c>
    </row>
    <row r="16" spans="1:13" x14ac:dyDescent="0.3">
      <c r="A16" s="1">
        <v>45672</v>
      </c>
      <c r="B16" s="2" t="s">
        <v>10</v>
      </c>
      <c r="C16" s="2" t="s">
        <v>14</v>
      </c>
      <c r="D16" s="3">
        <v>9346</v>
      </c>
      <c r="E16" s="3">
        <v>554</v>
      </c>
      <c r="F16" s="3">
        <v>29</v>
      </c>
      <c r="G16" s="4">
        <v>1269.0538615230539</v>
      </c>
      <c r="H16" s="4">
        <v>2373.411095314103</v>
      </c>
      <c r="I16" s="6">
        <f>IF(MarketingData[[#This Row],[Impressions]]=0, 0, MarketingData[[#This Row],[Clicks]]/MarketingData[[#This Row],[Impressions]])</f>
        <v>5.9276695912689921E-2</v>
      </c>
      <c r="J16" s="3">
        <f>IF(MarketingData[[#This Row],[Clicks]]=0, 0, MarketingData[[#This Row],[Spend]]/MarketingData[[#This Row],[Clicks]])</f>
        <v>2.2907109413773536</v>
      </c>
      <c r="K16" s="6">
        <f>IF(MarketingData[[#This Row],[Clicks]]=0, 0, MarketingData[[#This Row],[Conversions]]/MarketingData[[#This Row],[Clicks]])</f>
        <v>5.2346570397111915E-2</v>
      </c>
      <c r="L16" s="4">
        <f>IF(MarketingData[[#This Row],[Conversions]]=0, 0, MarketingData[[#This Row],[Spend]]/MarketingData[[#This Row],[Conversions]])</f>
        <v>43.760477983553585</v>
      </c>
      <c r="M16" s="4">
        <f>IF(MarketingData[[#This Row],[Spend]]=0, 0, (MarketingData[[#This Row],[Revenue]]-MarketingData[[#This Row],[Spend]]) / MarketingData[[#This Row],[Spend]])</f>
        <v>0.87022093173071136</v>
      </c>
    </row>
    <row r="17" spans="1:13" x14ac:dyDescent="0.3">
      <c r="A17" s="1">
        <v>45673</v>
      </c>
      <c r="B17" s="2" t="s">
        <v>11</v>
      </c>
      <c r="C17" s="2" t="s">
        <v>15</v>
      </c>
      <c r="D17" s="3">
        <v>7764</v>
      </c>
      <c r="E17" s="3">
        <v>408</v>
      </c>
      <c r="F17" s="3">
        <v>13</v>
      </c>
      <c r="G17" s="4">
        <v>469.7637014638114</v>
      </c>
      <c r="H17" s="4">
        <v>2665.1791044895599</v>
      </c>
      <c r="I17" s="6">
        <f>IF(MarketingData[[#This Row],[Impressions]]=0, 0, MarketingData[[#This Row],[Clicks]]/MarketingData[[#This Row],[Impressions]])</f>
        <v>5.2550231839258117E-2</v>
      </c>
      <c r="J17" s="3">
        <f>IF(MarketingData[[#This Row],[Clicks]]=0, 0, MarketingData[[#This Row],[Spend]]/MarketingData[[#This Row],[Clicks]])</f>
        <v>1.1513816212348318</v>
      </c>
      <c r="K17" s="6">
        <f>IF(MarketingData[[#This Row],[Clicks]]=0, 0, MarketingData[[#This Row],[Conversions]]/MarketingData[[#This Row],[Clicks]])</f>
        <v>3.1862745098039214E-2</v>
      </c>
      <c r="L17" s="4">
        <f>IF(MarketingData[[#This Row],[Conversions]]=0, 0, MarketingData[[#This Row],[Spend]]/MarketingData[[#This Row],[Conversions]])</f>
        <v>36.135669343370111</v>
      </c>
      <c r="M17" s="4">
        <f>IF(MarketingData[[#This Row],[Spend]]=0, 0, (MarketingData[[#This Row],[Revenue]]-MarketingData[[#This Row],[Spend]]) / MarketingData[[#This Row],[Spend]])</f>
        <v>4.6734462372991032</v>
      </c>
    </row>
    <row r="18" spans="1:13" x14ac:dyDescent="0.3">
      <c r="A18" s="1">
        <v>45674</v>
      </c>
      <c r="B18" s="2" t="s">
        <v>8</v>
      </c>
      <c r="C18" s="2" t="s">
        <v>12</v>
      </c>
      <c r="D18" s="3">
        <v>7996</v>
      </c>
      <c r="E18" s="3">
        <v>693</v>
      </c>
      <c r="F18" s="3">
        <v>65</v>
      </c>
      <c r="G18" s="4">
        <v>987.78855329266355</v>
      </c>
      <c r="H18" s="4">
        <v>4738.1205941383423</v>
      </c>
      <c r="I18" s="6">
        <f>IF(MarketingData[[#This Row],[Impressions]]=0, 0, MarketingData[[#This Row],[Clicks]]/MarketingData[[#This Row],[Impressions]])</f>
        <v>8.6668334167083541E-2</v>
      </c>
      <c r="J18" s="3">
        <f>IF(MarketingData[[#This Row],[Clicks]]=0, 0, MarketingData[[#This Row],[Spend]]/MarketingData[[#This Row],[Clicks]])</f>
        <v>1.4253803077816214</v>
      </c>
      <c r="K18" s="6">
        <f>IF(MarketingData[[#This Row],[Clicks]]=0, 0, MarketingData[[#This Row],[Conversions]]/MarketingData[[#This Row],[Clicks]])</f>
        <v>9.3795093795093792E-2</v>
      </c>
      <c r="L18" s="4">
        <f>IF(MarketingData[[#This Row],[Conversions]]=0, 0, MarketingData[[#This Row],[Spend]]/MarketingData[[#This Row],[Conversions]])</f>
        <v>15.196746973733285</v>
      </c>
      <c r="M18" s="4">
        <f>IF(MarketingData[[#This Row],[Spend]]=0, 0, (MarketingData[[#This Row],[Revenue]]-MarketingData[[#This Row],[Spend]]) / MarketingData[[#This Row],[Spend]])</f>
        <v>3.7966951817212693</v>
      </c>
    </row>
    <row r="19" spans="1:13" x14ac:dyDescent="0.3">
      <c r="A19" s="1">
        <v>45675</v>
      </c>
      <c r="B19" s="2" t="s">
        <v>9</v>
      </c>
      <c r="C19" s="2" t="s">
        <v>13</v>
      </c>
      <c r="D19" s="3">
        <v>5800</v>
      </c>
      <c r="E19" s="3">
        <v>587</v>
      </c>
      <c r="F19" s="3">
        <v>80</v>
      </c>
      <c r="G19" s="4">
        <v>452.67206801703838</v>
      </c>
      <c r="H19" s="4">
        <v>3931.065872998945</v>
      </c>
      <c r="I19" s="6">
        <f>IF(MarketingData[[#This Row],[Impressions]]=0, 0, MarketingData[[#This Row],[Clicks]]/MarketingData[[#This Row],[Impressions]])</f>
        <v>0.10120689655172414</v>
      </c>
      <c r="J19" s="3">
        <f>IF(MarketingData[[#This Row],[Clicks]]=0, 0, MarketingData[[#This Row],[Spend]]/MarketingData[[#This Row],[Clicks]])</f>
        <v>0.77116195573601087</v>
      </c>
      <c r="K19" s="6">
        <f>IF(MarketingData[[#This Row],[Clicks]]=0, 0, MarketingData[[#This Row],[Conversions]]/MarketingData[[#This Row],[Clicks]])</f>
        <v>0.1362862010221465</v>
      </c>
      <c r="L19" s="4">
        <f>IF(MarketingData[[#This Row],[Conversions]]=0, 0, MarketingData[[#This Row],[Spend]]/MarketingData[[#This Row],[Conversions]])</f>
        <v>5.6584008502129794</v>
      </c>
      <c r="M19" s="4">
        <f>IF(MarketingData[[#This Row],[Spend]]=0, 0, (MarketingData[[#This Row],[Revenue]]-MarketingData[[#This Row],[Spend]]) / MarketingData[[#This Row],[Spend]])</f>
        <v>7.6841361567088811</v>
      </c>
    </row>
    <row r="20" spans="1:13" x14ac:dyDescent="0.3">
      <c r="A20" s="1">
        <v>45676</v>
      </c>
      <c r="B20" s="2" t="s">
        <v>10</v>
      </c>
      <c r="C20" s="2" t="s">
        <v>14</v>
      </c>
      <c r="D20" s="3">
        <v>2443</v>
      </c>
      <c r="E20" s="3">
        <v>143</v>
      </c>
      <c r="F20" s="3">
        <v>12</v>
      </c>
      <c r="G20" s="4">
        <v>1451.823698317389</v>
      </c>
      <c r="H20" s="4">
        <v>4402.3501700814504</v>
      </c>
      <c r="I20" s="6">
        <f>IF(MarketingData[[#This Row],[Impressions]]=0, 0, MarketingData[[#This Row],[Clicks]]/MarketingData[[#This Row],[Impressions]])</f>
        <v>5.8534588620548507E-2</v>
      </c>
      <c r="J20" s="3">
        <f>IF(MarketingData[[#This Row],[Clicks]]=0, 0, MarketingData[[#This Row],[Spend]]/MarketingData[[#This Row],[Clicks]])</f>
        <v>10.152613274946777</v>
      </c>
      <c r="K20" s="6">
        <f>IF(MarketingData[[#This Row],[Clicks]]=0, 0, MarketingData[[#This Row],[Conversions]]/MarketingData[[#This Row],[Clicks]])</f>
        <v>8.3916083916083919E-2</v>
      </c>
      <c r="L20" s="4">
        <f>IF(MarketingData[[#This Row],[Conversions]]=0, 0, MarketingData[[#This Row],[Spend]]/MarketingData[[#This Row],[Conversions]])</f>
        <v>120.98530819311576</v>
      </c>
      <c r="M20" s="4">
        <f>IF(MarketingData[[#This Row],[Spend]]=0, 0, (MarketingData[[#This Row],[Revenue]]-MarketingData[[#This Row],[Spend]]) / MarketingData[[#This Row],[Spend]])</f>
        <v>2.0322897850363058</v>
      </c>
    </row>
    <row r="21" spans="1:13" x14ac:dyDescent="0.3">
      <c r="A21" s="1">
        <v>45677</v>
      </c>
      <c r="B21" s="2" t="s">
        <v>11</v>
      </c>
      <c r="C21" s="2" t="s">
        <v>15</v>
      </c>
      <c r="D21" s="3">
        <v>4806</v>
      </c>
      <c r="E21" s="3">
        <v>985</v>
      </c>
      <c r="F21" s="3">
        <v>74</v>
      </c>
      <c r="G21" s="4">
        <v>1465.963810656154</v>
      </c>
      <c r="H21" s="4">
        <v>635.30789916454455</v>
      </c>
      <c r="I21" s="6">
        <f>IF(MarketingData[[#This Row],[Impressions]]=0, 0, MarketingData[[#This Row],[Clicks]]/MarketingData[[#This Row],[Impressions]])</f>
        <v>0.20495214315439034</v>
      </c>
      <c r="J21" s="3">
        <f>IF(MarketingData[[#This Row],[Clicks]]=0, 0, MarketingData[[#This Row],[Spend]]/MarketingData[[#This Row],[Clicks]])</f>
        <v>1.4882881326458417</v>
      </c>
      <c r="K21" s="6">
        <f>IF(MarketingData[[#This Row],[Clicks]]=0, 0, MarketingData[[#This Row],[Conversions]]/MarketingData[[#This Row],[Clicks]])</f>
        <v>7.5126903553299498E-2</v>
      </c>
      <c r="L21" s="4">
        <f>IF(MarketingData[[#This Row],[Conversions]]=0, 0, MarketingData[[#This Row],[Spend]]/MarketingData[[#This Row],[Conversions]])</f>
        <v>19.810321765623701</v>
      </c>
      <c r="M21" s="4">
        <f>IF(MarketingData[[#This Row],[Spend]]=0, 0, (MarketingData[[#This Row],[Revenue]]-MarketingData[[#This Row],[Spend]]) / MarketingData[[#This Row],[Spend]])</f>
        <v>-0.56662784268856836</v>
      </c>
    </row>
    <row r="22" spans="1:13" x14ac:dyDescent="0.3">
      <c r="A22" s="1">
        <v>45678</v>
      </c>
      <c r="B22" s="2" t="s">
        <v>8</v>
      </c>
      <c r="C22" s="2" t="s">
        <v>12</v>
      </c>
      <c r="D22" s="3">
        <v>2993</v>
      </c>
      <c r="E22" s="3">
        <v>649</v>
      </c>
      <c r="F22" s="3">
        <v>78</v>
      </c>
      <c r="G22" s="4">
        <v>1072.983959409474</v>
      </c>
      <c r="H22" s="4">
        <v>3280.1223027791771</v>
      </c>
      <c r="I22" s="6">
        <f>IF(MarketingData[[#This Row],[Impressions]]=0, 0, MarketingData[[#This Row],[Clicks]]/MarketingData[[#This Row],[Impressions]])</f>
        <v>0.21683929168058805</v>
      </c>
      <c r="J22" s="3">
        <f>IF(MarketingData[[#This Row],[Clicks]]=0, 0, MarketingData[[#This Row],[Spend]]/MarketingData[[#This Row],[Clicks]])</f>
        <v>1.653288073050037</v>
      </c>
      <c r="K22" s="6">
        <f>IF(MarketingData[[#This Row],[Clicks]]=0, 0, MarketingData[[#This Row],[Conversions]]/MarketingData[[#This Row],[Clicks]])</f>
        <v>0.12018489984591679</v>
      </c>
      <c r="L22" s="4">
        <f>IF(MarketingData[[#This Row],[Conversions]]=0, 0, MarketingData[[#This Row],[Spend]]/MarketingData[[#This Row],[Conversions]])</f>
        <v>13.756204607813769</v>
      </c>
      <c r="M22" s="4">
        <f>IF(MarketingData[[#This Row],[Spend]]=0, 0, (MarketingData[[#This Row],[Revenue]]-MarketingData[[#This Row],[Spend]]) / MarketingData[[#This Row],[Spend]])</f>
        <v>2.0570096356188032</v>
      </c>
    </row>
    <row r="23" spans="1:13" x14ac:dyDescent="0.3">
      <c r="A23" s="1">
        <v>45679</v>
      </c>
      <c r="B23" s="2" t="s">
        <v>9</v>
      </c>
      <c r="C23" s="2" t="s">
        <v>13</v>
      </c>
      <c r="D23" s="3">
        <v>4907</v>
      </c>
      <c r="E23" s="3">
        <v>379</v>
      </c>
      <c r="F23" s="3">
        <v>15</v>
      </c>
      <c r="G23" s="4">
        <v>223.98741732875351</v>
      </c>
      <c r="H23" s="4">
        <v>2440.2208428796862</v>
      </c>
      <c r="I23" s="6">
        <f>IF(MarketingData[[#This Row],[Impressions]]=0, 0, MarketingData[[#This Row],[Clicks]]/MarketingData[[#This Row],[Impressions]])</f>
        <v>7.7236600774403918E-2</v>
      </c>
      <c r="J23" s="3">
        <f>IF(MarketingData[[#This Row],[Clicks]]=0, 0, MarketingData[[#This Row],[Spend]]/MarketingData[[#This Row],[Clicks]])</f>
        <v>0.59099582408642082</v>
      </c>
      <c r="K23" s="6">
        <f>IF(MarketingData[[#This Row],[Clicks]]=0, 0, MarketingData[[#This Row],[Conversions]]/MarketingData[[#This Row],[Clicks]])</f>
        <v>3.9577836411609502E-2</v>
      </c>
      <c r="L23" s="4">
        <f>IF(MarketingData[[#This Row],[Conversions]]=0, 0, MarketingData[[#This Row],[Spend]]/MarketingData[[#This Row],[Conversions]])</f>
        <v>14.932494488583567</v>
      </c>
      <c r="M23" s="4">
        <f>IF(MarketingData[[#This Row],[Spend]]=0, 0, (MarketingData[[#This Row],[Revenue]]-MarketingData[[#This Row],[Spend]]) / MarketingData[[#This Row],[Spend]])</f>
        <v>9.8944550188642779</v>
      </c>
    </row>
    <row r="24" spans="1:13" x14ac:dyDescent="0.3">
      <c r="A24" s="1">
        <v>45680</v>
      </c>
      <c r="B24" s="2" t="s">
        <v>10</v>
      </c>
      <c r="C24" s="2" t="s">
        <v>14</v>
      </c>
      <c r="D24" s="3">
        <v>1386</v>
      </c>
      <c r="E24" s="3">
        <v>676</v>
      </c>
      <c r="F24" s="3">
        <v>19</v>
      </c>
      <c r="G24" s="4">
        <v>1713.530618093273</v>
      </c>
      <c r="H24" s="4">
        <v>1756.418738496488</v>
      </c>
      <c r="I24" s="6">
        <f>IF(MarketingData[[#This Row],[Impressions]]=0, 0, MarketingData[[#This Row],[Clicks]]/MarketingData[[#This Row],[Impressions]])</f>
        <v>0.48773448773448774</v>
      </c>
      <c r="J24" s="3">
        <f>IF(MarketingData[[#This Row],[Clicks]]=0, 0, MarketingData[[#This Row],[Spend]]/MarketingData[[#This Row],[Clicks]])</f>
        <v>2.5348086066468536</v>
      </c>
      <c r="K24" s="6">
        <f>IF(MarketingData[[#This Row],[Clicks]]=0, 0, MarketingData[[#This Row],[Conversions]]/MarketingData[[#This Row],[Clicks]])</f>
        <v>2.8106508875739646E-2</v>
      </c>
      <c r="L24" s="4">
        <f>IF(MarketingData[[#This Row],[Conversions]]=0, 0, MarketingData[[#This Row],[Spend]]/MarketingData[[#This Row],[Conversions]])</f>
        <v>90.185822004909099</v>
      </c>
      <c r="M24" s="4">
        <f>IF(MarketingData[[#This Row],[Spend]]=0, 0, (MarketingData[[#This Row],[Revenue]]-MarketingData[[#This Row],[Spend]]) / MarketingData[[#This Row],[Spend]])</f>
        <v>2.5029094870180173E-2</v>
      </c>
    </row>
    <row r="25" spans="1:13" x14ac:dyDescent="0.3">
      <c r="A25" s="1">
        <v>45681</v>
      </c>
      <c r="B25" s="2" t="s">
        <v>11</v>
      </c>
      <c r="C25" s="2" t="s">
        <v>15</v>
      </c>
      <c r="D25" s="3">
        <v>3384</v>
      </c>
      <c r="E25" s="3">
        <v>691</v>
      </c>
      <c r="F25" s="3">
        <v>46</v>
      </c>
      <c r="G25" s="4">
        <v>951.89897049500371</v>
      </c>
      <c r="H25" s="4">
        <v>3293.831077135615</v>
      </c>
      <c r="I25" s="6">
        <f>IF(MarketingData[[#This Row],[Impressions]]=0, 0, MarketingData[[#This Row],[Clicks]]/MarketingData[[#This Row],[Impressions]])</f>
        <v>0.20419621749408984</v>
      </c>
      <c r="J25" s="3">
        <f>IF(MarketingData[[#This Row],[Clicks]]=0, 0, MarketingData[[#This Row],[Spend]]/MarketingData[[#This Row],[Clicks]])</f>
        <v>1.3775672510781529</v>
      </c>
      <c r="K25" s="6">
        <f>IF(MarketingData[[#This Row],[Clicks]]=0, 0, MarketingData[[#This Row],[Conversions]]/MarketingData[[#This Row],[Clicks]])</f>
        <v>6.6570188133140376E-2</v>
      </c>
      <c r="L25" s="4">
        <f>IF(MarketingData[[#This Row],[Conversions]]=0, 0, MarketingData[[#This Row],[Spend]]/MarketingData[[#This Row],[Conversions]])</f>
        <v>20.693455880326166</v>
      </c>
      <c r="M25" s="4">
        <f>IF(MarketingData[[#This Row],[Spend]]=0, 0, (MarketingData[[#This Row],[Revenue]]-MarketingData[[#This Row],[Spend]]) / MarketingData[[#This Row],[Spend]])</f>
        <v>2.4602738097539563</v>
      </c>
    </row>
    <row r="26" spans="1:13" x14ac:dyDescent="0.3">
      <c r="A26" s="1">
        <v>45682</v>
      </c>
      <c r="B26" s="2" t="s">
        <v>8</v>
      </c>
      <c r="C26" s="2" t="s">
        <v>12</v>
      </c>
      <c r="D26" s="3">
        <v>4438</v>
      </c>
      <c r="E26" s="3">
        <v>571</v>
      </c>
      <c r="F26" s="3">
        <v>15</v>
      </c>
      <c r="G26" s="4">
        <v>1632.7965296869941</v>
      </c>
      <c r="H26" s="4">
        <v>3634.8506797095461</v>
      </c>
      <c r="I26" s="6">
        <f>IF(MarketingData[[#This Row],[Impressions]]=0, 0, MarketingData[[#This Row],[Clicks]]/MarketingData[[#This Row],[Impressions]])</f>
        <v>0.12866155926092834</v>
      </c>
      <c r="J26" s="3">
        <f>IF(MarketingData[[#This Row],[Clicks]]=0, 0, MarketingData[[#This Row],[Spend]]/MarketingData[[#This Row],[Clicks]])</f>
        <v>2.8595385808879055</v>
      </c>
      <c r="K26" s="6">
        <f>IF(MarketingData[[#This Row],[Clicks]]=0, 0, MarketingData[[#This Row],[Conversions]]/MarketingData[[#This Row],[Clicks]])</f>
        <v>2.6269702276707531E-2</v>
      </c>
      <c r="L26" s="4">
        <f>IF(MarketingData[[#This Row],[Conversions]]=0, 0, MarketingData[[#This Row],[Spend]]/MarketingData[[#This Row],[Conversions]])</f>
        <v>108.85310197913294</v>
      </c>
      <c r="M26" s="4">
        <f>IF(MarketingData[[#This Row],[Spend]]=0, 0, (MarketingData[[#This Row],[Revenue]]-MarketingData[[#This Row],[Spend]]) / MarketingData[[#This Row],[Spend]])</f>
        <v>1.2261504196155686</v>
      </c>
    </row>
    <row r="27" spans="1:13" x14ac:dyDescent="0.3">
      <c r="A27" s="1">
        <v>45683</v>
      </c>
      <c r="B27" s="2" t="s">
        <v>9</v>
      </c>
      <c r="C27" s="2" t="s">
        <v>13</v>
      </c>
      <c r="D27" s="3">
        <v>7076</v>
      </c>
      <c r="E27" s="3">
        <v>821</v>
      </c>
      <c r="F27" s="3">
        <v>36</v>
      </c>
      <c r="G27" s="4">
        <v>309.7742937281281</v>
      </c>
      <c r="H27" s="4">
        <v>248.20240094682561</v>
      </c>
      <c r="I27" s="6">
        <f>IF(MarketingData[[#This Row],[Impressions]]=0, 0, MarketingData[[#This Row],[Clicks]]/MarketingData[[#This Row],[Impressions]])</f>
        <v>0.11602600339174675</v>
      </c>
      <c r="J27" s="3">
        <f>IF(MarketingData[[#This Row],[Clicks]]=0, 0, MarketingData[[#This Row],[Spend]]/MarketingData[[#This Row],[Clicks]])</f>
        <v>0.37731339065545444</v>
      </c>
      <c r="K27" s="6">
        <f>IF(MarketingData[[#This Row],[Clicks]]=0, 0, MarketingData[[#This Row],[Conversions]]/MarketingData[[#This Row],[Clicks]])</f>
        <v>4.38489646772229E-2</v>
      </c>
      <c r="L27" s="4">
        <f>IF(MarketingData[[#This Row],[Conversions]]=0, 0, MarketingData[[#This Row],[Spend]]/MarketingData[[#This Row],[Conversions]])</f>
        <v>8.6048414924480028</v>
      </c>
      <c r="M27" s="4">
        <f>IF(MarketingData[[#This Row],[Spend]]=0, 0, (MarketingData[[#This Row],[Revenue]]-MarketingData[[#This Row],[Spend]]) / MarketingData[[#This Row],[Spend]])</f>
        <v>-0.19876372580915563</v>
      </c>
    </row>
    <row r="28" spans="1:13" x14ac:dyDescent="0.3">
      <c r="A28" s="1">
        <v>45684</v>
      </c>
      <c r="B28" s="2" t="s">
        <v>10</v>
      </c>
      <c r="C28" s="2" t="s">
        <v>14</v>
      </c>
      <c r="D28" s="3">
        <v>6110</v>
      </c>
      <c r="E28" s="3">
        <v>266</v>
      </c>
      <c r="F28" s="3">
        <v>42</v>
      </c>
      <c r="G28" s="4">
        <v>1143.127288843669</v>
      </c>
      <c r="H28" s="4">
        <v>976.08496923306109</v>
      </c>
      <c r="I28" s="6">
        <f>IF(MarketingData[[#This Row],[Impressions]]=0, 0, MarketingData[[#This Row],[Clicks]]/MarketingData[[#This Row],[Impressions]])</f>
        <v>4.3535188216039279E-2</v>
      </c>
      <c r="J28" s="3">
        <f>IF(MarketingData[[#This Row],[Clicks]]=0, 0, MarketingData[[#This Row],[Spend]]/MarketingData[[#This Row],[Clicks]])</f>
        <v>4.2974710106904848</v>
      </c>
      <c r="K28" s="6">
        <f>IF(MarketingData[[#This Row],[Clicks]]=0, 0, MarketingData[[#This Row],[Conversions]]/MarketingData[[#This Row],[Clicks]])</f>
        <v>0.15789473684210525</v>
      </c>
      <c r="L28" s="4">
        <f>IF(MarketingData[[#This Row],[Conversions]]=0, 0, MarketingData[[#This Row],[Spend]]/MarketingData[[#This Row],[Conversions]])</f>
        <v>27.217316401039739</v>
      </c>
      <c r="M28" s="4">
        <f>IF(MarketingData[[#This Row],[Spend]]=0, 0, (MarketingData[[#This Row],[Revenue]]-MarketingData[[#This Row],[Spend]]) / MarketingData[[#This Row],[Spend]])</f>
        <v>-0.1461274883740897</v>
      </c>
    </row>
    <row r="29" spans="1:13" x14ac:dyDescent="0.3">
      <c r="A29" s="1">
        <v>45685</v>
      </c>
      <c r="B29" s="2" t="s">
        <v>11</v>
      </c>
      <c r="C29" s="2" t="s">
        <v>15</v>
      </c>
      <c r="D29" s="3">
        <v>1749</v>
      </c>
      <c r="E29" s="3">
        <v>510</v>
      </c>
      <c r="F29" s="3">
        <v>28</v>
      </c>
      <c r="G29" s="4">
        <v>782.42694714817901</v>
      </c>
      <c r="H29" s="4">
        <v>4261.5955049908971</v>
      </c>
      <c r="I29" s="6">
        <f>IF(MarketingData[[#This Row],[Impressions]]=0, 0, MarketingData[[#This Row],[Clicks]]/MarketingData[[#This Row],[Impressions]])</f>
        <v>0.29159519725557459</v>
      </c>
      <c r="J29" s="3">
        <f>IF(MarketingData[[#This Row],[Clicks]]=0, 0, MarketingData[[#This Row],[Spend]]/MarketingData[[#This Row],[Clicks]])</f>
        <v>1.5341704846042725</v>
      </c>
      <c r="K29" s="6">
        <f>IF(MarketingData[[#This Row],[Clicks]]=0, 0, MarketingData[[#This Row],[Conversions]]/MarketingData[[#This Row],[Clicks]])</f>
        <v>5.4901960784313725E-2</v>
      </c>
      <c r="L29" s="4">
        <f>IF(MarketingData[[#This Row],[Conversions]]=0, 0, MarketingData[[#This Row],[Spend]]/MarketingData[[#This Row],[Conversions]])</f>
        <v>27.943819541006395</v>
      </c>
      <c r="M29" s="4">
        <f>IF(MarketingData[[#This Row],[Spend]]=0, 0, (MarketingData[[#This Row],[Revenue]]-MarketingData[[#This Row],[Spend]]) / MarketingData[[#This Row],[Spend]])</f>
        <v>4.4466369295225974</v>
      </c>
    </row>
    <row r="30" spans="1:13" x14ac:dyDescent="0.3">
      <c r="A30" s="1">
        <v>45686</v>
      </c>
      <c r="B30" s="2" t="s">
        <v>8</v>
      </c>
      <c r="C30" s="2" t="s">
        <v>12</v>
      </c>
      <c r="D30" s="3">
        <v>5792</v>
      </c>
      <c r="E30" s="3">
        <v>594</v>
      </c>
      <c r="F30" s="3">
        <v>77</v>
      </c>
      <c r="G30" s="4">
        <v>794.43718240902945</v>
      </c>
      <c r="H30" s="4">
        <v>2624.8587498174879</v>
      </c>
      <c r="I30" s="6">
        <f>IF(MarketingData[[#This Row],[Impressions]]=0, 0, MarketingData[[#This Row],[Clicks]]/MarketingData[[#This Row],[Impressions]])</f>
        <v>0.10255524861878453</v>
      </c>
      <c r="J30" s="3">
        <f>IF(MarketingData[[#This Row],[Clicks]]=0, 0, MarketingData[[#This Row],[Spend]]/MarketingData[[#This Row],[Clicks]])</f>
        <v>1.3374363340219351</v>
      </c>
      <c r="K30" s="6">
        <f>IF(MarketingData[[#This Row],[Clicks]]=0, 0, MarketingData[[#This Row],[Conversions]]/MarketingData[[#This Row],[Clicks]])</f>
        <v>0.12962962962962962</v>
      </c>
      <c r="L30" s="4">
        <f>IF(MarketingData[[#This Row],[Conversions]]=0, 0, MarketingData[[#This Row],[Spend]]/MarketingData[[#This Row],[Conversions]])</f>
        <v>10.317366005312071</v>
      </c>
      <c r="M30" s="4">
        <f>IF(MarketingData[[#This Row],[Spend]]=0, 0, (MarketingData[[#This Row],[Revenue]]-MarketingData[[#This Row],[Spend]]) / MarketingData[[#This Row],[Spend]])</f>
        <v>2.3040482091459245</v>
      </c>
    </row>
    <row r="31" spans="1:13" x14ac:dyDescent="0.3">
      <c r="A31" s="1">
        <v>45687</v>
      </c>
      <c r="B31" s="2" t="s">
        <v>9</v>
      </c>
      <c r="C31" s="2" t="s">
        <v>13</v>
      </c>
      <c r="D31" s="3">
        <v>2570</v>
      </c>
      <c r="E31" s="3">
        <v>310</v>
      </c>
      <c r="F31" s="3">
        <v>68</v>
      </c>
      <c r="G31" s="4">
        <v>1120.8982465569959</v>
      </c>
      <c r="H31" s="4">
        <v>1180.797483694362</v>
      </c>
      <c r="I31" s="6">
        <f>IF(MarketingData[[#This Row],[Impressions]]=0, 0, MarketingData[[#This Row],[Clicks]]/MarketingData[[#This Row],[Impressions]])</f>
        <v>0.12062256809338522</v>
      </c>
      <c r="J31" s="3">
        <f>IF(MarketingData[[#This Row],[Clicks]]=0, 0, MarketingData[[#This Row],[Spend]]/MarketingData[[#This Row],[Clicks]])</f>
        <v>3.6158007953451481</v>
      </c>
      <c r="K31" s="6">
        <f>IF(MarketingData[[#This Row],[Clicks]]=0, 0, MarketingData[[#This Row],[Conversions]]/MarketingData[[#This Row],[Clicks]])</f>
        <v>0.21935483870967742</v>
      </c>
      <c r="L31" s="4">
        <f>IF(MarketingData[[#This Row],[Conversions]]=0, 0, MarketingData[[#This Row],[Spend]]/MarketingData[[#This Row],[Conversions]])</f>
        <v>16.483797743485233</v>
      </c>
      <c r="M31" s="4">
        <f>IF(MarketingData[[#This Row],[Spend]]=0, 0, (MarketingData[[#This Row],[Revenue]]-MarketingData[[#This Row],[Spend]]) / MarketingData[[#This Row],[Spend]])</f>
        <v>5.3438603656804175E-2</v>
      </c>
    </row>
    <row r="32" spans="1:13" x14ac:dyDescent="0.3">
      <c r="A32" s="1">
        <v>45688</v>
      </c>
      <c r="B32" s="2" t="s">
        <v>10</v>
      </c>
      <c r="C32" s="2" t="s">
        <v>14</v>
      </c>
      <c r="D32" s="3">
        <v>9806</v>
      </c>
      <c r="E32" s="3">
        <v>692</v>
      </c>
      <c r="F32" s="3">
        <v>78</v>
      </c>
      <c r="G32" s="4">
        <v>908.68679202278929</v>
      </c>
      <c r="H32" s="4">
        <v>4819.413377562174</v>
      </c>
      <c r="I32" s="6">
        <f>IF(MarketingData[[#This Row],[Impressions]]=0, 0, MarketingData[[#This Row],[Clicks]]/MarketingData[[#This Row],[Impressions]])</f>
        <v>7.0569039363654912E-2</v>
      </c>
      <c r="J32" s="3">
        <f>IF(MarketingData[[#This Row],[Clicks]]=0, 0, MarketingData[[#This Row],[Spend]]/MarketingData[[#This Row],[Clicks]])</f>
        <v>1.3131312023450712</v>
      </c>
      <c r="K32" s="6">
        <f>IF(MarketingData[[#This Row],[Clicks]]=0, 0, MarketingData[[#This Row],[Conversions]]/MarketingData[[#This Row],[Clicks]])</f>
        <v>0.11271676300578035</v>
      </c>
      <c r="L32" s="4">
        <f>IF(MarketingData[[#This Row],[Conversions]]=0, 0, MarketingData[[#This Row],[Spend]]/MarketingData[[#This Row],[Conversions]])</f>
        <v>11.649830666958836</v>
      </c>
      <c r="M32" s="4">
        <f>IF(MarketingData[[#This Row],[Spend]]=0, 0, (MarketingData[[#This Row],[Revenue]]-MarketingData[[#This Row],[Spend]]) / MarketingData[[#This Row],[Spend]])</f>
        <v>4.3037123680799647</v>
      </c>
    </row>
    <row r="33" spans="1:13" x14ac:dyDescent="0.3">
      <c r="A33" s="1">
        <v>45689</v>
      </c>
      <c r="B33" s="2" t="s">
        <v>11</v>
      </c>
      <c r="C33" s="2" t="s">
        <v>15</v>
      </c>
      <c r="D33" s="3">
        <v>1061</v>
      </c>
      <c r="E33" s="3">
        <v>877</v>
      </c>
      <c r="F33" s="3">
        <v>92</v>
      </c>
      <c r="G33" s="4">
        <v>780.49472801992397</v>
      </c>
      <c r="H33" s="4">
        <v>2224.583501864895</v>
      </c>
      <c r="I33" s="6">
        <f>IF(MarketingData[[#This Row],[Impressions]]=0, 0, MarketingData[[#This Row],[Clicks]]/MarketingData[[#This Row],[Impressions]])</f>
        <v>0.82657869934024508</v>
      </c>
      <c r="J33" s="3">
        <f>IF(MarketingData[[#This Row],[Clicks]]=0, 0, MarketingData[[#This Row],[Spend]]/MarketingData[[#This Row],[Clicks]])</f>
        <v>0.88995978109455409</v>
      </c>
      <c r="K33" s="6">
        <f>IF(MarketingData[[#This Row],[Clicks]]=0, 0, MarketingData[[#This Row],[Conversions]]/MarketingData[[#This Row],[Clicks]])</f>
        <v>0.10490307867730901</v>
      </c>
      <c r="L33" s="4">
        <f>IF(MarketingData[[#This Row],[Conversions]]=0, 0, MarketingData[[#This Row],[Spend]]/MarketingData[[#This Row],[Conversions]])</f>
        <v>8.4836383480426516</v>
      </c>
      <c r="M33" s="4">
        <f>IF(MarketingData[[#This Row],[Spend]]=0, 0, (MarketingData[[#This Row],[Revenue]]-MarketingData[[#This Row],[Spend]]) / MarketingData[[#This Row],[Spend]])</f>
        <v>1.850222329507019</v>
      </c>
    </row>
    <row r="34" spans="1:13" x14ac:dyDescent="0.3">
      <c r="A34" s="1">
        <v>45690</v>
      </c>
      <c r="B34" s="2" t="s">
        <v>8</v>
      </c>
      <c r="C34" s="2" t="s">
        <v>12</v>
      </c>
      <c r="D34" s="3">
        <v>5380</v>
      </c>
      <c r="E34" s="3">
        <v>303</v>
      </c>
      <c r="F34" s="3">
        <v>26</v>
      </c>
      <c r="G34" s="4">
        <v>1719.926735912677</v>
      </c>
      <c r="H34" s="4">
        <v>654.58408736066031</v>
      </c>
      <c r="I34" s="6">
        <f>IF(MarketingData[[#This Row],[Impressions]]=0, 0, MarketingData[[#This Row],[Clicks]]/MarketingData[[#This Row],[Impressions]])</f>
        <v>5.631970260223048E-2</v>
      </c>
      <c r="J34" s="3">
        <f>IF(MarketingData[[#This Row],[Clicks]]=0, 0, MarketingData[[#This Row],[Spend]]/MarketingData[[#This Row],[Clicks]])</f>
        <v>5.6763258610979443</v>
      </c>
      <c r="K34" s="6">
        <f>IF(MarketingData[[#This Row],[Clicks]]=0, 0, MarketingData[[#This Row],[Conversions]]/MarketingData[[#This Row],[Clicks]])</f>
        <v>8.5808580858085806E-2</v>
      </c>
      <c r="L34" s="4">
        <f>IF(MarketingData[[#This Row],[Conversions]]=0, 0, MarketingData[[#This Row],[Spend]]/MarketingData[[#This Row],[Conversions]])</f>
        <v>66.151028304333735</v>
      </c>
      <c r="M34" s="4">
        <f>IF(MarketingData[[#This Row],[Spend]]=0, 0, (MarketingData[[#This Row],[Revenue]]-MarketingData[[#This Row],[Spend]]) / MarketingData[[#This Row],[Spend]])</f>
        <v>-0.61941164487259037</v>
      </c>
    </row>
    <row r="35" spans="1:13" x14ac:dyDescent="0.3">
      <c r="A35" s="1">
        <v>45691</v>
      </c>
      <c r="B35" s="2" t="s">
        <v>9</v>
      </c>
      <c r="C35" s="2" t="s">
        <v>13</v>
      </c>
      <c r="D35" s="3">
        <v>4739</v>
      </c>
      <c r="E35" s="3">
        <v>180</v>
      </c>
      <c r="F35" s="3">
        <v>86</v>
      </c>
      <c r="G35" s="4">
        <v>1651.973614863645</v>
      </c>
      <c r="H35" s="4">
        <v>2742.2086093580019</v>
      </c>
      <c r="I35" s="6">
        <f>IF(MarketingData[[#This Row],[Impressions]]=0, 0, MarketingData[[#This Row],[Clicks]]/MarketingData[[#This Row],[Impressions]])</f>
        <v>3.7982696771470773E-2</v>
      </c>
      <c r="J35" s="3">
        <f>IF(MarketingData[[#This Row],[Clicks]]=0, 0, MarketingData[[#This Row],[Spend]]/MarketingData[[#This Row],[Clicks]])</f>
        <v>9.177631193686917</v>
      </c>
      <c r="K35" s="6">
        <f>IF(MarketingData[[#This Row],[Clicks]]=0, 0, MarketingData[[#This Row],[Conversions]]/MarketingData[[#This Row],[Clicks]])</f>
        <v>0.4777777777777778</v>
      </c>
      <c r="L35" s="4">
        <f>IF(MarketingData[[#This Row],[Conversions]]=0, 0, MarketingData[[#This Row],[Spend]]/MarketingData[[#This Row],[Conversions]])</f>
        <v>19.208995521670293</v>
      </c>
      <c r="M35" s="4">
        <f>IF(MarketingData[[#This Row],[Spend]]=0, 0, (MarketingData[[#This Row],[Revenue]]-MarketingData[[#This Row],[Spend]]) / MarketingData[[#This Row],[Spend]])</f>
        <v>0.65995908450653162</v>
      </c>
    </row>
    <row r="36" spans="1:13" x14ac:dyDescent="0.3">
      <c r="A36" s="1">
        <v>45692</v>
      </c>
      <c r="B36" s="2" t="s">
        <v>10</v>
      </c>
      <c r="C36" s="2" t="s">
        <v>14</v>
      </c>
      <c r="D36" s="3">
        <v>8193</v>
      </c>
      <c r="E36" s="3">
        <v>654</v>
      </c>
      <c r="F36" s="3">
        <v>11</v>
      </c>
      <c r="G36" s="4">
        <v>1010.233439908347</v>
      </c>
      <c r="H36" s="4">
        <v>4462.3605379929777</v>
      </c>
      <c r="I36" s="6">
        <f>IF(MarketingData[[#This Row],[Impressions]]=0, 0, MarketingData[[#This Row],[Clicks]]/MarketingData[[#This Row],[Impressions]])</f>
        <v>7.982424020505309E-2</v>
      </c>
      <c r="J36" s="3">
        <f>IF(MarketingData[[#This Row],[Clicks]]=0, 0, MarketingData[[#This Row],[Spend]]/MarketingData[[#This Row],[Clicks]])</f>
        <v>1.5446994494011421</v>
      </c>
      <c r="K36" s="6">
        <f>IF(MarketingData[[#This Row],[Clicks]]=0, 0, MarketingData[[#This Row],[Conversions]]/MarketingData[[#This Row],[Clicks]])</f>
        <v>1.6819571865443424E-2</v>
      </c>
      <c r="L36" s="4">
        <f>IF(MarketingData[[#This Row],[Conversions]]=0, 0, MarketingData[[#This Row],[Spend]]/MarketingData[[#This Row],[Conversions]])</f>
        <v>91.839403628031548</v>
      </c>
      <c r="M36" s="4">
        <f>IF(MarketingData[[#This Row],[Spend]]=0, 0, (MarketingData[[#This Row],[Revenue]]-MarketingData[[#This Row],[Spend]]) / MarketingData[[#This Row],[Spend]])</f>
        <v>3.4171578188877052</v>
      </c>
    </row>
    <row r="37" spans="1:13" x14ac:dyDescent="0.3">
      <c r="A37" s="1">
        <v>45693</v>
      </c>
      <c r="B37" s="2" t="s">
        <v>11</v>
      </c>
      <c r="C37" s="2" t="s">
        <v>15</v>
      </c>
      <c r="D37" s="3">
        <v>8981</v>
      </c>
      <c r="E37" s="3">
        <v>627</v>
      </c>
      <c r="F37" s="3">
        <v>22</v>
      </c>
      <c r="G37" s="4">
        <v>235.8086220860001</v>
      </c>
      <c r="H37" s="4">
        <v>1708.915813076901</v>
      </c>
      <c r="I37" s="6">
        <f>IF(MarketingData[[#This Row],[Impressions]]=0, 0, MarketingData[[#This Row],[Clicks]]/MarketingData[[#This Row],[Impressions]])</f>
        <v>6.9814051887317666E-2</v>
      </c>
      <c r="J37" s="3">
        <f>IF(MarketingData[[#This Row],[Clicks]]=0, 0, MarketingData[[#This Row],[Spend]]/MarketingData[[#This Row],[Clicks]])</f>
        <v>0.37609030635725693</v>
      </c>
      <c r="K37" s="6">
        <f>IF(MarketingData[[#This Row],[Clicks]]=0, 0, MarketingData[[#This Row],[Conversions]]/MarketingData[[#This Row],[Clicks]])</f>
        <v>3.5087719298245612E-2</v>
      </c>
      <c r="L37" s="4">
        <f>IF(MarketingData[[#This Row],[Conversions]]=0, 0, MarketingData[[#This Row],[Spend]]/MarketingData[[#This Row],[Conversions]])</f>
        <v>10.718573731181822</v>
      </c>
      <c r="M37" s="4">
        <f>IF(MarketingData[[#This Row],[Spend]]=0, 0, (MarketingData[[#This Row],[Revenue]]-MarketingData[[#This Row],[Spend]]) / MarketingData[[#This Row],[Spend]])</f>
        <v>6.2470454979956349</v>
      </c>
    </row>
    <row r="38" spans="1:13" x14ac:dyDescent="0.3">
      <c r="A38" s="1">
        <v>45694</v>
      </c>
      <c r="B38" s="2" t="s">
        <v>8</v>
      </c>
      <c r="C38" s="2" t="s">
        <v>12</v>
      </c>
      <c r="D38" s="3">
        <v>2184</v>
      </c>
      <c r="E38" s="3">
        <v>473</v>
      </c>
      <c r="F38" s="3">
        <v>85</v>
      </c>
      <c r="G38" s="4">
        <v>325.62425707444129</v>
      </c>
      <c r="H38" s="4">
        <v>3555.0574079733051</v>
      </c>
      <c r="I38" s="6">
        <f>IF(MarketingData[[#This Row],[Impressions]]=0, 0, MarketingData[[#This Row],[Clicks]]/MarketingData[[#This Row],[Impressions]])</f>
        <v>0.21657509157509158</v>
      </c>
      <c r="J38" s="3">
        <f>IF(MarketingData[[#This Row],[Clicks]]=0, 0, MarketingData[[#This Row],[Spend]]/MarketingData[[#This Row],[Clicks]])</f>
        <v>0.68842337647873419</v>
      </c>
      <c r="K38" s="6">
        <f>IF(MarketingData[[#This Row],[Clicks]]=0, 0, MarketingData[[#This Row],[Conversions]]/MarketingData[[#This Row],[Clicks]])</f>
        <v>0.17970401691331925</v>
      </c>
      <c r="L38" s="4">
        <f>IF(MarketingData[[#This Row],[Conversions]]=0, 0, MarketingData[[#This Row],[Spend]]/MarketingData[[#This Row],[Conversions]])</f>
        <v>3.8308736126404859</v>
      </c>
      <c r="M38" s="4">
        <f>IF(MarketingData[[#This Row],[Spend]]=0, 0, (MarketingData[[#This Row],[Revenue]]-MarketingData[[#This Row],[Spend]]) / MarketingData[[#This Row],[Spend]])</f>
        <v>9.9176676206913541</v>
      </c>
    </row>
    <row r="39" spans="1:13" x14ac:dyDescent="0.3">
      <c r="A39" s="1">
        <v>45695</v>
      </c>
      <c r="B39" s="2" t="s">
        <v>9</v>
      </c>
      <c r="C39" s="2" t="s">
        <v>13</v>
      </c>
      <c r="D39" s="3">
        <v>1864</v>
      </c>
      <c r="E39" s="3">
        <v>130</v>
      </c>
      <c r="F39" s="3">
        <v>27</v>
      </c>
      <c r="G39" s="4">
        <v>411.57515992893372</v>
      </c>
      <c r="H39" s="4">
        <v>2205.3319786172619</v>
      </c>
      <c r="I39" s="6">
        <f>IF(MarketingData[[#This Row],[Impressions]]=0, 0, MarketingData[[#This Row],[Clicks]]/MarketingData[[#This Row],[Impressions]])</f>
        <v>6.974248927038626E-2</v>
      </c>
      <c r="J39" s="3">
        <f>IF(MarketingData[[#This Row],[Clicks]]=0, 0, MarketingData[[#This Row],[Spend]]/MarketingData[[#This Row],[Clicks]])</f>
        <v>3.1659627686841056</v>
      </c>
      <c r="K39" s="6">
        <f>IF(MarketingData[[#This Row],[Clicks]]=0, 0, MarketingData[[#This Row],[Conversions]]/MarketingData[[#This Row],[Clicks]])</f>
        <v>0.2076923076923077</v>
      </c>
      <c r="L39" s="4">
        <f>IF(MarketingData[[#This Row],[Conversions]]=0, 0, MarketingData[[#This Row],[Spend]]/MarketingData[[#This Row],[Conversions]])</f>
        <v>15.24352444181236</v>
      </c>
      <c r="M39" s="4">
        <f>IF(MarketingData[[#This Row],[Spend]]=0, 0, (MarketingData[[#This Row],[Revenue]]-MarketingData[[#This Row],[Spend]]) / MarketingData[[#This Row],[Spend]])</f>
        <v>4.3582727854568635</v>
      </c>
    </row>
    <row r="40" spans="1:13" x14ac:dyDescent="0.3">
      <c r="A40" s="1">
        <v>45696</v>
      </c>
      <c r="B40" s="2" t="s">
        <v>10</v>
      </c>
      <c r="C40" s="2" t="s">
        <v>14</v>
      </c>
      <c r="D40" s="3">
        <v>9966</v>
      </c>
      <c r="E40" s="3">
        <v>621</v>
      </c>
      <c r="F40" s="3">
        <v>32</v>
      </c>
      <c r="G40" s="4">
        <v>287.74365505320247</v>
      </c>
      <c r="H40" s="4">
        <v>2406.2003326590989</v>
      </c>
      <c r="I40" s="6">
        <f>IF(MarketingData[[#This Row],[Impressions]]=0, 0, MarketingData[[#This Row],[Clicks]]/MarketingData[[#This Row],[Impressions]])</f>
        <v>6.2311860325105356E-2</v>
      </c>
      <c r="J40" s="3">
        <f>IF(MarketingData[[#This Row],[Clicks]]=0, 0, MarketingData[[#This Row],[Spend]]/MarketingData[[#This Row],[Clicks]])</f>
        <v>0.46335532214686387</v>
      </c>
      <c r="K40" s="6">
        <f>IF(MarketingData[[#This Row],[Clicks]]=0, 0, MarketingData[[#This Row],[Conversions]]/MarketingData[[#This Row],[Clicks]])</f>
        <v>5.1529790660225443E-2</v>
      </c>
      <c r="L40" s="4">
        <f>IF(MarketingData[[#This Row],[Conversions]]=0, 0, MarketingData[[#This Row],[Spend]]/MarketingData[[#This Row],[Conversions]])</f>
        <v>8.9919892204125773</v>
      </c>
      <c r="M40" s="4">
        <f>IF(MarketingData[[#This Row],[Spend]]=0, 0, (MarketingData[[#This Row],[Revenue]]-MarketingData[[#This Row],[Spend]]) / MarketingData[[#This Row],[Spend]])</f>
        <v>7.3623054423709311</v>
      </c>
    </row>
    <row r="41" spans="1:13" x14ac:dyDescent="0.3">
      <c r="A41" s="1">
        <v>45697</v>
      </c>
      <c r="B41" s="2" t="s">
        <v>11</v>
      </c>
      <c r="C41" s="2" t="s">
        <v>15</v>
      </c>
      <c r="D41" s="3">
        <v>3662</v>
      </c>
      <c r="E41" s="3">
        <v>488</v>
      </c>
      <c r="F41" s="3">
        <v>33</v>
      </c>
      <c r="G41" s="4">
        <v>1039.3711441631981</v>
      </c>
      <c r="H41" s="4">
        <v>2469.614701169075</v>
      </c>
      <c r="I41" s="6">
        <f>IF(MarketingData[[#This Row],[Impressions]]=0, 0, MarketingData[[#This Row],[Clicks]]/MarketingData[[#This Row],[Impressions]])</f>
        <v>0.1332605133806663</v>
      </c>
      <c r="J41" s="3">
        <f>IF(MarketingData[[#This Row],[Clicks]]=0, 0, MarketingData[[#This Row],[Spend]]/MarketingData[[#This Row],[Clicks]])</f>
        <v>2.1298589019737664</v>
      </c>
      <c r="K41" s="6">
        <f>IF(MarketingData[[#This Row],[Clicks]]=0, 0, MarketingData[[#This Row],[Conversions]]/MarketingData[[#This Row],[Clicks]])</f>
        <v>6.7622950819672137E-2</v>
      </c>
      <c r="L41" s="4">
        <f>IF(MarketingData[[#This Row],[Conversions]]=0, 0, MarketingData[[#This Row],[Spend]]/MarketingData[[#This Row],[Conversions]])</f>
        <v>31.496095277672669</v>
      </c>
      <c r="M41" s="4">
        <f>IF(MarketingData[[#This Row],[Spend]]=0, 0, (MarketingData[[#This Row],[Revenue]]-MarketingData[[#This Row],[Spend]]) / MarketingData[[#This Row],[Spend]])</f>
        <v>1.3760662541361699</v>
      </c>
    </row>
    <row r="42" spans="1:13" x14ac:dyDescent="0.3">
      <c r="A42" s="1">
        <v>45698</v>
      </c>
      <c r="B42" s="2" t="s">
        <v>8</v>
      </c>
      <c r="C42" s="2" t="s">
        <v>12</v>
      </c>
      <c r="D42" s="3">
        <v>4779</v>
      </c>
      <c r="E42" s="3">
        <v>485</v>
      </c>
      <c r="F42" s="3">
        <v>30</v>
      </c>
      <c r="G42" s="4">
        <v>1941.76206290202</v>
      </c>
      <c r="H42" s="4">
        <v>2443.2559655803602</v>
      </c>
      <c r="I42" s="6">
        <f>IF(MarketingData[[#This Row],[Impressions]]=0, 0, MarketingData[[#This Row],[Clicks]]/MarketingData[[#This Row],[Impressions]])</f>
        <v>0.10148566645741787</v>
      </c>
      <c r="J42" s="3">
        <f>IF(MarketingData[[#This Row],[Clicks]]=0, 0, MarketingData[[#This Row],[Spend]]/MarketingData[[#This Row],[Clicks]])</f>
        <v>4.0036331193856087</v>
      </c>
      <c r="K42" s="6">
        <f>IF(MarketingData[[#This Row],[Clicks]]=0, 0, MarketingData[[#This Row],[Conversions]]/MarketingData[[#This Row],[Clicks]])</f>
        <v>6.1855670103092786E-2</v>
      </c>
      <c r="L42" s="4">
        <f>IF(MarketingData[[#This Row],[Conversions]]=0, 0, MarketingData[[#This Row],[Spend]]/MarketingData[[#This Row],[Conversions]])</f>
        <v>64.725402096734001</v>
      </c>
      <c r="M42" s="4">
        <f>IF(MarketingData[[#This Row],[Spend]]=0, 0, (MarketingData[[#This Row],[Revenue]]-MarketingData[[#This Row],[Spend]]) / MarketingData[[#This Row],[Spend]])</f>
        <v>0.25826743258586632</v>
      </c>
    </row>
    <row r="43" spans="1:13" x14ac:dyDescent="0.3">
      <c r="A43" s="1">
        <v>45699</v>
      </c>
      <c r="B43" s="2" t="s">
        <v>9</v>
      </c>
      <c r="C43" s="2" t="s">
        <v>13</v>
      </c>
      <c r="D43" s="3">
        <v>7781</v>
      </c>
      <c r="E43" s="3">
        <v>398</v>
      </c>
      <c r="F43" s="3">
        <v>10</v>
      </c>
      <c r="G43" s="4">
        <v>1385.0072695445831</v>
      </c>
      <c r="H43" s="4">
        <v>905.80753039842352</v>
      </c>
      <c r="I43" s="6">
        <f>IF(MarketingData[[#This Row],[Impressions]]=0, 0, MarketingData[[#This Row],[Clicks]]/MarketingData[[#This Row],[Impressions]])</f>
        <v>5.1150237758642851E-2</v>
      </c>
      <c r="J43" s="3">
        <f>IF(MarketingData[[#This Row],[Clicks]]=0, 0, MarketingData[[#This Row],[Spend]]/MarketingData[[#This Row],[Clicks]])</f>
        <v>3.4799177626748321</v>
      </c>
      <c r="K43" s="6">
        <f>IF(MarketingData[[#This Row],[Clicks]]=0, 0, MarketingData[[#This Row],[Conversions]]/MarketingData[[#This Row],[Clicks]])</f>
        <v>2.5125628140703519E-2</v>
      </c>
      <c r="L43" s="4">
        <f>IF(MarketingData[[#This Row],[Conversions]]=0, 0, MarketingData[[#This Row],[Spend]]/MarketingData[[#This Row],[Conversions]])</f>
        <v>138.50072695445832</v>
      </c>
      <c r="M43" s="4">
        <f>IF(MarketingData[[#This Row],[Spend]]=0, 0, (MarketingData[[#This Row],[Revenue]]-MarketingData[[#This Row],[Spend]]) / MarketingData[[#This Row],[Spend]])</f>
        <v>-0.34599077541573453</v>
      </c>
    </row>
    <row r="44" spans="1:13" x14ac:dyDescent="0.3">
      <c r="A44" s="1">
        <v>45700</v>
      </c>
      <c r="B44" s="2" t="s">
        <v>10</v>
      </c>
      <c r="C44" s="2" t="s">
        <v>14</v>
      </c>
      <c r="D44" s="3">
        <v>9919</v>
      </c>
      <c r="E44" s="3">
        <v>156</v>
      </c>
      <c r="F44" s="3">
        <v>65</v>
      </c>
      <c r="G44" s="4">
        <v>224.8755857172836</v>
      </c>
      <c r="H44" s="4">
        <v>1177.598769677965</v>
      </c>
      <c r="I44" s="6">
        <f>IF(MarketingData[[#This Row],[Impressions]]=0, 0, MarketingData[[#This Row],[Clicks]]/MarketingData[[#This Row],[Impressions]])</f>
        <v>1.5727391874180863E-2</v>
      </c>
      <c r="J44" s="3">
        <f>IF(MarketingData[[#This Row],[Clicks]]=0, 0, MarketingData[[#This Row],[Spend]]/MarketingData[[#This Row],[Clicks]])</f>
        <v>1.441510164854382</v>
      </c>
      <c r="K44" s="6">
        <f>IF(MarketingData[[#This Row],[Clicks]]=0, 0, MarketingData[[#This Row],[Conversions]]/MarketingData[[#This Row],[Clicks]])</f>
        <v>0.41666666666666669</v>
      </c>
      <c r="L44" s="4">
        <f>IF(MarketingData[[#This Row],[Conversions]]=0, 0, MarketingData[[#This Row],[Spend]]/MarketingData[[#This Row],[Conversions]])</f>
        <v>3.459624395650517</v>
      </c>
      <c r="M44" s="4">
        <f>IF(MarketingData[[#This Row],[Spend]]=0, 0, (MarketingData[[#This Row],[Revenue]]-MarketingData[[#This Row],[Spend]]) / MarketingData[[#This Row],[Spend]])</f>
        <v>4.2366679376144329</v>
      </c>
    </row>
    <row r="45" spans="1:13" x14ac:dyDescent="0.3">
      <c r="A45" s="1">
        <v>45701</v>
      </c>
      <c r="B45" s="2" t="s">
        <v>11</v>
      </c>
      <c r="C45" s="2" t="s">
        <v>15</v>
      </c>
      <c r="D45" s="3">
        <v>4016</v>
      </c>
      <c r="E45" s="3">
        <v>840</v>
      </c>
      <c r="F45" s="3">
        <v>98</v>
      </c>
      <c r="G45" s="4">
        <v>1111.915681618646</v>
      </c>
      <c r="H45" s="4">
        <v>3983.0591064190621</v>
      </c>
      <c r="I45" s="6">
        <f>IF(MarketingData[[#This Row],[Impressions]]=0, 0, MarketingData[[#This Row],[Clicks]]/MarketingData[[#This Row],[Impressions]])</f>
        <v>0.20916334661354583</v>
      </c>
      <c r="J45" s="3">
        <f>IF(MarketingData[[#This Row],[Clicks]]=0, 0, MarketingData[[#This Row],[Spend]]/MarketingData[[#This Row],[Clicks]])</f>
        <v>1.3237091447841023</v>
      </c>
      <c r="K45" s="6">
        <f>IF(MarketingData[[#This Row],[Clicks]]=0, 0, MarketingData[[#This Row],[Conversions]]/MarketingData[[#This Row],[Clicks]])</f>
        <v>0.11666666666666667</v>
      </c>
      <c r="L45" s="4">
        <f>IF(MarketingData[[#This Row],[Conversions]]=0, 0, MarketingData[[#This Row],[Spend]]/MarketingData[[#This Row],[Conversions]])</f>
        <v>11.346078383863734</v>
      </c>
      <c r="M45" s="4">
        <f>IF(MarketingData[[#This Row],[Spend]]=0, 0, (MarketingData[[#This Row],[Revenue]]-MarketingData[[#This Row],[Spend]]) / MarketingData[[#This Row],[Spend]])</f>
        <v>2.5821593060193329</v>
      </c>
    </row>
    <row r="46" spans="1:13" x14ac:dyDescent="0.3">
      <c r="A46" s="1">
        <v>45702</v>
      </c>
      <c r="B46" s="2" t="s">
        <v>8</v>
      </c>
      <c r="C46" s="2" t="s">
        <v>12</v>
      </c>
      <c r="D46" s="3">
        <v>4190</v>
      </c>
      <c r="E46" s="3">
        <v>922</v>
      </c>
      <c r="F46" s="3">
        <v>48</v>
      </c>
      <c r="G46" s="4">
        <v>1393.9707890497</v>
      </c>
      <c r="H46" s="4">
        <v>4966.1123993899473</v>
      </c>
      <c r="I46" s="6">
        <f>IF(MarketingData[[#This Row],[Impressions]]=0, 0, MarketingData[[#This Row],[Clicks]]/MarketingData[[#This Row],[Impressions]])</f>
        <v>0.22004773269689737</v>
      </c>
      <c r="J46" s="3">
        <f>IF(MarketingData[[#This Row],[Clicks]]=0, 0, MarketingData[[#This Row],[Spend]]/MarketingData[[#This Row],[Clicks]])</f>
        <v>1.5118989035246204</v>
      </c>
      <c r="K46" s="6">
        <f>IF(MarketingData[[#This Row],[Clicks]]=0, 0, MarketingData[[#This Row],[Conversions]]/MarketingData[[#This Row],[Clicks]])</f>
        <v>5.2060737527114966E-2</v>
      </c>
      <c r="L46" s="4">
        <f>IF(MarketingData[[#This Row],[Conversions]]=0, 0, MarketingData[[#This Row],[Spend]]/MarketingData[[#This Row],[Conversions]])</f>
        <v>29.041058105202083</v>
      </c>
      <c r="M46" s="4">
        <f>IF(MarketingData[[#This Row],[Spend]]=0, 0, (MarketingData[[#This Row],[Revenue]]-MarketingData[[#This Row],[Spend]]) / MarketingData[[#This Row],[Spend]])</f>
        <v>2.5625656135703196</v>
      </c>
    </row>
    <row r="47" spans="1:13" x14ac:dyDescent="0.3">
      <c r="A47" s="1">
        <v>45703</v>
      </c>
      <c r="B47" s="2" t="s">
        <v>9</v>
      </c>
      <c r="C47" s="2" t="s">
        <v>13</v>
      </c>
      <c r="D47" s="3">
        <v>4783</v>
      </c>
      <c r="E47" s="3">
        <v>198</v>
      </c>
      <c r="F47" s="3">
        <v>51</v>
      </c>
      <c r="G47" s="4">
        <v>1937.8754434783759</v>
      </c>
      <c r="H47" s="4">
        <v>3261.180570541314</v>
      </c>
      <c r="I47" s="6">
        <f>IF(MarketingData[[#This Row],[Impressions]]=0, 0, MarketingData[[#This Row],[Clicks]]/MarketingData[[#This Row],[Impressions]])</f>
        <v>4.1396613004390549E-2</v>
      </c>
      <c r="J47" s="3">
        <f>IF(MarketingData[[#This Row],[Clicks]]=0, 0, MarketingData[[#This Row],[Spend]]/MarketingData[[#This Row],[Clicks]])</f>
        <v>9.7872497145372517</v>
      </c>
      <c r="K47" s="6">
        <f>IF(MarketingData[[#This Row],[Clicks]]=0, 0, MarketingData[[#This Row],[Conversions]]/MarketingData[[#This Row],[Clicks]])</f>
        <v>0.25757575757575757</v>
      </c>
      <c r="L47" s="4">
        <f>IF(MarketingData[[#This Row],[Conversions]]=0, 0, MarketingData[[#This Row],[Spend]]/MarketingData[[#This Row],[Conversions]])</f>
        <v>37.997557715262275</v>
      </c>
      <c r="M47" s="4">
        <f>IF(MarketingData[[#This Row],[Spend]]=0, 0, (MarketingData[[#This Row],[Revenue]]-MarketingData[[#This Row],[Spend]]) / MarketingData[[#This Row],[Spend]])</f>
        <v>0.68286387111014768</v>
      </c>
    </row>
    <row r="48" spans="1:13" x14ac:dyDescent="0.3">
      <c r="A48" s="1">
        <v>45704</v>
      </c>
      <c r="B48" s="2" t="s">
        <v>10</v>
      </c>
      <c r="C48" s="2" t="s">
        <v>14</v>
      </c>
      <c r="D48" s="3">
        <v>7312</v>
      </c>
      <c r="E48" s="3">
        <v>242</v>
      </c>
      <c r="F48" s="3">
        <v>36</v>
      </c>
      <c r="G48" s="4">
        <v>1218.0021773210281</v>
      </c>
      <c r="H48" s="4">
        <v>2921.7429282929038</v>
      </c>
      <c r="I48" s="6">
        <f>IF(MarketingData[[#This Row],[Impressions]]=0, 0, MarketingData[[#This Row],[Clicks]]/MarketingData[[#This Row],[Impressions]])</f>
        <v>3.3096280087527352E-2</v>
      </c>
      <c r="J48" s="3">
        <f>IF(MarketingData[[#This Row],[Clicks]]=0, 0, MarketingData[[#This Row],[Spend]]/MarketingData[[#This Row],[Clicks]])</f>
        <v>5.0330668484340002</v>
      </c>
      <c r="K48" s="6">
        <f>IF(MarketingData[[#This Row],[Clicks]]=0, 0, MarketingData[[#This Row],[Conversions]]/MarketingData[[#This Row],[Clicks]])</f>
        <v>0.1487603305785124</v>
      </c>
      <c r="L48" s="4">
        <f>IF(MarketingData[[#This Row],[Conversions]]=0, 0, MarketingData[[#This Row],[Spend]]/MarketingData[[#This Row],[Conversions]])</f>
        <v>33.833393814472998</v>
      </c>
      <c r="M48" s="4">
        <f>IF(MarketingData[[#This Row],[Spend]]=0, 0, (MarketingData[[#This Row],[Revenue]]-MarketingData[[#This Row],[Spend]]) / MarketingData[[#This Row],[Spend]])</f>
        <v>1.3987994296686892</v>
      </c>
    </row>
    <row r="49" spans="1:13" x14ac:dyDescent="0.3">
      <c r="A49" s="1">
        <v>45705</v>
      </c>
      <c r="B49" s="2" t="s">
        <v>11</v>
      </c>
      <c r="C49" s="2" t="s">
        <v>15</v>
      </c>
      <c r="D49" s="3">
        <v>5799</v>
      </c>
      <c r="E49" s="3">
        <v>199</v>
      </c>
      <c r="F49" s="3">
        <v>76</v>
      </c>
      <c r="G49" s="4">
        <v>803.4515117291827</v>
      </c>
      <c r="H49" s="4">
        <v>1941.540187239694</v>
      </c>
      <c r="I49" s="6">
        <f>IF(MarketingData[[#This Row],[Impressions]]=0, 0, MarketingData[[#This Row],[Clicks]]/MarketingData[[#This Row],[Impressions]])</f>
        <v>3.4316261424383515E-2</v>
      </c>
      <c r="J49" s="3">
        <f>IF(MarketingData[[#This Row],[Clicks]]=0, 0, MarketingData[[#This Row],[Spend]]/MarketingData[[#This Row],[Clicks]])</f>
        <v>4.0374447825587074</v>
      </c>
      <c r="K49" s="6">
        <f>IF(MarketingData[[#This Row],[Clicks]]=0, 0, MarketingData[[#This Row],[Conversions]]/MarketingData[[#This Row],[Clicks]])</f>
        <v>0.38190954773869346</v>
      </c>
      <c r="L49" s="4">
        <f>IF(MarketingData[[#This Row],[Conversions]]=0, 0, MarketingData[[#This Row],[Spend]]/MarketingData[[#This Row],[Conversions]])</f>
        <v>10.571730417489245</v>
      </c>
      <c r="M49" s="4">
        <f>IF(MarketingData[[#This Row],[Spend]]=0, 0, (MarketingData[[#This Row],[Revenue]]-MarketingData[[#This Row],[Spend]]) / MarketingData[[#This Row],[Spend]])</f>
        <v>1.4164995135314697</v>
      </c>
    </row>
    <row r="50" spans="1:13" x14ac:dyDescent="0.3">
      <c r="A50" s="1">
        <v>45706</v>
      </c>
      <c r="B50" s="2" t="s">
        <v>8</v>
      </c>
      <c r="C50" s="2" t="s">
        <v>12</v>
      </c>
      <c r="D50" s="3">
        <v>2904</v>
      </c>
      <c r="E50" s="3">
        <v>396</v>
      </c>
      <c r="F50" s="3">
        <v>59</v>
      </c>
      <c r="G50" s="4">
        <v>456.09714715986013</v>
      </c>
      <c r="H50" s="4">
        <v>567.08435008221272</v>
      </c>
      <c r="I50" s="6">
        <f>IF(MarketingData[[#This Row],[Impressions]]=0, 0, MarketingData[[#This Row],[Clicks]]/MarketingData[[#This Row],[Impressions]])</f>
        <v>0.13636363636363635</v>
      </c>
      <c r="J50" s="3">
        <f>IF(MarketingData[[#This Row],[Clicks]]=0, 0, MarketingData[[#This Row],[Spend]]/MarketingData[[#This Row],[Clicks]])</f>
        <v>1.1517604726259094</v>
      </c>
      <c r="K50" s="6">
        <f>IF(MarketingData[[#This Row],[Clicks]]=0, 0, MarketingData[[#This Row],[Conversions]]/MarketingData[[#This Row],[Clicks]])</f>
        <v>0.14898989898989898</v>
      </c>
      <c r="L50" s="4">
        <f>IF(MarketingData[[#This Row],[Conversions]]=0, 0, MarketingData[[#This Row],[Spend]]/MarketingData[[#This Row],[Conversions]])</f>
        <v>7.7304601213535618</v>
      </c>
      <c r="M50" s="4">
        <f>IF(MarketingData[[#This Row],[Spend]]=0, 0, (MarketingData[[#This Row],[Revenue]]-MarketingData[[#This Row],[Spend]]) / MarketingData[[#This Row],[Spend]])</f>
        <v>0.24334114697597975</v>
      </c>
    </row>
    <row r="51" spans="1:13" x14ac:dyDescent="0.3">
      <c r="A51" s="1">
        <v>45707</v>
      </c>
      <c r="B51" s="2" t="s">
        <v>9</v>
      </c>
      <c r="C51" s="2" t="s">
        <v>13</v>
      </c>
      <c r="D51" s="3">
        <v>9943</v>
      </c>
      <c r="E51" s="3">
        <v>707</v>
      </c>
      <c r="F51" s="3">
        <v>33</v>
      </c>
      <c r="G51" s="4">
        <v>896.46940250289947</v>
      </c>
      <c r="H51" s="4">
        <v>2218.6002448351069</v>
      </c>
      <c r="I51" s="6">
        <f>IF(MarketingData[[#This Row],[Impressions]]=0, 0, MarketingData[[#This Row],[Clicks]]/MarketingData[[#This Row],[Impressions]])</f>
        <v>7.1105300211203856E-2</v>
      </c>
      <c r="J51" s="3">
        <f>IF(MarketingData[[#This Row],[Clicks]]=0, 0, MarketingData[[#This Row],[Spend]]/MarketingData[[#This Row],[Clicks]])</f>
        <v>1.2679906683209328</v>
      </c>
      <c r="K51" s="6">
        <f>IF(MarketingData[[#This Row],[Clicks]]=0, 0, MarketingData[[#This Row],[Conversions]]/MarketingData[[#This Row],[Clicks]])</f>
        <v>4.6676096181046678E-2</v>
      </c>
      <c r="L51" s="4">
        <f>IF(MarketingData[[#This Row],[Conversions]]=0, 0, MarketingData[[#This Row],[Spend]]/MarketingData[[#This Row],[Conversions]])</f>
        <v>27.165739469784832</v>
      </c>
      <c r="M51" s="4">
        <f>IF(MarketingData[[#This Row],[Spend]]=0, 0, (MarketingData[[#This Row],[Revenue]]-MarketingData[[#This Row],[Spend]]) / MarketingData[[#This Row],[Spend]])</f>
        <v>1.4748198194393269</v>
      </c>
    </row>
    <row r="52" spans="1:13" x14ac:dyDescent="0.3">
      <c r="A52" s="1">
        <v>45708</v>
      </c>
      <c r="B52" s="2" t="s">
        <v>10</v>
      </c>
      <c r="C52" s="2" t="s">
        <v>14</v>
      </c>
      <c r="D52" s="3">
        <v>7332</v>
      </c>
      <c r="E52" s="3">
        <v>530</v>
      </c>
      <c r="F52" s="3">
        <v>70</v>
      </c>
      <c r="G52" s="4">
        <v>382.47932318237849</v>
      </c>
      <c r="H52" s="4">
        <v>315.20215050269661</v>
      </c>
      <c r="I52" s="6">
        <f>IF(MarketingData[[#This Row],[Impressions]]=0, 0, MarketingData[[#This Row],[Clicks]]/MarketingData[[#This Row],[Impressions]])</f>
        <v>7.2285870158210586E-2</v>
      </c>
      <c r="J52" s="3">
        <f>IF(MarketingData[[#This Row],[Clicks]]=0, 0, MarketingData[[#This Row],[Spend]]/MarketingData[[#This Row],[Clicks]])</f>
        <v>0.7216591003441104</v>
      </c>
      <c r="K52" s="6">
        <f>IF(MarketingData[[#This Row],[Clicks]]=0, 0, MarketingData[[#This Row],[Conversions]]/MarketingData[[#This Row],[Clicks]])</f>
        <v>0.13207547169811321</v>
      </c>
      <c r="L52" s="4">
        <f>IF(MarketingData[[#This Row],[Conversions]]=0, 0, MarketingData[[#This Row],[Spend]]/MarketingData[[#This Row],[Conversions]])</f>
        <v>5.4639903311768352</v>
      </c>
      <c r="M52" s="4">
        <f>IF(MarketingData[[#This Row],[Spend]]=0, 0, (MarketingData[[#This Row],[Revenue]]-MarketingData[[#This Row],[Spend]]) / MarketingData[[#This Row],[Spend]])</f>
        <v>-0.17589754164985791</v>
      </c>
    </row>
    <row r="53" spans="1:13" x14ac:dyDescent="0.3">
      <c r="A53" s="1">
        <v>45709</v>
      </c>
      <c r="B53" s="2" t="s">
        <v>11</v>
      </c>
      <c r="C53" s="2" t="s">
        <v>15</v>
      </c>
      <c r="D53" s="3">
        <v>2862</v>
      </c>
      <c r="E53" s="3">
        <v>353</v>
      </c>
      <c r="F53" s="3">
        <v>57</v>
      </c>
      <c r="G53" s="4">
        <v>1165.241555515003</v>
      </c>
      <c r="H53" s="4">
        <v>1717.151109088031</v>
      </c>
      <c r="I53" s="6">
        <f>IF(MarketingData[[#This Row],[Impressions]]=0, 0, MarketingData[[#This Row],[Clicks]]/MarketingData[[#This Row],[Impressions]])</f>
        <v>0.12334032145352899</v>
      </c>
      <c r="J53" s="3">
        <f>IF(MarketingData[[#This Row],[Clicks]]=0, 0, MarketingData[[#This Row],[Spend]]/MarketingData[[#This Row],[Clicks]])</f>
        <v>3.3009675793626148</v>
      </c>
      <c r="K53" s="6">
        <f>IF(MarketingData[[#This Row],[Clicks]]=0, 0, MarketingData[[#This Row],[Conversions]]/MarketingData[[#This Row],[Clicks]])</f>
        <v>0.16147308781869688</v>
      </c>
      <c r="L53" s="4">
        <f>IF(MarketingData[[#This Row],[Conversions]]=0, 0, MarketingData[[#This Row],[Spend]]/MarketingData[[#This Row],[Conversions]])</f>
        <v>20.442834307280755</v>
      </c>
      <c r="M53" s="4">
        <f>IF(MarketingData[[#This Row],[Spend]]=0, 0, (MarketingData[[#This Row],[Revenue]]-MarketingData[[#This Row],[Spend]]) / MarketingData[[#This Row],[Spend]])</f>
        <v>0.47364389895029102</v>
      </c>
    </row>
    <row r="54" spans="1:13" x14ac:dyDescent="0.3">
      <c r="A54" s="1">
        <v>45710</v>
      </c>
      <c r="B54" s="2" t="s">
        <v>8</v>
      </c>
      <c r="C54" s="2" t="s">
        <v>12</v>
      </c>
      <c r="D54" s="3">
        <v>2922</v>
      </c>
      <c r="E54" s="3">
        <v>117</v>
      </c>
      <c r="F54" s="3">
        <v>70</v>
      </c>
      <c r="G54" s="4">
        <v>1631.064912613756</v>
      </c>
      <c r="H54" s="4">
        <v>1105.895386084723</v>
      </c>
      <c r="I54" s="6">
        <f>IF(MarketingData[[#This Row],[Impressions]]=0, 0, MarketingData[[#This Row],[Clicks]]/MarketingData[[#This Row],[Impressions]])</f>
        <v>4.0041067761806978E-2</v>
      </c>
      <c r="J54" s="3">
        <f>IF(MarketingData[[#This Row],[Clicks]]=0, 0, MarketingData[[#This Row],[Spend]]/MarketingData[[#This Row],[Clicks]])</f>
        <v>13.94072574883552</v>
      </c>
      <c r="K54" s="6">
        <f>IF(MarketingData[[#This Row],[Clicks]]=0, 0, MarketingData[[#This Row],[Conversions]]/MarketingData[[#This Row],[Clicks]])</f>
        <v>0.59829059829059827</v>
      </c>
      <c r="L54" s="4">
        <f>IF(MarketingData[[#This Row],[Conversions]]=0, 0, MarketingData[[#This Row],[Spend]]/MarketingData[[#This Row],[Conversions]])</f>
        <v>23.300927323053656</v>
      </c>
      <c r="M54" s="4">
        <f>IF(MarketingData[[#This Row],[Spend]]=0, 0, (MarketingData[[#This Row],[Revenue]]-MarketingData[[#This Row],[Spend]]) / MarketingData[[#This Row],[Spend]])</f>
        <v>-0.32197953770427018</v>
      </c>
    </row>
    <row r="55" spans="1:13" x14ac:dyDescent="0.3">
      <c r="A55" s="1">
        <v>45711</v>
      </c>
      <c r="B55" s="2" t="s">
        <v>9</v>
      </c>
      <c r="C55" s="2" t="s">
        <v>13</v>
      </c>
      <c r="D55" s="3">
        <v>7074</v>
      </c>
      <c r="E55" s="3">
        <v>421</v>
      </c>
      <c r="F55" s="3">
        <v>96</v>
      </c>
      <c r="G55" s="4">
        <v>1980.201666962038</v>
      </c>
      <c r="H55" s="4">
        <v>3999.4705354463581</v>
      </c>
      <c r="I55" s="6">
        <f>IF(MarketingData[[#This Row],[Impressions]]=0, 0, MarketingData[[#This Row],[Clicks]]/MarketingData[[#This Row],[Impressions]])</f>
        <v>5.9513712185467908E-2</v>
      </c>
      <c r="J55" s="3">
        <f>IF(MarketingData[[#This Row],[Clicks]]=0, 0, MarketingData[[#This Row],[Spend]]/MarketingData[[#This Row],[Clicks]])</f>
        <v>4.7035669048979525</v>
      </c>
      <c r="K55" s="6">
        <f>IF(MarketingData[[#This Row],[Clicks]]=0, 0, MarketingData[[#This Row],[Conversions]]/MarketingData[[#This Row],[Clicks]])</f>
        <v>0.22802850356294538</v>
      </c>
      <c r="L55" s="4">
        <f>IF(MarketingData[[#This Row],[Conversions]]=0, 0, MarketingData[[#This Row],[Spend]]/MarketingData[[#This Row],[Conversions]])</f>
        <v>20.627100697521229</v>
      </c>
      <c r="M55" s="4">
        <f>IF(MarketingData[[#This Row],[Spend]]=0, 0, (MarketingData[[#This Row],[Revenue]]-MarketingData[[#This Row],[Spend]]) / MarketingData[[#This Row],[Spend]])</f>
        <v>1.0197289004317514</v>
      </c>
    </row>
    <row r="56" spans="1:13" x14ac:dyDescent="0.3">
      <c r="A56" s="1">
        <v>45712</v>
      </c>
      <c r="B56" s="2" t="s">
        <v>10</v>
      </c>
      <c r="C56" s="2" t="s">
        <v>14</v>
      </c>
      <c r="D56" s="3">
        <v>7076</v>
      </c>
      <c r="E56" s="3">
        <v>939</v>
      </c>
      <c r="F56" s="3">
        <v>74</v>
      </c>
      <c r="G56" s="4">
        <v>1275.071994091445</v>
      </c>
      <c r="H56" s="4">
        <v>3082.7376568127511</v>
      </c>
      <c r="I56" s="6">
        <f>IF(MarketingData[[#This Row],[Impressions]]=0, 0, MarketingData[[#This Row],[Clicks]]/MarketingData[[#This Row],[Impressions]])</f>
        <v>0.13270209157716223</v>
      </c>
      <c r="J56" s="3">
        <f>IF(MarketingData[[#This Row],[Clicks]]=0, 0, MarketingData[[#This Row],[Spend]]/MarketingData[[#This Row],[Clicks]])</f>
        <v>1.3579041470622417</v>
      </c>
      <c r="K56" s="6">
        <f>IF(MarketingData[[#This Row],[Clicks]]=0, 0, MarketingData[[#This Row],[Conversions]]/MarketingData[[#This Row],[Clicks]])</f>
        <v>7.8807241746538872E-2</v>
      </c>
      <c r="L56" s="4">
        <f>IF(MarketingData[[#This Row],[Conversions]]=0, 0, MarketingData[[#This Row],[Spend]]/MarketingData[[#This Row],[Conversions]])</f>
        <v>17.230702622857365</v>
      </c>
      <c r="M56" s="4">
        <f>IF(MarketingData[[#This Row],[Spend]]=0, 0, (MarketingData[[#This Row],[Revenue]]-MarketingData[[#This Row],[Spend]]) / MarketingData[[#This Row],[Spend]])</f>
        <v>1.4176969387594163</v>
      </c>
    </row>
    <row r="57" spans="1:13" x14ac:dyDescent="0.3">
      <c r="A57" s="1">
        <v>45713</v>
      </c>
      <c r="B57" s="2" t="s">
        <v>11</v>
      </c>
      <c r="C57" s="2" t="s">
        <v>15</v>
      </c>
      <c r="D57" s="3">
        <v>5442</v>
      </c>
      <c r="E57" s="3">
        <v>561</v>
      </c>
      <c r="F57" s="3">
        <v>77</v>
      </c>
      <c r="G57" s="4">
        <v>456.76068358943343</v>
      </c>
      <c r="H57" s="4">
        <v>2584.2409689953579</v>
      </c>
      <c r="I57" s="6">
        <f>IF(MarketingData[[#This Row],[Impressions]]=0, 0, MarketingData[[#This Row],[Clicks]]/MarketingData[[#This Row],[Impressions]])</f>
        <v>0.10308710033076075</v>
      </c>
      <c r="J57" s="3">
        <f>IF(MarketingData[[#This Row],[Clicks]]=0, 0, MarketingData[[#This Row],[Spend]]/MarketingData[[#This Row],[Clicks]])</f>
        <v>0.81419016682608458</v>
      </c>
      <c r="K57" s="6">
        <f>IF(MarketingData[[#This Row],[Clicks]]=0, 0, MarketingData[[#This Row],[Conversions]]/MarketingData[[#This Row],[Clicks]])</f>
        <v>0.13725490196078433</v>
      </c>
      <c r="L57" s="4">
        <f>IF(MarketingData[[#This Row],[Conversions]]=0, 0, MarketingData[[#This Row],[Spend]]/MarketingData[[#This Row],[Conversions]])</f>
        <v>5.9319569297329018</v>
      </c>
      <c r="M57" s="4">
        <f>IF(MarketingData[[#This Row],[Spend]]=0, 0, (MarketingData[[#This Row],[Revenue]]-MarketingData[[#This Row],[Spend]]) / MarketingData[[#This Row],[Spend]])</f>
        <v>4.6577570308530403</v>
      </c>
    </row>
    <row r="58" spans="1:13" x14ac:dyDescent="0.3">
      <c r="A58" s="1">
        <v>45714</v>
      </c>
      <c r="B58" s="2" t="s">
        <v>8</v>
      </c>
      <c r="C58" s="2" t="s">
        <v>12</v>
      </c>
      <c r="D58" s="3">
        <v>5459</v>
      </c>
      <c r="E58" s="3">
        <v>296</v>
      </c>
      <c r="F58" s="3">
        <v>36</v>
      </c>
      <c r="G58" s="4">
        <v>1625.289819423534</v>
      </c>
      <c r="H58" s="4">
        <v>4244.2363549629536</v>
      </c>
      <c r="I58" s="6">
        <f>IF(MarketingData[[#This Row],[Impressions]]=0, 0, MarketingData[[#This Row],[Clicks]]/MarketingData[[#This Row],[Impressions]])</f>
        <v>5.4222385052207361E-2</v>
      </c>
      <c r="J58" s="3">
        <f>IF(MarketingData[[#This Row],[Clicks]]=0, 0, MarketingData[[#This Row],[Spend]]/MarketingData[[#This Row],[Clicks]])</f>
        <v>5.4908439845389667</v>
      </c>
      <c r="K58" s="6">
        <f>IF(MarketingData[[#This Row],[Clicks]]=0, 0, MarketingData[[#This Row],[Conversions]]/MarketingData[[#This Row],[Clicks]])</f>
        <v>0.12162162162162163</v>
      </c>
      <c r="L58" s="4">
        <f>IF(MarketingData[[#This Row],[Conversions]]=0, 0, MarketingData[[#This Row],[Spend]]/MarketingData[[#This Row],[Conversions]])</f>
        <v>45.146939428431502</v>
      </c>
      <c r="M58" s="4">
        <f>IF(MarketingData[[#This Row],[Spend]]=0, 0, (MarketingData[[#This Row],[Revenue]]-MarketingData[[#This Row],[Spend]]) / MarketingData[[#This Row],[Spend]])</f>
        <v>1.6113720176185689</v>
      </c>
    </row>
    <row r="59" spans="1:13" x14ac:dyDescent="0.3">
      <c r="A59" s="1">
        <v>45715</v>
      </c>
      <c r="B59" s="2" t="s">
        <v>9</v>
      </c>
      <c r="C59" s="2" t="s">
        <v>13</v>
      </c>
      <c r="D59" s="3">
        <v>2591</v>
      </c>
      <c r="E59" s="3">
        <v>570</v>
      </c>
      <c r="F59" s="3">
        <v>24</v>
      </c>
      <c r="G59" s="4">
        <v>1370.1411014950779</v>
      </c>
      <c r="H59" s="4">
        <v>3248.3150198628859</v>
      </c>
      <c r="I59" s="6">
        <f>IF(MarketingData[[#This Row],[Impressions]]=0, 0, MarketingData[[#This Row],[Clicks]]/MarketingData[[#This Row],[Impressions]])</f>
        <v>0.21999228097259746</v>
      </c>
      <c r="J59" s="3">
        <f>IF(MarketingData[[#This Row],[Clicks]]=0, 0, MarketingData[[#This Row],[Spend]]/MarketingData[[#This Row],[Clicks]])</f>
        <v>2.4037563184124173</v>
      </c>
      <c r="K59" s="6">
        <f>IF(MarketingData[[#This Row],[Clicks]]=0, 0, MarketingData[[#This Row],[Conversions]]/MarketingData[[#This Row],[Clicks]])</f>
        <v>4.2105263157894736E-2</v>
      </c>
      <c r="L59" s="4">
        <f>IF(MarketingData[[#This Row],[Conversions]]=0, 0, MarketingData[[#This Row],[Spend]]/MarketingData[[#This Row],[Conversions]])</f>
        <v>57.089212562294911</v>
      </c>
      <c r="M59" s="4">
        <f>IF(MarketingData[[#This Row],[Spend]]=0, 0, (MarketingData[[#This Row],[Revenue]]-MarketingData[[#This Row],[Spend]]) / MarketingData[[#This Row],[Spend]])</f>
        <v>1.3707886846970521</v>
      </c>
    </row>
    <row r="60" spans="1:13" x14ac:dyDescent="0.3">
      <c r="A60" s="1">
        <v>45716</v>
      </c>
      <c r="B60" s="2" t="s">
        <v>10</v>
      </c>
      <c r="C60" s="2" t="s">
        <v>14</v>
      </c>
      <c r="D60" s="3">
        <v>5487</v>
      </c>
      <c r="E60" s="3">
        <v>404</v>
      </c>
      <c r="F60" s="3">
        <v>19</v>
      </c>
      <c r="G60" s="4">
        <v>1300.0388926768969</v>
      </c>
      <c r="H60" s="4">
        <v>3048.2850109743599</v>
      </c>
      <c r="I60" s="6">
        <f>IF(MarketingData[[#This Row],[Impressions]]=0, 0, MarketingData[[#This Row],[Clicks]]/MarketingData[[#This Row],[Impressions]])</f>
        <v>7.362857663568434E-2</v>
      </c>
      <c r="J60" s="3">
        <f>IF(MarketingData[[#This Row],[Clicks]]=0, 0, MarketingData[[#This Row],[Spend]]/MarketingData[[#This Row],[Clicks]])</f>
        <v>3.2179180511804377</v>
      </c>
      <c r="K60" s="6">
        <f>IF(MarketingData[[#This Row],[Clicks]]=0, 0, MarketingData[[#This Row],[Conversions]]/MarketingData[[#This Row],[Clicks]])</f>
        <v>4.702970297029703E-2</v>
      </c>
      <c r="L60" s="4">
        <f>IF(MarketingData[[#This Row],[Conversions]]=0, 0, MarketingData[[#This Row],[Spend]]/MarketingData[[#This Row],[Conversions]])</f>
        <v>68.423099614573516</v>
      </c>
      <c r="M60" s="4">
        <f>IF(MarketingData[[#This Row],[Spend]]=0, 0, (MarketingData[[#This Row],[Revenue]]-MarketingData[[#This Row],[Spend]]) / MarketingData[[#This Row],[Spend]])</f>
        <v>1.3447644744671192</v>
      </c>
    </row>
    <row r="61" spans="1:13" x14ac:dyDescent="0.3">
      <c r="A61" s="1">
        <v>45717</v>
      </c>
      <c r="B61" s="2" t="s">
        <v>11</v>
      </c>
      <c r="C61" s="2" t="s">
        <v>15</v>
      </c>
      <c r="D61" s="3">
        <v>6920</v>
      </c>
      <c r="E61" s="3">
        <v>318</v>
      </c>
      <c r="F61" s="3">
        <v>87</v>
      </c>
      <c r="G61" s="4">
        <v>1373.103505376326</v>
      </c>
      <c r="H61" s="4">
        <v>3282.076042477926</v>
      </c>
      <c r="I61" s="6">
        <f>IF(MarketingData[[#This Row],[Impressions]]=0, 0, MarketingData[[#This Row],[Clicks]]/MarketingData[[#This Row],[Impressions]])</f>
        <v>4.5953757225433524E-2</v>
      </c>
      <c r="J61" s="3">
        <f>IF(MarketingData[[#This Row],[Clicks]]=0, 0, MarketingData[[#This Row],[Spend]]/MarketingData[[#This Row],[Clicks]])</f>
        <v>4.3179355514978806</v>
      </c>
      <c r="K61" s="6">
        <f>IF(MarketingData[[#This Row],[Clicks]]=0, 0, MarketingData[[#This Row],[Conversions]]/MarketingData[[#This Row],[Clicks]])</f>
        <v>0.27358490566037735</v>
      </c>
      <c r="L61" s="4">
        <f>IF(MarketingData[[#This Row],[Conversions]]=0, 0, MarketingData[[#This Row],[Spend]]/MarketingData[[#This Row],[Conversions]])</f>
        <v>15.782798912371563</v>
      </c>
      <c r="M61" s="4">
        <f>IF(MarketingData[[#This Row],[Spend]]=0, 0, (MarketingData[[#This Row],[Revenue]]-MarketingData[[#This Row],[Spend]]) / MarketingData[[#This Row],[Spend]])</f>
        <v>1.3902612072776033</v>
      </c>
    </row>
    <row r="62" spans="1:13" x14ac:dyDescent="0.3">
      <c r="A62" s="1">
        <v>45718</v>
      </c>
      <c r="B62" s="2" t="s">
        <v>8</v>
      </c>
      <c r="C62" s="2" t="s">
        <v>12</v>
      </c>
      <c r="D62" s="3">
        <v>1572</v>
      </c>
      <c r="E62" s="3">
        <v>940</v>
      </c>
      <c r="F62" s="3">
        <v>99</v>
      </c>
      <c r="G62" s="4">
        <v>1384.904690322358</v>
      </c>
      <c r="H62" s="4">
        <v>2377.0248438542521</v>
      </c>
      <c r="I62" s="6">
        <f>IF(MarketingData[[#This Row],[Impressions]]=0, 0, MarketingData[[#This Row],[Clicks]]/MarketingData[[#This Row],[Impressions]])</f>
        <v>0.59796437659033075</v>
      </c>
      <c r="J62" s="3">
        <f>IF(MarketingData[[#This Row],[Clicks]]=0, 0, MarketingData[[#This Row],[Spend]]/MarketingData[[#This Row],[Clicks]])</f>
        <v>1.4733028620450617</v>
      </c>
      <c r="K62" s="6">
        <f>IF(MarketingData[[#This Row],[Clicks]]=0, 0, MarketingData[[#This Row],[Conversions]]/MarketingData[[#This Row],[Clicks]])</f>
        <v>0.10531914893617021</v>
      </c>
      <c r="L62" s="4">
        <f>IF(MarketingData[[#This Row],[Conversions]]=0, 0, MarketingData[[#This Row],[Spend]]/MarketingData[[#This Row],[Conversions]])</f>
        <v>13.988936265882403</v>
      </c>
      <c r="M62" s="4">
        <f>IF(MarketingData[[#This Row],[Spend]]=0, 0, (MarketingData[[#This Row],[Revenue]]-MarketingData[[#This Row],[Spend]]) / MarketingData[[#This Row],[Spend]])</f>
        <v>0.71638153907974911</v>
      </c>
    </row>
    <row r="63" spans="1:13" x14ac:dyDescent="0.3">
      <c r="A63" s="1">
        <v>45719</v>
      </c>
      <c r="B63" s="2" t="s">
        <v>9</v>
      </c>
      <c r="C63" s="2" t="s">
        <v>13</v>
      </c>
      <c r="D63" s="3">
        <v>2155</v>
      </c>
      <c r="E63" s="3">
        <v>555</v>
      </c>
      <c r="F63" s="3">
        <v>86</v>
      </c>
      <c r="G63" s="4">
        <v>742.27230294574122</v>
      </c>
      <c r="H63" s="4">
        <v>2752.7930874565532</v>
      </c>
      <c r="I63" s="6">
        <f>IF(MarketingData[[#This Row],[Impressions]]=0, 0, MarketingData[[#This Row],[Clicks]]/MarketingData[[#This Row],[Impressions]])</f>
        <v>0.25754060324825984</v>
      </c>
      <c r="J63" s="3">
        <f>IF(MarketingData[[#This Row],[Clicks]]=0, 0, MarketingData[[#This Row],[Spend]]/MarketingData[[#This Row],[Clicks]])</f>
        <v>1.3374275728752094</v>
      </c>
      <c r="K63" s="6">
        <f>IF(MarketingData[[#This Row],[Clicks]]=0, 0, MarketingData[[#This Row],[Conversions]]/MarketingData[[#This Row],[Clicks]])</f>
        <v>0.15495495495495495</v>
      </c>
      <c r="L63" s="4">
        <f>IF(MarketingData[[#This Row],[Conversions]]=0, 0, MarketingData[[#This Row],[Spend]]/MarketingData[[#This Row],[Conversions]])</f>
        <v>8.6310732900667588</v>
      </c>
      <c r="M63" s="4">
        <f>IF(MarketingData[[#This Row],[Spend]]=0, 0, (MarketingData[[#This Row],[Revenue]]-MarketingData[[#This Row],[Spend]]) / MarketingData[[#This Row],[Spend]])</f>
        <v>2.7086027277751969</v>
      </c>
    </row>
    <row r="64" spans="1:13" x14ac:dyDescent="0.3">
      <c r="A64" s="1">
        <v>45720</v>
      </c>
      <c r="B64" s="2" t="s">
        <v>10</v>
      </c>
      <c r="C64" s="2" t="s">
        <v>14</v>
      </c>
      <c r="D64" s="3">
        <v>1507</v>
      </c>
      <c r="E64" s="3">
        <v>284</v>
      </c>
      <c r="F64" s="3">
        <v>67</v>
      </c>
      <c r="G64" s="4">
        <v>1930.3500387400011</v>
      </c>
      <c r="H64" s="4">
        <v>1108.120297597595</v>
      </c>
      <c r="I64" s="6">
        <f>IF(MarketingData[[#This Row],[Impressions]]=0, 0, MarketingData[[#This Row],[Clicks]]/MarketingData[[#This Row],[Impressions]])</f>
        <v>0.18845388188453882</v>
      </c>
      <c r="J64" s="3">
        <f>IF(MarketingData[[#This Row],[Clicks]]=0, 0, MarketingData[[#This Row],[Spend]]/MarketingData[[#This Row],[Clicks]])</f>
        <v>6.7970071786619757</v>
      </c>
      <c r="K64" s="6">
        <f>IF(MarketingData[[#This Row],[Clicks]]=0, 0, MarketingData[[#This Row],[Conversions]]/MarketingData[[#This Row],[Clicks]])</f>
        <v>0.23591549295774647</v>
      </c>
      <c r="L64" s="4">
        <f>IF(MarketingData[[#This Row],[Conversions]]=0, 0, MarketingData[[#This Row],[Spend]]/MarketingData[[#This Row],[Conversions]])</f>
        <v>28.811194608059719</v>
      </c>
      <c r="M64" s="4">
        <f>IF(MarketingData[[#This Row],[Spend]]=0, 0, (MarketingData[[#This Row],[Revenue]]-MarketingData[[#This Row],[Spend]]) / MarketingData[[#This Row],[Spend]])</f>
        <v>-0.42594851951260648</v>
      </c>
    </row>
    <row r="65" spans="1:13" x14ac:dyDescent="0.3">
      <c r="A65" s="1">
        <v>45721</v>
      </c>
      <c r="B65" s="2" t="s">
        <v>11</v>
      </c>
      <c r="C65" s="2" t="s">
        <v>15</v>
      </c>
      <c r="D65" s="3">
        <v>7595</v>
      </c>
      <c r="E65" s="3">
        <v>447</v>
      </c>
      <c r="F65" s="3">
        <v>53</v>
      </c>
      <c r="G65" s="4">
        <v>1806.221708107563</v>
      </c>
      <c r="H65" s="4">
        <v>1623.1379457440571</v>
      </c>
      <c r="I65" s="6">
        <f>IF(MarketingData[[#This Row],[Impressions]]=0, 0, MarketingData[[#This Row],[Clicks]]/MarketingData[[#This Row],[Impressions]])</f>
        <v>5.8854509545753789E-2</v>
      </c>
      <c r="J65" s="3">
        <f>IF(MarketingData[[#This Row],[Clicks]]=0, 0, MarketingData[[#This Row],[Spend]]/MarketingData[[#This Row],[Clicks]])</f>
        <v>4.0407644476679261</v>
      </c>
      <c r="K65" s="6">
        <f>IF(MarketingData[[#This Row],[Clicks]]=0, 0, MarketingData[[#This Row],[Conversions]]/MarketingData[[#This Row],[Clicks]])</f>
        <v>0.11856823266219239</v>
      </c>
      <c r="L65" s="4">
        <f>IF(MarketingData[[#This Row],[Conversions]]=0, 0, MarketingData[[#This Row],[Spend]]/MarketingData[[#This Row],[Conversions]])</f>
        <v>34.07965486995402</v>
      </c>
      <c r="M65" s="4">
        <f>IF(MarketingData[[#This Row],[Spend]]=0, 0, (MarketingData[[#This Row],[Revenue]]-MarketingData[[#This Row],[Spend]]) / MarketingData[[#This Row],[Spend]])</f>
        <v>-0.10136284019935111</v>
      </c>
    </row>
    <row r="66" spans="1:13" x14ac:dyDescent="0.3">
      <c r="A66" s="1">
        <v>45722</v>
      </c>
      <c r="B66" s="2" t="s">
        <v>8</v>
      </c>
      <c r="C66" s="2" t="s">
        <v>12</v>
      </c>
      <c r="D66" s="3">
        <v>5128</v>
      </c>
      <c r="E66" s="3">
        <v>662</v>
      </c>
      <c r="F66" s="3">
        <v>87</v>
      </c>
      <c r="G66" s="4">
        <v>1178.8653061088251</v>
      </c>
      <c r="H66" s="4">
        <v>859.70674108343758</v>
      </c>
      <c r="I66" s="6">
        <f>IF(MarketingData[[#This Row],[Impressions]]=0, 0, MarketingData[[#This Row],[Clicks]]/MarketingData[[#This Row],[Impressions]])</f>
        <v>0.12909516380655225</v>
      </c>
      <c r="J66" s="3">
        <f>IF(MarketingData[[#This Row],[Clicks]]=0, 0, MarketingData[[#This Row],[Spend]]/MarketingData[[#This Row],[Clicks]])</f>
        <v>1.780763302279192</v>
      </c>
      <c r="K66" s="6">
        <f>IF(MarketingData[[#This Row],[Clicks]]=0, 0, MarketingData[[#This Row],[Conversions]]/MarketingData[[#This Row],[Clicks]])</f>
        <v>0.13141993957703926</v>
      </c>
      <c r="L66" s="4">
        <f>IF(MarketingData[[#This Row],[Conversions]]=0, 0, MarketingData[[#This Row],[Spend]]/MarketingData[[#This Row],[Conversions]])</f>
        <v>13.550175932285345</v>
      </c>
      <c r="M66" s="4">
        <f>IF(MarketingData[[#This Row],[Spend]]=0, 0, (MarketingData[[#This Row],[Revenue]]-MarketingData[[#This Row],[Spend]]) / MarketingData[[#This Row],[Spend]])</f>
        <v>-0.27073369906767353</v>
      </c>
    </row>
    <row r="67" spans="1:13" x14ac:dyDescent="0.3">
      <c r="A67" s="1">
        <v>45723</v>
      </c>
      <c r="B67" s="2" t="s">
        <v>9</v>
      </c>
      <c r="C67" s="2" t="s">
        <v>13</v>
      </c>
      <c r="D67" s="3">
        <v>1185</v>
      </c>
      <c r="E67" s="3">
        <v>931</v>
      </c>
      <c r="F67" s="3">
        <v>38</v>
      </c>
      <c r="G67" s="4">
        <v>540.10635158389232</v>
      </c>
      <c r="H67" s="4">
        <v>3773.6965443433751</v>
      </c>
      <c r="I67" s="6">
        <f>IF(MarketingData[[#This Row],[Impressions]]=0, 0, MarketingData[[#This Row],[Clicks]]/MarketingData[[#This Row],[Impressions]])</f>
        <v>0.78565400843881861</v>
      </c>
      <c r="J67" s="3">
        <f>IF(MarketingData[[#This Row],[Clicks]]=0, 0, MarketingData[[#This Row],[Spend]]/MarketingData[[#This Row],[Clicks]])</f>
        <v>0.58013571598699498</v>
      </c>
      <c r="K67" s="6">
        <f>IF(MarketingData[[#This Row],[Clicks]]=0, 0, MarketingData[[#This Row],[Conversions]]/MarketingData[[#This Row],[Clicks]])</f>
        <v>4.0816326530612242E-2</v>
      </c>
      <c r="L67" s="4">
        <f>IF(MarketingData[[#This Row],[Conversions]]=0, 0, MarketingData[[#This Row],[Spend]]/MarketingData[[#This Row],[Conversions]])</f>
        <v>14.213325041681378</v>
      </c>
      <c r="M67" s="4">
        <f>IF(MarketingData[[#This Row],[Spend]]=0, 0, (MarketingData[[#This Row],[Revenue]]-MarketingData[[#This Row],[Spend]]) / MarketingData[[#This Row],[Spend]])</f>
        <v>5.9869508723176414</v>
      </c>
    </row>
    <row r="68" spans="1:13" x14ac:dyDescent="0.3">
      <c r="A68" s="1">
        <v>45724</v>
      </c>
      <c r="B68" s="2" t="s">
        <v>10</v>
      </c>
      <c r="C68" s="2" t="s">
        <v>14</v>
      </c>
      <c r="D68" s="3">
        <v>5621</v>
      </c>
      <c r="E68" s="3">
        <v>287</v>
      </c>
      <c r="F68" s="3">
        <v>34</v>
      </c>
      <c r="G68" s="4">
        <v>1176.703022382294</v>
      </c>
      <c r="H68" s="4">
        <v>1011.046715488152</v>
      </c>
      <c r="I68" s="6">
        <f>IF(MarketingData[[#This Row],[Impressions]]=0, 0, MarketingData[[#This Row],[Clicks]]/MarketingData[[#This Row],[Impressions]])</f>
        <v>5.1058530510585308E-2</v>
      </c>
      <c r="J68" s="3">
        <f>IF(MarketingData[[#This Row],[Clicks]]=0, 0, MarketingData[[#This Row],[Spend]]/MarketingData[[#This Row],[Clicks]])</f>
        <v>4.1000105309487598</v>
      </c>
      <c r="K68" s="6">
        <f>IF(MarketingData[[#This Row],[Clicks]]=0, 0, MarketingData[[#This Row],[Conversions]]/MarketingData[[#This Row],[Clicks]])</f>
        <v>0.11846689895470383</v>
      </c>
      <c r="L68" s="4">
        <f>IF(MarketingData[[#This Row],[Conversions]]=0, 0, MarketingData[[#This Row],[Spend]]/MarketingData[[#This Row],[Conversions]])</f>
        <v>34.608912423008647</v>
      </c>
      <c r="M68" s="4">
        <f>IF(MarketingData[[#This Row],[Spend]]=0, 0, (MarketingData[[#This Row],[Revenue]]-MarketingData[[#This Row],[Spend]]) / MarketingData[[#This Row],[Spend]])</f>
        <v>-0.14078004708338598</v>
      </c>
    </row>
    <row r="69" spans="1:13" x14ac:dyDescent="0.3">
      <c r="A69" s="1">
        <v>45725</v>
      </c>
      <c r="B69" s="2" t="s">
        <v>11</v>
      </c>
      <c r="C69" s="2" t="s">
        <v>15</v>
      </c>
      <c r="D69" s="3">
        <v>7237</v>
      </c>
      <c r="E69" s="3">
        <v>796</v>
      </c>
      <c r="F69" s="3">
        <v>84</v>
      </c>
      <c r="G69" s="4">
        <v>1670.977921920816</v>
      </c>
      <c r="H69" s="4">
        <v>2127.374784817564</v>
      </c>
      <c r="I69" s="6">
        <f>IF(MarketingData[[#This Row],[Impressions]]=0, 0, MarketingData[[#This Row],[Clicks]]/MarketingData[[#This Row],[Impressions]])</f>
        <v>0.10999032748376399</v>
      </c>
      <c r="J69" s="3">
        <f>IF(MarketingData[[#This Row],[Clicks]]=0, 0, MarketingData[[#This Row],[Spend]]/MarketingData[[#This Row],[Clicks]])</f>
        <v>2.0992184948753971</v>
      </c>
      <c r="K69" s="6">
        <f>IF(MarketingData[[#This Row],[Clicks]]=0, 0, MarketingData[[#This Row],[Conversions]]/MarketingData[[#This Row],[Clicks]])</f>
        <v>0.10552763819095477</v>
      </c>
      <c r="L69" s="4">
        <f>IF(MarketingData[[#This Row],[Conversions]]=0, 0, MarketingData[[#This Row],[Spend]]/MarketingData[[#This Row],[Conversions]])</f>
        <v>19.892594308581142</v>
      </c>
      <c r="M69" s="4">
        <f>IF(MarketingData[[#This Row],[Spend]]=0, 0, (MarketingData[[#This Row],[Revenue]]-MarketingData[[#This Row],[Spend]]) / MarketingData[[#This Row],[Spend]])</f>
        <v>0.27313159372693113</v>
      </c>
    </row>
    <row r="70" spans="1:13" x14ac:dyDescent="0.3">
      <c r="A70" s="1">
        <v>45726</v>
      </c>
      <c r="B70" s="2" t="s">
        <v>8</v>
      </c>
      <c r="C70" s="2" t="s">
        <v>12</v>
      </c>
      <c r="D70" s="3">
        <v>5672</v>
      </c>
      <c r="E70" s="3">
        <v>110</v>
      </c>
      <c r="F70" s="3">
        <v>11</v>
      </c>
      <c r="G70" s="4">
        <v>1029.8707869989021</v>
      </c>
      <c r="H70" s="4">
        <v>4557.7578603609736</v>
      </c>
      <c r="I70" s="6">
        <f>IF(MarketingData[[#This Row],[Impressions]]=0, 0, MarketingData[[#This Row],[Clicks]]/MarketingData[[#This Row],[Impressions]])</f>
        <v>1.9393511988716503E-2</v>
      </c>
      <c r="J70" s="3">
        <f>IF(MarketingData[[#This Row],[Clicks]]=0, 0, MarketingData[[#This Row],[Spend]]/MarketingData[[#This Row],[Clicks]])</f>
        <v>9.3624616999900194</v>
      </c>
      <c r="K70" s="6">
        <f>IF(MarketingData[[#This Row],[Clicks]]=0, 0, MarketingData[[#This Row],[Conversions]]/MarketingData[[#This Row],[Clicks]])</f>
        <v>0.1</v>
      </c>
      <c r="L70" s="4">
        <f>IF(MarketingData[[#This Row],[Conversions]]=0, 0, MarketingData[[#This Row],[Spend]]/MarketingData[[#This Row],[Conversions]])</f>
        <v>93.624616999900184</v>
      </c>
      <c r="M70" s="4">
        <f>IF(MarketingData[[#This Row],[Spend]]=0, 0, (MarketingData[[#This Row],[Revenue]]-MarketingData[[#This Row],[Spend]]) / MarketingData[[#This Row],[Spend]])</f>
        <v>3.4255628161300904</v>
      </c>
    </row>
    <row r="71" spans="1:13" x14ac:dyDescent="0.3">
      <c r="A71" s="1">
        <v>45727</v>
      </c>
      <c r="B71" s="2" t="s">
        <v>9</v>
      </c>
      <c r="C71" s="2" t="s">
        <v>13</v>
      </c>
      <c r="D71" s="3">
        <v>8380</v>
      </c>
      <c r="E71" s="3">
        <v>855</v>
      </c>
      <c r="F71" s="3">
        <v>89</v>
      </c>
      <c r="G71" s="4">
        <v>811.91587623198268</v>
      </c>
      <c r="H71" s="4">
        <v>624.44491533601172</v>
      </c>
      <c r="I71" s="6">
        <f>IF(MarketingData[[#This Row],[Impressions]]=0, 0, MarketingData[[#This Row],[Clicks]]/MarketingData[[#This Row],[Impressions]])</f>
        <v>0.10202863961813842</v>
      </c>
      <c r="J71" s="3">
        <f>IF(MarketingData[[#This Row],[Clicks]]=0, 0, MarketingData[[#This Row],[Spend]]/MarketingData[[#This Row],[Clicks]])</f>
        <v>0.94960921196723125</v>
      </c>
      <c r="K71" s="6">
        <f>IF(MarketingData[[#This Row],[Clicks]]=0, 0, MarketingData[[#This Row],[Conversions]]/MarketingData[[#This Row],[Clicks]])</f>
        <v>0.10409356725146199</v>
      </c>
      <c r="L71" s="4">
        <f>IF(MarketingData[[#This Row],[Conversions]]=0, 0, MarketingData[[#This Row],[Spend]]/MarketingData[[#This Row],[Conversions]])</f>
        <v>9.1226502947413781</v>
      </c>
      <c r="M71" s="4">
        <f>IF(MarketingData[[#This Row],[Spend]]=0, 0, (MarketingData[[#This Row],[Revenue]]-MarketingData[[#This Row],[Spend]]) / MarketingData[[#This Row],[Spend]])</f>
        <v>-0.23089948895445209</v>
      </c>
    </row>
    <row r="72" spans="1:13" x14ac:dyDescent="0.3">
      <c r="A72" s="1">
        <v>45728</v>
      </c>
      <c r="B72" s="2" t="s">
        <v>10</v>
      </c>
      <c r="C72" s="2" t="s">
        <v>14</v>
      </c>
      <c r="D72" s="3">
        <v>6113</v>
      </c>
      <c r="E72" s="3">
        <v>621</v>
      </c>
      <c r="F72" s="3">
        <v>78</v>
      </c>
      <c r="G72" s="4">
        <v>548.24507882716853</v>
      </c>
      <c r="H72" s="4">
        <v>2987.4671257150062</v>
      </c>
      <c r="I72" s="6">
        <f>IF(MarketingData[[#This Row],[Impressions]]=0, 0, MarketingData[[#This Row],[Clicks]]/MarketingData[[#This Row],[Impressions]])</f>
        <v>0.1015867822672992</v>
      </c>
      <c r="J72" s="3">
        <f>IF(MarketingData[[#This Row],[Clicks]]=0, 0, MarketingData[[#This Row],[Spend]]/MarketingData[[#This Row],[Clicks]])</f>
        <v>0.88284231695196225</v>
      </c>
      <c r="K72" s="6">
        <f>IF(MarketingData[[#This Row],[Clicks]]=0, 0, MarketingData[[#This Row],[Conversions]]/MarketingData[[#This Row],[Clicks]])</f>
        <v>0.12560386473429952</v>
      </c>
      <c r="L72" s="4">
        <f>IF(MarketingData[[#This Row],[Conversions]]=0, 0, MarketingData[[#This Row],[Spend]]/MarketingData[[#This Row],[Conversions]])</f>
        <v>7.0287830618867764</v>
      </c>
      <c r="M72" s="4">
        <f>IF(MarketingData[[#This Row],[Spend]]=0, 0, (MarketingData[[#This Row],[Revenue]]-MarketingData[[#This Row],[Spend]]) / MarketingData[[#This Row],[Spend]])</f>
        <v>4.4491453568647357</v>
      </c>
    </row>
    <row r="73" spans="1:13" x14ac:dyDescent="0.3">
      <c r="A73" s="1">
        <v>45729</v>
      </c>
      <c r="B73" s="2" t="s">
        <v>11</v>
      </c>
      <c r="C73" s="2" t="s">
        <v>15</v>
      </c>
      <c r="D73" s="3">
        <v>8021</v>
      </c>
      <c r="E73" s="3">
        <v>766</v>
      </c>
      <c r="F73" s="3">
        <v>15</v>
      </c>
      <c r="G73" s="4">
        <v>1456.9003186666091</v>
      </c>
      <c r="H73" s="4">
        <v>1577.2516835526301</v>
      </c>
      <c r="I73" s="6">
        <f>IF(MarketingData[[#This Row],[Impressions]]=0, 0, MarketingData[[#This Row],[Clicks]]/MarketingData[[#This Row],[Impressions]])</f>
        <v>9.5499314299962598E-2</v>
      </c>
      <c r="J73" s="3">
        <f>IF(MarketingData[[#This Row],[Clicks]]=0, 0, MarketingData[[#This Row],[Spend]]/MarketingData[[#This Row],[Clicks]])</f>
        <v>1.9019586405569309</v>
      </c>
      <c r="K73" s="6">
        <f>IF(MarketingData[[#This Row],[Clicks]]=0, 0, MarketingData[[#This Row],[Conversions]]/MarketingData[[#This Row],[Clicks]])</f>
        <v>1.95822454308094E-2</v>
      </c>
      <c r="L73" s="4">
        <f>IF(MarketingData[[#This Row],[Conversions]]=0, 0, MarketingData[[#This Row],[Spend]]/MarketingData[[#This Row],[Conversions]])</f>
        <v>97.126687911107268</v>
      </c>
      <c r="M73" s="4">
        <f>IF(MarketingData[[#This Row],[Spend]]=0, 0, (MarketingData[[#This Row],[Revenue]]-MarketingData[[#This Row],[Spend]]) / MarketingData[[#This Row],[Spend]])</f>
        <v>8.2607823846294087E-2</v>
      </c>
    </row>
    <row r="74" spans="1:13" x14ac:dyDescent="0.3">
      <c r="A74" s="1">
        <v>45730</v>
      </c>
      <c r="B74" s="2" t="s">
        <v>8</v>
      </c>
      <c r="C74" s="2" t="s">
        <v>12</v>
      </c>
      <c r="D74" s="3">
        <v>8012</v>
      </c>
      <c r="E74" s="3">
        <v>658</v>
      </c>
      <c r="F74" s="3">
        <v>17</v>
      </c>
      <c r="G74" s="4">
        <v>1983.967063024138</v>
      </c>
      <c r="H74" s="4">
        <v>2911.0350269145251</v>
      </c>
      <c r="I74" s="6">
        <f>IF(MarketingData[[#This Row],[Impressions]]=0, 0, MarketingData[[#This Row],[Clicks]]/MarketingData[[#This Row],[Impressions]])</f>
        <v>8.2126809785322011E-2</v>
      </c>
      <c r="J74" s="3">
        <f>IF(MarketingData[[#This Row],[Clicks]]=0, 0, MarketingData[[#This Row],[Spend]]/MarketingData[[#This Row],[Clicks]])</f>
        <v>3.0151475121947389</v>
      </c>
      <c r="K74" s="6">
        <f>IF(MarketingData[[#This Row],[Clicks]]=0, 0, MarketingData[[#This Row],[Conversions]]/MarketingData[[#This Row],[Clicks]])</f>
        <v>2.5835866261398176E-2</v>
      </c>
      <c r="L74" s="4">
        <f>IF(MarketingData[[#This Row],[Conversions]]=0, 0, MarketingData[[#This Row],[Spend]]/MarketingData[[#This Row],[Conversions]])</f>
        <v>116.70394488377282</v>
      </c>
      <c r="M74" s="4">
        <f>IF(MarketingData[[#This Row],[Spend]]=0, 0, (MarketingData[[#This Row],[Revenue]]-MarketingData[[#This Row],[Spend]]) / MarketingData[[#This Row],[Spend]])</f>
        <v>0.46727991667223956</v>
      </c>
    </row>
    <row r="75" spans="1:13" x14ac:dyDescent="0.3">
      <c r="A75" s="1">
        <v>45731</v>
      </c>
      <c r="B75" s="2" t="s">
        <v>9</v>
      </c>
      <c r="C75" s="2" t="s">
        <v>13</v>
      </c>
      <c r="D75" s="3">
        <v>1785</v>
      </c>
      <c r="E75" s="3">
        <v>404</v>
      </c>
      <c r="F75" s="3">
        <v>98</v>
      </c>
      <c r="G75" s="4">
        <v>615.02360580544052</v>
      </c>
      <c r="H75" s="4">
        <v>1520.3726125152509</v>
      </c>
      <c r="I75" s="6">
        <f>IF(MarketingData[[#This Row],[Impressions]]=0, 0, MarketingData[[#This Row],[Clicks]]/MarketingData[[#This Row],[Impressions]])</f>
        <v>0.22633053221288515</v>
      </c>
      <c r="J75" s="3">
        <f>IF(MarketingData[[#This Row],[Clicks]]=0, 0, MarketingData[[#This Row],[Spend]]/MarketingData[[#This Row],[Clicks]])</f>
        <v>1.5223356579342586</v>
      </c>
      <c r="K75" s="6">
        <f>IF(MarketingData[[#This Row],[Clicks]]=0, 0, MarketingData[[#This Row],[Conversions]]/MarketingData[[#This Row],[Clicks]])</f>
        <v>0.24257425742574257</v>
      </c>
      <c r="L75" s="4">
        <f>IF(MarketingData[[#This Row],[Conversions]]=0, 0, MarketingData[[#This Row],[Spend]]/MarketingData[[#This Row],[Conversions]])</f>
        <v>6.2757510796473523</v>
      </c>
      <c r="M75" s="4">
        <f>IF(MarketingData[[#This Row],[Spend]]=0, 0, (MarketingData[[#This Row],[Revenue]]-MarketingData[[#This Row],[Spend]]) / MarketingData[[#This Row],[Spend]])</f>
        <v>1.4720557034947579</v>
      </c>
    </row>
    <row r="76" spans="1:13" x14ac:dyDescent="0.3">
      <c r="A76" s="1">
        <v>45732</v>
      </c>
      <c r="B76" s="2" t="s">
        <v>10</v>
      </c>
      <c r="C76" s="2" t="s">
        <v>14</v>
      </c>
      <c r="D76" s="3">
        <v>8016</v>
      </c>
      <c r="E76" s="3">
        <v>382</v>
      </c>
      <c r="F76" s="3">
        <v>54</v>
      </c>
      <c r="G76" s="4">
        <v>880.10081713080547</v>
      </c>
      <c r="H76" s="4">
        <v>2390.724871956812</v>
      </c>
      <c r="I76" s="6">
        <f>IF(MarketingData[[#This Row],[Impressions]]=0, 0, MarketingData[[#This Row],[Clicks]]/MarketingData[[#This Row],[Impressions]])</f>
        <v>4.7654690618762478E-2</v>
      </c>
      <c r="J76" s="3">
        <f>IF(MarketingData[[#This Row],[Clicks]]=0, 0, MarketingData[[#This Row],[Spend]]/MarketingData[[#This Row],[Clicks]])</f>
        <v>2.303928840656559</v>
      </c>
      <c r="K76" s="6">
        <f>IF(MarketingData[[#This Row],[Clicks]]=0, 0, MarketingData[[#This Row],[Conversions]]/MarketingData[[#This Row],[Clicks]])</f>
        <v>0.14136125654450263</v>
      </c>
      <c r="L76" s="4">
        <f>IF(MarketingData[[#This Row],[Conversions]]=0, 0, MarketingData[[#This Row],[Spend]]/MarketingData[[#This Row],[Conversions]])</f>
        <v>16.2981632802001</v>
      </c>
      <c r="M76" s="4">
        <f>IF(MarketingData[[#This Row],[Spend]]=0, 0, (MarketingData[[#This Row],[Revenue]]-MarketingData[[#This Row],[Spend]]) / MarketingData[[#This Row],[Spend]])</f>
        <v>1.716421602414544</v>
      </c>
    </row>
    <row r="77" spans="1:13" x14ac:dyDescent="0.3">
      <c r="A77" s="1">
        <v>45733</v>
      </c>
      <c r="B77" s="2" t="s">
        <v>11</v>
      </c>
      <c r="C77" s="2" t="s">
        <v>15</v>
      </c>
      <c r="D77" s="3">
        <v>5269</v>
      </c>
      <c r="E77" s="3">
        <v>594</v>
      </c>
      <c r="F77" s="3">
        <v>86</v>
      </c>
      <c r="G77" s="4">
        <v>1319.6291651687679</v>
      </c>
      <c r="H77" s="4">
        <v>2837.3064807474311</v>
      </c>
      <c r="I77" s="6">
        <f>IF(MarketingData[[#This Row],[Impressions]]=0, 0, MarketingData[[#This Row],[Clicks]]/MarketingData[[#This Row],[Impressions]])</f>
        <v>0.11273486430062631</v>
      </c>
      <c r="J77" s="3">
        <f>IF(MarketingData[[#This Row],[Clicks]]=0, 0, MarketingData[[#This Row],[Spend]]/MarketingData[[#This Row],[Clicks]])</f>
        <v>2.221597921159542</v>
      </c>
      <c r="K77" s="6">
        <f>IF(MarketingData[[#This Row],[Clicks]]=0, 0, MarketingData[[#This Row],[Conversions]]/MarketingData[[#This Row],[Clicks]])</f>
        <v>0.14478114478114479</v>
      </c>
      <c r="L77" s="4">
        <f>IF(MarketingData[[#This Row],[Conversions]]=0, 0, MarketingData[[#This Row],[Spend]]/MarketingData[[#This Row],[Conversions]])</f>
        <v>15.344525176381023</v>
      </c>
      <c r="M77" s="4">
        <f>IF(MarketingData[[#This Row],[Spend]]=0, 0, (MarketingData[[#This Row],[Revenue]]-MarketingData[[#This Row],[Spend]]) / MarketingData[[#This Row],[Spend]])</f>
        <v>1.1500786399977503</v>
      </c>
    </row>
    <row r="78" spans="1:13" x14ac:dyDescent="0.3">
      <c r="A78" s="1">
        <v>45734</v>
      </c>
      <c r="B78" s="2" t="s">
        <v>8</v>
      </c>
      <c r="C78" s="2" t="s">
        <v>12</v>
      </c>
      <c r="D78" s="3">
        <v>1696</v>
      </c>
      <c r="E78" s="3">
        <v>710</v>
      </c>
      <c r="F78" s="3">
        <v>28</v>
      </c>
      <c r="G78" s="4">
        <v>630.04177774384391</v>
      </c>
      <c r="H78" s="4">
        <v>4554.903664686226</v>
      </c>
      <c r="I78" s="6">
        <f>IF(MarketingData[[#This Row],[Impressions]]=0, 0, MarketingData[[#This Row],[Clicks]]/MarketingData[[#This Row],[Impressions]])</f>
        <v>0.41863207547169812</v>
      </c>
      <c r="J78" s="3">
        <f>IF(MarketingData[[#This Row],[Clicks]]=0, 0, MarketingData[[#This Row],[Spend]]/MarketingData[[#This Row],[Clicks]])</f>
        <v>0.88738278555470973</v>
      </c>
      <c r="K78" s="6">
        <f>IF(MarketingData[[#This Row],[Clicks]]=0, 0, MarketingData[[#This Row],[Conversions]]/MarketingData[[#This Row],[Clicks]])</f>
        <v>3.9436619718309862E-2</v>
      </c>
      <c r="L78" s="4">
        <f>IF(MarketingData[[#This Row],[Conversions]]=0, 0, MarketingData[[#This Row],[Spend]]/MarketingData[[#This Row],[Conversions]])</f>
        <v>22.501492062280139</v>
      </c>
      <c r="M78" s="4">
        <f>IF(MarketingData[[#This Row],[Spend]]=0, 0, (MarketingData[[#This Row],[Revenue]]-MarketingData[[#This Row],[Spend]]) / MarketingData[[#This Row],[Spend]])</f>
        <v>6.2295263990225633</v>
      </c>
    </row>
    <row r="79" spans="1:13" x14ac:dyDescent="0.3">
      <c r="A79" s="1">
        <v>45735</v>
      </c>
      <c r="B79" s="2" t="s">
        <v>9</v>
      </c>
      <c r="C79" s="2" t="s">
        <v>13</v>
      </c>
      <c r="D79" s="3">
        <v>9379</v>
      </c>
      <c r="E79" s="3">
        <v>799</v>
      </c>
      <c r="F79" s="3">
        <v>26</v>
      </c>
      <c r="G79" s="4">
        <v>206.72419532226959</v>
      </c>
      <c r="H79" s="4">
        <v>3693.5012290815112</v>
      </c>
      <c r="I79" s="6">
        <f>IF(MarketingData[[#This Row],[Impressions]]=0, 0, MarketingData[[#This Row],[Clicks]]/MarketingData[[#This Row],[Impressions]])</f>
        <v>8.5190318797313147E-2</v>
      </c>
      <c r="J79" s="3">
        <f>IF(MarketingData[[#This Row],[Clicks]]=0, 0, MarketingData[[#This Row],[Spend]]/MarketingData[[#This Row],[Clicks]])</f>
        <v>0.25872865497155145</v>
      </c>
      <c r="K79" s="6">
        <f>IF(MarketingData[[#This Row],[Clicks]]=0, 0, MarketingData[[#This Row],[Conversions]]/MarketingData[[#This Row],[Clicks]])</f>
        <v>3.2540675844806008E-2</v>
      </c>
      <c r="L79" s="4">
        <f>IF(MarketingData[[#This Row],[Conversions]]=0, 0, MarketingData[[#This Row],[Spend]]/MarketingData[[#This Row],[Conversions]])</f>
        <v>7.9509305893180615</v>
      </c>
      <c r="M79" s="4">
        <f>IF(MarketingData[[#This Row],[Spend]]=0, 0, (MarketingData[[#This Row],[Revenue]]-MarketingData[[#This Row],[Spend]]) / MarketingData[[#This Row],[Spend]])</f>
        <v>16.866806656683718</v>
      </c>
    </row>
    <row r="80" spans="1:13" x14ac:dyDescent="0.3">
      <c r="A80" s="1">
        <v>45736</v>
      </c>
      <c r="B80" s="2" t="s">
        <v>10</v>
      </c>
      <c r="C80" s="2" t="s">
        <v>14</v>
      </c>
      <c r="D80" s="3">
        <v>6290</v>
      </c>
      <c r="E80" s="3">
        <v>873</v>
      </c>
      <c r="F80" s="3">
        <v>50</v>
      </c>
      <c r="G80" s="4">
        <v>235.32245786986721</v>
      </c>
      <c r="H80" s="4">
        <v>4663.0687378063576</v>
      </c>
      <c r="I80" s="6">
        <f>IF(MarketingData[[#This Row],[Impressions]]=0, 0, MarketingData[[#This Row],[Clicks]]/MarketingData[[#This Row],[Impressions]])</f>
        <v>0.13879173290937996</v>
      </c>
      <c r="J80" s="3">
        <f>IF(MarketingData[[#This Row],[Clicks]]=0, 0, MarketingData[[#This Row],[Spend]]/MarketingData[[#This Row],[Clicks]])</f>
        <v>0.26955608003421216</v>
      </c>
      <c r="K80" s="6">
        <f>IF(MarketingData[[#This Row],[Clicks]]=0, 0, MarketingData[[#This Row],[Conversions]]/MarketingData[[#This Row],[Clicks]])</f>
        <v>5.7273768613974797E-2</v>
      </c>
      <c r="L80" s="4">
        <f>IF(MarketingData[[#This Row],[Conversions]]=0, 0, MarketingData[[#This Row],[Spend]]/MarketingData[[#This Row],[Conversions]])</f>
        <v>4.7064491573973442</v>
      </c>
      <c r="M80" s="4">
        <f>IF(MarketingData[[#This Row],[Spend]]=0, 0, (MarketingData[[#This Row],[Revenue]]-MarketingData[[#This Row],[Spend]]) / MarketingData[[#This Row],[Spend]])</f>
        <v>18.815655420295773</v>
      </c>
    </row>
    <row r="81" spans="1:13" x14ac:dyDescent="0.3">
      <c r="A81" s="1">
        <v>45737</v>
      </c>
      <c r="B81" s="2" t="s">
        <v>11</v>
      </c>
      <c r="C81" s="2" t="s">
        <v>15</v>
      </c>
      <c r="D81" s="3">
        <v>1430</v>
      </c>
      <c r="E81" s="3">
        <v>890</v>
      </c>
      <c r="F81" s="3">
        <v>28</v>
      </c>
      <c r="G81" s="4">
        <v>176.51519401459879</v>
      </c>
      <c r="H81" s="4">
        <v>3414.243353495202</v>
      </c>
      <c r="I81" s="6">
        <f>IF(MarketingData[[#This Row],[Impressions]]=0, 0, MarketingData[[#This Row],[Clicks]]/MarketingData[[#This Row],[Impressions]])</f>
        <v>0.6223776223776224</v>
      </c>
      <c r="J81" s="3">
        <f>IF(MarketingData[[#This Row],[Clicks]]=0, 0, MarketingData[[#This Row],[Spend]]/MarketingData[[#This Row],[Clicks]])</f>
        <v>0.19833167866808854</v>
      </c>
      <c r="K81" s="6">
        <f>IF(MarketingData[[#This Row],[Clicks]]=0, 0, MarketingData[[#This Row],[Conversions]]/MarketingData[[#This Row],[Clicks]])</f>
        <v>3.1460674157303373E-2</v>
      </c>
      <c r="L81" s="4">
        <f>IF(MarketingData[[#This Row],[Conversions]]=0, 0, MarketingData[[#This Row],[Spend]]/MarketingData[[#This Row],[Conversions]])</f>
        <v>6.3041140719499564</v>
      </c>
      <c r="M81" s="4">
        <f>IF(MarketingData[[#This Row],[Spend]]=0, 0, (MarketingData[[#This Row],[Revenue]]-MarketingData[[#This Row],[Spend]]) / MarketingData[[#This Row],[Spend]])</f>
        <v>18.342489877742903</v>
      </c>
    </row>
    <row r="82" spans="1:13" x14ac:dyDescent="0.3">
      <c r="A82" s="1">
        <v>45738</v>
      </c>
      <c r="B82" s="2" t="s">
        <v>8</v>
      </c>
      <c r="C82" s="2" t="s">
        <v>12</v>
      </c>
      <c r="D82" s="3">
        <v>1265</v>
      </c>
      <c r="E82" s="3">
        <v>267</v>
      </c>
      <c r="F82" s="3">
        <v>87</v>
      </c>
      <c r="G82" s="4">
        <v>1367.3113069588089</v>
      </c>
      <c r="H82" s="4">
        <v>3556.932631125012</v>
      </c>
      <c r="I82" s="6">
        <f>IF(MarketingData[[#This Row],[Impressions]]=0, 0, MarketingData[[#This Row],[Clicks]]/MarketingData[[#This Row],[Impressions]])</f>
        <v>0.21106719367588933</v>
      </c>
      <c r="J82" s="3">
        <f>IF(MarketingData[[#This Row],[Clicks]]=0, 0, MarketingData[[#This Row],[Spend]]/MarketingData[[#This Row],[Clicks]])</f>
        <v>5.1210161309318689</v>
      </c>
      <c r="K82" s="6">
        <f>IF(MarketingData[[#This Row],[Clicks]]=0, 0, MarketingData[[#This Row],[Conversions]]/MarketingData[[#This Row],[Clicks]])</f>
        <v>0.3258426966292135</v>
      </c>
      <c r="L82" s="4">
        <f>IF(MarketingData[[#This Row],[Conversions]]=0, 0, MarketingData[[#This Row],[Spend]]/MarketingData[[#This Row],[Conversions]])</f>
        <v>15.716221919066768</v>
      </c>
      <c r="M82" s="4">
        <f>IF(MarketingData[[#This Row],[Spend]]=0, 0, (MarketingData[[#This Row],[Revenue]]-MarketingData[[#This Row],[Spend]]) / MarketingData[[#This Row],[Spend]])</f>
        <v>1.6014065802149962</v>
      </c>
    </row>
    <row r="83" spans="1:13" x14ac:dyDescent="0.3">
      <c r="A83" s="1">
        <v>45739</v>
      </c>
      <c r="B83" s="2" t="s">
        <v>9</v>
      </c>
      <c r="C83" s="2" t="s">
        <v>13</v>
      </c>
      <c r="D83" s="3">
        <v>3106</v>
      </c>
      <c r="E83" s="3">
        <v>508</v>
      </c>
      <c r="F83" s="3">
        <v>13</v>
      </c>
      <c r="G83" s="4">
        <v>1871.373769414259</v>
      </c>
      <c r="H83" s="4">
        <v>2530.460050244028</v>
      </c>
      <c r="I83" s="6">
        <f>IF(MarketingData[[#This Row],[Impressions]]=0, 0, MarketingData[[#This Row],[Clicks]]/MarketingData[[#This Row],[Impressions]])</f>
        <v>0.16355441081777206</v>
      </c>
      <c r="J83" s="3">
        <f>IF(MarketingData[[#This Row],[Clicks]]=0, 0, MarketingData[[#This Row],[Spend]]/MarketingData[[#This Row],[Clicks]])</f>
        <v>3.6838066327052341</v>
      </c>
      <c r="K83" s="6">
        <f>IF(MarketingData[[#This Row],[Clicks]]=0, 0, MarketingData[[#This Row],[Conversions]]/MarketingData[[#This Row],[Clicks]])</f>
        <v>2.5590551181102362E-2</v>
      </c>
      <c r="L83" s="4">
        <f>IF(MarketingData[[#This Row],[Conversions]]=0, 0, MarketingData[[#This Row],[Spend]]/MarketingData[[#This Row],[Conversions]])</f>
        <v>143.95182841648145</v>
      </c>
      <c r="M83" s="4">
        <f>IF(MarketingData[[#This Row],[Spend]]=0, 0, (MarketingData[[#This Row],[Revenue]]-MarketingData[[#This Row],[Spend]]) / MarketingData[[#This Row],[Spend]])</f>
        <v>0.35219382231485669</v>
      </c>
    </row>
    <row r="84" spans="1:13" x14ac:dyDescent="0.3">
      <c r="A84" s="1">
        <v>45740</v>
      </c>
      <c r="B84" s="2" t="s">
        <v>10</v>
      </c>
      <c r="C84" s="2" t="s">
        <v>14</v>
      </c>
      <c r="D84" s="3">
        <v>1822</v>
      </c>
      <c r="E84" s="3">
        <v>180</v>
      </c>
      <c r="F84" s="3">
        <v>97</v>
      </c>
      <c r="G84" s="4">
        <v>1632.6105689907561</v>
      </c>
      <c r="H84" s="4">
        <v>2850.4572961198692</v>
      </c>
      <c r="I84" s="6">
        <f>IF(MarketingData[[#This Row],[Impressions]]=0, 0, MarketingData[[#This Row],[Clicks]]/MarketingData[[#This Row],[Impressions]])</f>
        <v>9.8792535675082324E-2</v>
      </c>
      <c r="J84" s="3">
        <f>IF(MarketingData[[#This Row],[Clicks]]=0, 0, MarketingData[[#This Row],[Spend]]/MarketingData[[#This Row],[Clicks]])</f>
        <v>9.0700587166153106</v>
      </c>
      <c r="K84" s="6">
        <f>IF(MarketingData[[#This Row],[Clicks]]=0, 0, MarketingData[[#This Row],[Conversions]]/MarketingData[[#This Row],[Clicks]])</f>
        <v>0.53888888888888886</v>
      </c>
      <c r="L84" s="4">
        <f>IF(MarketingData[[#This Row],[Conversions]]=0, 0, MarketingData[[#This Row],[Spend]]/MarketingData[[#This Row],[Conversions]])</f>
        <v>16.831036793719136</v>
      </c>
      <c r="M84" s="4">
        <f>IF(MarketingData[[#This Row],[Spend]]=0, 0, (MarketingData[[#This Row],[Revenue]]-MarketingData[[#This Row],[Spend]]) / MarketingData[[#This Row],[Spend]])</f>
        <v>0.74595053484307594</v>
      </c>
    </row>
    <row r="85" spans="1:13" x14ac:dyDescent="0.3">
      <c r="A85" s="1">
        <v>45741</v>
      </c>
      <c r="B85" s="2" t="s">
        <v>11</v>
      </c>
      <c r="C85" s="2" t="s">
        <v>15</v>
      </c>
      <c r="D85" s="3">
        <v>6956</v>
      </c>
      <c r="E85" s="3">
        <v>271</v>
      </c>
      <c r="F85" s="3">
        <v>48</v>
      </c>
      <c r="G85" s="4">
        <v>280.52376342516698</v>
      </c>
      <c r="H85" s="4">
        <v>4982.7049181869525</v>
      </c>
      <c r="I85" s="6">
        <f>IF(MarketingData[[#This Row],[Impressions]]=0, 0, MarketingData[[#This Row],[Clicks]]/MarketingData[[#This Row],[Impressions]])</f>
        <v>3.8959171937895345E-2</v>
      </c>
      <c r="J85" s="3">
        <f>IF(MarketingData[[#This Row],[Clicks]]=0, 0, MarketingData[[#This Row],[Spend]]/MarketingData[[#This Row],[Clicks]])</f>
        <v>1.0351430384692508</v>
      </c>
      <c r="K85" s="6">
        <f>IF(MarketingData[[#This Row],[Clicks]]=0, 0, MarketingData[[#This Row],[Conversions]]/MarketingData[[#This Row],[Clicks]])</f>
        <v>0.17712177121771217</v>
      </c>
      <c r="L85" s="4">
        <f>IF(MarketingData[[#This Row],[Conversions]]=0, 0, MarketingData[[#This Row],[Spend]]/MarketingData[[#This Row],[Conversions]])</f>
        <v>5.844245071357645</v>
      </c>
      <c r="M85" s="4">
        <f>IF(MarketingData[[#This Row],[Spend]]=0, 0, (MarketingData[[#This Row],[Revenue]]-MarketingData[[#This Row],[Spend]]) / MarketingData[[#This Row],[Spend]])</f>
        <v>16.762149121873406</v>
      </c>
    </row>
    <row r="86" spans="1:13" x14ac:dyDescent="0.3">
      <c r="A86" s="1">
        <v>45742</v>
      </c>
      <c r="B86" s="2" t="s">
        <v>8</v>
      </c>
      <c r="C86" s="2" t="s">
        <v>12</v>
      </c>
      <c r="D86" s="3">
        <v>2175</v>
      </c>
      <c r="E86" s="3">
        <v>969</v>
      </c>
      <c r="F86" s="3">
        <v>17</v>
      </c>
      <c r="G86" s="4">
        <v>649.58752856929777</v>
      </c>
      <c r="H86" s="4">
        <v>1190.7443384044741</v>
      </c>
      <c r="I86" s="6">
        <f>IF(MarketingData[[#This Row],[Impressions]]=0, 0, MarketingData[[#This Row],[Clicks]]/MarketingData[[#This Row],[Impressions]])</f>
        <v>0.44551724137931037</v>
      </c>
      <c r="J86" s="3">
        <f>IF(MarketingData[[#This Row],[Clicks]]=0, 0, MarketingData[[#This Row],[Spend]]/MarketingData[[#This Row],[Clicks]])</f>
        <v>0.67036896653178302</v>
      </c>
      <c r="K86" s="6">
        <f>IF(MarketingData[[#This Row],[Clicks]]=0, 0, MarketingData[[#This Row],[Conversions]]/MarketingData[[#This Row],[Clicks]])</f>
        <v>1.7543859649122806E-2</v>
      </c>
      <c r="L86" s="4">
        <f>IF(MarketingData[[#This Row],[Conversions]]=0, 0, MarketingData[[#This Row],[Spend]]/MarketingData[[#This Row],[Conversions]])</f>
        <v>38.211031092311636</v>
      </c>
      <c r="M86" s="4">
        <f>IF(MarketingData[[#This Row],[Spend]]=0, 0, (MarketingData[[#This Row],[Revenue]]-MarketingData[[#This Row],[Spend]]) / MarketingData[[#This Row],[Spend]])</f>
        <v>0.83307758544420063</v>
      </c>
    </row>
    <row r="87" spans="1:13" x14ac:dyDescent="0.3">
      <c r="A87" s="1">
        <v>45743</v>
      </c>
      <c r="B87" s="2" t="s">
        <v>9</v>
      </c>
      <c r="C87" s="2" t="s">
        <v>13</v>
      </c>
      <c r="D87" s="3">
        <v>2071</v>
      </c>
      <c r="E87" s="3">
        <v>910</v>
      </c>
      <c r="F87" s="3">
        <v>77</v>
      </c>
      <c r="G87" s="4">
        <v>277.38661703680782</v>
      </c>
      <c r="H87" s="4">
        <v>4121.4795152942643</v>
      </c>
      <c r="I87" s="6">
        <f>IF(MarketingData[[#This Row],[Impressions]]=0, 0, MarketingData[[#This Row],[Clicks]]/MarketingData[[#This Row],[Impressions]])</f>
        <v>0.43940125543215836</v>
      </c>
      <c r="J87" s="3">
        <f>IF(MarketingData[[#This Row],[Clicks]]=0, 0, MarketingData[[#This Row],[Spend]]/MarketingData[[#This Row],[Clicks]])</f>
        <v>0.30482045828220639</v>
      </c>
      <c r="K87" s="6">
        <f>IF(MarketingData[[#This Row],[Clicks]]=0, 0, MarketingData[[#This Row],[Conversions]]/MarketingData[[#This Row],[Clicks]])</f>
        <v>8.461538461538462E-2</v>
      </c>
      <c r="L87" s="4">
        <f>IF(MarketingData[[#This Row],[Conversions]]=0, 0, MarketingData[[#This Row],[Spend]]/MarketingData[[#This Row],[Conversions]])</f>
        <v>3.6024235978806209</v>
      </c>
      <c r="M87" s="4">
        <f>IF(MarketingData[[#This Row],[Spend]]=0, 0, (MarketingData[[#This Row],[Revenue]]-MarketingData[[#This Row],[Spend]]) / MarketingData[[#This Row],[Spend]])</f>
        <v>13.858249324794803</v>
      </c>
    </row>
    <row r="88" spans="1:13" x14ac:dyDescent="0.3">
      <c r="A88" s="1">
        <v>45744</v>
      </c>
      <c r="B88" s="2" t="s">
        <v>10</v>
      </c>
      <c r="C88" s="2" t="s">
        <v>14</v>
      </c>
      <c r="D88" s="3">
        <v>7504</v>
      </c>
      <c r="E88" s="3">
        <v>687</v>
      </c>
      <c r="F88" s="3">
        <v>27</v>
      </c>
      <c r="G88" s="4">
        <v>1227.4296991938891</v>
      </c>
      <c r="H88" s="4">
        <v>3008.7009252652651</v>
      </c>
      <c r="I88" s="6">
        <f>IF(MarketingData[[#This Row],[Impressions]]=0, 0, MarketingData[[#This Row],[Clicks]]/MarketingData[[#This Row],[Impressions]])</f>
        <v>9.1551172707889122E-2</v>
      </c>
      <c r="J88" s="3">
        <f>IF(MarketingData[[#This Row],[Clicks]]=0, 0, MarketingData[[#This Row],[Spend]]/MarketingData[[#This Row],[Clicks]])</f>
        <v>1.7866516727713087</v>
      </c>
      <c r="K88" s="6">
        <f>IF(MarketingData[[#This Row],[Clicks]]=0, 0, MarketingData[[#This Row],[Conversions]]/MarketingData[[#This Row],[Clicks]])</f>
        <v>3.9301310043668124E-2</v>
      </c>
      <c r="L88" s="4">
        <f>IF(MarketingData[[#This Row],[Conversions]]=0, 0, MarketingData[[#This Row],[Spend]]/MarketingData[[#This Row],[Conversions]])</f>
        <v>45.460359229403302</v>
      </c>
      <c r="M88" s="4">
        <f>IF(MarketingData[[#This Row],[Spend]]=0, 0, (MarketingData[[#This Row],[Revenue]]-MarketingData[[#This Row],[Spend]]) / MarketingData[[#This Row],[Spend]])</f>
        <v>1.4512205686738888</v>
      </c>
    </row>
    <row r="89" spans="1:13" x14ac:dyDescent="0.3">
      <c r="A89" s="1">
        <v>45745</v>
      </c>
      <c r="B89" s="2" t="s">
        <v>11</v>
      </c>
      <c r="C89" s="2" t="s">
        <v>15</v>
      </c>
      <c r="D89" s="3">
        <v>6743</v>
      </c>
      <c r="E89" s="3">
        <v>862</v>
      </c>
      <c r="F89" s="3">
        <v>96</v>
      </c>
      <c r="G89" s="4">
        <v>1514.395630858525</v>
      </c>
      <c r="H89" s="4">
        <v>1275.1951333421721</v>
      </c>
      <c r="I89" s="6">
        <f>IF(MarketingData[[#This Row],[Impressions]]=0, 0, MarketingData[[#This Row],[Clicks]]/MarketingData[[#This Row],[Impressions]])</f>
        <v>0.12783627465519798</v>
      </c>
      <c r="J89" s="3">
        <f>IF(MarketingData[[#This Row],[Clicks]]=0, 0, MarketingData[[#This Row],[Spend]]/MarketingData[[#This Row],[Clicks]])</f>
        <v>1.7568394789542054</v>
      </c>
      <c r="K89" s="6">
        <f>IF(MarketingData[[#This Row],[Clicks]]=0, 0, MarketingData[[#This Row],[Conversions]]/MarketingData[[#This Row],[Clicks]])</f>
        <v>0.11136890951276102</v>
      </c>
      <c r="L89" s="4">
        <f>IF(MarketingData[[#This Row],[Conversions]]=0, 0, MarketingData[[#This Row],[Spend]]/MarketingData[[#This Row],[Conversions]])</f>
        <v>15.774954488109636</v>
      </c>
      <c r="M89" s="4">
        <f>IF(MarketingData[[#This Row],[Spend]]=0, 0, (MarketingData[[#This Row],[Revenue]]-MarketingData[[#This Row],[Spend]]) / MarketingData[[#This Row],[Spend]])</f>
        <v>-0.15795112759322208</v>
      </c>
    </row>
    <row r="90" spans="1:13" x14ac:dyDescent="0.3">
      <c r="A90" s="1">
        <v>45746</v>
      </c>
      <c r="B90" s="2" t="s">
        <v>8</v>
      </c>
      <c r="C90" s="2" t="s">
        <v>12</v>
      </c>
      <c r="D90" s="3">
        <v>5246</v>
      </c>
      <c r="E90" s="3">
        <v>209</v>
      </c>
      <c r="F90" s="3">
        <v>90</v>
      </c>
      <c r="G90" s="4">
        <v>269.81111196072908</v>
      </c>
      <c r="H90" s="4">
        <v>1317.6380558296889</v>
      </c>
      <c r="I90" s="6">
        <f>IF(MarketingData[[#This Row],[Impressions]]=0, 0, MarketingData[[#This Row],[Clicks]]/MarketingData[[#This Row],[Impressions]])</f>
        <v>3.9839878002287457E-2</v>
      </c>
      <c r="J90" s="3">
        <f>IF(MarketingData[[#This Row],[Clicks]]=0, 0, MarketingData[[#This Row],[Spend]]/MarketingData[[#This Row],[Clicks]])</f>
        <v>1.2909622581853066</v>
      </c>
      <c r="K90" s="6">
        <f>IF(MarketingData[[#This Row],[Clicks]]=0, 0, MarketingData[[#This Row],[Conversions]]/MarketingData[[#This Row],[Clicks]])</f>
        <v>0.43062200956937802</v>
      </c>
      <c r="L90" s="4">
        <f>IF(MarketingData[[#This Row],[Conversions]]=0, 0, MarketingData[[#This Row],[Spend]]/MarketingData[[#This Row],[Conversions]])</f>
        <v>2.997901244008101</v>
      </c>
      <c r="M90" s="4">
        <f>IF(MarketingData[[#This Row],[Spend]]=0, 0, (MarketingData[[#This Row],[Revenue]]-MarketingData[[#This Row],[Spend]]) / MarketingData[[#This Row],[Spend]])</f>
        <v>3.8835574126445569</v>
      </c>
    </row>
    <row r="91" spans="1:13" x14ac:dyDescent="0.3">
      <c r="A91" s="1">
        <v>45747</v>
      </c>
      <c r="B91" s="2" t="s">
        <v>9</v>
      </c>
      <c r="C91" s="2" t="s">
        <v>13</v>
      </c>
      <c r="D91" s="3">
        <v>6472</v>
      </c>
      <c r="E91" s="3">
        <v>391</v>
      </c>
      <c r="F91" s="3">
        <v>24</v>
      </c>
      <c r="G91" s="4">
        <v>458.91318484162173</v>
      </c>
      <c r="H91" s="4">
        <v>3548.9307208790751</v>
      </c>
      <c r="I91" s="6">
        <f>IF(MarketingData[[#This Row],[Impressions]]=0, 0, MarketingData[[#This Row],[Clicks]]/MarketingData[[#This Row],[Impressions]])</f>
        <v>6.0414091470951795E-2</v>
      </c>
      <c r="J91" s="3">
        <f>IF(MarketingData[[#This Row],[Clicks]]=0, 0, MarketingData[[#This Row],[Spend]]/MarketingData[[#This Row],[Clicks]])</f>
        <v>1.1736910098251194</v>
      </c>
      <c r="K91" s="6">
        <f>IF(MarketingData[[#This Row],[Clicks]]=0, 0, MarketingData[[#This Row],[Conversions]]/MarketingData[[#This Row],[Clicks]])</f>
        <v>6.1381074168797956E-2</v>
      </c>
      <c r="L91" s="4">
        <f>IF(MarketingData[[#This Row],[Conversions]]=0, 0, MarketingData[[#This Row],[Spend]]/MarketingData[[#This Row],[Conversions]])</f>
        <v>19.121382701734237</v>
      </c>
      <c r="M91" s="4">
        <f>IF(MarketingData[[#This Row],[Spend]]=0, 0, (MarketingData[[#This Row],[Revenue]]-MarketingData[[#This Row],[Spend]]) / MarketingData[[#This Row],[Spend]])</f>
        <v>6.7333378907033747</v>
      </c>
    </row>
    <row r="92" spans="1:13" x14ac:dyDescent="0.3">
      <c r="A92" s="1">
        <v>45748</v>
      </c>
      <c r="B92" s="2" t="s">
        <v>10</v>
      </c>
      <c r="C92" s="2" t="s">
        <v>14</v>
      </c>
      <c r="D92" s="3">
        <v>5791</v>
      </c>
      <c r="E92" s="3">
        <v>693</v>
      </c>
      <c r="F92" s="3">
        <v>64</v>
      </c>
      <c r="G92" s="4">
        <v>1379.236470633678</v>
      </c>
      <c r="H92" s="4">
        <v>4596.474378602793</v>
      </c>
      <c r="I92" s="6">
        <f>IF(MarketingData[[#This Row],[Impressions]]=0, 0, MarketingData[[#This Row],[Clicks]]/MarketingData[[#This Row],[Impressions]])</f>
        <v>0.11966845104472457</v>
      </c>
      <c r="J92" s="3">
        <f>IF(MarketingData[[#This Row],[Clicks]]=0, 0, MarketingData[[#This Row],[Spend]]/MarketingData[[#This Row],[Clicks]])</f>
        <v>1.9902402173646148</v>
      </c>
      <c r="K92" s="6">
        <f>IF(MarketingData[[#This Row],[Clicks]]=0, 0, MarketingData[[#This Row],[Conversions]]/MarketingData[[#This Row],[Clicks]])</f>
        <v>9.2352092352092352E-2</v>
      </c>
      <c r="L92" s="4">
        <f>IF(MarketingData[[#This Row],[Conversions]]=0, 0, MarketingData[[#This Row],[Spend]]/MarketingData[[#This Row],[Conversions]])</f>
        <v>21.550569853651218</v>
      </c>
      <c r="M92" s="4">
        <f>IF(MarketingData[[#This Row],[Spend]]=0, 0, (MarketingData[[#This Row],[Revenue]]-MarketingData[[#This Row],[Spend]]) / MarketingData[[#This Row],[Spend]])</f>
        <v>2.3326224157130819</v>
      </c>
    </row>
    <row r="93" spans="1:13" x14ac:dyDescent="0.3">
      <c r="A93" s="1">
        <v>45749</v>
      </c>
      <c r="B93" s="2" t="s">
        <v>11</v>
      </c>
      <c r="C93" s="2" t="s">
        <v>15</v>
      </c>
      <c r="D93" s="3">
        <v>5193</v>
      </c>
      <c r="E93" s="3">
        <v>993</v>
      </c>
      <c r="F93" s="3">
        <v>58</v>
      </c>
      <c r="G93" s="4">
        <v>1905.8819282187981</v>
      </c>
      <c r="H93" s="4">
        <v>3883.506069892574</v>
      </c>
      <c r="I93" s="6">
        <f>IF(MarketingData[[#This Row],[Impressions]]=0, 0, MarketingData[[#This Row],[Clicks]]/MarketingData[[#This Row],[Impressions]])</f>
        <v>0.19121894858463315</v>
      </c>
      <c r="J93" s="3">
        <f>IF(MarketingData[[#This Row],[Clicks]]=0, 0, MarketingData[[#This Row],[Spend]]/MarketingData[[#This Row],[Clicks]])</f>
        <v>1.9193171482565943</v>
      </c>
      <c r="K93" s="6">
        <f>IF(MarketingData[[#This Row],[Clicks]]=0, 0, MarketingData[[#This Row],[Conversions]]/MarketingData[[#This Row],[Clicks]])</f>
        <v>5.8408862034239679E-2</v>
      </c>
      <c r="L93" s="4">
        <f>IF(MarketingData[[#This Row],[Conversions]]=0, 0, MarketingData[[#This Row],[Spend]]/MarketingData[[#This Row],[Conversions]])</f>
        <v>32.860033245151691</v>
      </c>
      <c r="M93" s="4">
        <f>IF(MarketingData[[#This Row],[Spend]]=0, 0, (MarketingData[[#This Row],[Revenue]]-MarketingData[[#This Row],[Spend]]) / MarketingData[[#This Row],[Spend]])</f>
        <v>1.0376425277939578</v>
      </c>
    </row>
    <row r="94" spans="1:13" x14ac:dyDescent="0.3">
      <c r="A94" s="1">
        <v>45750</v>
      </c>
      <c r="B94" s="2" t="s">
        <v>8</v>
      </c>
      <c r="C94" s="2" t="s">
        <v>12</v>
      </c>
      <c r="D94" s="3">
        <v>2110</v>
      </c>
      <c r="E94" s="3">
        <v>836</v>
      </c>
      <c r="F94" s="3">
        <v>26</v>
      </c>
      <c r="G94" s="4">
        <v>480.17603092197021</v>
      </c>
      <c r="H94" s="4">
        <v>3526.5375776255992</v>
      </c>
      <c r="I94" s="6">
        <f>IF(MarketingData[[#This Row],[Impressions]]=0, 0, MarketingData[[#This Row],[Clicks]]/MarketingData[[#This Row],[Impressions]])</f>
        <v>0.39620853080568719</v>
      </c>
      <c r="J94" s="3">
        <f>IF(MarketingData[[#This Row],[Clicks]]=0, 0, MarketingData[[#This Row],[Spend]]/MarketingData[[#This Row],[Clicks]])</f>
        <v>0.57437324272962942</v>
      </c>
      <c r="K94" s="6">
        <f>IF(MarketingData[[#This Row],[Clicks]]=0, 0, MarketingData[[#This Row],[Conversions]]/MarketingData[[#This Row],[Clicks]])</f>
        <v>3.1100478468899521E-2</v>
      </c>
      <c r="L94" s="4">
        <f>IF(MarketingData[[#This Row],[Conversions]]=0, 0, MarketingData[[#This Row],[Spend]]/MarketingData[[#This Row],[Conversions]])</f>
        <v>18.468308881614238</v>
      </c>
      <c r="M94" s="4">
        <f>IF(MarketingData[[#This Row],[Spend]]=0, 0, (MarketingData[[#This Row],[Revenue]]-MarketingData[[#This Row],[Spend]]) / MarketingData[[#This Row],[Spend]])</f>
        <v>6.3442599182937354</v>
      </c>
    </row>
    <row r="95" spans="1:13" x14ac:dyDescent="0.3">
      <c r="A95" s="1">
        <v>45751</v>
      </c>
      <c r="B95" s="2" t="s">
        <v>9</v>
      </c>
      <c r="C95" s="2" t="s">
        <v>13</v>
      </c>
      <c r="D95" s="3">
        <v>8125</v>
      </c>
      <c r="E95" s="3">
        <v>910</v>
      </c>
      <c r="F95" s="3">
        <v>40</v>
      </c>
      <c r="G95" s="4">
        <v>929.09645425761914</v>
      </c>
      <c r="H95" s="4">
        <v>1535.3408661013109</v>
      </c>
      <c r="I95" s="6">
        <f>IF(MarketingData[[#This Row],[Impressions]]=0, 0, MarketingData[[#This Row],[Clicks]]/MarketingData[[#This Row],[Impressions]])</f>
        <v>0.112</v>
      </c>
      <c r="J95" s="3">
        <f>IF(MarketingData[[#This Row],[Clicks]]=0, 0, MarketingData[[#This Row],[Spend]]/MarketingData[[#This Row],[Clicks]])</f>
        <v>1.0209851145688122</v>
      </c>
      <c r="K95" s="6">
        <f>IF(MarketingData[[#This Row],[Clicks]]=0, 0, MarketingData[[#This Row],[Conversions]]/MarketingData[[#This Row],[Clicks]])</f>
        <v>4.3956043956043959E-2</v>
      </c>
      <c r="L95" s="4">
        <f>IF(MarketingData[[#This Row],[Conversions]]=0, 0, MarketingData[[#This Row],[Spend]]/MarketingData[[#This Row],[Conversions]])</f>
        <v>23.227411356440477</v>
      </c>
      <c r="M95" s="4">
        <f>IF(MarketingData[[#This Row],[Spend]]=0, 0, (MarketingData[[#This Row],[Revenue]]-MarketingData[[#This Row],[Spend]]) / MarketingData[[#This Row],[Spend]])</f>
        <v>0.65250966039699554</v>
      </c>
    </row>
    <row r="96" spans="1:13" x14ac:dyDescent="0.3">
      <c r="A96" s="1">
        <v>45752</v>
      </c>
      <c r="B96" s="2" t="s">
        <v>10</v>
      </c>
      <c r="C96" s="2" t="s">
        <v>14</v>
      </c>
      <c r="D96" s="3">
        <v>8512</v>
      </c>
      <c r="E96" s="3">
        <v>328</v>
      </c>
      <c r="F96" s="3">
        <v>99</v>
      </c>
      <c r="G96" s="4">
        <v>860.57780301922821</v>
      </c>
      <c r="H96" s="4">
        <v>4387.9279246851793</v>
      </c>
      <c r="I96" s="6">
        <f>IF(MarketingData[[#This Row],[Impressions]]=0, 0, MarketingData[[#This Row],[Clicks]]/MarketingData[[#This Row],[Impressions]])</f>
        <v>3.8533834586466163E-2</v>
      </c>
      <c r="J96" s="3">
        <f>IF(MarketingData[[#This Row],[Clicks]]=0, 0, MarketingData[[#This Row],[Spend]]/MarketingData[[#This Row],[Clicks]])</f>
        <v>2.6237128140830128</v>
      </c>
      <c r="K96" s="6">
        <f>IF(MarketingData[[#This Row],[Clicks]]=0, 0, MarketingData[[#This Row],[Conversions]]/MarketingData[[#This Row],[Clicks]])</f>
        <v>0.30182926829268292</v>
      </c>
      <c r="L96" s="4">
        <f>IF(MarketingData[[#This Row],[Conversions]]=0, 0, MarketingData[[#This Row],[Spend]]/MarketingData[[#This Row],[Conversions]])</f>
        <v>8.6927050810023054</v>
      </c>
      <c r="M96" s="4">
        <f>IF(MarketingData[[#This Row],[Spend]]=0, 0, (MarketingData[[#This Row],[Revenue]]-MarketingData[[#This Row],[Spend]]) / MarketingData[[#This Row],[Spend]])</f>
        <v>4.0988160620581775</v>
      </c>
    </row>
    <row r="97" spans="1:13" x14ac:dyDescent="0.3">
      <c r="A97" s="1">
        <v>45753</v>
      </c>
      <c r="B97" s="2" t="s">
        <v>11</v>
      </c>
      <c r="C97" s="2" t="s">
        <v>15</v>
      </c>
      <c r="D97" s="3">
        <v>3481</v>
      </c>
      <c r="E97" s="3">
        <v>657</v>
      </c>
      <c r="F97" s="3">
        <v>41</v>
      </c>
      <c r="G97" s="4">
        <v>1375.712610938748</v>
      </c>
      <c r="H97" s="4">
        <v>1059.430303045498</v>
      </c>
      <c r="I97" s="6">
        <f>IF(MarketingData[[#This Row],[Impressions]]=0, 0, MarketingData[[#This Row],[Clicks]]/MarketingData[[#This Row],[Impressions]])</f>
        <v>0.18873886814133869</v>
      </c>
      <c r="J97" s="3">
        <f>IF(MarketingData[[#This Row],[Clicks]]=0, 0, MarketingData[[#This Row],[Spend]]/MarketingData[[#This Row],[Clicks]])</f>
        <v>2.0939309146708491</v>
      </c>
      <c r="K97" s="6">
        <f>IF(MarketingData[[#This Row],[Clicks]]=0, 0, MarketingData[[#This Row],[Conversions]]/MarketingData[[#This Row],[Clicks]])</f>
        <v>6.2404870624048703E-2</v>
      </c>
      <c r="L97" s="4">
        <f>IF(MarketingData[[#This Row],[Conversions]]=0, 0, MarketingData[[#This Row],[Spend]]/MarketingData[[#This Row],[Conversions]])</f>
        <v>33.553966120457268</v>
      </c>
      <c r="M97" s="4">
        <f>IF(MarketingData[[#This Row],[Spend]]=0, 0, (MarketingData[[#This Row],[Revenue]]-MarketingData[[#This Row],[Spend]]) / MarketingData[[#This Row],[Spend]])</f>
        <v>-0.2299043458483874</v>
      </c>
    </row>
    <row r="98" spans="1:13" x14ac:dyDescent="0.3">
      <c r="A98" s="1">
        <v>45754</v>
      </c>
      <c r="B98" s="2" t="s">
        <v>8</v>
      </c>
      <c r="C98" s="2" t="s">
        <v>12</v>
      </c>
      <c r="D98" s="3">
        <v>7935</v>
      </c>
      <c r="E98" s="3">
        <v>746</v>
      </c>
      <c r="F98" s="3">
        <v>32</v>
      </c>
      <c r="G98" s="4">
        <v>954.24710039884167</v>
      </c>
      <c r="H98" s="4">
        <v>3178.8967355799009</v>
      </c>
      <c r="I98" s="6">
        <f>IF(MarketingData[[#This Row],[Impressions]]=0, 0, MarketingData[[#This Row],[Clicks]]/MarketingData[[#This Row],[Impressions]])</f>
        <v>9.4013862633900436E-2</v>
      </c>
      <c r="J98" s="3">
        <f>IF(MarketingData[[#This Row],[Clicks]]=0, 0, MarketingData[[#This Row],[Spend]]/MarketingData[[#This Row],[Clicks]])</f>
        <v>1.2791516091137287</v>
      </c>
      <c r="K98" s="6">
        <f>IF(MarketingData[[#This Row],[Clicks]]=0, 0, MarketingData[[#This Row],[Conversions]]/MarketingData[[#This Row],[Clicks]])</f>
        <v>4.2895442359249331E-2</v>
      </c>
      <c r="L98" s="4">
        <f>IF(MarketingData[[#This Row],[Conversions]]=0, 0, MarketingData[[#This Row],[Spend]]/MarketingData[[#This Row],[Conversions]])</f>
        <v>29.820221887463802</v>
      </c>
      <c r="M98" s="4">
        <f>IF(MarketingData[[#This Row],[Spend]]=0, 0, (MarketingData[[#This Row],[Revenue]]-MarketingData[[#This Row],[Spend]]) / MarketingData[[#This Row],[Spend]])</f>
        <v>2.3313140110682382</v>
      </c>
    </row>
    <row r="99" spans="1:13" x14ac:dyDescent="0.3">
      <c r="A99" s="1">
        <v>45755</v>
      </c>
      <c r="B99" s="2" t="s">
        <v>9</v>
      </c>
      <c r="C99" s="2" t="s">
        <v>13</v>
      </c>
      <c r="D99" s="3">
        <v>3090</v>
      </c>
      <c r="E99" s="3">
        <v>548</v>
      </c>
      <c r="F99" s="3">
        <v>86</v>
      </c>
      <c r="G99" s="4">
        <v>1057.599905824341</v>
      </c>
      <c r="H99" s="4">
        <v>3416.786636016036</v>
      </c>
      <c r="I99" s="6">
        <f>IF(MarketingData[[#This Row],[Impressions]]=0, 0, MarketingData[[#This Row],[Clicks]]/MarketingData[[#This Row],[Impressions]])</f>
        <v>0.17734627831715211</v>
      </c>
      <c r="J99" s="3">
        <f>IF(MarketingData[[#This Row],[Clicks]]=0, 0, MarketingData[[#This Row],[Spend]]/MarketingData[[#This Row],[Clicks]])</f>
        <v>1.9299268354458778</v>
      </c>
      <c r="K99" s="6">
        <f>IF(MarketingData[[#This Row],[Clicks]]=0, 0, MarketingData[[#This Row],[Conversions]]/MarketingData[[#This Row],[Clicks]])</f>
        <v>0.15693430656934307</v>
      </c>
      <c r="L99" s="4">
        <f>IF(MarketingData[[#This Row],[Conversions]]=0, 0, MarketingData[[#This Row],[Spend]]/MarketingData[[#This Row],[Conversions]])</f>
        <v>12.297673323538849</v>
      </c>
      <c r="M99" s="4">
        <f>IF(MarketingData[[#This Row],[Spend]]=0, 0, (MarketingData[[#This Row],[Revenue]]-MarketingData[[#This Row],[Spend]]) / MarketingData[[#This Row],[Spend]])</f>
        <v>2.2306986954134027</v>
      </c>
    </row>
    <row r="100" spans="1:13" x14ac:dyDescent="0.3">
      <c r="A100" s="1">
        <v>45756</v>
      </c>
      <c r="B100" s="2" t="s">
        <v>10</v>
      </c>
      <c r="C100" s="2" t="s">
        <v>14</v>
      </c>
      <c r="D100" s="3">
        <v>6482</v>
      </c>
      <c r="E100" s="3">
        <v>664</v>
      </c>
      <c r="F100" s="3">
        <v>60</v>
      </c>
      <c r="G100" s="4">
        <v>870.17186624303076</v>
      </c>
      <c r="H100" s="4">
        <v>2909.2675813572801</v>
      </c>
      <c r="I100" s="6">
        <f>IF(MarketingData[[#This Row],[Impressions]]=0, 0, MarketingData[[#This Row],[Clicks]]/MarketingData[[#This Row],[Impressions]])</f>
        <v>0.10243751928417155</v>
      </c>
      <c r="J100" s="3">
        <f>IF(MarketingData[[#This Row],[Clicks]]=0, 0, MarketingData[[#This Row],[Spend]]/MarketingData[[#This Row],[Clicks]])</f>
        <v>1.3104997985587812</v>
      </c>
      <c r="K100" s="6">
        <f>IF(MarketingData[[#This Row],[Clicks]]=0, 0, MarketingData[[#This Row],[Conversions]]/MarketingData[[#This Row],[Clicks]])</f>
        <v>9.036144578313253E-2</v>
      </c>
      <c r="L100" s="4">
        <f>IF(MarketingData[[#This Row],[Conversions]]=0, 0, MarketingData[[#This Row],[Spend]]/MarketingData[[#This Row],[Conversions]])</f>
        <v>14.502864437383845</v>
      </c>
      <c r="M100" s="4">
        <f>IF(MarketingData[[#This Row],[Spend]]=0, 0, (MarketingData[[#This Row],[Revenue]]-MarketingData[[#This Row],[Spend]]) / MarketingData[[#This Row],[Spend]])</f>
        <v>2.343325260466131</v>
      </c>
    </row>
    <row r="101" spans="1:13" x14ac:dyDescent="0.3">
      <c r="A101" s="1">
        <v>45757</v>
      </c>
      <c r="B101" s="2" t="s">
        <v>11</v>
      </c>
      <c r="C101" s="2" t="s">
        <v>15</v>
      </c>
      <c r="D101" s="3">
        <v>9324</v>
      </c>
      <c r="E101" s="3">
        <v>479</v>
      </c>
      <c r="F101" s="3">
        <v>62</v>
      </c>
      <c r="G101" s="4">
        <v>169.26840444054201</v>
      </c>
      <c r="H101" s="4">
        <v>3942.0682463341559</v>
      </c>
      <c r="I101" s="6">
        <f>IF(MarketingData[[#This Row],[Impressions]]=0, 0, MarketingData[[#This Row],[Clicks]]/MarketingData[[#This Row],[Impressions]])</f>
        <v>5.1372801372801376E-2</v>
      </c>
      <c r="J101" s="3">
        <f>IF(MarketingData[[#This Row],[Clicks]]=0, 0, MarketingData[[#This Row],[Spend]]/MarketingData[[#This Row],[Clicks]])</f>
        <v>0.35337871490718581</v>
      </c>
      <c r="K101" s="6">
        <f>IF(MarketingData[[#This Row],[Clicks]]=0, 0, MarketingData[[#This Row],[Conversions]]/MarketingData[[#This Row],[Clicks]])</f>
        <v>0.12943632567849686</v>
      </c>
      <c r="L101" s="4">
        <f>IF(MarketingData[[#This Row],[Conversions]]=0, 0, MarketingData[[#This Row],[Spend]]/MarketingData[[#This Row],[Conversions]])</f>
        <v>2.730135555492613</v>
      </c>
      <c r="M101" s="4">
        <f>IF(MarketingData[[#This Row],[Spend]]=0, 0, (MarketingData[[#This Row],[Revenue]]-MarketingData[[#This Row],[Spend]]) / MarketingData[[#This Row],[Spend]])</f>
        <v>22.288860430647379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7292-678D-46AD-B207-342889118981}">
  <dimension ref="A1:K84"/>
  <sheetViews>
    <sheetView topLeftCell="A52" zoomScaleNormal="100" workbookViewId="0">
      <selection activeCell="B67" sqref="B67"/>
    </sheetView>
  </sheetViews>
  <sheetFormatPr defaultRowHeight="14.4" x14ac:dyDescent="0.3"/>
  <cols>
    <col min="1" max="1" width="12.5546875" bestFit="1" customWidth="1"/>
    <col min="2" max="2" width="12.109375" bestFit="1" customWidth="1"/>
    <col min="3" max="3" width="14.88671875" bestFit="1" customWidth="1"/>
    <col min="4" max="4" width="12.109375" bestFit="1" customWidth="1"/>
    <col min="5" max="5" width="17.6640625" bestFit="1" customWidth="1"/>
    <col min="6" max="6" width="17.88671875" bestFit="1" customWidth="1"/>
    <col min="7" max="7" width="13.88671875" bestFit="1" customWidth="1"/>
    <col min="8" max="8" width="14" bestFit="1" customWidth="1"/>
    <col min="9" max="9" width="14.109375" bestFit="1" customWidth="1"/>
    <col min="10" max="10" width="24.5546875" bestFit="1" customWidth="1"/>
    <col min="11" max="11" width="13.6640625" bestFit="1" customWidth="1"/>
  </cols>
  <sheetData>
    <row r="1" spans="1:11" x14ac:dyDescent="0.3">
      <c r="A1" s="16" t="s">
        <v>21</v>
      </c>
      <c r="B1" s="19" t="s">
        <v>22</v>
      </c>
      <c r="C1" s="19" t="s">
        <v>23</v>
      </c>
      <c r="D1" t="s">
        <v>24</v>
      </c>
      <c r="E1" t="s">
        <v>25</v>
      </c>
      <c r="F1" t="s">
        <v>26</v>
      </c>
      <c r="G1" s="18" t="s">
        <v>27</v>
      </c>
      <c r="H1" s="19" t="s">
        <v>28</v>
      </c>
      <c r="I1" s="19" t="s">
        <v>30</v>
      </c>
      <c r="J1" s="18" t="s">
        <v>29</v>
      </c>
      <c r="K1" s="18" t="s">
        <v>31</v>
      </c>
    </row>
    <row r="2" spans="1:11" x14ac:dyDescent="0.3">
      <c r="A2" s="17" t="s">
        <v>12</v>
      </c>
      <c r="B2" s="19">
        <v>27908.40469593319</v>
      </c>
      <c r="C2" s="19">
        <v>73331.62749587388</v>
      </c>
      <c r="D2" s="3">
        <v>13307</v>
      </c>
      <c r="E2" s="3">
        <v>108651</v>
      </c>
      <c r="F2" s="3">
        <v>1282</v>
      </c>
      <c r="G2" s="18">
        <v>0.17325531940544439</v>
      </c>
      <c r="H2" s="19">
        <v>3.2981271244347852</v>
      </c>
      <c r="I2" s="19">
        <v>34.278565360327761</v>
      </c>
      <c r="J2" s="18">
        <v>0.14486029069735543</v>
      </c>
      <c r="K2" s="18">
        <v>2.4009861597262137</v>
      </c>
    </row>
    <row r="3" spans="1:11" x14ac:dyDescent="0.3">
      <c r="A3" s="17" t="s">
        <v>13</v>
      </c>
      <c r="B3" s="19">
        <v>23328.035598162205</v>
      </c>
      <c r="C3" s="19">
        <v>63434.935059354</v>
      </c>
      <c r="D3" s="3">
        <v>13694</v>
      </c>
      <c r="E3" s="3">
        <v>129384</v>
      </c>
      <c r="F3" s="3">
        <v>1334</v>
      </c>
      <c r="G3" s="18">
        <v>0.1485700423863581</v>
      </c>
      <c r="H3" s="19">
        <v>2.8206142632059961</v>
      </c>
      <c r="I3" s="19">
        <v>27.67023651077869</v>
      </c>
      <c r="J3" s="18">
        <v>0.13863183897521669</v>
      </c>
      <c r="K3" s="18">
        <v>3.3181671056173854</v>
      </c>
    </row>
    <row r="4" spans="1:11" x14ac:dyDescent="0.3">
      <c r="A4" s="17" t="s">
        <v>14</v>
      </c>
      <c r="B4" s="19">
        <v>25019.84552285785</v>
      </c>
      <c r="C4" s="19">
        <v>71263.612584063609</v>
      </c>
      <c r="D4" s="3">
        <v>12014</v>
      </c>
      <c r="E4" s="3">
        <v>164345</v>
      </c>
      <c r="F4" s="3">
        <v>1313</v>
      </c>
      <c r="G4" s="18">
        <v>9.452990557810971E-2</v>
      </c>
      <c r="H4" s="19">
        <v>2.8833054175488257</v>
      </c>
      <c r="I4" s="19">
        <v>30.858498204541078</v>
      </c>
      <c r="J4" s="18">
        <v>0.14434645985000299</v>
      </c>
      <c r="K4" s="18">
        <v>2.9933272609515496</v>
      </c>
    </row>
    <row r="5" spans="1:11" x14ac:dyDescent="0.3">
      <c r="A5" s="17" t="s">
        <v>15</v>
      </c>
      <c r="B5" s="19">
        <v>24514.500620699655</v>
      </c>
      <c r="C5" s="19">
        <v>66340.881870844692</v>
      </c>
      <c r="D5" s="3">
        <v>14907</v>
      </c>
      <c r="E5" s="3">
        <v>128618</v>
      </c>
      <c r="F5" s="3">
        <v>1488</v>
      </c>
      <c r="G5" s="18">
        <v>0.17645856250018979</v>
      </c>
      <c r="H5" s="19">
        <v>1.9741158819391365</v>
      </c>
      <c r="I5" s="19">
        <v>20.820355991168285</v>
      </c>
      <c r="J5" s="18">
        <v>0.13145519081529897</v>
      </c>
      <c r="K5" s="18">
        <v>4.0979129059503059</v>
      </c>
    </row>
    <row r="7" spans="1:11" x14ac:dyDescent="0.3">
      <c r="G7" s="18">
        <v>0.1482034574675255</v>
      </c>
      <c r="H7" s="19">
        <v>2.7440406717821846</v>
      </c>
      <c r="I7" s="19">
        <v>28.406914016703958</v>
      </c>
      <c r="J7" s="18">
        <v>0.13982344508446856</v>
      </c>
      <c r="K7" s="18">
        <v>3.2025983580613619</v>
      </c>
    </row>
    <row r="9" spans="1:11" x14ac:dyDescent="0.3">
      <c r="E9" t="str">
        <f>A2</f>
        <v>Campaign A</v>
      </c>
      <c r="F9" s="19">
        <f>B2</f>
        <v>27908.40469593319</v>
      </c>
    </row>
    <row r="10" spans="1:11" x14ac:dyDescent="0.3">
      <c r="E10" t="str">
        <f t="shared" ref="E10:F10" si="0">A3</f>
        <v>Campaign B</v>
      </c>
      <c r="F10" s="19">
        <f t="shared" si="0"/>
        <v>23328.035598162205</v>
      </c>
    </row>
    <row r="11" spans="1:11" x14ac:dyDescent="0.3">
      <c r="E11" t="str">
        <f t="shared" ref="E11:F11" si="1">A4</f>
        <v>Campaign C</v>
      </c>
      <c r="F11" s="19">
        <f t="shared" si="1"/>
        <v>25019.84552285785</v>
      </c>
    </row>
    <row r="12" spans="1:11" x14ac:dyDescent="0.3">
      <c r="E12" t="str">
        <f t="shared" ref="E12:F12" si="2">A5</f>
        <v>Campaign D</v>
      </c>
      <c r="F12" s="19">
        <f t="shared" si="2"/>
        <v>24514.500620699655</v>
      </c>
    </row>
    <row r="13" spans="1:11" x14ac:dyDescent="0.3">
      <c r="F13" s="19"/>
    </row>
    <row r="30" spans="1:11" x14ac:dyDescent="0.3">
      <c r="A30" s="16" t="s">
        <v>21</v>
      </c>
      <c r="B30" s="19" t="s">
        <v>22</v>
      </c>
      <c r="C30" s="19" t="s">
        <v>23</v>
      </c>
      <c r="D30" t="s">
        <v>24</v>
      </c>
      <c r="E30" t="s">
        <v>25</v>
      </c>
      <c r="F30" t="s">
        <v>26</v>
      </c>
      <c r="G30" s="18" t="s">
        <v>27</v>
      </c>
      <c r="H30" s="19" t="s">
        <v>28</v>
      </c>
      <c r="I30" s="19" t="s">
        <v>30</v>
      </c>
      <c r="J30" s="18" t="s">
        <v>29</v>
      </c>
      <c r="K30" s="18" t="s">
        <v>31</v>
      </c>
    </row>
    <row r="31" spans="1:11" x14ac:dyDescent="0.3">
      <c r="A31" s="17" t="s">
        <v>9</v>
      </c>
      <c r="B31" s="19">
        <v>23328.035598162205</v>
      </c>
      <c r="C31" s="19">
        <v>63434.935059354</v>
      </c>
      <c r="D31" s="3">
        <v>13694</v>
      </c>
      <c r="E31" s="3">
        <v>129384</v>
      </c>
      <c r="F31" s="3">
        <v>1334</v>
      </c>
      <c r="G31" s="18">
        <v>0.1485700423863581</v>
      </c>
      <c r="H31" s="19">
        <v>2.8206142632059961</v>
      </c>
      <c r="I31" s="19">
        <v>27.67023651077869</v>
      </c>
      <c r="J31" s="18">
        <v>0.13863183897521669</v>
      </c>
      <c r="K31" s="18">
        <v>3.3181671056173854</v>
      </c>
    </row>
    <row r="32" spans="1:11" x14ac:dyDescent="0.3">
      <c r="A32" s="17" t="s">
        <v>8</v>
      </c>
      <c r="B32" s="19">
        <v>27908.40469593319</v>
      </c>
      <c r="C32" s="19">
        <v>73331.62749587388</v>
      </c>
      <c r="D32" s="3">
        <v>13307</v>
      </c>
      <c r="E32" s="3">
        <v>108651</v>
      </c>
      <c r="F32" s="3">
        <v>1282</v>
      </c>
      <c r="G32" s="18">
        <v>0.17325531940544439</v>
      </c>
      <c r="H32" s="19">
        <v>3.2981271244347852</v>
      </c>
      <c r="I32" s="19">
        <v>34.278565360327761</v>
      </c>
      <c r="J32" s="18">
        <v>0.14486029069735543</v>
      </c>
      <c r="K32" s="18">
        <v>2.4009861597262137</v>
      </c>
    </row>
    <row r="33" spans="1:11" x14ac:dyDescent="0.3">
      <c r="A33" s="17" t="s">
        <v>11</v>
      </c>
      <c r="B33" s="19">
        <v>24514.500620699655</v>
      </c>
      <c r="C33" s="19">
        <v>66340.881870844692</v>
      </c>
      <c r="D33" s="3">
        <v>14907</v>
      </c>
      <c r="E33" s="3">
        <v>128618</v>
      </c>
      <c r="F33" s="3">
        <v>1488</v>
      </c>
      <c r="G33" s="18">
        <v>0.17645856250018979</v>
      </c>
      <c r="H33" s="19">
        <v>1.9741158819391365</v>
      </c>
      <c r="I33" s="19">
        <v>20.820355991168285</v>
      </c>
      <c r="J33" s="18">
        <v>0.13145519081529897</v>
      </c>
      <c r="K33" s="18">
        <v>4.0979129059503059</v>
      </c>
    </row>
    <row r="34" spans="1:11" x14ac:dyDescent="0.3">
      <c r="A34" s="17" t="s">
        <v>10</v>
      </c>
      <c r="B34" s="19">
        <v>25019.84552285785</v>
      </c>
      <c r="C34" s="19">
        <v>71263.612584063609</v>
      </c>
      <c r="D34" s="3">
        <v>12014</v>
      </c>
      <c r="E34" s="3">
        <v>164345</v>
      </c>
      <c r="F34" s="3">
        <v>1313</v>
      </c>
      <c r="G34" s="18">
        <v>9.452990557810971E-2</v>
      </c>
      <c r="H34" s="19">
        <v>2.8833054175488257</v>
      </c>
      <c r="I34" s="19">
        <v>30.858498204541078</v>
      </c>
      <c r="J34" s="18">
        <v>0.14434645985000299</v>
      </c>
      <c r="K34" s="18">
        <v>2.9933272609515496</v>
      </c>
    </row>
    <row r="39" spans="1:11" x14ac:dyDescent="0.3">
      <c r="E39" t="str">
        <f>A31</f>
        <v>Facebook</v>
      </c>
      <c r="F39" s="18">
        <f>K31</f>
        <v>3.3181671056173854</v>
      </c>
    </row>
    <row r="40" spans="1:11" x14ac:dyDescent="0.3">
      <c r="E40" t="str">
        <f t="shared" ref="E40:E42" si="3">A32</f>
        <v>Google</v>
      </c>
      <c r="F40" s="18">
        <f t="shared" ref="F40:F42" si="4">K32</f>
        <v>2.4009861597262137</v>
      </c>
    </row>
    <row r="41" spans="1:11" x14ac:dyDescent="0.3">
      <c r="E41" t="str">
        <f t="shared" si="3"/>
        <v>Instagram</v>
      </c>
      <c r="F41" s="18">
        <f t="shared" si="4"/>
        <v>4.0979129059503059</v>
      </c>
    </row>
    <row r="42" spans="1:11" x14ac:dyDescent="0.3">
      <c r="E42" t="str">
        <f t="shared" si="3"/>
        <v>LinkedIn</v>
      </c>
      <c r="F42" s="18">
        <f t="shared" si="4"/>
        <v>2.9933272609515496</v>
      </c>
    </row>
    <row r="43" spans="1:11" x14ac:dyDescent="0.3">
      <c r="F43" s="18"/>
    </row>
    <row r="59" spans="1:2" x14ac:dyDescent="0.3">
      <c r="A59" s="16" t="s">
        <v>21</v>
      </c>
      <c r="B59" t="s">
        <v>24</v>
      </c>
    </row>
    <row r="60" spans="1:2" x14ac:dyDescent="0.3">
      <c r="A60" s="17" t="s">
        <v>32</v>
      </c>
      <c r="B60" s="3">
        <v>15845</v>
      </c>
    </row>
    <row r="61" spans="1:2" x14ac:dyDescent="0.3">
      <c r="A61" s="17" t="s">
        <v>33</v>
      </c>
      <c r="B61" s="3">
        <v>13087</v>
      </c>
    </row>
    <row r="62" spans="1:2" x14ac:dyDescent="0.3">
      <c r="A62" s="17" t="s">
        <v>34</v>
      </c>
      <c r="B62" s="3">
        <v>18136</v>
      </c>
    </row>
    <row r="63" spans="1:2" x14ac:dyDescent="0.3">
      <c r="A63" s="17" t="s">
        <v>35</v>
      </c>
      <c r="B63" s="3">
        <v>6854</v>
      </c>
    </row>
    <row r="67" spans="1:3" x14ac:dyDescent="0.3">
      <c r="A67" s="7"/>
      <c r="B67" s="8"/>
      <c r="C67" s="9"/>
    </row>
    <row r="68" spans="1:3" x14ac:dyDescent="0.3">
      <c r="A68" s="10"/>
      <c r="B68" s="11"/>
      <c r="C68" s="12"/>
    </row>
    <row r="69" spans="1:3" x14ac:dyDescent="0.3">
      <c r="A69" s="10"/>
      <c r="B69" s="11"/>
      <c r="C69" s="12"/>
    </row>
    <row r="70" spans="1:3" x14ac:dyDescent="0.3">
      <c r="A70" s="10"/>
      <c r="B70" s="11"/>
      <c r="C70" s="12"/>
    </row>
    <row r="71" spans="1:3" x14ac:dyDescent="0.3">
      <c r="A71" s="10"/>
      <c r="B71" s="11"/>
      <c r="C71" s="12"/>
    </row>
    <row r="72" spans="1:3" x14ac:dyDescent="0.3">
      <c r="A72" s="10"/>
      <c r="B72" s="11"/>
      <c r="C72" s="12"/>
    </row>
    <row r="73" spans="1:3" x14ac:dyDescent="0.3">
      <c r="A73" s="10"/>
      <c r="B73" s="11"/>
      <c r="C73" s="12"/>
    </row>
    <row r="74" spans="1:3" x14ac:dyDescent="0.3">
      <c r="A74" s="10"/>
      <c r="B74" s="11"/>
      <c r="C74" s="12"/>
    </row>
    <row r="75" spans="1:3" x14ac:dyDescent="0.3">
      <c r="A75" s="10"/>
      <c r="B75" s="11"/>
      <c r="C75" s="12"/>
    </row>
    <row r="76" spans="1:3" x14ac:dyDescent="0.3">
      <c r="A76" s="10"/>
      <c r="B76" s="11"/>
      <c r="C76" s="12"/>
    </row>
    <row r="77" spans="1:3" x14ac:dyDescent="0.3">
      <c r="A77" s="10"/>
      <c r="B77" s="11"/>
      <c r="C77" s="12"/>
    </row>
    <row r="78" spans="1:3" x14ac:dyDescent="0.3">
      <c r="A78" s="10"/>
      <c r="B78" s="11"/>
      <c r="C78" s="12"/>
    </row>
    <row r="79" spans="1:3" x14ac:dyDescent="0.3">
      <c r="A79" s="10"/>
      <c r="B79" s="11"/>
      <c r="C79" s="12"/>
    </row>
    <row r="80" spans="1:3" x14ac:dyDescent="0.3">
      <c r="A80" s="10"/>
      <c r="B80" s="11"/>
      <c r="C80" s="12"/>
    </row>
    <row r="81" spans="1:3" x14ac:dyDescent="0.3">
      <c r="A81" s="10"/>
      <c r="B81" s="11"/>
      <c r="C81" s="12"/>
    </row>
    <row r="82" spans="1:3" x14ac:dyDescent="0.3">
      <c r="A82" s="10"/>
      <c r="B82" s="11"/>
      <c r="C82" s="12"/>
    </row>
    <row r="83" spans="1:3" x14ac:dyDescent="0.3">
      <c r="A83" s="10"/>
      <c r="B83" s="11"/>
      <c r="C83" s="12"/>
    </row>
    <row r="84" spans="1:3" x14ac:dyDescent="0.3">
      <c r="A84" s="13"/>
      <c r="B84" s="14"/>
      <c r="C84" s="1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3AB01-7698-4630-867F-A78127AC145C}">
  <dimension ref="A1:T7"/>
  <sheetViews>
    <sheetView showGridLines="0" showRowColHeaders="0" tabSelected="1" workbookViewId="0">
      <selection activeCell="Z40" sqref="Z40"/>
    </sheetView>
  </sheetViews>
  <sheetFormatPr defaultRowHeight="14.4" x14ac:dyDescent="0.3"/>
  <cols>
    <col min="5" max="5" width="2.21875" customWidth="1"/>
    <col min="6" max="6" width="12" bestFit="1" customWidth="1"/>
    <col min="9" max="9" width="2.21875" customWidth="1"/>
    <col min="13" max="13" width="2.21875" customWidth="1"/>
    <col min="17" max="17" width="2.21875" customWidth="1"/>
    <col min="22" max="23" width="8.88671875" customWidth="1"/>
  </cols>
  <sheetData>
    <row r="1" spans="1:20" ht="1.8" customHeight="1" x14ac:dyDescent="0.3"/>
    <row r="2" spans="1:20" ht="30.6" customHeight="1" x14ac:dyDescent="0.3">
      <c r="A2" s="25"/>
      <c r="B2" s="32" t="s">
        <v>36</v>
      </c>
      <c r="C2" s="33"/>
      <c r="D2" s="33"/>
      <c r="E2" s="33"/>
      <c r="F2" s="33"/>
      <c r="G2" s="33"/>
      <c r="H2" s="33"/>
      <c r="I2" s="33"/>
      <c r="J2" s="33"/>
      <c r="K2" s="33"/>
      <c r="L2" s="33"/>
      <c r="M2" s="33"/>
      <c r="N2" s="33"/>
      <c r="O2" s="33"/>
      <c r="P2" s="33"/>
      <c r="Q2" s="33"/>
      <c r="R2" s="33"/>
      <c r="S2" s="33"/>
      <c r="T2" s="33"/>
    </row>
    <row r="3" spans="1:20" ht="3.6" customHeight="1" x14ac:dyDescent="0.3">
      <c r="A3" s="26"/>
      <c r="B3" s="27"/>
      <c r="C3" s="27"/>
      <c r="D3" s="27"/>
      <c r="E3" s="27"/>
      <c r="F3" s="27"/>
      <c r="G3" s="27"/>
      <c r="H3" s="27"/>
      <c r="I3" s="27"/>
      <c r="J3" s="27"/>
      <c r="K3" s="27"/>
      <c r="L3" s="27"/>
      <c r="M3" s="27"/>
      <c r="N3" s="27"/>
      <c r="O3" s="27"/>
      <c r="P3" s="27"/>
      <c r="Q3" s="27"/>
      <c r="R3" s="27"/>
      <c r="S3" s="27"/>
      <c r="T3" s="27"/>
    </row>
    <row r="4" spans="1:20" ht="18" customHeight="1" x14ac:dyDescent="0.3">
      <c r="B4" s="30" t="s">
        <v>16</v>
      </c>
      <c r="C4" s="30"/>
      <c r="D4" s="30"/>
      <c r="E4" s="22"/>
      <c r="F4" s="31" t="s">
        <v>17</v>
      </c>
      <c r="G4" s="31"/>
      <c r="H4" s="31"/>
      <c r="I4" s="23"/>
      <c r="J4" s="31" t="s">
        <v>19</v>
      </c>
      <c r="K4" s="31"/>
      <c r="L4" s="31"/>
      <c r="M4" s="23"/>
      <c r="N4" s="30" t="s">
        <v>20</v>
      </c>
      <c r="O4" s="30"/>
      <c r="P4" s="30"/>
      <c r="Q4" s="20"/>
      <c r="R4" s="30" t="s">
        <v>18</v>
      </c>
      <c r="S4" s="30"/>
      <c r="T4" s="30"/>
    </row>
    <row r="5" spans="1:20" ht="14.4" customHeight="1" x14ac:dyDescent="0.3">
      <c r="B5" s="28">
        <f>'Pivot Summary'!$G$7</f>
        <v>0.1482034574675255</v>
      </c>
      <c r="C5" s="28"/>
      <c r="D5" s="28"/>
      <c r="E5" s="21"/>
      <c r="F5" s="29">
        <f>'Pivot Summary'!$H$7</f>
        <v>2.7440406717821846</v>
      </c>
      <c r="G5" s="29"/>
      <c r="H5" s="29"/>
      <c r="I5" s="24"/>
      <c r="J5" s="29">
        <f>'Pivot Summary'!$I$7</f>
        <v>28.406914016703958</v>
      </c>
      <c r="K5" s="29"/>
      <c r="L5" s="29"/>
      <c r="M5" s="24"/>
      <c r="N5" s="28">
        <f>'Pivot Summary'!$K$7</f>
        <v>3.2025983580613619</v>
      </c>
      <c r="O5" s="28"/>
      <c r="P5" s="28"/>
      <c r="Q5" s="21"/>
      <c r="R5" s="28">
        <f>'Pivot Summary'!$J$7</f>
        <v>0.13982344508446856</v>
      </c>
      <c r="S5" s="28"/>
      <c r="T5" s="28"/>
    </row>
    <row r="6" spans="1:20" ht="14.4" customHeight="1" x14ac:dyDescent="0.3">
      <c r="B6" s="28"/>
      <c r="C6" s="28"/>
      <c r="D6" s="28"/>
      <c r="E6" s="21"/>
      <c r="F6" s="29"/>
      <c r="G6" s="29"/>
      <c r="H6" s="29"/>
      <c r="I6" s="24"/>
      <c r="J6" s="29"/>
      <c r="K6" s="29"/>
      <c r="L6" s="29"/>
      <c r="M6" s="24"/>
      <c r="N6" s="28"/>
      <c r="O6" s="28"/>
      <c r="P6" s="28"/>
      <c r="Q6" s="21"/>
      <c r="R6" s="28"/>
      <c r="S6" s="28"/>
      <c r="T6" s="28"/>
    </row>
    <row r="7" spans="1:20" ht="0.6" customHeight="1" x14ac:dyDescent="0.3">
      <c r="B7" s="28"/>
      <c r="C7" s="28"/>
      <c r="D7" s="28"/>
      <c r="E7" s="21"/>
      <c r="F7" s="29"/>
      <c r="G7" s="29"/>
      <c r="H7" s="29"/>
      <c r="I7" s="24"/>
      <c r="J7" s="29"/>
      <c r="K7" s="29"/>
      <c r="L7" s="29"/>
      <c r="M7" s="24"/>
      <c r="N7" s="28"/>
      <c r="O7" s="28"/>
      <c r="P7" s="28"/>
      <c r="Q7" s="21"/>
      <c r="R7" s="28"/>
      <c r="S7" s="28"/>
      <c r="T7" s="28"/>
    </row>
  </sheetData>
  <mergeCells count="12">
    <mergeCell ref="B2:T2"/>
    <mergeCell ref="B3:T3"/>
    <mergeCell ref="N4:P4"/>
    <mergeCell ref="N5:P7"/>
    <mergeCell ref="B4:D4"/>
    <mergeCell ref="B5:D7"/>
    <mergeCell ref="F4:H4"/>
    <mergeCell ref="F5:H7"/>
    <mergeCell ref="J4:L4"/>
    <mergeCell ref="J5:L7"/>
    <mergeCell ref="R5:T7"/>
    <mergeCell ref="R4: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Campaign Data</vt:lpstr>
      <vt:lpstr>Pivot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Sourabh Sonker</cp:lastModifiedBy>
  <dcterms:created xsi:type="dcterms:W3CDTF">2025-07-09T12:01:04Z</dcterms:created>
  <dcterms:modified xsi:type="dcterms:W3CDTF">2025-07-09T18:39:11Z</dcterms:modified>
</cp:coreProperties>
</file>