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P\Ongoing\"/>
    </mc:Choice>
  </mc:AlternateContent>
  <xr:revisionPtr revIDLastSave="0" documentId="13_ncr:1_{1AA5295B-082C-44E3-A6B0-5CF70A75C14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ver Page" sheetId="1" r:id="rId1"/>
    <sheet name="Level 1a" sheetId="2" r:id="rId2"/>
    <sheet name="Level 1b" sheetId="3" r:id="rId3"/>
    <sheet name="Level 2 a" sheetId="4" r:id="rId4"/>
    <sheet name="Level 2 b" sheetId="5" r:id="rId5"/>
    <sheet name="Level 3 a" sheetId="6" r:id="rId6"/>
    <sheet name="Level 3 b" sheetId="7" r:id="rId7"/>
    <sheet name="Level 4 a" sheetId="8" r:id="rId8"/>
    <sheet name="Level 4 b" sheetId="9" r:id="rId9"/>
    <sheet name="Level 5 a" sheetId="10" r:id="rId10"/>
    <sheet name="Level 5 b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5" roundtripDataSignature="AMtx7mgb2MpyzQNEZOdbCErNcOEpPJRwvA=="/>
    </ext>
  </extLst>
</workbook>
</file>

<file path=xl/calcChain.xml><?xml version="1.0" encoding="utf-8"?>
<calcChain xmlns="http://schemas.openxmlformats.org/spreadsheetml/2006/main">
  <c r="I12" i="7" l="1"/>
  <c r="I11" i="7"/>
  <c r="I10" i="7"/>
  <c r="I9" i="7"/>
  <c r="I8" i="7"/>
  <c r="I7" i="7"/>
  <c r="I6" i="7"/>
  <c r="I5" i="7"/>
  <c r="I4" i="7"/>
  <c r="I3" i="7"/>
  <c r="C12" i="6"/>
  <c r="E11" i="6"/>
  <c r="F11" i="6" s="1"/>
  <c r="G11" i="6" s="1"/>
  <c r="H11" i="6" s="1"/>
  <c r="I11" i="6" s="1"/>
  <c r="J11" i="6" s="1"/>
  <c r="K11" i="6" s="1"/>
  <c r="L11" i="6" s="1"/>
  <c r="M11" i="6" s="1"/>
  <c r="N11" i="6" s="1"/>
  <c r="D11" i="6"/>
  <c r="I10" i="6"/>
  <c r="D10" i="6"/>
  <c r="J10" i="6" s="1"/>
  <c r="J9" i="6"/>
  <c r="I9" i="6"/>
  <c r="D9" i="6"/>
  <c r="E9" i="6" s="1"/>
  <c r="E8" i="6"/>
  <c r="F8" i="6" s="1"/>
  <c r="G8" i="6" s="1"/>
  <c r="H8" i="6" s="1"/>
  <c r="I8" i="6" s="1"/>
  <c r="J8" i="6" s="1"/>
  <c r="K8" i="6" s="1"/>
  <c r="L8" i="6" s="1"/>
  <c r="M8" i="6" s="1"/>
  <c r="N8" i="6" s="1"/>
  <c r="D8" i="6"/>
  <c r="D7" i="6"/>
  <c r="E7" i="6" s="1"/>
  <c r="F7" i="6" s="1"/>
  <c r="G7" i="6" s="1"/>
  <c r="H7" i="6" s="1"/>
  <c r="I7" i="6" s="1"/>
  <c r="J7" i="6" s="1"/>
  <c r="K7" i="6" s="1"/>
  <c r="L7" i="6" s="1"/>
  <c r="M7" i="6" s="1"/>
  <c r="N7" i="6" s="1"/>
  <c r="D6" i="6"/>
  <c r="E6" i="6" s="1"/>
  <c r="F6" i="6" s="1"/>
  <c r="G6" i="6" s="1"/>
  <c r="H6" i="6" s="1"/>
  <c r="I6" i="6" s="1"/>
  <c r="J6" i="6" s="1"/>
  <c r="K6" i="6" s="1"/>
  <c r="L6" i="6" s="1"/>
  <c r="M6" i="6" s="1"/>
  <c r="N6" i="6" s="1"/>
  <c r="N5" i="6"/>
  <c r="I5" i="6"/>
  <c r="F5" i="6"/>
  <c r="K5" i="6" s="1"/>
  <c r="E5" i="6"/>
  <c r="J5" i="6" s="1"/>
  <c r="D5" i="6"/>
  <c r="E4" i="6"/>
  <c r="F4" i="6" s="1"/>
  <c r="G4" i="6" s="1"/>
  <c r="H4" i="6" s="1"/>
  <c r="I4" i="6" s="1"/>
  <c r="J4" i="6" s="1"/>
  <c r="K4" i="6" s="1"/>
  <c r="L4" i="6" s="1"/>
  <c r="M4" i="6" s="1"/>
  <c r="N4" i="6" s="1"/>
  <c r="D4" i="6"/>
  <c r="D3" i="6"/>
  <c r="D12" i="6" s="1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J7" i="5"/>
  <c r="F7" i="5"/>
  <c r="J6" i="5"/>
  <c r="F6" i="5"/>
  <c r="J5" i="5"/>
  <c r="F5" i="5"/>
  <c r="J4" i="5"/>
  <c r="F4" i="5"/>
  <c r="B43" i="4"/>
  <c r="B42" i="4"/>
  <c r="B41" i="4"/>
  <c r="B38" i="4"/>
  <c r="B37" i="4"/>
  <c r="B36" i="4"/>
  <c r="B33" i="4"/>
  <c r="F18" i="4"/>
  <c r="D18" i="4"/>
  <c r="C18" i="4"/>
  <c r="G17" i="4"/>
  <c r="F17" i="4"/>
  <c r="C17" i="4"/>
  <c r="F16" i="4"/>
  <c r="F19" i="4" s="1"/>
  <c r="F11" i="4"/>
  <c r="D11" i="4"/>
  <c r="F10" i="4"/>
  <c r="C10" i="4"/>
  <c r="G9" i="4"/>
  <c r="F9" i="4"/>
  <c r="F12" i="4" s="1"/>
  <c r="D9" i="4"/>
  <c r="F6" i="4"/>
  <c r="F7" i="4" s="1"/>
  <c r="D6" i="4"/>
  <c r="D7" i="4" s="1"/>
  <c r="G5" i="4"/>
  <c r="G6" i="4" s="1"/>
  <c r="G7" i="4" s="1"/>
  <c r="F5" i="4"/>
  <c r="E5" i="4"/>
  <c r="E10" i="4" s="1"/>
  <c r="D5" i="4"/>
  <c r="D16" i="4" s="1"/>
  <c r="C5" i="4"/>
  <c r="D3" i="4"/>
  <c r="E3" i="4" s="1"/>
  <c r="F3" i="4" s="1"/>
  <c r="G3" i="4" s="1"/>
  <c r="B43" i="3"/>
  <c r="B42" i="3"/>
  <c r="B41" i="3"/>
  <c r="B38" i="3"/>
  <c r="B37" i="3"/>
  <c r="B36" i="3"/>
  <c r="B33" i="3"/>
  <c r="G18" i="3"/>
  <c r="E18" i="3"/>
  <c r="C18" i="3"/>
  <c r="E17" i="3"/>
  <c r="G16" i="3"/>
  <c r="F16" i="3"/>
  <c r="E16" i="3"/>
  <c r="E19" i="3" s="1"/>
  <c r="F11" i="3"/>
  <c r="G10" i="3"/>
  <c r="F10" i="3"/>
  <c r="G9" i="3"/>
  <c r="G6" i="3"/>
  <c r="E6" i="3"/>
  <c r="E7" i="3" s="1"/>
  <c r="G5" i="3"/>
  <c r="G7" i="3" s="1"/>
  <c r="F5" i="3"/>
  <c r="F18" i="3" s="1"/>
  <c r="E5" i="3"/>
  <c r="E11" i="3" s="1"/>
  <c r="D5" i="3"/>
  <c r="D17" i="3" s="1"/>
  <c r="C5" i="3"/>
  <c r="C9" i="3" s="1"/>
  <c r="D3" i="3"/>
  <c r="E3" i="3" s="1"/>
  <c r="F3" i="3" s="1"/>
  <c r="G3" i="3" s="1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D19" i="4" l="1"/>
  <c r="F9" i="6"/>
  <c r="K9" i="6"/>
  <c r="D13" i="4"/>
  <c r="G12" i="4"/>
  <c r="G13" i="4"/>
  <c r="F13" i="4"/>
  <c r="D9" i="3"/>
  <c r="D12" i="3" s="1"/>
  <c r="G18" i="4"/>
  <c r="C6" i="3"/>
  <c r="E9" i="3"/>
  <c r="E12" i="3" s="1"/>
  <c r="E13" i="3" s="1"/>
  <c r="F17" i="3"/>
  <c r="F19" i="3" s="1"/>
  <c r="G10" i="4"/>
  <c r="C11" i="3"/>
  <c r="E16" i="4"/>
  <c r="E19" i="4" s="1"/>
  <c r="G11" i="3"/>
  <c r="G12" i="3" s="1"/>
  <c r="G13" i="3" s="1"/>
  <c r="E3" i="6"/>
  <c r="G5" i="6"/>
  <c r="D6" i="3"/>
  <c r="D7" i="3" s="1"/>
  <c r="F9" i="3"/>
  <c r="F12" i="3" s="1"/>
  <c r="G17" i="3"/>
  <c r="G19" i="3" s="1"/>
  <c r="C11" i="4"/>
  <c r="G16" i="4"/>
  <c r="G19" i="4" s="1"/>
  <c r="F6" i="3"/>
  <c r="F7" i="3" s="1"/>
  <c r="F13" i="3" s="1"/>
  <c r="C10" i="3"/>
  <c r="C12" i="3" s="1"/>
  <c r="D18" i="3"/>
  <c r="C9" i="4"/>
  <c r="C12" i="4" s="1"/>
  <c r="E11" i="4"/>
  <c r="D17" i="4"/>
  <c r="D10" i="3"/>
  <c r="C16" i="3"/>
  <c r="C19" i="3" s="1"/>
  <c r="E17" i="4"/>
  <c r="C7" i="3"/>
  <c r="E10" i="3"/>
  <c r="D16" i="3"/>
  <c r="C6" i="4"/>
  <c r="C7" i="4" s="1"/>
  <c r="C13" i="4" s="1"/>
  <c r="E9" i="4"/>
  <c r="G11" i="4"/>
  <c r="E10" i="6"/>
  <c r="E6" i="4"/>
  <c r="E7" i="4" s="1"/>
  <c r="D11" i="3"/>
  <c r="C17" i="3"/>
  <c r="D10" i="4"/>
  <c r="D12" i="4" s="1"/>
  <c r="C16" i="4"/>
  <c r="C19" i="4" s="1"/>
  <c r="E18" i="4"/>
  <c r="E20" i="3" l="1"/>
  <c r="E22" i="3" s="1"/>
  <c r="E24" i="3" s="1"/>
  <c r="E14" i="3"/>
  <c r="C20" i="4"/>
  <c r="C22" i="4" s="1"/>
  <c r="C24" i="4" s="1"/>
  <c r="C14" i="4"/>
  <c r="G20" i="3"/>
  <c r="G22" i="3" s="1"/>
  <c r="G24" i="3" s="1"/>
  <c r="G14" i="3"/>
  <c r="G20" i="4"/>
  <c r="G22" i="4" s="1"/>
  <c r="G24" i="4" s="1"/>
  <c r="G14" i="4"/>
  <c r="D20" i="4"/>
  <c r="D22" i="4" s="1"/>
  <c r="D24" i="4" s="1"/>
  <c r="D14" i="4"/>
  <c r="G9" i="6"/>
  <c r="L9" i="6"/>
  <c r="F14" i="3"/>
  <c r="F20" i="3"/>
  <c r="F22" i="3" s="1"/>
  <c r="F24" i="3" s="1"/>
  <c r="F10" i="6"/>
  <c r="K10" i="6"/>
  <c r="E12" i="4"/>
  <c r="E13" i="4" s="1"/>
  <c r="C13" i="3"/>
  <c r="L5" i="6"/>
  <c r="H5" i="6"/>
  <c r="M5" i="6" s="1"/>
  <c r="F20" i="4"/>
  <c r="F22" i="4" s="1"/>
  <c r="F24" i="4" s="1"/>
  <c r="F14" i="4"/>
  <c r="D19" i="3"/>
  <c r="D13" i="3"/>
  <c r="E12" i="6"/>
  <c r="F3" i="6"/>
  <c r="E14" i="4" l="1"/>
  <c r="E20" i="4"/>
  <c r="E22" i="4" s="1"/>
  <c r="E24" i="4" s="1"/>
  <c r="H9" i="6"/>
  <c r="N9" i="6" s="1"/>
  <c r="M9" i="6"/>
  <c r="F25" i="4"/>
  <c r="F26" i="4" s="1"/>
  <c r="G25" i="4"/>
  <c r="G26" i="4" s="1"/>
  <c r="G10" i="6"/>
  <c r="L10" i="6"/>
  <c r="C25" i="4"/>
  <c r="C26" i="4"/>
  <c r="G25" i="3"/>
  <c r="G26" i="3"/>
  <c r="F25" i="3"/>
  <c r="F26" i="3"/>
  <c r="D25" i="4"/>
  <c r="D26" i="4"/>
  <c r="C20" i="3"/>
  <c r="C22" i="3" s="1"/>
  <c r="C24" i="3" s="1"/>
  <c r="C14" i="3"/>
  <c r="F12" i="6"/>
  <c r="G3" i="6"/>
  <c r="D20" i="3"/>
  <c r="D22" i="3" s="1"/>
  <c r="D24" i="3" s="1"/>
  <c r="D14" i="3"/>
  <c r="E25" i="3"/>
  <c r="E26" i="3" s="1"/>
  <c r="D25" i="3" l="1"/>
  <c r="D26" i="3" s="1"/>
  <c r="H10" i="6"/>
  <c r="N10" i="6" s="1"/>
  <c r="M10" i="6"/>
  <c r="C25" i="3"/>
  <c r="C26" i="3" s="1"/>
  <c r="E25" i="4"/>
  <c r="E26" i="4"/>
  <c r="G12" i="6"/>
  <c r="H3" i="6"/>
  <c r="H12" i="6" l="1"/>
  <c r="I3" i="6"/>
  <c r="I12" i="6" l="1"/>
  <c r="J3" i="6"/>
  <c r="J12" i="6" l="1"/>
  <c r="K3" i="6"/>
  <c r="K12" i="6" l="1"/>
  <c r="L3" i="6"/>
  <c r="M3" i="6" l="1"/>
  <c r="L12" i="6"/>
  <c r="N3" i="6" l="1"/>
  <c r="N12" i="6" s="1"/>
  <c r="M12" i="6"/>
</calcChain>
</file>

<file path=xl/sharedStrings.xml><?xml version="1.0" encoding="utf-8"?>
<sst xmlns="http://schemas.openxmlformats.org/spreadsheetml/2006/main" count="1007" uniqueCount="167">
  <si>
    <t>Top 10 Excel Tips</t>
  </si>
  <si>
    <r>
      <rPr>
        <sz val="16"/>
        <color theme="1"/>
        <rFont val="Calibri"/>
      </rPr>
      <t xml:space="preserve">Get </t>
    </r>
    <r>
      <rPr>
        <b/>
        <sz val="16"/>
        <color theme="1"/>
        <rFont val="Calibri"/>
      </rPr>
      <t>10% OFF</t>
    </r>
    <r>
      <rPr>
        <sz val="16"/>
        <color theme="1"/>
        <rFont val="Calibri"/>
      </rPr>
      <t xml:space="preserve"> our course using coupon code </t>
    </r>
    <r>
      <rPr>
        <b/>
        <sz val="16"/>
        <color theme="1"/>
        <rFont val="Calibri"/>
      </rPr>
      <t>EMAIL10</t>
    </r>
  </si>
  <si>
    <t>Get Our Excel for Business &amp; Finance Course</t>
  </si>
  <si>
    <t>Made by Kenji Explains x Career Principles</t>
  </si>
  <si>
    <t>Note</t>
  </si>
  <si>
    <t>All content is copyright material of Kenji Explains x Career Principles</t>
  </si>
  <si>
    <t>This Excel model may not be reproduced or distributed by any means, including printing, 
screencapturing, or any other method without the prior permission of the publisher.</t>
  </si>
  <si>
    <t>Retailer ID</t>
  </si>
  <si>
    <t>Invoice Date</t>
  </si>
  <si>
    <t>State</t>
  </si>
  <si>
    <t>City</t>
  </si>
  <si>
    <t>Beverage Brand</t>
  </si>
  <si>
    <t>Price per Unit</t>
  </si>
  <si>
    <t>Units Sold</t>
  </si>
  <si>
    <t>Total Sales</t>
  </si>
  <si>
    <t>New York</t>
  </si>
  <si>
    <t>Coca-Cola</t>
  </si>
  <si>
    <t>Diet Coke</t>
  </si>
  <si>
    <t>Sprite</t>
  </si>
  <si>
    <t>Fanta</t>
  </si>
  <si>
    <t>Powerade</t>
  </si>
  <si>
    <t>Dasani Water</t>
  </si>
  <si>
    <t>Texas</t>
  </si>
  <si>
    <t>Houston</t>
  </si>
  <si>
    <t>California</t>
  </si>
  <si>
    <t>San Francisco</t>
  </si>
  <si>
    <t>Los Angeles</t>
  </si>
  <si>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</si>
  <si>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</si>
  <si>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</si>
  <si>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</si>
  <si>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</si>
  <si>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</si>
  <si>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</si>
  <si>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</si>
  <si>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</si>
  <si>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</si>
  <si>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</si>
  <si>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</si>
  <si>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</si>
  <si>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</si>
  <si>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</si>
  <si>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</si>
  <si>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</si>
  <si>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</si>
  <si>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</si>
  <si>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</si>
  <si>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</si>
  <si>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</si>
  <si>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</si>
  <si>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</si>
  <si>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</si>
  <si>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Assumptions:</t>
  </si>
  <si>
    <t>Cups Sold</t>
  </si>
  <si>
    <t>Average Price per Cup</t>
  </si>
  <si>
    <t>Corporate Tax Rate</t>
  </si>
  <si>
    <t>Car Sales 2022</t>
  </si>
  <si>
    <t>Payouts</t>
  </si>
  <si>
    <t>Sale ID</t>
  </si>
  <si>
    <t>Item</t>
  </si>
  <si>
    <t>Price</t>
  </si>
  <si>
    <t>Commission %</t>
  </si>
  <si>
    <t>Commission Amount</t>
  </si>
  <si>
    <t>Salesperson</t>
  </si>
  <si>
    <t>Total Commission</t>
  </si>
  <si>
    <t>00126493</t>
  </si>
  <si>
    <t>Toyota</t>
  </si>
  <si>
    <t>Sam Smith</t>
  </si>
  <si>
    <t>00132670</t>
  </si>
  <si>
    <t>Honda</t>
  </si>
  <si>
    <t>Jane Luik</t>
  </si>
  <si>
    <t>Joe Warton</t>
  </si>
  <si>
    <t>00135566</t>
  </si>
  <si>
    <t>Suzuki</t>
  </si>
  <si>
    <t>00132679</t>
  </si>
  <si>
    <t>Mitsubishi</t>
  </si>
  <si>
    <t>Ana Marquez</t>
  </si>
  <si>
    <t>00149986</t>
  </si>
  <si>
    <t>Lexus</t>
  </si>
  <si>
    <t>00137784</t>
  </si>
  <si>
    <t>00340294</t>
  </si>
  <si>
    <t>00143928</t>
  </si>
  <si>
    <t>00323358</t>
  </si>
  <si>
    <t>00132546</t>
  </si>
  <si>
    <t>00135743</t>
  </si>
  <si>
    <t>00329582</t>
  </si>
  <si>
    <t>00492542</t>
  </si>
  <si>
    <t>004923872</t>
  </si>
  <si>
    <t>00103824</t>
  </si>
  <si>
    <t>001238174</t>
  </si>
  <si>
    <t>00445938</t>
  </si>
  <si>
    <t>002214582</t>
  </si>
  <si>
    <t>Regional Sales</t>
  </si>
  <si>
    <t>Spain</t>
  </si>
  <si>
    <t>Italy</t>
  </si>
  <si>
    <t>France</t>
  </si>
  <si>
    <t>Portugal</t>
  </si>
  <si>
    <t>Belgium</t>
  </si>
  <si>
    <t>Holland</t>
  </si>
  <si>
    <t>Switzerland</t>
  </si>
  <si>
    <t>Austria</t>
  </si>
  <si>
    <t>Germany</t>
  </si>
  <si>
    <t>Total</t>
  </si>
  <si>
    <t xml:space="preserve"> Revenue</t>
  </si>
  <si>
    <t>Cost</t>
  </si>
  <si>
    <t>Profit</t>
  </si>
  <si>
    <t>Stock</t>
  </si>
  <si>
    <t>Ticker Symbol</t>
  </si>
  <si>
    <t>52 Week High</t>
  </si>
  <si>
    <t>52 Week Low</t>
  </si>
  <si>
    <t>Apple</t>
  </si>
  <si>
    <t>Amazon</t>
  </si>
  <si>
    <t>Microsoft</t>
  </si>
  <si>
    <t>Nike</t>
  </si>
  <si>
    <t>Walmart</t>
  </si>
  <si>
    <t>Name</t>
  </si>
  <si>
    <t>First</t>
  </si>
  <si>
    <t>Last</t>
  </si>
  <si>
    <t>Initials</t>
  </si>
  <si>
    <t>Email</t>
  </si>
  <si>
    <t>Bill Smith</t>
  </si>
  <si>
    <t>Kennedi Singh</t>
  </si>
  <si>
    <t>Harley Fritz</t>
  </si>
  <si>
    <t>Nyla Novak</t>
  </si>
  <si>
    <t>David Rasmussen</t>
  </si>
  <si>
    <t>Ivan Hines</t>
  </si>
  <si>
    <t>Jonah Higgins</t>
  </si>
  <si>
    <t>Jordan Boone</t>
  </si>
  <si>
    <t>Kylee Townsend</t>
  </si>
  <si>
    <t>Nora Rollins</t>
  </si>
  <si>
    <t>Brendan Walls</t>
  </si>
  <si>
    <t>Conor Wise</t>
  </si>
  <si>
    <t>Steven Michael</t>
  </si>
  <si>
    <t>Lucia Mckay</t>
  </si>
  <si>
    <t>Josue Roach</t>
  </si>
  <si>
    <t>Franklin Wright</t>
  </si>
  <si>
    <t>Alia Thornton</t>
  </si>
  <si>
    <t>Denzel Flores</t>
  </si>
  <si>
    <t>Bruno Cordova</t>
  </si>
  <si>
    <t>Jaylynn Knapp</t>
  </si>
  <si>
    <t>Bruce Rich</t>
  </si>
  <si>
    <t>Arturo Moore</t>
  </si>
  <si>
    <t>Bryce Carpenter</t>
  </si>
  <si>
    <t>Jaidyn Andersen</t>
  </si>
  <si>
    <t>Raw Data</t>
  </si>
  <si>
    <t>ID Number</t>
  </si>
  <si>
    <t>Product</t>
  </si>
  <si>
    <t>00126493_Theresa_Mayer_ipad_995.95</t>
  </si>
  <si>
    <t>00132670_Josh_Jack_iphone_1110.95</t>
  </si>
  <si>
    <t>00135566_Sammy_Lee_macbook_1499.95</t>
  </si>
  <si>
    <t>00132679_John_Lee_iwatch_295.95</t>
  </si>
  <si>
    <t>00149986_Mark_Andersen_iwatch_295.95</t>
  </si>
  <si>
    <t>00137784_Sarah_Von_iphone_1110.95</t>
  </si>
  <si>
    <t>00340294_Hanna_Hoover_macbook_1499.95</t>
  </si>
  <si>
    <t>00143928_Irina_Adams_airpods_99.95</t>
  </si>
  <si>
    <t>00323358_Sam_Smith_airpods_99.95</t>
  </si>
  <si>
    <t>00132546_Adam_Johnson_iphone_1110.95</t>
  </si>
  <si>
    <t xml:space="preserve">Week 21 Regional Sales </t>
  </si>
  <si>
    <t>Figures in USD</t>
  </si>
  <si>
    <t>Monday</t>
  </si>
  <si>
    <t>Tuesday</t>
  </si>
  <si>
    <t>Wednesday</t>
  </si>
  <si>
    <t>Thursday</t>
  </si>
  <si>
    <t>Friday</t>
  </si>
  <si>
    <t>Saturday</t>
  </si>
  <si>
    <t>Sunday</t>
  </si>
  <si>
    <t>Slovenia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</si>
</sst>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[Red]\(&quot;$&quot;#,##0.00\)"/>
    <numFmt numFmtId="165" formatCode="&quot;$&quot;#,##0_);[Red]\(&quot;$&quot;#,##0\)"/>
    <numFmt numFmtId="166" formatCode="yyyy\E"/>
    <numFmt numFmtId="167" formatCode="_(* #,##0_);_(* \(#,##0\);_(* &quot;-&quot;??_);_(@_)"/>
    <numFmt numFmtId="168" formatCode="_-* #,##0_-;\-* #,##0_-;_-* &quot;-&quot;??_-;_-@"/>
  </numFmts>
  <fonts count="23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72"/>
      <color theme="1"/>
      <name val="Calibri"/>
    </font>
    <font>
      <b/>
      <sz val="60"/>
      <color theme="1"/>
      <name val="Calibri"/>
    </font>
    <font>
      <sz val="16"/>
      <color theme="1"/>
      <name val="Calibri"/>
    </font>
    <font>
      <i/>
      <u/>
      <sz val="14"/>
      <color rgb="FF1155CC"/>
      <name val="Calibri"/>
    </font>
    <font>
      <b/>
      <sz val="11"/>
      <color theme="1"/>
      <name val="Calibri"/>
    </font>
    <font>
      <sz val="12"/>
      <color theme="1"/>
      <name val="Calibri"/>
      <scheme val="minor"/>
    </font>
    <font>
      <sz val="11"/>
      <color theme="0"/>
      <name val="Calibri"/>
    </font>
    <font>
      <b/>
      <sz val="11"/>
      <color theme="0"/>
      <name val="Calibri"/>
    </font>
    <font>
      <i/>
      <sz val="11"/>
      <color theme="0"/>
      <name val="Calibri"/>
    </font>
    <font>
      <sz val="11"/>
      <color theme="1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2741EE"/>
      <name val="Calibri"/>
    </font>
    <font>
      <b/>
      <sz val="12"/>
      <color theme="0"/>
      <name val="Calibri"/>
    </font>
    <font>
      <sz val="12"/>
      <name val="Calibri"/>
    </font>
    <font>
      <i/>
      <sz val="12"/>
      <color theme="1"/>
      <name val="Calibri"/>
    </font>
    <font>
      <b/>
      <sz val="12"/>
      <color theme="1"/>
      <name val="Calibri"/>
    </font>
    <font>
      <b/>
      <sz val="16"/>
      <color theme="1"/>
      <name val="Calibri"/>
    </font>
    <font>
      <u/>
      <sz val="12"/>
      <color theme="10"/>
      <name val="Calibri"/>
      <scheme val="minor"/>
    </font>
    <font>
      <u/>
      <sz val="2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2A3E68"/>
        <bgColor rgb="FF2A3E68"/>
      </patternFill>
    </fill>
    <fill>
      <patternFill patternType="solid">
        <fgColor rgb="FFE7E6E6"/>
        <bgColor rgb="FFE7E6E6"/>
      </patternFill>
    </fill>
    <fill>
      <patternFill patternType="solid">
        <fgColor rgb="FF293D68"/>
        <bgColor rgb="FF293D68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1" fillId="2" borderId="1" xfId="0" applyFont="1" applyFill="1" applyBorder="1"/>
    <xf numFmtId="0" fontId="1" fillId="0" borderId="2" xfId="0" applyFont="1" applyBorder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3" fillId="0" borderId="0" xfId="0" applyFont="1" applyAlignment="1">
      <alignment horizontal="center" vertical="center"/>
    </xf>
    <xf numFmtId="0" fontId="1" fillId="0" borderId="6" xfId="0" applyFont="1" applyBorder="1"/>
    <xf numFmtId="0" fontId="4" fillId="0" borderId="0" xfId="0" applyFont="1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0" borderId="0" xfId="0" applyFont="1" applyAlignment="1"/>
    <xf numFmtId="0" fontId="6" fillId="0" borderId="8" xfId="0" applyFont="1" applyBorder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8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9" fillId="4" borderId="1" xfId="0" applyFont="1" applyFill="1" applyBorder="1"/>
    <xf numFmtId="0" fontId="10" fillId="4" borderId="11" xfId="0" applyFont="1" applyFill="1" applyBorder="1"/>
    <xf numFmtId="166" fontId="9" fillId="4" borderId="1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left"/>
    </xf>
    <xf numFmtId="167" fontId="11" fillId="0" borderId="0" xfId="0" applyNumberFormat="1" applyFont="1"/>
    <xf numFmtId="0" fontId="11" fillId="0" borderId="12" xfId="0" applyFont="1" applyBorder="1" applyAlignment="1">
      <alignment horizontal="left"/>
    </xf>
    <xf numFmtId="167" fontId="11" fillId="0" borderId="12" xfId="0" applyNumberFormat="1" applyFont="1" applyBorder="1"/>
    <xf numFmtId="0" fontId="12" fillId="0" borderId="0" xfId="0" applyFont="1"/>
    <xf numFmtId="167" fontId="12" fillId="0" borderId="0" xfId="0" applyNumberFormat="1" applyFont="1"/>
    <xf numFmtId="0" fontId="11" fillId="0" borderId="12" xfId="0" applyFont="1" applyBorder="1"/>
    <xf numFmtId="0" fontId="13" fillId="0" borderId="0" xfId="0" applyFont="1" applyAlignment="1">
      <alignment horizontal="left"/>
    </xf>
    <xf numFmtId="9" fontId="13" fillId="0" borderId="0" xfId="0" applyNumberFormat="1" applyFont="1"/>
    <xf numFmtId="167" fontId="14" fillId="0" borderId="0" xfId="0" applyNumberFormat="1" applyFont="1"/>
    <xf numFmtId="0" fontId="12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167" fontId="12" fillId="0" borderId="13" xfId="0" applyNumberFormat="1" applyFont="1" applyBorder="1"/>
    <xf numFmtId="0" fontId="12" fillId="5" borderId="1" xfId="0" applyFont="1" applyFill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left"/>
    </xf>
    <xf numFmtId="167" fontId="15" fillId="5" borderId="1" xfId="0" applyNumberFormat="1" applyFont="1" applyFill="1" applyBorder="1"/>
    <xf numFmtId="165" fontId="15" fillId="5" borderId="1" xfId="0" applyNumberFormat="1" applyFont="1" applyFill="1" applyBorder="1"/>
    <xf numFmtId="9" fontId="15" fillId="5" borderId="1" xfId="0" applyNumberFormat="1" applyFont="1" applyFill="1" applyBorder="1"/>
    <xf numFmtId="0" fontId="15" fillId="5" borderId="1" xfId="0" applyFont="1" applyFill="1" applyBorder="1"/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/>
    <xf numFmtId="168" fontId="1" fillId="0" borderId="0" xfId="0" applyNumberFormat="1" applyFont="1"/>
    <xf numFmtId="9" fontId="1" fillId="0" borderId="0" xfId="0" applyNumberFormat="1" applyFont="1"/>
    <xf numFmtId="1" fontId="1" fillId="0" borderId="0" xfId="0" quotePrefix="1" applyNumberFormat="1" applyFont="1"/>
    <xf numFmtId="0" fontId="9" fillId="4" borderId="1" xfId="0" applyFont="1" applyFill="1" applyBorder="1" applyAlignment="1">
      <alignment vertical="center"/>
    </xf>
    <xf numFmtId="17" fontId="9" fillId="4" borderId="1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167" fontId="11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/>
    </xf>
    <xf numFmtId="167" fontId="6" fillId="0" borderId="13" xfId="0" applyNumberFormat="1" applyFont="1" applyBorder="1" applyAlignment="1">
      <alignment vertical="center"/>
    </xf>
    <xf numFmtId="165" fontId="1" fillId="0" borderId="0" xfId="0" applyNumberFormat="1" applyFont="1"/>
    <xf numFmtId="10" fontId="1" fillId="0" borderId="0" xfId="0" applyNumberFormat="1" applyFont="1"/>
    <xf numFmtId="0" fontId="16" fillId="6" borderId="1" xfId="0" applyFont="1" applyFill="1" applyBorder="1"/>
    <xf numFmtId="0" fontId="18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167" fontId="19" fillId="0" borderId="0" xfId="0" applyNumberFormat="1" applyFont="1"/>
    <xf numFmtId="0" fontId="16" fillId="4" borderId="14" xfId="0" applyFont="1" applyFill="1" applyBorder="1" applyAlignment="1">
      <alignment horizontal="center"/>
    </xf>
    <xf numFmtId="0" fontId="17" fillId="0" borderId="15" xfId="0" applyFont="1" applyBorder="1"/>
    <xf numFmtId="0" fontId="17" fillId="0" borderId="16" xfId="0" applyFont="1" applyBorder="1"/>
    <xf numFmtId="0" fontId="22" fillId="3" borderId="7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2114550</xdr:colOff>
      <xdr:row>4</xdr:row>
      <xdr:rowOff>400050</xdr:rowOff>
    </xdr:from>
    <xdr:ext cx="3343275" cy="94297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" TargetMode="External"/><Relationship Id="rId1" Type="http://schemas.openxmlformats.org/officeDocument/2006/relationships/hyperlink" Target="https://www.careerprinciples.com/courses/excel-for-business-finance?utm_source=YTDownloadFile&amp;utm_medium=top-10-excel-excel-tricks-jun-12-2022&amp;utm_campaign=YTDownloa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sqref="A1:E23"/>
    </sheetView>
  </sheetViews>
  <sheetFormatPr defaultColWidth="11.25" defaultRowHeight="15" customHeight="1" x14ac:dyDescent="0.25"/>
  <cols>
    <col min="1" max="1" width="10.75" customWidth="1"/>
    <col min="2" max="2" width="8.5" customWidth="1"/>
    <col min="3" max="3" width="102.625" customWidth="1"/>
    <col min="4" max="4" width="9.5" customWidth="1"/>
    <col min="5" max="26" width="10.75" customWidth="1"/>
  </cols>
  <sheetData>
    <row r="1" spans="1:2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01.25" customHeight="1" x14ac:dyDescent="0.25">
      <c r="A4" s="1"/>
      <c r="B4" s="2"/>
      <c r="C4" s="3" t="s">
        <v>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0.5" customHeight="1" x14ac:dyDescent="0.25">
      <c r="A5" s="1"/>
      <c r="B5" s="5"/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5.5" customHeight="1" x14ac:dyDescent="0.25">
      <c r="A6" s="1"/>
      <c r="B6" s="5"/>
      <c r="C6" s="6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5"/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25">
      <c r="A8" s="1"/>
      <c r="B8" s="5"/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customHeight="1" x14ac:dyDescent="0.35">
      <c r="A9" s="1"/>
      <c r="B9" s="5"/>
      <c r="C9" s="8" t="s">
        <v>1</v>
      </c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5"/>
      <c r="C10" s="9"/>
      <c r="D10" s="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.5" customHeight="1" x14ac:dyDescent="0.25">
      <c r="A11" s="10"/>
      <c r="B11" s="11"/>
      <c r="C11" s="71" t="s">
        <v>2</v>
      </c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x14ac:dyDescent="0.25">
      <c r="A12" s="1"/>
      <c r="B12" s="5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5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5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3">
      <c r="A15" s="1"/>
      <c r="B15" s="5"/>
      <c r="C15" s="13" t="s">
        <v>3</v>
      </c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5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5"/>
      <c r="C17" s="14" t="s">
        <v>4</v>
      </c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"/>
      <c r="B18" s="5"/>
      <c r="C18" s="15" t="s">
        <v>5</v>
      </c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1.5" x14ac:dyDescent="0.25">
      <c r="A19" s="1"/>
      <c r="B19" s="5"/>
      <c r="C19" s="16" t="s">
        <v>6</v>
      </c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17"/>
      <c r="C20" s="18"/>
      <c r="D20" s="1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zbG7doo1rI1oavYhcVQRMfSYy4cGxIdODRoWKItUjmC4tZGKkxxZLyqpYj4p6dIrVYEv8/8ild6Fio/x1xURqA==" saltValue="DP+1xj0KvndIZQwLY9tLkQ==" spinCount="100000" sheet="1" objects="1" scenarios="1"/>
  <hyperlinks>
    <hyperlink ref="C11" r:id="rId1" xr:uid="{00000000-0004-0000-0000-000000000000}"/>
    <hyperlink ref="C15" r:id="rId2" xr:uid="{00000000-0004-0000-0000-000001000000}"/>
  </hyperlinks>
  <pageMargins left="0.7" right="0.7" top="0.75" bottom="0.75" header="0" footer="0"/>
  <pageSetup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2"/>
  <sheetViews>
    <sheetView showGridLines="0" workbookViewId="0"/>
  </sheetViews>
  <sheetFormatPr defaultColWidth="11.25" defaultRowHeight="15" customHeight="1" x14ac:dyDescent="0.25"/>
  <cols>
    <col min="1" max="1" width="10.625" customWidth="1"/>
    <col min="2" max="2" width="39.375" customWidth="1"/>
    <col min="3" max="26" width="10.625" customWidth="1"/>
  </cols>
  <sheetData>
    <row r="2" spans="2:8" x14ac:dyDescent="0.25">
      <c r="B2" s="64" t="s">
        <v>144</v>
      </c>
      <c r="D2" s="52" t="s">
        <v>145</v>
      </c>
      <c r="E2" s="52" t="s">
        <v>116</v>
      </c>
      <c r="F2" s="52" t="s">
        <v>117</v>
      </c>
      <c r="G2" s="52" t="s">
        <v>146</v>
      </c>
      <c r="H2" s="52" t="s">
        <v>60</v>
      </c>
    </row>
    <row r="3" spans="2:8" x14ac:dyDescent="0.25">
      <c r="B3" s="15" t="s">
        <v>147</v>
      </c>
    </row>
    <row r="4" spans="2:8" x14ac:dyDescent="0.25">
      <c r="B4" s="15" t="s">
        <v>148</v>
      </c>
    </row>
    <row r="5" spans="2:8" x14ac:dyDescent="0.25">
      <c r="B5" s="15" t="s">
        <v>149</v>
      </c>
    </row>
    <row r="6" spans="2:8" x14ac:dyDescent="0.25">
      <c r="B6" s="15" t="s">
        <v>150</v>
      </c>
    </row>
    <row r="7" spans="2:8" x14ac:dyDescent="0.25">
      <c r="B7" s="15" t="s">
        <v>151</v>
      </c>
    </row>
    <row r="8" spans="2:8" x14ac:dyDescent="0.25">
      <c r="B8" s="15" t="s">
        <v>152</v>
      </c>
    </row>
    <row r="9" spans="2:8" x14ac:dyDescent="0.25">
      <c r="B9" s="15" t="s">
        <v>153</v>
      </c>
    </row>
    <row r="10" spans="2:8" x14ac:dyDescent="0.25">
      <c r="B10" s="15" t="s">
        <v>154</v>
      </c>
    </row>
    <row r="11" spans="2:8" x14ac:dyDescent="0.25">
      <c r="B11" s="15" t="s">
        <v>155</v>
      </c>
    </row>
    <row r="12" spans="2:8" x14ac:dyDescent="0.25">
      <c r="B12" s="15" t="s">
        <v>156</v>
      </c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17"/>
  <sheetViews>
    <sheetView showGridLines="0" workbookViewId="0"/>
  </sheetViews>
  <sheetFormatPr defaultColWidth="11.25" defaultRowHeight="15" customHeight="1" x14ac:dyDescent="0.25"/>
  <cols>
    <col min="1" max="1" width="10.625" customWidth="1"/>
    <col min="2" max="2" width="14.625" customWidth="1"/>
    <col min="3" max="8" width="10.625" customWidth="1"/>
    <col min="9" max="9" width="10.125" customWidth="1"/>
    <col min="10" max="26" width="10.625" customWidth="1"/>
  </cols>
  <sheetData>
    <row r="2" spans="2:9" x14ac:dyDescent="0.25">
      <c r="B2" s="9" t="s">
        <v>157</v>
      </c>
      <c r="C2" s="9"/>
      <c r="D2" s="9"/>
      <c r="E2" s="9"/>
      <c r="F2" s="9"/>
      <c r="G2" s="9"/>
      <c r="H2" s="9"/>
      <c r="I2" s="9"/>
    </row>
    <row r="3" spans="2:9" x14ac:dyDescent="0.25">
      <c r="B3" s="65" t="s">
        <v>158</v>
      </c>
      <c r="C3" s="66" t="s">
        <v>159</v>
      </c>
      <c r="D3" s="66" t="s">
        <v>160</v>
      </c>
      <c r="E3" s="66" t="s">
        <v>161</v>
      </c>
      <c r="F3" s="66" t="s">
        <v>162</v>
      </c>
      <c r="G3" s="66" t="s">
        <v>163</v>
      </c>
      <c r="H3" s="66" t="s">
        <v>164</v>
      </c>
      <c r="I3" s="66" t="s">
        <v>165</v>
      </c>
    </row>
    <row r="4" spans="2:9" x14ac:dyDescent="0.25">
      <c r="B4" s="9" t="s">
        <v>93</v>
      </c>
      <c r="C4" s="32">
        <v>92799</v>
      </c>
      <c r="D4" s="32">
        <v>100222.92000000001</v>
      </c>
      <c r="E4" s="32">
        <v>130289.79600000002</v>
      </c>
      <c r="F4" s="32">
        <v>110746.32660000001</v>
      </c>
      <c r="G4" s="32">
        <v>104101.54700400001</v>
      </c>
      <c r="H4" s="32">
        <v>116593.73264448001</v>
      </c>
      <c r="I4" s="32">
        <v>118925.60729736961</v>
      </c>
    </row>
    <row r="5" spans="2:9" x14ac:dyDescent="0.25">
      <c r="B5" s="9" t="s">
        <v>94</v>
      </c>
      <c r="C5" s="32">
        <v>666566</v>
      </c>
      <c r="D5" s="32">
        <v>719891.28</v>
      </c>
      <c r="E5" s="32">
        <v>935858.66400000011</v>
      </c>
      <c r="F5" s="32">
        <v>795479.86440000008</v>
      </c>
      <c r="G5" s="32">
        <v>747751.07253600005</v>
      </c>
      <c r="H5" s="32">
        <v>837481.20124032011</v>
      </c>
      <c r="I5" s="32">
        <v>854230.82526512654</v>
      </c>
    </row>
    <row r="6" spans="2:9" x14ac:dyDescent="0.25">
      <c r="B6" s="9" t="s">
        <v>95</v>
      </c>
      <c r="C6" s="32">
        <v>99127</v>
      </c>
      <c r="D6" s="32">
        <v>107057.16</v>
      </c>
      <c r="E6" s="32">
        <v>139174.30800000002</v>
      </c>
      <c r="F6" s="32">
        <v>118298.16180000002</v>
      </c>
      <c r="G6" s="32">
        <v>111200.27209200001</v>
      </c>
      <c r="H6" s="32">
        <v>124544.30474304003</v>
      </c>
      <c r="I6" s="32">
        <v>127035.19083790084</v>
      </c>
    </row>
    <row r="7" spans="2:9" x14ac:dyDescent="0.25">
      <c r="B7" s="9" t="s">
        <v>96</v>
      </c>
      <c r="C7" s="32">
        <v>65468</v>
      </c>
      <c r="D7" s="32">
        <v>70705.440000000002</v>
      </c>
      <c r="E7" s="32">
        <v>91917.072</v>
      </c>
      <c r="F7" s="32">
        <v>78129.511199999994</v>
      </c>
      <c r="G7" s="32">
        <v>73441.740527999995</v>
      </c>
      <c r="H7" s="32">
        <v>82254.749391360005</v>
      </c>
      <c r="I7" s="32">
        <v>83899.844379187212</v>
      </c>
    </row>
    <row r="8" spans="2:9" x14ac:dyDescent="0.25">
      <c r="B8" s="9" t="s">
        <v>97</v>
      </c>
      <c r="C8" s="32">
        <v>18856</v>
      </c>
      <c r="D8" s="32">
        <v>20364.48</v>
      </c>
      <c r="E8" s="32">
        <v>26473.824000000001</v>
      </c>
      <c r="F8" s="32">
        <v>22502.750400000001</v>
      </c>
      <c r="G8" s="32">
        <v>21152.585375999999</v>
      </c>
      <c r="H8" s="32">
        <v>23690.895621120002</v>
      </c>
      <c r="I8" s="32">
        <v>24164.713533542403</v>
      </c>
    </row>
    <row r="9" spans="2:9" x14ac:dyDescent="0.25">
      <c r="B9" s="9" t="s">
        <v>98</v>
      </c>
      <c r="C9" s="32">
        <v>7648</v>
      </c>
      <c r="D9" s="32">
        <v>8259.84</v>
      </c>
      <c r="E9" s="32">
        <v>10737.792000000001</v>
      </c>
      <c r="F9" s="32">
        <v>9127.1232</v>
      </c>
      <c r="G9" s="32">
        <v>8579.4958079999997</v>
      </c>
      <c r="H9" s="32">
        <v>9609.0353049599998</v>
      </c>
      <c r="I9" s="32">
        <v>9801.2160110591994</v>
      </c>
    </row>
    <row r="10" spans="2:9" x14ac:dyDescent="0.25">
      <c r="B10" s="9" t="s">
        <v>99</v>
      </c>
      <c r="C10" s="32">
        <v>9865</v>
      </c>
      <c r="D10" s="32">
        <v>10654.2</v>
      </c>
      <c r="E10" s="32">
        <v>13850.460000000001</v>
      </c>
      <c r="F10" s="32">
        <v>11772.891</v>
      </c>
      <c r="G10" s="32">
        <v>11066.517539999999</v>
      </c>
      <c r="H10" s="32">
        <v>12394.4996448</v>
      </c>
      <c r="I10" s="32">
        <v>12642.389637696</v>
      </c>
    </row>
    <row r="11" spans="2:9" x14ac:dyDescent="0.25">
      <c r="B11" s="9" t="s">
        <v>100</v>
      </c>
      <c r="C11" s="32">
        <v>11061</v>
      </c>
      <c r="D11" s="32">
        <v>11945.880000000001</v>
      </c>
      <c r="E11" s="32">
        <v>15529.644000000002</v>
      </c>
      <c r="F11" s="32">
        <v>13200.197400000001</v>
      </c>
      <c r="G11" s="32">
        <v>12408.185556</v>
      </c>
      <c r="H11" s="32">
        <v>13897.167822720001</v>
      </c>
      <c r="I11" s="32">
        <v>14175.111179174401</v>
      </c>
    </row>
    <row r="12" spans="2:9" x14ac:dyDescent="0.25">
      <c r="B12" s="9" t="s">
        <v>101</v>
      </c>
      <c r="C12" s="32">
        <v>78305</v>
      </c>
      <c r="D12" s="32">
        <v>84569.400000000009</v>
      </c>
      <c r="E12" s="32">
        <v>109940.22000000002</v>
      </c>
      <c r="F12" s="32">
        <v>93449.187000000005</v>
      </c>
      <c r="G12" s="32">
        <v>87842.235780000003</v>
      </c>
      <c r="H12" s="32">
        <v>98383.304073600011</v>
      </c>
      <c r="I12" s="32">
        <v>100350.97015507202</v>
      </c>
    </row>
    <row r="13" spans="2:9" x14ac:dyDescent="0.25">
      <c r="B13" s="9" t="s">
        <v>166</v>
      </c>
      <c r="C13" s="32">
        <v>99857</v>
      </c>
      <c r="D13" s="32">
        <v>107845.56000000001</v>
      </c>
      <c r="E13" s="32">
        <v>140199.22800000003</v>
      </c>
      <c r="F13" s="32">
        <v>119169.34380000002</v>
      </c>
      <c r="G13" s="32">
        <v>112019.183172</v>
      </c>
      <c r="H13" s="32">
        <v>125461.48515264002</v>
      </c>
      <c r="I13" s="32">
        <v>127970.71485569282</v>
      </c>
    </row>
    <row r="14" spans="2:9" x14ac:dyDescent="0.25">
      <c r="B14" s="9" t="s">
        <v>102</v>
      </c>
      <c r="C14" s="32">
        <v>1149552</v>
      </c>
      <c r="D14" s="32">
        <v>1241516.1599999999</v>
      </c>
      <c r="E14" s="32">
        <v>1613971.0080000001</v>
      </c>
      <c r="F14" s="32">
        <v>1371875.3568</v>
      </c>
      <c r="G14" s="32">
        <v>1289562.8353920002</v>
      </c>
      <c r="H14" s="32">
        <v>1444310.3756390405</v>
      </c>
      <c r="I14" s="32">
        <v>1473196.583151821</v>
      </c>
    </row>
    <row r="15" spans="2:9" x14ac:dyDescent="0.25">
      <c r="I15" s="32"/>
    </row>
    <row r="16" spans="2:9" x14ac:dyDescent="0.25">
      <c r="C16" s="67"/>
    </row>
    <row r="17" spans="3:3" x14ac:dyDescent="0.25">
      <c r="C17" s="6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51"/>
  <sheetViews>
    <sheetView showGridLines="0" workbookViewId="0"/>
  </sheetViews>
  <sheetFormatPr defaultColWidth="11.25" defaultRowHeight="15" customHeight="1" x14ac:dyDescent="0.25"/>
  <cols>
    <col min="1" max="1" width="10.75" customWidth="1"/>
    <col min="2" max="5" width="10.625" customWidth="1"/>
    <col min="6" max="6" width="12.625" customWidth="1"/>
    <col min="7" max="26" width="10.625" customWidth="1"/>
  </cols>
  <sheetData>
    <row r="2" spans="2:9" x14ac:dyDescent="0.25">
      <c r="B2" s="20" t="s">
        <v>7</v>
      </c>
      <c r="C2" s="20" t="s">
        <v>8</v>
      </c>
      <c r="D2" s="20" t="s">
        <v>9</v>
      </c>
      <c r="E2" s="20" t="s">
        <v>10</v>
      </c>
      <c r="F2" s="20" t="s">
        <v>11</v>
      </c>
      <c r="G2" s="20" t="s">
        <v>12</v>
      </c>
      <c r="H2" s="20" t="s">
        <v>13</v>
      </c>
      <c r="I2" s="20" t="s">
        <v>14</v>
      </c>
    </row>
    <row r="3" spans="2:9" x14ac:dyDescent="0.25">
      <c r="B3" s="21">
        <v>1185732</v>
      </c>
      <c r="C3" s="22">
        <v>44210</v>
      </c>
      <c r="D3" s="21" t="s">
        <v>15</v>
      </c>
      <c r="E3" s="21" t="s">
        <v>15</v>
      </c>
      <c r="F3" s="23" t="s">
        <v>16</v>
      </c>
      <c r="G3" s="24">
        <v>0.5</v>
      </c>
      <c r="H3" s="25">
        <v>12000</v>
      </c>
      <c r="I3" s="26">
        <f t="shared" ref="I3:I251" si="0">G3*H3</f>
        <v>6000</v>
      </c>
    </row>
    <row r="4" spans="2:9" x14ac:dyDescent="0.25">
      <c r="B4" s="21">
        <v>1185732</v>
      </c>
      <c r="C4" s="22">
        <v>44210</v>
      </c>
      <c r="D4" s="21" t="s">
        <v>15</v>
      </c>
      <c r="E4" s="21" t="s">
        <v>15</v>
      </c>
      <c r="F4" s="23" t="s">
        <v>17</v>
      </c>
      <c r="G4" s="24">
        <v>0.5</v>
      </c>
      <c r="H4" s="25">
        <v>10000</v>
      </c>
      <c r="I4" s="26">
        <f t="shared" si="0"/>
        <v>5000</v>
      </c>
    </row>
    <row r="5" spans="2:9" x14ac:dyDescent="0.25">
      <c r="B5" s="21">
        <v>1185732</v>
      </c>
      <c r="C5" s="22">
        <v>44210</v>
      </c>
      <c r="D5" s="21" t="s">
        <v>15</v>
      </c>
      <c r="E5" s="21" t="s">
        <v>15</v>
      </c>
      <c r="F5" s="23" t="s">
        <v>18</v>
      </c>
      <c r="G5" s="24">
        <v>0.4</v>
      </c>
      <c r="H5" s="25">
        <v>10000</v>
      </c>
      <c r="I5" s="26">
        <f t="shared" si="0"/>
        <v>4000</v>
      </c>
    </row>
    <row r="6" spans="2:9" x14ac:dyDescent="0.25">
      <c r="B6" s="21">
        <v>1185732</v>
      </c>
      <c r="C6" s="22">
        <v>44210</v>
      </c>
      <c r="D6" s="21" t="s">
        <v>15</v>
      </c>
      <c r="E6" s="21" t="s">
        <v>15</v>
      </c>
      <c r="F6" s="23" t="s">
        <v>19</v>
      </c>
      <c r="G6" s="24">
        <v>0.45</v>
      </c>
      <c r="H6" s="25">
        <v>8500</v>
      </c>
      <c r="I6" s="26">
        <f t="shared" si="0"/>
        <v>3825</v>
      </c>
    </row>
    <row r="7" spans="2:9" x14ac:dyDescent="0.25">
      <c r="B7" s="21">
        <v>1185732</v>
      </c>
      <c r="C7" s="22">
        <v>44210</v>
      </c>
      <c r="D7" s="21" t="s">
        <v>15</v>
      </c>
      <c r="E7" s="21" t="s">
        <v>15</v>
      </c>
      <c r="F7" s="23" t="s">
        <v>20</v>
      </c>
      <c r="G7" s="24">
        <v>0.6</v>
      </c>
      <c r="H7" s="25">
        <v>9000</v>
      </c>
      <c r="I7" s="26">
        <f t="shared" si="0"/>
        <v>5400</v>
      </c>
    </row>
    <row r="8" spans="2:9" x14ac:dyDescent="0.25">
      <c r="B8" s="21">
        <v>1185732</v>
      </c>
      <c r="C8" s="22">
        <v>44210</v>
      </c>
      <c r="D8" s="21" t="s">
        <v>15</v>
      </c>
      <c r="E8" s="21" t="s">
        <v>15</v>
      </c>
      <c r="F8" s="23" t="s">
        <v>21</v>
      </c>
      <c r="G8" s="24">
        <v>0.5</v>
      </c>
      <c r="H8" s="25">
        <v>10000</v>
      </c>
      <c r="I8" s="26">
        <f t="shared" si="0"/>
        <v>5000</v>
      </c>
    </row>
    <row r="9" spans="2:9" x14ac:dyDescent="0.25">
      <c r="B9" s="21">
        <v>1185732</v>
      </c>
      <c r="C9" s="22">
        <v>44239</v>
      </c>
      <c r="D9" s="21" t="s">
        <v>15</v>
      </c>
      <c r="E9" s="21" t="s">
        <v>15</v>
      </c>
      <c r="F9" s="23" t="s">
        <v>16</v>
      </c>
      <c r="G9" s="24">
        <v>0.5</v>
      </c>
      <c r="H9" s="25">
        <v>12500</v>
      </c>
      <c r="I9" s="26">
        <f t="shared" si="0"/>
        <v>6250</v>
      </c>
    </row>
    <row r="10" spans="2:9" x14ac:dyDescent="0.25">
      <c r="B10" s="21">
        <v>1185732</v>
      </c>
      <c r="C10" s="22">
        <v>44239</v>
      </c>
      <c r="D10" s="21" t="s">
        <v>15</v>
      </c>
      <c r="E10" s="21" t="s">
        <v>15</v>
      </c>
      <c r="F10" s="23" t="s">
        <v>17</v>
      </c>
      <c r="G10" s="24">
        <v>0.5</v>
      </c>
      <c r="H10" s="25">
        <v>9000</v>
      </c>
      <c r="I10" s="26">
        <f t="shared" si="0"/>
        <v>4500</v>
      </c>
    </row>
    <row r="11" spans="2:9" x14ac:dyDescent="0.25">
      <c r="B11" s="21">
        <v>1185732</v>
      </c>
      <c r="C11" s="22">
        <v>44239</v>
      </c>
      <c r="D11" s="21" t="s">
        <v>15</v>
      </c>
      <c r="E11" s="21" t="s">
        <v>15</v>
      </c>
      <c r="F11" s="23" t="s">
        <v>18</v>
      </c>
      <c r="G11" s="24">
        <v>0.4</v>
      </c>
      <c r="H11" s="25">
        <v>9500</v>
      </c>
      <c r="I11" s="26">
        <f t="shared" si="0"/>
        <v>3800</v>
      </c>
    </row>
    <row r="12" spans="2:9" x14ac:dyDescent="0.25">
      <c r="B12" s="21">
        <v>1185732</v>
      </c>
      <c r="C12" s="22">
        <v>44239</v>
      </c>
      <c r="D12" s="21" t="s">
        <v>15</v>
      </c>
      <c r="E12" s="21" t="s">
        <v>15</v>
      </c>
      <c r="F12" s="23" t="s">
        <v>19</v>
      </c>
      <c r="G12" s="24">
        <v>0.45</v>
      </c>
      <c r="H12" s="25">
        <v>8250</v>
      </c>
      <c r="I12" s="26">
        <f t="shared" si="0"/>
        <v>3712.5</v>
      </c>
    </row>
    <row r="13" spans="2:9" x14ac:dyDescent="0.25">
      <c r="B13" s="21">
        <v>1185732</v>
      </c>
      <c r="C13" s="22">
        <v>44239</v>
      </c>
      <c r="D13" s="21" t="s">
        <v>15</v>
      </c>
      <c r="E13" s="21" t="s">
        <v>15</v>
      </c>
      <c r="F13" s="23" t="s">
        <v>20</v>
      </c>
      <c r="G13" s="24">
        <v>0.6</v>
      </c>
      <c r="H13" s="25">
        <v>9000</v>
      </c>
      <c r="I13" s="26">
        <f t="shared" si="0"/>
        <v>5400</v>
      </c>
    </row>
    <row r="14" spans="2:9" x14ac:dyDescent="0.25">
      <c r="B14" s="21">
        <v>1185732</v>
      </c>
      <c r="C14" s="22">
        <v>44239</v>
      </c>
      <c r="D14" s="21" t="s">
        <v>15</v>
      </c>
      <c r="E14" s="21" t="s">
        <v>15</v>
      </c>
      <c r="F14" s="23" t="s">
        <v>21</v>
      </c>
      <c r="G14" s="24">
        <v>0.5</v>
      </c>
      <c r="H14" s="25">
        <v>10000</v>
      </c>
      <c r="I14" s="26">
        <f t="shared" si="0"/>
        <v>5000</v>
      </c>
    </row>
    <row r="15" spans="2:9" x14ac:dyDescent="0.25">
      <c r="B15" s="21">
        <v>1185732</v>
      </c>
      <c r="C15" s="22">
        <v>44265</v>
      </c>
      <c r="D15" s="21" t="s">
        <v>15</v>
      </c>
      <c r="E15" s="21" t="s">
        <v>15</v>
      </c>
      <c r="F15" s="23" t="s">
        <v>16</v>
      </c>
      <c r="G15" s="24">
        <v>0.5</v>
      </c>
      <c r="H15" s="25">
        <v>12200</v>
      </c>
      <c r="I15" s="26">
        <f t="shared" si="0"/>
        <v>6100</v>
      </c>
    </row>
    <row r="16" spans="2:9" x14ac:dyDescent="0.25">
      <c r="B16" s="21">
        <v>1185732</v>
      </c>
      <c r="C16" s="22">
        <v>44265</v>
      </c>
      <c r="D16" s="21" t="s">
        <v>15</v>
      </c>
      <c r="E16" s="21" t="s">
        <v>15</v>
      </c>
      <c r="F16" s="23" t="s">
        <v>17</v>
      </c>
      <c r="G16" s="24">
        <v>0.5</v>
      </c>
      <c r="H16" s="25">
        <v>9250</v>
      </c>
      <c r="I16" s="26">
        <f t="shared" si="0"/>
        <v>4625</v>
      </c>
    </row>
    <row r="17" spans="2:9" x14ac:dyDescent="0.25">
      <c r="B17" s="21">
        <v>1185732</v>
      </c>
      <c r="C17" s="22">
        <v>44265</v>
      </c>
      <c r="D17" s="21" t="s">
        <v>15</v>
      </c>
      <c r="E17" s="21" t="s">
        <v>15</v>
      </c>
      <c r="F17" s="23" t="s">
        <v>18</v>
      </c>
      <c r="G17" s="24">
        <v>0.4</v>
      </c>
      <c r="H17" s="25">
        <v>9500</v>
      </c>
      <c r="I17" s="26">
        <f t="shared" si="0"/>
        <v>3800</v>
      </c>
    </row>
    <row r="18" spans="2:9" x14ac:dyDescent="0.25">
      <c r="B18" s="21">
        <v>1185732</v>
      </c>
      <c r="C18" s="22">
        <v>44265</v>
      </c>
      <c r="D18" s="21" t="s">
        <v>15</v>
      </c>
      <c r="E18" s="21" t="s">
        <v>15</v>
      </c>
      <c r="F18" s="23" t="s">
        <v>19</v>
      </c>
      <c r="G18" s="24">
        <v>0.45</v>
      </c>
      <c r="H18" s="25">
        <v>8000</v>
      </c>
      <c r="I18" s="26">
        <f t="shared" si="0"/>
        <v>3600</v>
      </c>
    </row>
    <row r="19" spans="2:9" x14ac:dyDescent="0.25">
      <c r="B19" s="21">
        <v>1185732</v>
      </c>
      <c r="C19" s="22">
        <v>44265</v>
      </c>
      <c r="D19" s="21" t="s">
        <v>15</v>
      </c>
      <c r="E19" s="21" t="s">
        <v>15</v>
      </c>
      <c r="F19" s="23" t="s">
        <v>20</v>
      </c>
      <c r="G19" s="24">
        <v>0.6</v>
      </c>
      <c r="H19" s="25">
        <v>8500</v>
      </c>
      <c r="I19" s="26">
        <f t="shared" si="0"/>
        <v>5100</v>
      </c>
    </row>
    <row r="20" spans="2:9" x14ac:dyDescent="0.25">
      <c r="B20" s="21">
        <v>1185732</v>
      </c>
      <c r="C20" s="22">
        <v>44265</v>
      </c>
      <c r="D20" s="21" t="s">
        <v>15</v>
      </c>
      <c r="E20" s="21" t="s">
        <v>15</v>
      </c>
      <c r="F20" s="23" t="s">
        <v>21</v>
      </c>
      <c r="G20" s="24">
        <v>0.5</v>
      </c>
      <c r="H20" s="25">
        <v>9500</v>
      </c>
      <c r="I20" s="26">
        <f t="shared" si="0"/>
        <v>4750</v>
      </c>
    </row>
    <row r="21" spans="2:9" x14ac:dyDescent="0.25">
      <c r="B21" s="21">
        <v>1185732</v>
      </c>
      <c r="C21" s="22">
        <v>44297</v>
      </c>
      <c r="D21" s="21" t="s">
        <v>15</v>
      </c>
      <c r="E21" s="21" t="s">
        <v>15</v>
      </c>
      <c r="F21" s="23" t="s">
        <v>16</v>
      </c>
      <c r="G21" s="24">
        <v>0.5</v>
      </c>
      <c r="H21" s="25">
        <v>12000</v>
      </c>
      <c r="I21" s="26">
        <f t="shared" si="0"/>
        <v>6000</v>
      </c>
    </row>
    <row r="22" spans="2:9" x14ac:dyDescent="0.25">
      <c r="B22" s="21">
        <v>1185732</v>
      </c>
      <c r="C22" s="22">
        <v>44297</v>
      </c>
      <c r="D22" s="21" t="s">
        <v>15</v>
      </c>
      <c r="E22" s="21" t="s">
        <v>15</v>
      </c>
      <c r="F22" s="23" t="s">
        <v>17</v>
      </c>
      <c r="G22" s="24">
        <v>0.5</v>
      </c>
      <c r="H22" s="25">
        <v>9000</v>
      </c>
      <c r="I22" s="26">
        <f t="shared" si="0"/>
        <v>4500</v>
      </c>
    </row>
    <row r="23" spans="2:9" x14ac:dyDescent="0.25">
      <c r="B23" s="21">
        <v>1185732</v>
      </c>
      <c r="C23" s="22">
        <v>44297</v>
      </c>
      <c r="D23" s="21" t="s">
        <v>15</v>
      </c>
      <c r="E23" s="21" t="s">
        <v>15</v>
      </c>
      <c r="F23" s="23" t="s">
        <v>18</v>
      </c>
      <c r="G23" s="24">
        <v>0.4</v>
      </c>
      <c r="H23" s="25">
        <v>9000</v>
      </c>
      <c r="I23" s="26">
        <f t="shared" si="0"/>
        <v>3600</v>
      </c>
    </row>
    <row r="24" spans="2:9" x14ac:dyDescent="0.25">
      <c r="B24" s="21">
        <v>1185732</v>
      </c>
      <c r="C24" s="22">
        <v>44297</v>
      </c>
      <c r="D24" s="21" t="s">
        <v>15</v>
      </c>
      <c r="E24" s="21" t="s">
        <v>15</v>
      </c>
      <c r="F24" s="23" t="s">
        <v>19</v>
      </c>
      <c r="G24" s="24">
        <v>0.45</v>
      </c>
      <c r="H24" s="25">
        <v>8250</v>
      </c>
      <c r="I24" s="26">
        <f t="shared" si="0"/>
        <v>3712.5</v>
      </c>
    </row>
    <row r="25" spans="2:9" x14ac:dyDescent="0.25">
      <c r="B25" s="21">
        <v>1185732</v>
      </c>
      <c r="C25" s="22">
        <v>44297</v>
      </c>
      <c r="D25" s="21" t="s">
        <v>15</v>
      </c>
      <c r="E25" s="21" t="s">
        <v>15</v>
      </c>
      <c r="F25" s="23" t="s">
        <v>20</v>
      </c>
      <c r="G25" s="24">
        <v>0.6</v>
      </c>
      <c r="H25" s="25">
        <v>8250</v>
      </c>
      <c r="I25" s="26">
        <f t="shared" si="0"/>
        <v>4950</v>
      </c>
    </row>
    <row r="26" spans="2:9" x14ac:dyDescent="0.25">
      <c r="B26" s="21">
        <v>1185732</v>
      </c>
      <c r="C26" s="22">
        <v>44297</v>
      </c>
      <c r="D26" s="21" t="s">
        <v>15</v>
      </c>
      <c r="E26" s="21" t="s">
        <v>15</v>
      </c>
      <c r="F26" s="23" t="s">
        <v>21</v>
      </c>
      <c r="G26" s="24">
        <v>0.5</v>
      </c>
      <c r="H26" s="25">
        <v>9500</v>
      </c>
      <c r="I26" s="26">
        <f t="shared" si="0"/>
        <v>4750</v>
      </c>
    </row>
    <row r="27" spans="2:9" x14ac:dyDescent="0.25">
      <c r="B27" s="21">
        <v>1185732</v>
      </c>
      <c r="C27" s="22">
        <v>44326</v>
      </c>
      <c r="D27" s="21" t="s">
        <v>15</v>
      </c>
      <c r="E27" s="21" t="s">
        <v>15</v>
      </c>
      <c r="F27" s="23" t="s">
        <v>16</v>
      </c>
      <c r="G27" s="24">
        <v>0.6</v>
      </c>
      <c r="H27" s="25">
        <v>12200</v>
      </c>
      <c r="I27" s="26">
        <f t="shared" si="0"/>
        <v>7320</v>
      </c>
    </row>
    <row r="28" spans="2:9" x14ac:dyDescent="0.25">
      <c r="B28" s="21">
        <v>1185732</v>
      </c>
      <c r="C28" s="22">
        <v>44326</v>
      </c>
      <c r="D28" s="21" t="s">
        <v>15</v>
      </c>
      <c r="E28" s="21" t="s">
        <v>15</v>
      </c>
      <c r="F28" s="23" t="s">
        <v>17</v>
      </c>
      <c r="G28" s="24">
        <v>0.55000000000000004</v>
      </c>
      <c r="H28" s="25">
        <v>9250</v>
      </c>
      <c r="I28" s="26">
        <f t="shared" si="0"/>
        <v>5087.5</v>
      </c>
    </row>
    <row r="29" spans="2:9" x14ac:dyDescent="0.25">
      <c r="B29" s="21">
        <v>1185732</v>
      </c>
      <c r="C29" s="22">
        <v>44326</v>
      </c>
      <c r="D29" s="21" t="s">
        <v>15</v>
      </c>
      <c r="E29" s="21" t="s">
        <v>15</v>
      </c>
      <c r="F29" s="23" t="s">
        <v>18</v>
      </c>
      <c r="G29" s="24">
        <v>0.5</v>
      </c>
      <c r="H29" s="25">
        <v>9000</v>
      </c>
      <c r="I29" s="26">
        <f t="shared" si="0"/>
        <v>4500</v>
      </c>
    </row>
    <row r="30" spans="2:9" x14ac:dyDescent="0.25">
      <c r="B30" s="21">
        <v>1185732</v>
      </c>
      <c r="C30" s="22">
        <v>44326</v>
      </c>
      <c r="D30" s="21" t="s">
        <v>15</v>
      </c>
      <c r="E30" s="21" t="s">
        <v>15</v>
      </c>
      <c r="F30" s="23" t="s">
        <v>19</v>
      </c>
      <c r="G30" s="24">
        <v>0.5</v>
      </c>
      <c r="H30" s="25">
        <v>8500</v>
      </c>
      <c r="I30" s="26">
        <f t="shared" si="0"/>
        <v>4250</v>
      </c>
    </row>
    <row r="31" spans="2:9" x14ac:dyDescent="0.25">
      <c r="B31" s="21">
        <v>1185732</v>
      </c>
      <c r="C31" s="22">
        <v>44326</v>
      </c>
      <c r="D31" s="21" t="s">
        <v>15</v>
      </c>
      <c r="E31" s="21" t="s">
        <v>15</v>
      </c>
      <c r="F31" s="23" t="s">
        <v>20</v>
      </c>
      <c r="G31" s="24">
        <v>0.6</v>
      </c>
      <c r="H31" s="25">
        <v>8750</v>
      </c>
      <c r="I31" s="26">
        <f t="shared" si="0"/>
        <v>5250</v>
      </c>
    </row>
    <row r="32" spans="2:9" x14ac:dyDescent="0.25">
      <c r="B32" s="21">
        <v>1185732</v>
      </c>
      <c r="C32" s="22">
        <v>44326</v>
      </c>
      <c r="D32" s="21" t="s">
        <v>15</v>
      </c>
      <c r="E32" s="21" t="s">
        <v>15</v>
      </c>
      <c r="F32" s="23" t="s">
        <v>21</v>
      </c>
      <c r="G32" s="24">
        <v>0.65</v>
      </c>
      <c r="H32" s="25">
        <v>10000</v>
      </c>
      <c r="I32" s="26">
        <f t="shared" si="0"/>
        <v>6500</v>
      </c>
    </row>
    <row r="33" spans="2:9" x14ac:dyDescent="0.25">
      <c r="B33" s="21">
        <v>1185732</v>
      </c>
      <c r="C33" s="22">
        <v>44359</v>
      </c>
      <c r="D33" s="21" t="s">
        <v>15</v>
      </c>
      <c r="E33" s="21" t="s">
        <v>15</v>
      </c>
      <c r="F33" s="23" t="s">
        <v>16</v>
      </c>
      <c r="G33" s="24">
        <v>0.6</v>
      </c>
      <c r="H33" s="25">
        <v>12500</v>
      </c>
      <c r="I33" s="26">
        <f t="shared" si="0"/>
        <v>7500</v>
      </c>
    </row>
    <row r="34" spans="2:9" x14ac:dyDescent="0.25">
      <c r="B34" s="21">
        <v>1185732</v>
      </c>
      <c r="C34" s="22">
        <v>44359</v>
      </c>
      <c r="D34" s="21" t="s">
        <v>15</v>
      </c>
      <c r="E34" s="21" t="s">
        <v>15</v>
      </c>
      <c r="F34" s="23" t="s">
        <v>17</v>
      </c>
      <c r="G34" s="24">
        <v>0.55000000000000004</v>
      </c>
      <c r="H34" s="25">
        <v>10000</v>
      </c>
      <c r="I34" s="26">
        <f t="shared" si="0"/>
        <v>5500</v>
      </c>
    </row>
    <row r="35" spans="2:9" x14ac:dyDescent="0.25">
      <c r="B35" s="21">
        <v>1185732</v>
      </c>
      <c r="C35" s="22">
        <v>44359</v>
      </c>
      <c r="D35" s="21" t="s">
        <v>15</v>
      </c>
      <c r="E35" s="21" t="s">
        <v>15</v>
      </c>
      <c r="F35" s="23" t="s">
        <v>18</v>
      </c>
      <c r="G35" s="24">
        <v>0.5</v>
      </c>
      <c r="H35" s="25">
        <v>9250</v>
      </c>
      <c r="I35" s="26">
        <f t="shared" si="0"/>
        <v>4625</v>
      </c>
    </row>
    <row r="36" spans="2:9" x14ac:dyDescent="0.25">
      <c r="B36" s="21">
        <v>1185732</v>
      </c>
      <c r="C36" s="22">
        <v>44359</v>
      </c>
      <c r="D36" s="21" t="s">
        <v>15</v>
      </c>
      <c r="E36" s="21" t="s">
        <v>15</v>
      </c>
      <c r="F36" s="23" t="s">
        <v>19</v>
      </c>
      <c r="G36" s="24">
        <v>0.5</v>
      </c>
      <c r="H36" s="25">
        <v>9000</v>
      </c>
      <c r="I36" s="26">
        <f t="shared" si="0"/>
        <v>4500</v>
      </c>
    </row>
    <row r="37" spans="2:9" x14ac:dyDescent="0.25">
      <c r="B37" s="21">
        <v>1185732</v>
      </c>
      <c r="C37" s="22">
        <v>44359</v>
      </c>
      <c r="D37" s="21" t="s">
        <v>15</v>
      </c>
      <c r="E37" s="21" t="s">
        <v>15</v>
      </c>
      <c r="F37" s="23" t="s">
        <v>20</v>
      </c>
      <c r="G37" s="24">
        <v>0.6</v>
      </c>
      <c r="H37" s="25">
        <v>9000</v>
      </c>
      <c r="I37" s="26">
        <f t="shared" si="0"/>
        <v>5400</v>
      </c>
    </row>
    <row r="38" spans="2:9" x14ac:dyDescent="0.25">
      <c r="B38" s="21">
        <v>1185732</v>
      </c>
      <c r="C38" s="22">
        <v>44359</v>
      </c>
      <c r="D38" s="21" t="s">
        <v>15</v>
      </c>
      <c r="E38" s="21" t="s">
        <v>15</v>
      </c>
      <c r="F38" s="23" t="s">
        <v>21</v>
      </c>
      <c r="G38" s="24">
        <v>0.65</v>
      </c>
      <c r="H38" s="25">
        <v>10500</v>
      </c>
      <c r="I38" s="26">
        <f t="shared" si="0"/>
        <v>6825</v>
      </c>
    </row>
    <row r="39" spans="2:9" x14ac:dyDescent="0.25">
      <c r="B39" s="21">
        <v>1185732</v>
      </c>
      <c r="C39" s="22">
        <v>44387</v>
      </c>
      <c r="D39" s="21" t="s">
        <v>15</v>
      </c>
      <c r="E39" s="21" t="s">
        <v>15</v>
      </c>
      <c r="F39" s="23" t="s">
        <v>16</v>
      </c>
      <c r="G39" s="24">
        <v>0.6</v>
      </c>
      <c r="H39" s="25">
        <v>12750</v>
      </c>
      <c r="I39" s="26">
        <f t="shared" si="0"/>
        <v>7650</v>
      </c>
    </row>
    <row r="40" spans="2:9" x14ac:dyDescent="0.25">
      <c r="B40" s="21">
        <v>1185732</v>
      </c>
      <c r="C40" s="22">
        <v>44387</v>
      </c>
      <c r="D40" s="21" t="s">
        <v>15</v>
      </c>
      <c r="E40" s="21" t="s">
        <v>15</v>
      </c>
      <c r="F40" s="23" t="s">
        <v>17</v>
      </c>
      <c r="G40" s="24">
        <v>0.55000000000000004</v>
      </c>
      <c r="H40" s="25">
        <v>10250</v>
      </c>
      <c r="I40" s="26">
        <f t="shared" si="0"/>
        <v>5637.5000000000009</v>
      </c>
    </row>
    <row r="41" spans="2:9" x14ac:dyDescent="0.25">
      <c r="B41" s="21">
        <v>1185732</v>
      </c>
      <c r="C41" s="22">
        <v>44387</v>
      </c>
      <c r="D41" s="21" t="s">
        <v>15</v>
      </c>
      <c r="E41" s="21" t="s">
        <v>15</v>
      </c>
      <c r="F41" s="23" t="s">
        <v>18</v>
      </c>
      <c r="G41" s="24">
        <v>0.5</v>
      </c>
      <c r="H41" s="25">
        <v>9500</v>
      </c>
      <c r="I41" s="26">
        <f t="shared" si="0"/>
        <v>4750</v>
      </c>
    </row>
    <row r="42" spans="2:9" x14ac:dyDescent="0.25">
      <c r="B42" s="21">
        <v>1185732</v>
      </c>
      <c r="C42" s="22">
        <v>44387</v>
      </c>
      <c r="D42" s="21" t="s">
        <v>15</v>
      </c>
      <c r="E42" s="21" t="s">
        <v>15</v>
      </c>
      <c r="F42" s="23" t="s">
        <v>19</v>
      </c>
      <c r="G42" s="24">
        <v>0.5</v>
      </c>
      <c r="H42" s="25">
        <v>9000</v>
      </c>
      <c r="I42" s="26">
        <f t="shared" si="0"/>
        <v>4500</v>
      </c>
    </row>
    <row r="43" spans="2:9" x14ac:dyDescent="0.25">
      <c r="B43" s="21">
        <v>1185732</v>
      </c>
      <c r="C43" s="22">
        <v>44387</v>
      </c>
      <c r="D43" s="21" t="s">
        <v>15</v>
      </c>
      <c r="E43" s="21" t="s">
        <v>15</v>
      </c>
      <c r="F43" s="23" t="s">
        <v>20</v>
      </c>
      <c r="G43" s="24">
        <v>0.6</v>
      </c>
      <c r="H43" s="25">
        <v>9250</v>
      </c>
      <c r="I43" s="26">
        <f t="shared" si="0"/>
        <v>5550</v>
      </c>
    </row>
    <row r="44" spans="2:9" x14ac:dyDescent="0.25">
      <c r="B44" s="21">
        <v>1185732</v>
      </c>
      <c r="C44" s="22">
        <v>44387</v>
      </c>
      <c r="D44" s="21" t="s">
        <v>15</v>
      </c>
      <c r="E44" s="21" t="s">
        <v>15</v>
      </c>
      <c r="F44" s="23" t="s">
        <v>21</v>
      </c>
      <c r="G44" s="24">
        <v>0.65</v>
      </c>
      <c r="H44" s="25">
        <v>11000</v>
      </c>
      <c r="I44" s="26">
        <f t="shared" si="0"/>
        <v>7150</v>
      </c>
    </row>
    <row r="45" spans="2:9" x14ac:dyDescent="0.25">
      <c r="B45" s="21">
        <v>1185732</v>
      </c>
      <c r="C45" s="22">
        <v>44419</v>
      </c>
      <c r="D45" s="21" t="s">
        <v>15</v>
      </c>
      <c r="E45" s="21" t="s">
        <v>15</v>
      </c>
      <c r="F45" s="23" t="s">
        <v>16</v>
      </c>
      <c r="G45" s="24">
        <v>0.6</v>
      </c>
      <c r="H45" s="25">
        <v>12500</v>
      </c>
      <c r="I45" s="26">
        <f t="shared" si="0"/>
        <v>7500</v>
      </c>
    </row>
    <row r="46" spans="2:9" x14ac:dyDescent="0.25">
      <c r="B46" s="21">
        <v>1185732</v>
      </c>
      <c r="C46" s="22">
        <v>44419</v>
      </c>
      <c r="D46" s="21" t="s">
        <v>15</v>
      </c>
      <c r="E46" s="21" t="s">
        <v>15</v>
      </c>
      <c r="F46" s="23" t="s">
        <v>17</v>
      </c>
      <c r="G46" s="24">
        <v>0.55000000000000004</v>
      </c>
      <c r="H46" s="25">
        <v>10250</v>
      </c>
      <c r="I46" s="26">
        <f t="shared" si="0"/>
        <v>5637.5000000000009</v>
      </c>
    </row>
    <row r="47" spans="2:9" x14ac:dyDescent="0.25">
      <c r="B47" s="21">
        <v>1185732</v>
      </c>
      <c r="C47" s="22">
        <v>44419</v>
      </c>
      <c r="D47" s="21" t="s">
        <v>15</v>
      </c>
      <c r="E47" s="21" t="s">
        <v>15</v>
      </c>
      <c r="F47" s="23" t="s">
        <v>18</v>
      </c>
      <c r="G47" s="24">
        <v>0.5</v>
      </c>
      <c r="H47" s="25">
        <v>9500</v>
      </c>
      <c r="I47" s="26">
        <f t="shared" si="0"/>
        <v>4750</v>
      </c>
    </row>
    <row r="48" spans="2:9" x14ac:dyDescent="0.25">
      <c r="B48" s="21">
        <v>1185732</v>
      </c>
      <c r="C48" s="22">
        <v>44419</v>
      </c>
      <c r="D48" s="21" t="s">
        <v>15</v>
      </c>
      <c r="E48" s="21" t="s">
        <v>15</v>
      </c>
      <c r="F48" s="23" t="s">
        <v>19</v>
      </c>
      <c r="G48" s="24">
        <v>0.5</v>
      </c>
      <c r="H48" s="25">
        <v>9250</v>
      </c>
      <c r="I48" s="26">
        <f t="shared" si="0"/>
        <v>4625</v>
      </c>
    </row>
    <row r="49" spans="2:9" x14ac:dyDescent="0.25">
      <c r="B49" s="21">
        <v>1185732</v>
      </c>
      <c r="C49" s="22">
        <v>44419</v>
      </c>
      <c r="D49" s="21" t="s">
        <v>15</v>
      </c>
      <c r="E49" s="21" t="s">
        <v>15</v>
      </c>
      <c r="F49" s="23" t="s">
        <v>20</v>
      </c>
      <c r="G49" s="24">
        <v>0.6</v>
      </c>
      <c r="H49" s="25">
        <v>9000</v>
      </c>
      <c r="I49" s="26">
        <f t="shared" si="0"/>
        <v>5400</v>
      </c>
    </row>
    <row r="50" spans="2:9" x14ac:dyDescent="0.25">
      <c r="B50" s="21">
        <v>1185732</v>
      </c>
      <c r="C50" s="22">
        <v>44419</v>
      </c>
      <c r="D50" s="21" t="s">
        <v>15</v>
      </c>
      <c r="E50" s="21" t="s">
        <v>15</v>
      </c>
      <c r="F50" s="23" t="s">
        <v>21</v>
      </c>
      <c r="G50" s="24">
        <v>0.65</v>
      </c>
      <c r="H50" s="25">
        <v>10750</v>
      </c>
      <c r="I50" s="26">
        <f t="shared" si="0"/>
        <v>6987.5</v>
      </c>
    </row>
    <row r="51" spans="2:9" x14ac:dyDescent="0.25">
      <c r="B51" s="21">
        <v>1185732</v>
      </c>
      <c r="C51" s="22">
        <v>44449</v>
      </c>
      <c r="D51" s="21" t="s">
        <v>15</v>
      </c>
      <c r="E51" s="21" t="s">
        <v>15</v>
      </c>
      <c r="F51" s="23" t="s">
        <v>16</v>
      </c>
      <c r="G51" s="24">
        <v>0.6</v>
      </c>
      <c r="H51" s="25">
        <v>12000</v>
      </c>
      <c r="I51" s="26">
        <f t="shared" si="0"/>
        <v>7200</v>
      </c>
    </row>
    <row r="52" spans="2:9" x14ac:dyDescent="0.25">
      <c r="B52" s="21">
        <v>1185732</v>
      </c>
      <c r="C52" s="22">
        <v>44449</v>
      </c>
      <c r="D52" s="21" t="s">
        <v>15</v>
      </c>
      <c r="E52" s="21" t="s">
        <v>15</v>
      </c>
      <c r="F52" s="23" t="s">
        <v>17</v>
      </c>
      <c r="G52" s="24">
        <v>0.55000000000000004</v>
      </c>
      <c r="H52" s="25">
        <v>10000</v>
      </c>
      <c r="I52" s="26">
        <f t="shared" si="0"/>
        <v>5500</v>
      </c>
    </row>
    <row r="53" spans="2:9" x14ac:dyDescent="0.25">
      <c r="B53" s="21">
        <v>1185732</v>
      </c>
      <c r="C53" s="22">
        <v>44449</v>
      </c>
      <c r="D53" s="21" t="s">
        <v>15</v>
      </c>
      <c r="E53" s="21" t="s">
        <v>15</v>
      </c>
      <c r="F53" s="23" t="s">
        <v>18</v>
      </c>
      <c r="G53" s="24">
        <v>0.5</v>
      </c>
      <c r="H53" s="25">
        <v>9250</v>
      </c>
      <c r="I53" s="26">
        <f t="shared" si="0"/>
        <v>4625</v>
      </c>
    </row>
    <row r="54" spans="2:9" x14ac:dyDescent="0.25">
      <c r="B54" s="21">
        <v>1185732</v>
      </c>
      <c r="C54" s="22">
        <v>44449</v>
      </c>
      <c r="D54" s="21" t="s">
        <v>15</v>
      </c>
      <c r="E54" s="21" t="s">
        <v>15</v>
      </c>
      <c r="F54" s="23" t="s">
        <v>19</v>
      </c>
      <c r="G54" s="24">
        <v>0.5</v>
      </c>
      <c r="H54" s="25">
        <v>9000</v>
      </c>
      <c r="I54" s="26">
        <f t="shared" si="0"/>
        <v>4500</v>
      </c>
    </row>
    <row r="55" spans="2:9" x14ac:dyDescent="0.25">
      <c r="B55" s="21">
        <v>1185732</v>
      </c>
      <c r="C55" s="22">
        <v>44449</v>
      </c>
      <c r="D55" s="21" t="s">
        <v>15</v>
      </c>
      <c r="E55" s="21" t="s">
        <v>15</v>
      </c>
      <c r="F55" s="23" t="s">
        <v>20</v>
      </c>
      <c r="G55" s="24">
        <v>0.6</v>
      </c>
      <c r="H55" s="25">
        <v>9000</v>
      </c>
      <c r="I55" s="26">
        <f t="shared" si="0"/>
        <v>5400</v>
      </c>
    </row>
    <row r="56" spans="2:9" x14ac:dyDescent="0.25">
      <c r="B56" s="21">
        <v>1185732</v>
      </c>
      <c r="C56" s="22">
        <v>44449</v>
      </c>
      <c r="D56" s="21" t="s">
        <v>15</v>
      </c>
      <c r="E56" s="21" t="s">
        <v>15</v>
      </c>
      <c r="F56" s="23" t="s">
        <v>21</v>
      </c>
      <c r="G56" s="24">
        <v>0.65</v>
      </c>
      <c r="H56" s="25">
        <v>10000</v>
      </c>
      <c r="I56" s="26">
        <f t="shared" si="0"/>
        <v>6500</v>
      </c>
    </row>
    <row r="57" spans="2:9" x14ac:dyDescent="0.25">
      <c r="B57" s="21">
        <v>1185732</v>
      </c>
      <c r="C57" s="22">
        <v>44481</v>
      </c>
      <c r="D57" s="21" t="s">
        <v>15</v>
      </c>
      <c r="E57" s="21" t="s">
        <v>15</v>
      </c>
      <c r="F57" s="23" t="s">
        <v>16</v>
      </c>
      <c r="G57" s="24">
        <v>0.65</v>
      </c>
      <c r="H57" s="25">
        <v>11750</v>
      </c>
      <c r="I57" s="26">
        <f t="shared" si="0"/>
        <v>7637.5</v>
      </c>
    </row>
    <row r="58" spans="2:9" x14ac:dyDescent="0.25">
      <c r="B58" s="21">
        <v>1185732</v>
      </c>
      <c r="C58" s="22">
        <v>44481</v>
      </c>
      <c r="D58" s="21" t="s">
        <v>15</v>
      </c>
      <c r="E58" s="21" t="s">
        <v>15</v>
      </c>
      <c r="F58" s="23" t="s">
        <v>17</v>
      </c>
      <c r="G58" s="24">
        <v>0.55000000000000004</v>
      </c>
      <c r="H58" s="25">
        <v>10000</v>
      </c>
      <c r="I58" s="26">
        <f t="shared" si="0"/>
        <v>5500</v>
      </c>
    </row>
    <row r="59" spans="2:9" x14ac:dyDescent="0.25">
      <c r="B59" s="21">
        <v>1185732</v>
      </c>
      <c r="C59" s="22">
        <v>44481</v>
      </c>
      <c r="D59" s="21" t="s">
        <v>15</v>
      </c>
      <c r="E59" s="21" t="s">
        <v>15</v>
      </c>
      <c r="F59" s="23" t="s">
        <v>18</v>
      </c>
      <c r="G59" s="24">
        <v>0.55000000000000004</v>
      </c>
      <c r="H59" s="25">
        <v>9000</v>
      </c>
      <c r="I59" s="26">
        <f t="shared" si="0"/>
        <v>4950</v>
      </c>
    </row>
    <row r="60" spans="2:9" x14ac:dyDescent="0.25">
      <c r="B60" s="21">
        <v>1185732</v>
      </c>
      <c r="C60" s="22">
        <v>44481</v>
      </c>
      <c r="D60" s="21" t="s">
        <v>15</v>
      </c>
      <c r="E60" s="21" t="s">
        <v>15</v>
      </c>
      <c r="F60" s="23" t="s">
        <v>19</v>
      </c>
      <c r="G60" s="24">
        <v>0.55000000000000004</v>
      </c>
      <c r="H60" s="25">
        <v>8750</v>
      </c>
      <c r="I60" s="26">
        <f t="shared" si="0"/>
        <v>4812.5</v>
      </c>
    </row>
    <row r="61" spans="2:9" x14ac:dyDescent="0.25">
      <c r="B61" s="21">
        <v>1185732</v>
      </c>
      <c r="C61" s="22">
        <v>44481</v>
      </c>
      <c r="D61" s="21" t="s">
        <v>15</v>
      </c>
      <c r="E61" s="21" t="s">
        <v>15</v>
      </c>
      <c r="F61" s="23" t="s">
        <v>20</v>
      </c>
      <c r="G61" s="24">
        <v>0.65</v>
      </c>
      <c r="H61" s="25">
        <v>8750</v>
      </c>
      <c r="I61" s="26">
        <f t="shared" si="0"/>
        <v>5687.5</v>
      </c>
    </row>
    <row r="62" spans="2:9" x14ac:dyDescent="0.25">
      <c r="B62" s="21">
        <v>1185732</v>
      </c>
      <c r="C62" s="22">
        <v>44481</v>
      </c>
      <c r="D62" s="21" t="s">
        <v>15</v>
      </c>
      <c r="E62" s="21" t="s">
        <v>15</v>
      </c>
      <c r="F62" s="23" t="s">
        <v>21</v>
      </c>
      <c r="G62" s="24">
        <v>0.7</v>
      </c>
      <c r="H62" s="25">
        <v>10000</v>
      </c>
      <c r="I62" s="26">
        <f t="shared" si="0"/>
        <v>7000</v>
      </c>
    </row>
    <row r="63" spans="2:9" x14ac:dyDescent="0.25">
      <c r="B63" s="21">
        <v>1185732</v>
      </c>
      <c r="C63" s="22">
        <v>44511</v>
      </c>
      <c r="D63" s="21" t="s">
        <v>15</v>
      </c>
      <c r="E63" s="21" t="s">
        <v>15</v>
      </c>
      <c r="F63" s="23" t="s">
        <v>16</v>
      </c>
      <c r="G63" s="24">
        <v>0.65</v>
      </c>
      <c r="H63" s="25">
        <v>11500</v>
      </c>
      <c r="I63" s="26">
        <f t="shared" si="0"/>
        <v>7475</v>
      </c>
    </row>
    <row r="64" spans="2:9" x14ac:dyDescent="0.25">
      <c r="B64" s="21">
        <v>1185732</v>
      </c>
      <c r="C64" s="22">
        <v>44511</v>
      </c>
      <c r="D64" s="21" t="s">
        <v>15</v>
      </c>
      <c r="E64" s="21" t="s">
        <v>15</v>
      </c>
      <c r="F64" s="23" t="s">
        <v>17</v>
      </c>
      <c r="G64" s="24">
        <v>0.55000000000000004</v>
      </c>
      <c r="H64" s="25">
        <v>9750</v>
      </c>
      <c r="I64" s="26">
        <f t="shared" si="0"/>
        <v>5362.5</v>
      </c>
    </row>
    <row r="65" spans="2:9" x14ac:dyDescent="0.25">
      <c r="B65" s="21">
        <v>1185732</v>
      </c>
      <c r="C65" s="22">
        <v>44511</v>
      </c>
      <c r="D65" s="21" t="s">
        <v>15</v>
      </c>
      <c r="E65" s="21" t="s">
        <v>15</v>
      </c>
      <c r="F65" s="23" t="s">
        <v>18</v>
      </c>
      <c r="G65" s="24">
        <v>0.55000000000000004</v>
      </c>
      <c r="H65" s="25">
        <v>9200</v>
      </c>
      <c r="I65" s="26">
        <f t="shared" si="0"/>
        <v>5060</v>
      </c>
    </row>
    <row r="66" spans="2:9" x14ac:dyDescent="0.25">
      <c r="B66" s="21">
        <v>1185732</v>
      </c>
      <c r="C66" s="22">
        <v>44511</v>
      </c>
      <c r="D66" s="21" t="s">
        <v>15</v>
      </c>
      <c r="E66" s="21" t="s">
        <v>15</v>
      </c>
      <c r="F66" s="23" t="s">
        <v>19</v>
      </c>
      <c r="G66" s="24">
        <v>0.55000000000000004</v>
      </c>
      <c r="H66" s="25">
        <v>9000</v>
      </c>
      <c r="I66" s="26">
        <f t="shared" si="0"/>
        <v>4950</v>
      </c>
    </row>
    <row r="67" spans="2:9" x14ac:dyDescent="0.25">
      <c r="B67" s="21">
        <v>1185732</v>
      </c>
      <c r="C67" s="22">
        <v>44511</v>
      </c>
      <c r="D67" s="21" t="s">
        <v>15</v>
      </c>
      <c r="E67" s="21" t="s">
        <v>15</v>
      </c>
      <c r="F67" s="23" t="s">
        <v>20</v>
      </c>
      <c r="G67" s="24">
        <v>0.65</v>
      </c>
      <c r="H67" s="25">
        <v>8750</v>
      </c>
      <c r="I67" s="26">
        <f t="shared" si="0"/>
        <v>5687.5</v>
      </c>
    </row>
    <row r="68" spans="2:9" x14ac:dyDescent="0.25">
      <c r="B68" s="21">
        <v>1185732</v>
      </c>
      <c r="C68" s="22">
        <v>44511</v>
      </c>
      <c r="D68" s="21" t="s">
        <v>15</v>
      </c>
      <c r="E68" s="21" t="s">
        <v>15</v>
      </c>
      <c r="F68" s="23" t="s">
        <v>21</v>
      </c>
      <c r="G68" s="24">
        <v>0.7</v>
      </c>
      <c r="H68" s="25">
        <v>9750</v>
      </c>
      <c r="I68" s="26">
        <f t="shared" si="0"/>
        <v>6825</v>
      </c>
    </row>
    <row r="69" spans="2:9" x14ac:dyDescent="0.25">
      <c r="B69" s="21">
        <v>1185732</v>
      </c>
      <c r="C69" s="22">
        <v>44540</v>
      </c>
      <c r="D69" s="21" t="s">
        <v>15</v>
      </c>
      <c r="E69" s="21" t="s">
        <v>15</v>
      </c>
      <c r="F69" s="23" t="s">
        <v>16</v>
      </c>
      <c r="G69" s="24">
        <v>0.65</v>
      </c>
      <c r="H69" s="25">
        <v>12000</v>
      </c>
      <c r="I69" s="26">
        <f t="shared" si="0"/>
        <v>7800</v>
      </c>
    </row>
    <row r="70" spans="2:9" x14ac:dyDescent="0.25">
      <c r="B70" s="21">
        <v>1185732</v>
      </c>
      <c r="C70" s="22">
        <v>44540</v>
      </c>
      <c r="D70" s="21" t="s">
        <v>15</v>
      </c>
      <c r="E70" s="21" t="s">
        <v>15</v>
      </c>
      <c r="F70" s="23" t="s">
        <v>17</v>
      </c>
      <c r="G70" s="24">
        <v>0.55000000000000004</v>
      </c>
      <c r="H70" s="25">
        <v>10000</v>
      </c>
      <c r="I70" s="26">
        <f t="shared" si="0"/>
        <v>5500</v>
      </c>
    </row>
    <row r="71" spans="2:9" x14ac:dyDescent="0.25">
      <c r="B71" s="21">
        <v>1185732</v>
      </c>
      <c r="C71" s="22">
        <v>44540</v>
      </c>
      <c r="D71" s="21" t="s">
        <v>15</v>
      </c>
      <c r="E71" s="21" t="s">
        <v>15</v>
      </c>
      <c r="F71" s="23" t="s">
        <v>18</v>
      </c>
      <c r="G71" s="24">
        <v>0.55000000000000004</v>
      </c>
      <c r="H71" s="25">
        <v>9500</v>
      </c>
      <c r="I71" s="26">
        <f t="shared" si="0"/>
        <v>5225</v>
      </c>
    </row>
    <row r="72" spans="2:9" x14ac:dyDescent="0.25">
      <c r="B72" s="21">
        <v>1185732</v>
      </c>
      <c r="C72" s="22">
        <v>44540</v>
      </c>
      <c r="D72" s="21" t="s">
        <v>15</v>
      </c>
      <c r="E72" s="21" t="s">
        <v>15</v>
      </c>
      <c r="F72" s="23" t="s">
        <v>19</v>
      </c>
      <c r="G72" s="24">
        <v>0.55000000000000004</v>
      </c>
      <c r="H72" s="25">
        <v>9000</v>
      </c>
      <c r="I72" s="26">
        <f t="shared" si="0"/>
        <v>4950</v>
      </c>
    </row>
    <row r="73" spans="2:9" x14ac:dyDescent="0.25">
      <c r="B73" s="21">
        <v>1185732</v>
      </c>
      <c r="C73" s="22">
        <v>44540</v>
      </c>
      <c r="D73" s="21" t="s">
        <v>15</v>
      </c>
      <c r="E73" s="21" t="s">
        <v>15</v>
      </c>
      <c r="F73" s="23" t="s">
        <v>20</v>
      </c>
      <c r="G73" s="24">
        <v>0.65</v>
      </c>
      <c r="H73" s="25">
        <v>9000</v>
      </c>
      <c r="I73" s="26">
        <f t="shared" si="0"/>
        <v>5850</v>
      </c>
    </row>
    <row r="74" spans="2:9" x14ac:dyDescent="0.25">
      <c r="B74" s="21">
        <v>1185732</v>
      </c>
      <c r="C74" s="22">
        <v>44540</v>
      </c>
      <c r="D74" s="21" t="s">
        <v>15</v>
      </c>
      <c r="E74" s="21" t="s">
        <v>15</v>
      </c>
      <c r="F74" s="23" t="s">
        <v>21</v>
      </c>
      <c r="G74" s="24">
        <v>0.7</v>
      </c>
      <c r="H74" s="25">
        <v>10000</v>
      </c>
      <c r="I74" s="26">
        <f t="shared" si="0"/>
        <v>7000</v>
      </c>
    </row>
    <row r="75" spans="2:9" x14ac:dyDescent="0.25">
      <c r="B75" s="21">
        <v>1197831</v>
      </c>
      <c r="C75" s="22">
        <v>44198</v>
      </c>
      <c r="D75" s="21" t="s">
        <v>22</v>
      </c>
      <c r="E75" s="21" t="s">
        <v>23</v>
      </c>
      <c r="F75" s="23" t="s">
        <v>16</v>
      </c>
      <c r="G75" s="24">
        <v>0.25</v>
      </c>
      <c r="H75" s="25">
        <v>9000</v>
      </c>
      <c r="I75" s="26">
        <f t="shared" si="0"/>
        <v>2250</v>
      </c>
    </row>
    <row r="76" spans="2:9" x14ac:dyDescent="0.25">
      <c r="B76" s="21">
        <v>1197831</v>
      </c>
      <c r="C76" s="22">
        <v>44198</v>
      </c>
      <c r="D76" s="21" t="s">
        <v>22</v>
      </c>
      <c r="E76" s="21" t="s">
        <v>23</v>
      </c>
      <c r="F76" s="23" t="s">
        <v>17</v>
      </c>
      <c r="G76" s="24">
        <v>0.35</v>
      </c>
      <c r="H76" s="25">
        <v>9000</v>
      </c>
      <c r="I76" s="26">
        <f t="shared" si="0"/>
        <v>3150</v>
      </c>
    </row>
    <row r="77" spans="2:9" x14ac:dyDescent="0.25">
      <c r="B77" s="21">
        <v>1197831</v>
      </c>
      <c r="C77" s="22">
        <v>44198</v>
      </c>
      <c r="D77" s="21" t="s">
        <v>22</v>
      </c>
      <c r="E77" s="21" t="s">
        <v>23</v>
      </c>
      <c r="F77" s="23" t="s">
        <v>18</v>
      </c>
      <c r="G77" s="24">
        <v>0.35</v>
      </c>
      <c r="H77" s="25">
        <v>7000</v>
      </c>
      <c r="I77" s="26">
        <f t="shared" si="0"/>
        <v>2450</v>
      </c>
    </row>
    <row r="78" spans="2:9" x14ac:dyDescent="0.25">
      <c r="B78" s="21">
        <v>1197831</v>
      </c>
      <c r="C78" s="22">
        <v>44198</v>
      </c>
      <c r="D78" s="21" t="s">
        <v>22</v>
      </c>
      <c r="E78" s="21" t="s">
        <v>23</v>
      </c>
      <c r="F78" s="23" t="s">
        <v>19</v>
      </c>
      <c r="G78" s="24">
        <v>0.35</v>
      </c>
      <c r="H78" s="25">
        <v>7000</v>
      </c>
      <c r="I78" s="26">
        <f t="shared" si="0"/>
        <v>2450</v>
      </c>
    </row>
    <row r="79" spans="2:9" x14ac:dyDescent="0.25">
      <c r="B79" s="21">
        <v>1197831</v>
      </c>
      <c r="C79" s="22">
        <v>44198</v>
      </c>
      <c r="D79" s="21" t="s">
        <v>22</v>
      </c>
      <c r="E79" s="21" t="s">
        <v>23</v>
      </c>
      <c r="F79" s="23" t="s">
        <v>20</v>
      </c>
      <c r="G79" s="24">
        <v>0.4</v>
      </c>
      <c r="H79" s="25">
        <v>5500</v>
      </c>
      <c r="I79" s="26">
        <f t="shared" si="0"/>
        <v>2200</v>
      </c>
    </row>
    <row r="80" spans="2:9" x14ac:dyDescent="0.25">
      <c r="B80" s="21">
        <v>1197831</v>
      </c>
      <c r="C80" s="22">
        <v>44198</v>
      </c>
      <c r="D80" s="21" t="s">
        <v>22</v>
      </c>
      <c r="E80" s="21" t="s">
        <v>23</v>
      </c>
      <c r="F80" s="23" t="s">
        <v>21</v>
      </c>
      <c r="G80" s="24">
        <v>0.35</v>
      </c>
      <c r="H80" s="25">
        <v>7000</v>
      </c>
      <c r="I80" s="26">
        <f t="shared" si="0"/>
        <v>2450</v>
      </c>
    </row>
    <row r="81" spans="2:9" x14ac:dyDescent="0.25">
      <c r="B81" s="21">
        <v>1197831</v>
      </c>
      <c r="C81" s="22">
        <v>44228</v>
      </c>
      <c r="D81" s="21" t="s">
        <v>22</v>
      </c>
      <c r="E81" s="21" t="s">
        <v>23</v>
      </c>
      <c r="F81" s="23" t="s">
        <v>16</v>
      </c>
      <c r="G81" s="24">
        <v>0.25</v>
      </c>
      <c r="H81" s="25">
        <v>8500</v>
      </c>
      <c r="I81" s="26">
        <f t="shared" si="0"/>
        <v>2125</v>
      </c>
    </row>
    <row r="82" spans="2:9" x14ac:dyDescent="0.25">
      <c r="B82" s="21">
        <v>1197831</v>
      </c>
      <c r="C82" s="22">
        <v>44228</v>
      </c>
      <c r="D82" s="21" t="s">
        <v>22</v>
      </c>
      <c r="E82" s="21" t="s">
        <v>23</v>
      </c>
      <c r="F82" s="23" t="s">
        <v>17</v>
      </c>
      <c r="G82" s="24">
        <v>0.35</v>
      </c>
      <c r="H82" s="25">
        <v>8500</v>
      </c>
      <c r="I82" s="26">
        <f t="shared" si="0"/>
        <v>2975</v>
      </c>
    </row>
    <row r="83" spans="2:9" x14ac:dyDescent="0.25">
      <c r="B83" s="21">
        <v>1197831</v>
      </c>
      <c r="C83" s="22">
        <v>44228</v>
      </c>
      <c r="D83" s="21" t="s">
        <v>22</v>
      </c>
      <c r="E83" s="21" t="s">
        <v>23</v>
      </c>
      <c r="F83" s="23" t="s">
        <v>18</v>
      </c>
      <c r="G83" s="24">
        <v>0.35</v>
      </c>
      <c r="H83" s="25">
        <v>6750</v>
      </c>
      <c r="I83" s="26">
        <f t="shared" si="0"/>
        <v>2362.5</v>
      </c>
    </row>
    <row r="84" spans="2:9" x14ac:dyDescent="0.25">
      <c r="B84" s="21">
        <v>1197831</v>
      </c>
      <c r="C84" s="22">
        <v>44228</v>
      </c>
      <c r="D84" s="21" t="s">
        <v>22</v>
      </c>
      <c r="E84" s="21" t="s">
        <v>23</v>
      </c>
      <c r="F84" s="23" t="s">
        <v>19</v>
      </c>
      <c r="G84" s="24">
        <v>0.35</v>
      </c>
      <c r="H84" s="25">
        <v>6250</v>
      </c>
      <c r="I84" s="26">
        <f t="shared" si="0"/>
        <v>2187.5</v>
      </c>
    </row>
    <row r="85" spans="2:9" x14ac:dyDescent="0.25">
      <c r="B85" s="21">
        <v>1197831</v>
      </c>
      <c r="C85" s="22">
        <v>44228</v>
      </c>
      <c r="D85" s="21" t="s">
        <v>22</v>
      </c>
      <c r="E85" s="21" t="s">
        <v>23</v>
      </c>
      <c r="F85" s="23" t="s">
        <v>20</v>
      </c>
      <c r="G85" s="24">
        <v>0.4</v>
      </c>
      <c r="H85" s="25">
        <v>5000</v>
      </c>
      <c r="I85" s="26">
        <f t="shared" si="0"/>
        <v>2000</v>
      </c>
    </row>
    <row r="86" spans="2:9" x14ac:dyDescent="0.25">
      <c r="B86" s="21">
        <v>1197831</v>
      </c>
      <c r="C86" s="22">
        <v>44228</v>
      </c>
      <c r="D86" s="21" t="s">
        <v>22</v>
      </c>
      <c r="E86" s="21" t="s">
        <v>23</v>
      </c>
      <c r="F86" s="23" t="s">
        <v>21</v>
      </c>
      <c r="G86" s="24">
        <v>0.35</v>
      </c>
      <c r="H86" s="25">
        <v>7000</v>
      </c>
      <c r="I86" s="26">
        <f t="shared" si="0"/>
        <v>2450</v>
      </c>
    </row>
    <row r="87" spans="2:9" x14ac:dyDescent="0.25">
      <c r="B87" s="21">
        <v>1197831</v>
      </c>
      <c r="C87" s="22">
        <v>44258</v>
      </c>
      <c r="D87" s="21" t="s">
        <v>22</v>
      </c>
      <c r="E87" s="21" t="s">
        <v>23</v>
      </c>
      <c r="F87" s="23" t="s">
        <v>16</v>
      </c>
      <c r="G87" s="24">
        <v>0.3</v>
      </c>
      <c r="H87" s="25">
        <v>8750</v>
      </c>
      <c r="I87" s="26">
        <f t="shared" si="0"/>
        <v>2625</v>
      </c>
    </row>
    <row r="88" spans="2:9" x14ac:dyDescent="0.25">
      <c r="B88" s="21">
        <v>1197831</v>
      </c>
      <c r="C88" s="22">
        <v>44258</v>
      </c>
      <c r="D88" s="21" t="s">
        <v>22</v>
      </c>
      <c r="E88" s="21" t="s">
        <v>23</v>
      </c>
      <c r="F88" s="23" t="s">
        <v>17</v>
      </c>
      <c r="G88" s="24">
        <v>0.4</v>
      </c>
      <c r="H88" s="25">
        <v>8750</v>
      </c>
      <c r="I88" s="26">
        <f t="shared" si="0"/>
        <v>3500</v>
      </c>
    </row>
    <row r="89" spans="2:9" x14ac:dyDescent="0.25">
      <c r="B89" s="21">
        <v>1197831</v>
      </c>
      <c r="C89" s="22">
        <v>44258</v>
      </c>
      <c r="D89" s="21" t="s">
        <v>22</v>
      </c>
      <c r="E89" s="21" t="s">
        <v>23</v>
      </c>
      <c r="F89" s="23" t="s">
        <v>18</v>
      </c>
      <c r="G89" s="24">
        <v>0.35</v>
      </c>
      <c r="H89" s="25">
        <v>7000</v>
      </c>
      <c r="I89" s="26">
        <f t="shared" si="0"/>
        <v>2450</v>
      </c>
    </row>
    <row r="90" spans="2:9" x14ac:dyDescent="0.25">
      <c r="B90" s="21">
        <v>1197831</v>
      </c>
      <c r="C90" s="22">
        <v>44258</v>
      </c>
      <c r="D90" s="21" t="s">
        <v>22</v>
      </c>
      <c r="E90" s="21" t="s">
        <v>23</v>
      </c>
      <c r="F90" s="23" t="s">
        <v>19</v>
      </c>
      <c r="G90" s="24">
        <v>0.4</v>
      </c>
      <c r="H90" s="25">
        <v>6000</v>
      </c>
      <c r="I90" s="26">
        <f t="shared" si="0"/>
        <v>2400</v>
      </c>
    </row>
    <row r="91" spans="2:9" x14ac:dyDescent="0.25">
      <c r="B91" s="21">
        <v>1197831</v>
      </c>
      <c r="C91" s="22">
        <v>44258</v>
      </c>
      <c r="D91" s="21" t="s">
        <v>22</v>
      </c>
      <c r="E91" s="21" t="s">
        <v>23</v>
      </c>
      <c r="F91" s="23" t="s">
        <v>20</v>
      </c>
      <c r="G91" s="24">
        <v>0.45</v>
      </c>
      <c r="H91" s="25">
        <v>5000</v>
      </c>
      <c r="I91" s="26">
        <f t="shared" si="0"/>
        <v>2250</v>
      </c>
    </row>
    <row r="92" spans="2:9" x14ac:dyDescent="0.25">
      <c r="B92" s="21">
        <v>1197831</v>
      </c>
      <c r="C92" s="22">
        <v>44258</v>
      </c>
      <c r="D92" s="21" t="s">
        <v>22</v>
      </c>
      <c r="E92" s="21" t="s">
        <v>23</v>
      </c>
      <c r="F92" s="23" t="s">
        <v>21</v>
      </c>
      <c r="G92" s="24">
        <v>0.4</v>
      </c>
      <c r="H92" s="25">
        <v>6500</v>
      </c>
      <c r="I92" s="26">
        <f t="shared" si="0"/>
        <v>2600</v>
      </c>
    </row>
    <row r="93" spans="2:9" x14ac:dyDescent="0.25">
      <c r="B93" s="21">
        <v>1197831</v>
      </c>
      <c r="C93" s="22">
        <v>44288</v>
      </c>
      <c r="D93" s="21" t="s">
        <v>22</v>
      </c>
      <c r="E93" s="21" t="s">
        <v>23</v>
      </c>
      <c r="F93" s="23" t="s">
        <v>16</v>
      </c>
      <c r="G93" s="24">
        <v>0.3</v>
      </c>
      <c r="H93" s="25">
        <v>9000</v>
      </c>
      <c r="I93" s="26">
        <f t="shared" si="0"/>
        <v>2700</v>
      </c>
    </row>
    <row r="94" spans="2:9" x14ac:dyDescent="0.25">
      <c r="B94" s="21">
        <v>1197831</v>
      </c>
      <c r="C94" s="22">
        <v>44288</v>
      </c>
      <c r="D94" s="21" t="s">
        <v>22</v>
      </c>
      <c r="E94" s="21" t="s">
        <v>23</v>
      </c>
      <c r="F94" s="23" t="s">
        <v>17</v>
      </c>
      <c r="G94" s="24">
        <v>0.4</v>
      </c>
      <c r="H94" s="25">
        <v>9000</v>
      </c>
      <c r="I94" s="26">
        <f t="shared" si="0"/>
        <v>3600</v>
      </c>
    </row>
    <row r="95" spans="2:9" x14ac:dyDescent="0.25">
      <c r="B95" s="21">
        <v>1197831</v>
      </c>
      <c r="C95" s="22">
        <v>44288</v>
      </c>
      <c r="D95" s="21" t="s">
        <v>22</v>
      </c>
      <c r="E95" s="21" t="s">
        <v>23</v>
      </c>
      <c r="F95" s="23" t="s">
        <v>18</v>
      </c>
      <c r="G95" s="24">
        <v>0.35</v>
      </c>
      <c r="H95" s="25">
        <v>7250</v>
      </c>
      <c r="I95" s="26">
        <f t="shared" si="0"/>
        <v>2537.5</v>
      </c>
    </row>
    <row r="96" spans="2:9" x14ac:dyDescent="0.25">
      <c r="B96" s="21">
        <v>1197831</v>
      </c>
      <c r="C96" s="22">
        <v>44288</v>
      </c>
      <c r="D96" s="21" t="s">
        <v>22</v>
      </c>
      <c r="E96" s="21" t="s">
        <v>23</v>
      </c>
      <c r="F96" s="23" t="s">
        <v>19</v>
      </c>
      <c r="G96" s="24">
        <v>0.4</v>
      </c>
      <c r="H96" s="25">
        <v>6250</v>
      </c>
      <c r="I96" s="26">
        <f t="shared" si="0"/>
        <v>2500</v>
      </c>
    </row>
    <row r="97" spans="2:9" x14ac:dyDescent="0.25">
      <c r="B97" s="21">
        <v>1197831</v>
      </c>
      <c r="C97" s="22">
        <v>44288</v>
      </c>
      <c r="D97" s="21" t="s">
        <v>22</v>
      </c>
      <c r="E97" s="21" t="s">
        <v>23</v>
      </c>
      <c r="F97" s="23" t="s">
        <v>20</v>
      </c>
      <c r="G97" s="24">
        <v>0.45</v>
      </c>
      <c r="H97" s="25">
        <v>5250</v>
      </c>
      <c r="I97" s="26">
        <f t="shared" si="0"/>
        <v>2362.5</v>
      </c>
    </row>
    <row r="98" spans="2:9" x14ac:dyDescent="0.25">
      <c r="B98" s="21">
        <v>1197831</v>
      </c>
      <c r="C98" s="22">
        <v>44288</v>
      </c>
      <c r="D98" s="21" t="s">
        <v>22</v>
      </c>
      <c r="E98" s="21" t="s">
        <v>23</v>
      </c>
      <c r="F98" s="23" t="s">
        <v>21</v>
      </c>
      <c r="G98" s="24">
        <v>0.4</v>
      </c>
      <c r="H98" s="25">
        <v>8000</v>
      </c>
      <c r="I98" s="26">
        <f t="shared" si="0"/>
        <v>3200</v>
      </c>
    </row>
    <row r="99" spans="2:9" x14ac:dyDescent="0.25">
      <c r="B99" s="21">
        <v>1197831</v>
      </c>
      <c r="C99" s="22">
        <v>44318</v>
      </c>
      <c r="D99" s="21" t="s">
        <v>22</v>
      </c>
      <c r="E99" s="21" t="s">
        <v>23</v>
      </c>
      <c r="F99" s="23" t="s">
        <v>16</v>
      </c>
      <c r="G99" s="24">
        <v>0.3</v>
      </c>
      <c r="H99" s="25">
        <v>9250</v>
      </c>
      <c r="I99" s="26">
        <f t="shared" si="0"/>
        <v>2775</v>
      </c>
    </row>
    <row r="100" spans="2:9" x14ac:dyDescent="0.25">
      <c r="B100" s="21">
        <v>1197831</v>
      </c>
      <c r="C100" s="22">
        <v>44318</v>
      </c>
      <c r="D100" s="21" t="s">
        <v>22</v>
      </c>
      <c r="E100" s="21" t="s">
        <v>23</v>
      </c>
      <c r="F100" s="23" t="s">
        <v>17</v>
      </c>
      <c r="G100" s="24">
        <v>0.4</v>
      </c>
      <c r="H100" s="25">
        <v>9250</v>
      </c>
      <c r="I100" s="26">
        <f t="shared" si="0"/>
        <v>3700</v>
      </c>
    </row>
    <row r="101" spans="2:9" x14ac:dyDescent="0.25">
      <c r="B101" s="21">
        <v>1197831</v>
      </c>
      <c r="C101" s="22">
        <v>44318</v>
      </c>
      <c r="D101" s="21" t="s">
        <v>22</v>
      </c>
      <c r="E101" s="21" t="s">
        <v>23</v>
      </c>
      <c r="F101" s="23" t="s">
        <v>18</v>
      </c>
      <c r="G101" s="24">
        <v>0.35</v>
      </c>
      <c r="H101" s="25">
        <v>7750</v>
      </c>
      <c r="I101" s="26">
        <f t="shared" si="0"/>
        <v>2712.5</v>
      </c>
    </row>
    <row r="102" spans="2:9" x14ac:dyDescent="0.25">
      <c r="B102" s="21">
        <v>1197831</v>
      </c>
      <c r="C102" s="22">
        <v>44318</v>
      </c>
      <c r="D102" s="21" t="s">
        <v>22</v>
      </c>
      <c r="E102" s="21" t="s">
        <v>23</v>
      </c>
      <c r="F102" s="23" t="s">
        <v>19</v>
      </c>
      <c r="G102" s="24">
        <v>0.4</v>
      </c>
      <c r="H102" s="25">
        <v>7000</v>
      </c>
      <c r="I102" s="26">
        <f t="shared" si="0"/>
        <v>2800</v>
      </c>
    </row>
    <row r="103" spans="2:9" x14ac:dyDescent="0.25">
      <c r="B103" s="21">
        <v>1197831</v>
      </c>
      <c r="C103" s="22">
        <v>44318</v>
      </c>
      <c r="D103" s="21" t="s">
        <v>22</v>
      </c>
      <c r="E103" s="21" t="s">
        <v>23</v>
      </c>
      <c r="F103" s="23" t="s">
        <v>20</v>
      </c>
      <c r="G103" s="24">
        <v>0.45</v>
      </c>
      <c r="H103" s="25">
        <v>6000</v>
      </c>
      <c r="I103" s="26">
        <f t="shared" si="0"/>
        <v>2700</v>
      </c>
    </row>
    <row r="104" spans="2:9" x14ac:dyDescent="0.25">
      <c r="B104" s="21">
        <v>1197831</v>
      </c>
      <c r="C104" s="22">
        <v>44318</v>
      </c>
      <c r="D104" s="21" t="s">
        <v>22</v>
      </c>
      <c r="E104" s="21" t="s">
        <v>23</v>
      </c>
      <c r="F104" s="23" t="s">
        <v>21</v>
      </c>
      <c r="G104" s="24">
        <v>0.4</v>
      </c>
      <c r="H104" s="25">
        <v>9500</v>
      </c>
      <c r="I104" s="26">
        <f t="shared" si="0"/>
        <v>3800</v>
      </c>
    </row>
    <row r="105" spans="2:9" x14ac:dyDescent="0.25">
      <c r="B105" s="21">
        <v>1197831</v>
      </c>
      <c r="C105" s="22">
        <v>44348</v>
      </c>
      <c r="D105" s="21" t="s">
        <v>22</v>
      </c>
      <c r="E105" s="21" t="s">
        <v>23</v>
      </c>
      <c r="F105" s="23" t="s">
        <v>16</v>
      </c>
      <c r="G105" s="24">
        <v>0.4</v>
      </c>
      <c r="H105" s="25">
        <v>9500</v>
      </c>
      <c r="I105" s="26">
        <f t="shared" si="0"/>
        <v>3800</v>
      </c>
    </row>
    <row r="106" spans="2:9" x14ac:dyDescent="0.25">
      <c r="B106" s="21">
        <v>1197831</v>
      </c>
      <c r="C106" s="22">
        <v>44348</v>
      </c>
      <c r="D106" s="21" t="s">
        <v>22</v>
      </c>
      <c r="E106" s="21" t="s">
        <v>23</v>
      </c>
      <c r="F106" s="23" t="s">
        <v>17</v>
      </c>
      <c r="G106" s="24">
        <v>0.45</v>
      </c>
      <c r="H106" s="25">
        <v>9500</v>
      </c>
      <c r="I106" s="26">
        <f t="shared" si="0"/>
        <v>4275</v>
      </c>
    </row>
    <row r="107" spans="2:9" x14ac:dyDescent="0.25">
      <c r="B107" s="21">
        <v>1197831</v>
      </c>
      <c r="C107" s="22">
        <v>44348</v>
      </c>
      <c r="D107" s="21" t="s">
        <v>22</v>
      </c>
      <c r="E107" s="21" t="s">
        <v>23</v>
      </c>
      <c r="F107" s="23" t="s">
        <v>18</v>
      </c>
      <c r="G107" s="24">
        <v>0.4</v>
      </c>
      <c r="H107" s="25">
        <v>8000</v>
      </c>
      <c r="I107" s="26">
        <f t="shared" si="0"/>
        <v>3200</v>
      </c>
    </row>
    <row r="108" spans="2:9" x14ac:dyDescent="0.25">
      <c r="B108" s="21">
        <v>1197831</v>
      </c>
      <c r="C108" s="22">
        <v>44348</v>
      </c>
      <c r="D108" s="21" t="s">
        <v>22</v>
      </c>
      <c r="E108" s="21" t="s">
        <v>23</v>
      </c>
      <c r="F108" s="23" t="s">
        <v>19</v>
      </c>
      <c r="G108" s="24">
        <v>0.4</v>
      </c>
      <c r="H108" s="25">
        <v>7500</v>
      </c>
      <c r="I108" s="26">
        <f t="shared" si="0"/>
        <v>3000</v>
      </c>
    </row>
    <row r="109" spans="2:9" x14ac:dyDescent="0.25">
      <c r="B109" s="21">
        <v>1197831</v>
      </c>
      <c r="C109" s="22">
        <v>44348</v>
      </c>
      <c r="D109" s="21" t="s">
        <v>22</v>
      </c>
      <c r="E109" s="21" t="s">
        <v>23</v>
      </c>
      <c r="F109" s="23" t="s">
        <v>20</v>
      </c>
      <c r="G109" s="24">
        <v>0.45</v>
      </c>
      <c r="H109" s="25">
        <v>6500</v>
      </c>
      <c r="I109" s="26">
        <f t="shared" si="0"/>
        <v>2925</v>
      </c>
    </row>
    <row r="110" spans="2:9" x14ac:dyDescent="0.25">
      <c r="B110" s="21">
        <v>1197831</v>
      </c>
      <c r="C110" s="22">
        <v>44348</v>
      </c>
      <c r="D110" s="21" t="s">
        <v>22</v>
      </c>
      <c r="E110" s="21" t="s">
        <v>23</v>
      </c>
      <c r="F110" s="23" t="s">
        <v>21</v>
      </c>
      <c r="G110" s="24">
        <v>0.5</v>
      </c>
      <c r="H110" s="25">
        <v>10000</v>
      </c>
      <c r="I110" s="26">
        <f t="shared" si="0"/>
        <v>5000</v>
      </c>
    </row>
    <row r="111" spans="2:9" x14ac:dyDescent="0.25">
      <c r="B111" s="21">
        <v>1197831</v>
      </c>
      <c r="C111" s="22">
        <v>44380</v>
      </c>
      <c r="D111" s="21" t="s">
        <v>22</v>
      </c>
      <c r="E111" s="21" t="s">
        <v>23</v>
      </c>
      <c r="F111" s="23" t="s">
        <v>16</v>
      </c>
      <c r="G111" s="24">
        <v>0.4</v>
      </c>
      <c r="H111" s="25">
        <v>9500</v>
      </c>
      <c r="I111" s="26">
        <f t="shared" si="0"/>
        <v>3800</v>
      </c>
    </row>
    <row r="112" spans="2:9" x14ac:dyDescent="0.25">
      <c r="B112" s="21">
        <v>1197831</v>
      </c>
      <c r="C112" s="22">
        <v>44380</v>
      </c>
      <c r="D112" s="21" t="s">
        <v>22</v>
      </c>
      <c r="E112" s="21" t="s">
        <v>23</v>
      </c>
      <c r="F112" s="23" t="s">
        <v>17</v>
      </c>
      <c r="G112" s="24">
        <v>0.45</v>
      </c>
      <c r="H112" s="25">
        <v>9500</v>
      </c>
      <c r="I112" s="26">
        <f t="shared" si="0"/>
        <v>4275</v>
      </c>
    </row>
    <row r="113" spans="2:9" x14ac:dyDescent="0.25">
      <c r="B113" s="21">
        <v>1197831</v>
      </c>
      <c r="C113" s="22">
        <v>44380</v>
      </c>
      <c r="D113" s="21" t="s">
        <v>22</v>
      </c>
      <c r="E113" s="21" t="s">
        <v>23</v>
      </c>
      <c r="F113" s="23" t="s">
        <v>18</v>
      </c>
      <c r="G113" s="24">
        <v>0.4</v>
      </c>
      <c r="H113" s="25">
        <v>11000</v>
      </c>
      <c r="I113" s="26">
        <f t="shared" si="0"/>
        <v>4400</v>
      </c>
    </row>
    <row r="114" spans="2:9" x14ac:dyDescent="0.25">
      <c r="B114" s="21">
        <v>1197831</v>
      </c>
      <c r="C114" s="22">
        <v>44380</v>
      </c>
      <c r="D114" s="21" t="s">
        <v>22</v>
      </c>
      <c r="E114" s="21" t="s">
        <v>23</v>
      </c>
      <c r="F114" s="23" t="s">
        <v>19</v>
      </c>
      <c r="G114" s="24">
        <v>0.4</v>
      </c>
      <c r="H114" s="25">
        <v>7000</v>
      </c>
      <c r="I114" s="26">
        <f t="shared" si="0"/>
        <v>2800</v>
      </c>
    </row>
    <row r="115" spans="2:9" x14ac:dyDescent="0.25">
      <c r="B115" s="21">
        <v>1197831</v>
      </c>
      <c r="C115" s="22">
        <v>44380</v>
      </c>
      <c r="D115" s="21" t="s">
        <v>22</v>
      </c>
      <c r="E115" s="21" t="s">
        <v>23</v>
      </c>
      <c r="F115" s="23" t="s">
        <v>20</v>
      </c>
      <c r="G115" s="24">
        <v>0.45</v>
      </c>
      <c r="H115" s="25">
        <v>7000</v>
      </c>
      <c r="I115" s="26">
        <f t="shared" si="0"/>
        <v>3150</v>
      </c>
    </row>
    <row r="116" spans="2:9" x14ac:dyDescent="0.25">
      <c r="B116" s="21">
        <v>1197831</v>
      </c>
      <c r="C116" s="22">
        <v>44380</v>
      </c>
      <c r="D116" s="21" t="s">
        <v>22</v>
      </c>
      <c r="E116" s="21" t="s">
        <v>23</v>
      </c>
      <c r="F116" s="23" t="s">
        <v>21</v>
      </c>
      <c r="G116" s="24">
        <v>0.5</v>
      </c>
      <c r="H116" s="25">
        <v>9750</v>
      </c>
      <c r="I116" s="26">
        <f t="shared" si="0"/>
        <v>4875</v>
      </c>
    </row>
    <row r="117" spans="2:9" x14ac:dyDescent="0.25">
      <c r="B117" s="21">
        <v>1197831</v>
      </c>
      <c r="C117" s="22">
        <v>44413</v>
      </c>
      <c r="D117" s="21" t="s">
        <v>22</v>
      </c>
      <c r="E117" s="21" t="s">
        <v>23</v>
      </c>
      <c r="F117" s="23" t="s">
        <v>16</v>
      </c>
      <c r="G117" s="24">
        <v>0.4</v>
      </c>
      <c r="H117" s="25">
        <v>9250</v>
      </c>
      <c r="I117" s="26">
        <f t="shared" si="0"/>
        <v>3700</v>
      </c>
    </row>
    <row r="118" spans="2:9" x14ac:dyDescent="0.25">
      <c r="B118" s="21">
        <v>1197831</v>
      </c>
      <c r="C118" s="22">
        <v>44413</v>
      </c>
      <c r="D118" s="21" t="s">
        <v>22</v>
      </c>
      <c r="E118" s="21" t="s">
        <v>23</v>
      </c>
      <c r="F118" s="23" t="s">
        <v>17</v>
      </c>
      <c r="G118" s="24">
        <v>0.45</v>
      </c>
      <c r="H118" s="25">
        <v>9250</v>
      </c>
      <c r="I118" s="26">
        <f t="shared" si="0"/>
        <v>4162.5</v>
      </c>
    </row>
    <row r="119" spans="2:9" x14ac:dyDescent="0.25">
      <c r="B119" s="21">
        <v>1197831</v>
      </c>
      <c r="C119" s="22">
        <v>44413</v>
      </c>
      <c r="D119" s="21" t="s">
        <v>22</v>
      </c>
      <c r="E119" s="21" t="s">
        <v>23</v>
      </c>
      <c r="F119" s="23" t="s">
        <v>18</v>
      </c>
      <c r="G119" s="24">
        <v>0.4</v>
      </c>
      <c r="H119" s="25">
        <v>11000</v>
      </c>
      <c r="I119" s="26">
        <f t="shared" si="0"/>
        <v>4400</v>
      </c>
    </row>
    <row r="120" spans="2:9" x14ac:dyDescent="0.25">
      <c r="B120" s="21">
        <v>1197831</v>
      </c>
      <c r="C120" s="22">
        <v>44413</v>
      </c>
      <c r="D120" s="21" t="s">
        <v>22</v>
      </c>
      <c r="E120" s="21" t="s">
        <v>23</v>
      </c>
      <c r="F120" s="23" t="s">
        <v>19</v>
      </c>
      <c r="G120" s="24">
        <v>0.4</v>
      </c>
      <c r="H120" s="25">
        <v>6500</v>
      </c>
      <c r="I120" s="26">
        <f t="shared" si="0"/>
        <v>2600</v>
      </c>
    </row>
    <row r="121" spans="2:9" x14ac:dyDescent="0.25">
      <c r="B121" s="21">
        <v>1197831</v>
      </c>
      <c r="C121" s="22">
        <v>44413</v>
      </c>
      <c r="D121" s="21" t="s">
        <v>22</v>
      </c>
      <c r="E121" s="21" t="s">
        <v>23</v>
      </c>
      <c r="F121" s="23" t="s">
        <v>20</v>
      </c>
      <c r="G121" s="24">
        <v>0.45</v>
      </c>
      <c r="H121" s="25">
        <v>6500</v>
      </c>
      <c r="I121" s="26">
        <f t="shared" si="0"/>
        <v>2925</v>
      </c>
    </row>
    <row r="122" spans="2:9" x14ac:dyDescent="0.25">
      <c r="B122" s="21">
        <v>1197831</v>
      </c>
      <c r="C122" s="22">
        <v>44413</v>
      </c>
      <c r="D122" s="21" t="s">
        <v>22</v>
      </c>
      <c r="E122" s="21" t="s">
        <v>23</v>
      </c>
      <c r="F122" s="23" t="s">
        <v>21</v>
      </c>
      <c r="G122" s="24">
        <v>0.5</v>
      </c>
      <c r="H122" s="25">
        <v>9000</v>
      </c>
      <c r="I122" s="26">
        <f t="shared" si="0"/>
        <v>4500</v>
      </c>
    </row>
    <row r="123" spans="2:9" x14ac:dyDescent="0.25">
      <c r="B123" s="21">
        <v>1197831</v>
      </c>
      <c r="C123" s="22">
        <v>44441</v>
      </c>
      <c r="D123" s="21" t="s">
        <v>22</v>
      </c>
      <c r="E123" s="21" t="s">
        <v>23</v>
      </c>
      <c r="F123" s="23" t="s">
        <v>16</v>
      </c>
      <c r="G123" s="24">
        <v>0.45</v>
      </c>
      <c r="H123" s="25">
        <v>8500</v>
      </c>
      <c r="I123" s="26">
        <f t="shared" si="0"/>
        <v>3825</v>
      </c>
    </row>
    <row r="124" spans="2:9" x14ac:dyDescent="0.25">
      <c r="B124" s="21">
        <v>1197831</v>
      </c>
      <c r="C124" s="22">
        <v>44441</v>
      </c>
      <c r="D124" s="21" t="s">
        <v>22</v>
      </c>
      <c r="E124" s="21" t="s">
        <v>23</v>
      </c>
      <c r="F124" s="23" t="s">
        <v>17</v>
      </c>
      <c r="G124" s="24">
        <v>0.45</v>
      </c>
      <c r="H124" s="25">
        <v>8500</v>
      </c>
      <c r="I124" s="26">
        <f t="shared" si="0"/>
        <v>3825</v>
      </c>
    </row>
    <row r="125" spans="2:9" x14ac:dyDescent="0.25">
      <c r="B125" s="21">
        <v>1197831</v>
      </c>
      <c r="C125" s="22">
        <v>44441</v>
      </c>
      <c r="D125" s="21" t="s">
        <v>22</v>
      </c>
      <c r="E125" s="21" t="s">
        <v>23</v>
      </c>
      <c r="F125" s="23" t="s">
        <v>18</v>
      </c>
      <c r="G125" s="24">
        <v>0.5</v>
      </c>
      <c r="H125" s="25">
        <v>9000</v>
      </c>
      <c r="I125" s="26">
        <f t="shared" si="0"/>
        <v>4500</v>
      </c>
    </row>
    <row r="126" spans="2:9" x14ac:dyDescent="0.25">
      <c r="B126" s="21">
        <v>1197831</v>
      </c>
      <c r="C126" s="22">
        <v>44441</v>
      </c>
      <c r="D126" s="21" t="s">
        <v>22</v>
      </c>
      <c r="E126" s="21" t="s">
        <v>23</v>
      </c>
      <c r="F126" s="23" t="s">
        <v>19</v>
      </c>
      <c r="G126" s="24">
        <v>0.5</v>
      </c>
      <c r="H126" s="25">
        <v>6250</v>
      </c>
      <c r="I126" s="26">
        <f t="shared" si="0"/>
        <v>3125</v>
      </c>
    </row>
    <row r="127" spans="2:9" x14ac:dyDescent="0.25">
      <c r="B127" s="21">
        <v>1197831</v>
      </c>
      <c r="C127" s="22">
        <v>44441</v>
      </c>
      <c r="D127" s="21" t="s">
        <v>22</v>
      </c>
      <c r="E127" s="21" t="s">
        <v>23</v>
      </c>
      <c r="F127" s="23" t="s">
        <v>20</v>
      </c>
      <c r="G127" s="24">
        <v>0.45</v>
      </c>
      <c r="H127" s="25">
        <v>6250</v>
      </c>
      <c r="I127" s="26">
        <f t="shared" si="0"/>
        <v>2812.5</v>
      </c>
    </row>
    <row r="128" spans="2:9" x14ac:dyDescent="0.25">
      <c r="B128" s="21">
        <v>1197831</v>
      </c>
      <c r="C128" s="22">
        <v>44441</v>
      </c>
      <c r="D128" s="21" t="s">
        <v>22</v>
      </c>
      <c r="E128" s="21" t="s">
        <v>23</v>
      </c>
      <c r="F128" s="23" t="s">
        <v>21</v>
      </c>
      <c r="G128" s="24">
        <v>0.55000000000000004</v>
      </c>
      <c r="H128" s="25">
        <v>8500</v>
      </c>
      <c r="I128" s="26">
        <f t="shared" si="0"/>
        <v>4675</v>
      </c>
    </row>
    <row r="129" spans="2:9" x14ac:dyDescent="0.25">
      <c r="B129" s="21">
        <v>1197831</v>
      </c>
      <c r="C129" s="22">
        <v>44470</v>
      </c>
      <c r="D129" s="21" t="s">
        <v>22</v>
      </c>
      <c r="E129" s="21" t="s">
        <v>23</v>
      </c>
      <c r="F129" s="23" t="s">
        <v>16</v>
      </c>
      <c r="G129" s="24">
        <v>0.45</v>
      </c>
      <c r="H129" s="25">
        <v>8000</v>
      </c>
      <c r="I129" s="26">
        <f t="shared" si="0"/>
        <v>3600</v>
      </c>
    </row>
    <row r="130" spans="2:9" x14ac:dyDescent="0.25">
      <c r="B130" s="21">
        <v>1197831</v>
      </c>
      <c r="C130" s="22">
        <v>44470</v>
      </c>
      <c r="D130" s="21" t="s">
        <v>22</v>
      </c>
      <c r="E130" s="21" t="s">
        <v>23</v>
      </c>
      <c r="F130" s="23" t="s">
        <v>17</v>
      </c>
      <c r="G130" s="24">
        <v>0.45</v>
      </c>
      <c r="H130" s="25">
        <v>8000</v>
      </c>
      <c r="I130" s="26">
        <f t="shared" si="0"/>
        <v>3600</v>
      </c>
    </row>
    <row r="131" spans="2:9" x14ac:dyDescent="0.25">
      <c r="B131" s="21">
        <v>1197831</v>
      </c>
      <c r="C131" s="22">
        <v>44470</v>
      </c>
      <c r="D131" s="21" t="s">
        <v>22</v>
      </c>
      <c r="E131" s="21" t="s">
        <v>23</v>
      </c>
      <c r="F131" s="23" t="s">
        <v>18</v>
      </c>
      <c r="G131" s="24">
        <v>0.5</v>
      </c>
      <c r="H131" s="25">
        <v>7500</v>
      </c>
      <c r="I131" s="26">
        <f t="shared" si="0"/>
        <v>3750</v>
      </c>
    </row>
    <row r="132" spans="2:9" x14ac:dyDescent="0.25">
      <c r="B132" s="21">
        <v>1197831</v>
      </c>
      <c r="C132" s="22">
        <v>44470</v>
      </c>
      <c r="D132" s="21" t="s">
        <v>22</v>
      </c>
      <c r="E132" s="21" t="s">
        <v>23</v>
      </c>
      <c r="F132" s="23" t="s">
        <v>19</v>
      </c>
      <c r="G132" s="24">
        <v>0.5</v>
      </c>
      <c r="H132" s="25">
        <v>6000</v>
      </c>
      <c r="I132" s="26">
        <f t="shared" si="0"/>
        <v>3000</v>
      </c>
    </row>
    <row r="133" spans="2:9" x14ac:dyDescent="0.25">
      <c r="B133" s="21">
        <v>1197831</v>
      </c>
      <c r="C133" s="22">
        <v>44470</v>
      </c>
      <c r="D133" s="21" t="s">
        <v>22</v>
      </c>
      <c r="E133" s="21" t="s">
        <v>23</v>
      </c>
      <c r="F133" s="23" t="s">
        <v>20</v>
      </c>
      <c r="G133" s="24">
        <v>0.45</v>
      </c>
      <c r="H133" s="25">
        <v>5750</v>
      </c>
      <c r="I133" s="26">
        <f t="shared" si="0"/>
        <v>2587.5</v>
      </c>
    </row>
    <row r="134" spans="2:9" x14ac:dyDescent="0.25">
      <c r="B134" s="21">
        <v>1197831</v>
      </c>
      <c r="C134" s="22">
        <v>44470</v>
      </c>
      <c r="D134" s="21" t="s">
        <v>22</v>
      </c>
      <c r="E134" s="21" t="s">
        <v>23</v>
      </c>
      <c r="F134" s="23" t="s">
        <v>21</v>
      </c>
      <c r="G134" s="24">
        <v>0.55000000000000004</v>
      </c>
      <c r="H134" s="25">
        <v>7500</v>
      </c>
      <c r="I134" s="26">
        <f t="shared" si="0"/>
        <v>4125</v>
      </c>
    </row>
    <row r="135" spans="2:9" x14ac:dyDescent="0.25">
      <c r="B135" s="21">
        <v>1197831</v>
      </c>
      <c r="C135" s="22">
        <v>44502</v>
      </c>
      <c r="D135" s="21" t="s">
        <v>22</v>
      </c>
      <c r="E135" s="21" t="s">
        <v>23</v>
      </c>
      <c r="F135" s="23" t="s">
        <v>16</v>
      </c>
      <c r="G135" s="24">
        <v>0.45</v>
      </c>
      <c r="H135" s="25">
        <v>9000</v>
      </c>
      <c r="I135" s="26">
        <f t="shared" si="0"/>
        <v>4050</v>
      </c>
    </row>
    <row r="136" spans="2:9" x14ac:dyDescent="0.25">
      <c r="B136" s="21">
        <v>1197831</v>
      </c>
      <c r="C136" s="22">
        <v>44502</v>
      </c>
      <c r="D136" s="21" t="s">
        <v>22</v>
      </c>
      <c r="E136" s="21" t="s">
        <v>23</v>
      </c>
      <c r="F136" s="23" t="s">
        <v>17</v>
      </c>
      <c r="G136" s="24">
        <v>0.45</v>
      </c>
      <c r="H136" s="25">
        <v>9000</v>
      </c>
      <c r="I136" s="26">
        <f t="shared" si="0"/>
        <v>4050</v>
      </c>
    </row>
    <row r="137" spans="2:9" x14ac:dyDescent="0.25">
      <c r="B137" s="21">
        <v>1197831</v>
      </c>
      <c r="C137" s="22">
        <v>44502</v>
      </c>
      <c r="D137" s="21" t="s">
        <v>22</v>
      </c>
      <c r="E137" s="21" t="s">
        <v>23</v>
      </c>
      <c r="F137" s="23" t="s">
        <v>18</v>
      </c>
      <c r="G137" s="24">
        <v>0.5</v>
      </c>
      <c r="H137" s="25">
        <v>8250</v>
      </c>
      <c r="I137" s="26">
        <f t="shared" si="0"/>
        <v>4125</v>
      </c>
    </row>
    <row r="138" spans="2:9" x14ac:dyDescent="0.25">
      <c r="B138" s="21">
        <v>1197831</v>
      </c>
      <c r="C138" s="22">
        <v>44502</v>
      </c>
      <c r="D138" s="21" t="s">
        <v>22</v>
      </c>
      <c r="E138" s="21" t="s">
        <v>23</v>
      </c>
      <c r="F138" s="23" t="s">
        <v>19</v>
      </c>
      <c r="G138" s="24">
        <v>0.5</v>
      </c>
      <c r="H138" s="25">
        <v>6750</v>
      </c>
      <c r="I138" s="26">
        <f t="shared" si="0"/>
        <v>3375</v>
      </c>
    </row>
    <row r="139" spans="2:9" x14ac:dyDescent="0.25">
      <c r="B139" s="21">
        <v>1197831</v>
      </c>
      <c r="C139" s="22">
        <v>44502</v>
      </c>
      <c r="D139" s="21" t="s">
        <v>22</v>
      </c>
      <c r="E139" s="21" t="s">
        <v>23</v>
      </c>
      <c r="F139" s="23" t="s">
        <v>20</v>
      </c>
      <c r="G139" s="24">
        <v>0.45</v>
      </c>
      <c r="H139" s="25">
        <v>6500</v>
      </c>
      <c r="I139" s="26">
        <f t="shared" si="0"/>
        <v>2925</v>
      </c>
    </row>
    <row r="140" spans="2:9" x14ac:dyDescent="0.25">
      <c r="B140" s="21">
        <v>1197831</v>
      </c>
      <c r="C140" s="22">
        <v>44502</v>
      </c>
      <c r="D140" s="21" t="s">
        <v>22</v>
      </c>
      <c r="E140" s="21" t="s">
        <v>23</v>
      </c>
      <c r="F140" s="23" t="s">
        <v>21</v>
      </c>
      <c r="G140" s="24">
        <v>0.55000000000000004</v>
      </c>
      <c r="H140" s="25">
        <v>8500</v>
      </c>
      <c r="I140" s="26">
        <f t="shared" si="0"/>
        <v>4675</v>
      </c>
    </row>
    <row r="141" spans="2:9" x14ac:dyDescent="0.25">
      <c r="B141" s="21">
        <v>1197831</v>
      </c>
      <c r="C141" s="22">
        <v>44531</v>
      </c>
      <c r="D141" s="21" t="s">
        <v>22</v>
      </c>
      <c r="E141" s="21" t="s">
        <v>23</v>
      </c>
      <c r="F141" s="23" t="s">
        <v>16</v>
      </c>
      <c r="G141" s="24">
        <v>0.45</v>
      </c>
      <c r="H141" s="25">
        <v>9500</v>
      </c>
      <c r="I141" s="26">
        <f t="shared" si="0"/>
        <v>4275</v>
      </c>
    </row>
    <row r="142" spans="2:9" x14ac:dyDescent="0.25">
      <c r="B142" s="21">
        <v>1197831</v>
      </c>
      <c r="C142" s="22">
        <v>44531</v>
      </c>
      <c r="D142" s="21" t="s">
        <v>22</v>
      </c>
      <c r="E142" s="21" t="s">
        <v>23</v>
      </c>
      <c r="F142" s="23" t="s">
        <v>17</v>
      </c>
      <c r="G142" s="24">
        <v>0.45</v>
      </c>
      <c r="H142" s="25">
        <v>9500</v>
      </c>
      <c r="I142" s="26">
        <f t="shared" si="0"/>
        <v>4275</v>
      </c>
    </row>
    <row r="143" spans="2:9" x14ac:dyDescent="0.25">
      <c r="B143" s="21">
        <v>1197831</v>
      </c>
      <c r="C143" s="22">
        <v>44531</v>
      </c>
      <c r="D143" s="21" t="s">
        <v>22</v>
      </c>
      <c r="E143" s="21" t="s">
        <v>23</v>
      </c>
      <c r="F143" s="23" t="s">
        <v>18</v>
      </c>
      <c r="G143" s="24">
        <v>0.5</v>
      </c>
      <c r="H143" s="25">
        <v>8500</v>
      </c>
      <c r="I143" s="26">
        <f t="shared" si="0"/>
        <v>4250</v>
      </c>
    </row>
    <row r="144" spans="2:9" x14ac:dyDescent="0.25">
      <c r="B144" s="21">
        <v>1197831</v>
      </c>
      <c r="C144" s="22">
        <v>44531</v>
      </c>
      <c r="D144" s="21" t="s">
        <v>22</v>
      </c>
      <c r="E144" s="21" t="s">
        <v>23</v>
      </c>
      <c r="F144" s="23" t="s">
        <v>19</v>
      </c>
      <c r="G144" s="24">
        <v>0.5</v>
      </c>
      <c r="H144" s="25">
        <v>7000</v>
      </c>
      <c r="I144" s="26">
        <f t="shared" si="0"/>
        <v>3500</v>
      </c>
    </row>
    <row r="145" spans="2:9" x14ac:dyDescent="0.25">
      <c r="B145" s="21">
        <v>1197831</v>
      </c>
      <c r="C145" s="22">
        <v>44531</v>
      </c>
      <c r="D145" s="21" t="s">
        <v>22</v>
      </c>
      <c r="E145" s="21" t="s">
        <v>23</v>
      </c>
      <c r="F145" s="23" t="s">
        <v>20</v>
      </c>
      <c r="G145" s="24">
        <v>0.45</v>
      </c>
      <c r="H145" s="25">
        <v>6500</v>
      </c>
      <c r="I145" s="26">
        <f t="shared" si="0"/>
        <v>2925</v>
      </c>
    </row>
    <row r="146" spans="2:9" x14ac:dyDescent="0.25">
      <c r="B146" s="21">
        <v>1197831</v>
      </c>
      <c r="C146" s="22">
        <v>44531</v>
      </c>
      <c r="D146" s="21" t="s">
        <v>22</v>
      </c>
      <c r="E146" s="21" t="s">
        <v>23</v>
      </c>
      <c r="F146" s="23" t="s">
        <v>21</v>
      </c>
      <c r="G146" s="24">
        <v>0.55000000000000004</v>
      </c>
      <c r="H146" s="25">
        <v>9000</v>
      </c>
      <c r="I146" s="26">
        <f t="shared" si="0"/>
        <v>4950</v>
      </c>
    </row>
    <row r="147" spans="2:9" x14ac:dyDescent="0.25">
      <c r="B147" s="21">
        <v>1128299</v>
      </c>
      <c r="C147" s="22">
        <v>44216</v>
      </c>
      <c r="D147" s="21" t="s">
        <v>24</v>
      </c>
      <c r="E147" s="21" t="s">
        <v>25</v>
      </c>
      <c r="F147" s="23" t="s">
        <v>16</v>
      </c>
      <c r="G147" s="24">
        <v>0.39999999999999997</v>
      </c>
      <c r="H147" s="25">
        <v>7750</v>
      </c>
      <c r="I147" s="26">
        <f t="shared" si="0"/>
        <v>3099.9999999999995</v>
      </c>
    </row>
    <row r="148" spans="2:9" x14ac:dyDescent="0.25">
      <c r="B148" s="21">
        <v>1128299</v>
      </c>
      <c r="C148" s="22">
        <v>44216</v>
      </c>
      <c r="D148" s="21" t="s">
        <v>24</v>
      </c>
      <c r="E148" s="21" t="s">
        <v>25</v>
      </c>
      <c r="F148" s="23" t="s">
        <v>17</v>
      </c>
      <c r="G148" s="24">
        <v>0.5</v>
      </c>
      <c r="H148" s="25">
        <v>7750</v>
      </c>
      <c r="I148" s="26">
        <f t="shared" si="0"/>
        <v>3875</v>
      </c>
    </row>
    <row r="149" spans="2:9" x14ac:dyDescent="0.25">
      <c r="B149" s="21">
        <v>1128299</v>
      </c>
      <c r="C149" s="22">
        <v>44216</v>
      </c>
      <c r="D149" s="21" t="s">
        <v>24</v>
      </c>
      <c r="E149" s="21" t="s">
        <v>25</v>
      </c>
      <c r="F149" s="23" t="s">
        <v>18</v>
      </c>
      <c r="G149" s="24">
        <v>0.5</v>
      </c>
      <c r="H149" s="25">
        <v>7750</v>
      </c>
      <c r="I149" s="26">
        <f t="shared" si="0"/>
        <v>3875</v>
      </c>
    </row>
    <row r="150" spans="2:9" x14ac:dyDescent="0.25">
      <c r="B150" s="21">
        <v>1128299</v>
      </c>
      <c r="C150" s="22">
        <v>44216</v>
      </c>
      <c r="D150" s="21" t="s">
        <v>24</v>
      </c>
      <c r="E150" s="21" t="s">
        <v>25</v>
      </c>
      <c r="F150" s="23" t="s">
        <v>19</v>
      </c>
      <c r="G150" s="24">
        <v>0.5</v>
      </c>
      <c r="H150" s="25">
        <v>6250</v>
      </c>
      <c r="I150" s="26">
        <f t="shared" si="0"/>
        <v>3125</v>
      </c>
    </row>
    <row r="151" spans="2:9" x14ac:dyDescent="0.25">
      <c r="B151" s="21">
        <v>1128299</v>
      </c>
      <c r="C151" s="22">
        <v>44216</v>
      </c>
      <c r="D151" s="21" t="s">
        <v>24</v>
      </c>
      <c r="E151" s="21" t="s">
        <v>25</v>
      </c>
      <c r="F151" s="23" t="s">
        <v>20</v>
      </c>
      <c r="G151" s="24">
        <v>0.55000000000000004</v>
      </c>
      <c r="H151" s="25">
        <v>5750</v>
      </c>
      <c r="I151" s="26">
        <f t="shared" si="0"/>
        <v>3162.5000000000005</v>
      </c>
    </row>
    <row r="152" spans="2:9" x14ac:dyDescent="0.25">
      <c r="B152" s="21">
        <v>1128299</v>
      </c>
      <c r="C152" s="22">
        <v>44216</v>
      </c>
      <c r="D152" s="21" t="s">
        <v>24</v>
      </c>
      <c r="E152" s="21" t="s">
        <v>25</v>
      </c>
      <c r="F152" s="23" t="s">
        <v>21</v>
      </c>
      <c r="G152" s="24">
        <v>0.5</v>
      </c>
      <c r="H152" s="25">
        <v>7750</v>
      </c>
      <c r="I152" s="26">
        <f t="shared" si="0"/>
        <v>3875</v>
      </c>
    </row>
    <row r="153" spans="2:9" x14ac:dyDescent="0.25">
      <c r="B153" s="21">
        <v>1128299</v>
      </c>
      <c r="C153" s="22">
        <v>44247</v>
      </c>
      <c r="D153" s="21" t="s">
        <v>24</v>
      </c>
      <c r="E153" s="21" t="s">
        <v>25</v>
      </c>
      <c r="F153" s="23" t="s">
        <v>16</v>
      </c>
      <c r="G153" s="24">
        <v>0.39999999999999997</v>
      </c>
      <c r="H153" s="25">
        <v>8250</v>
      </c>
      <c r="I153" s="26">
        <f t="shared" si="0"/>
        <v>3299.9999999999995</v>
      </c>
    </row>
    <row r="154" spans="2:9" x14ac:dyDescent="0.25">
      <c r="B154" s="21">
        <v>1128299</v>
      </c>
      <c r="C154" s="22">
        <v>44247</v>
      </c>
      <c r="D154" s="21" t="s">
        <v>24</v>
      </c>
      <c r="E154" s="21" t="s">
        <v>25</v>
      </c>
      <c r="F154" s="23" t="s">
        <v>17</v>
      </c>
      <c r="G154" s="24">
        <v>0.5</v>
      </c>
      <c r="H154" s="25">
        <v>7250</v>
      </c>
      <c r="I154" s="26">
        <f t="shared" si="0"/>
        <v>3625</v>
      </c>
    </row>
    <row r="155" spans="2:9" x14ac:dyDescent="0.25">
      <c r="B155" s="21">
        <v>1128299</v>
      </c>
      <c r="C155" s="22">
        <v>44247</v>
      </c>
      <c r="D155" s="21" t="s">
        <v>24</v>
      </c>
      <c r="E155" s="21" t="s">
        <v>25</v>
      </c>
      <c r="F155" s="23" t="s">
        <v>18</v>
      </c>
      <c r="G155" s="24">
        <v>0.5</v>
      </c>
      <c r="H155" s="25">
        <v>7250</v>
      </c>
      <c r="I155" s="26">
        <f t="shared" si="0"/>
        <v>3625</v>
      </c>
    </row>
    <row r="156" spans="2:9" x14ac:dyDescent="0.25">
      <c r="B156" s="21">
        <v>1128299</v>
      </c>
      <c r="C156" s="22">
        <v>44247</v>
      </c>
      <c r="D156" s="21" t="s">
        <v>24</v>
      </c>
      <c r="E156" s="21" t="s">
        <v>25</v>
      </c>
      <c r="F156" s="23" t="s">
        <v>19</v>
      </c>
      <c r="G156" s="24">
        <v>0.5</v>
      </c>
      <c r="H156" s="25">
        <v>5750</v>
      </c>
      <c r="I156" s="26">
        <f t="shared" si="0"/>
        <v>2875</v>
      </c>
    </row>
    <row r="157" spans="2:9" x14ac:dyDescent="0.25">
      <c r="B157" s="21">
        <v>1128299</v>
      </c>
      <c r="C157" s="22">
        <v>44247</v>
      </c>
      <c r="D157" s="21" t="s">
        <v>24</v>
      </c>
      <c r="E157" s="21" t="s">
        <v>25</v>
      </c>
      <c r="F157" s="23" t="s">
        <v>20</v>
      </c>
      <c r="G157" s="24">
        <v>0.55000000000000004</v>
      </c>
      <c r="H157" s="25">
        <v>5000</v>
      </c>
      <c r="I157" s="26">
        <f t="shared" si="0"/>
        <v>2750</v>
      </c>
    </row>
    <row r="158" spans="2:9" x14ac:dyDescent="0.25">
      <c r="B158" s="21">
        <v>1128299</v>
      </c>
      <c r="C158" s="22">
        <v>44247</v>
      </c>
      <c r="D158" s="21" t="s">
        <v>24</v>
      </c>
      <c r="E158" s="21" t="s">
        <v>25</v>
      </c>
      <c r="F158" s="23" t="s">
        <v>21</v>
      </c>
      <c r="G158" s="24">
        <v>0.5</v>
      </c>
      <c r="H158" s="25">
        <v>7000</v>
      </c>
      <c r="I158" s="26">
        <f t="shared" si="0"/>
        <v>3500</v>
      </c>
    </row>
    <row r="159" spans="2:9" x14ac:dyDescent="0.25">
      <c r="B159" s="21">
        <v>1128299</v>
      </c>
      <c r="C159" s="22">
        <v>44274</v>
      </c>
      <c r="D159" s="21" t="s">
        <v>24</v>
      </c>
      <c r="E159" s="21" t="s">
        <v>25</v>
      </c>
      <c r="F159" s="23" t="s">
        <v>16</v>
      </c>
      <c r="G159" s="24">
        <v>0.5</v>
      </c>
      <c r="H159" s="25">
        <v>8500</v>
      </c>
      <c r="I159" s="26">
        <f t="shared" si="0"/>
        <v>4250</v>
      </c>
    </row>
    <row r="160" spans="2:9" x14ac:dyDescent="0.25">
      <c r="B160" s="21">
        <v>1128299</v>
      </c>
      <c r="C160" s="22">
        <v>44274</v>
      </c>
      <c r="D160" s="21" t="s">
        <v>24</v>
      </c>
      <c r="E160" s="21" t="s">
        <v>25</v>
      </c>
      <c r="F160" s="23" t="s">
        <v>17</v>
      </c>
      <c r="G160" s="24">
        <v>0.6</v>
      </c>
      <c r="H160" s="25">
        <v>7000</v>
      </c>
      <c r="I160" s="26">
        <f t="shared" si="0"/>
        <v>4200</v>
      </c>
    </row>
    <row r="161" spans="2:9" x14ac:dyDescent="0.25">
      <c r="B161" s="21">
        <v>1128299</v>
      </c>
      <c r="C161" s="22">
        <v>44274</v>
      </c>
      <c r="D161" s="21" t="s">
        <v>24</v>
      </c>
      <c r="E161" s="21" t="s">
        <v>25</v>
      </c>
      <c r="F161" s="23" t="s">
        <v>18</v>
      </c>
      <c r="G161" s="24">
        <v>0.6</v>
      </c>
      <c r="H161" s="25">
        <v>7000</v>
      </c>
      <c r="I161" s="26">
        <f t="shared" si="0"/>
        <v>4200</v>
      </c>
    </row>
    <row r="162" spans="2:9" x14ac:dyDescent="0.25">
      <c r="B162" s="21">
        <v>1128299</v>
      </c>
      <c r="C162" s="22">
        <v>44274</v>
      </c>
      <c r="D162" s="21" t="s">
        <v>24</v>
      </c>
      <c r="E162" s="21" t="s">
        <v>25</v>
      </c>
      <c r="F162" s="23" t="s">
        <v>19</v>
      </c>
      <c r="G162" s="24">
        <v>0.6</v>
      </c>
      <c r="H162" s="25">
        <v>6000</v>
      </c>
      <c r="I162" s="26">
        <f t="shared" si="0"/>
        <v>3600</v>
      </c>
    </row>
    <row r="163" spans="2:9" x14ac:dyDescent="0.25">
      <c r="B163" s="21">
        <v>1128299</v>
      </c>
      <c r="C163" s="22">
        <v>44274</v>
      </c>
      <c r="D163" s="21" t="s">
        <v>24</v>
      </c>
      <c r="E163" s="21" t="s">
        <v>25</v>
      </c>
      <c r="F163" s="23" t="s">
        <v>20</v>
      </c>
      <c r="G163" s="24">
        <v>0.65</v>
      </c>
      <c r="H163" s="25">
        <v>5000</v>
      </c>
      <c r="I163" s="26">
        <f t="shared" si="0"/>
        <v>3250</v>
      </c>
    </row>
    <row r="164" spans="2:9" x14ac:dyDescent="0.25">
      <c r="B164" s="21">
        <v>1128299</v>
      </c>
      <c r="C164" s="22">
        <v>44274</v>
      </c>
      <c r="D164" s="21" t="s">
        <v>24</v>
      </c>
      <c r="E164" s="21" t="s">
        <v>25</v>
      </c>
      <c r="F164" s="23" t="s">
        <v>21</v>
      </c>
      <c r="G164" s="24">
        <v>0.6</v>
      </c>
      <c r="H164" s="25">
        <v>7000</v>
      </c>
      <c r="I164" s="26">
        <f t="shared" si="0"/>
        <v>4200</v>
      </c>
    </row>
    <row r="165" spans="2:9" x14ac:dyDescent="0.25">
      <c r="B165" s="21">
        <v>1128299</v>
      </c>
      <c r="C165" s="22">
        <v>44306</v>
      </c>
      <c r="D165" s="21" t="s">
        <v>24</v>
      </c>
      <c r="E165" s="21" t="s">
        <v>25</v>
      </c>
      <c r="F165" s="23" t="s">
        <v>16</v>
      </c>
      <c r="G165" s="24">
        <v>0.6</v>
      </c>
      <c r="H165" s="25">
        <v>8750</v>
      </c>
      <c r="I165" s="26">
        <f t="shared" si="0"/>
        <v>5250</v>
      </c>
    </row>
    <row r="166" spans="2:9" x14ac:dyDescent="0.25">
      <c r="B166" s="21">
        <v>1128299</v>
      </c>
      <c r="C166" s="22">
        <v>44306</v>
      </c>
      <c r="D166" s="21" t="s">
        <v>24</v>
      </c>
      <c r="E166" s="21" t="s">
        <v>25</v>
      </c>
      <c r="F166" s="23" t="s">
        <v>17</v>
      </c>
      <c r="G166" s="24">
        <v>0.65</v>
      </c>
      <c r="H166" s="25">
        <v>6750</v>
      </c>
      <c r="I166" s="26">
        <f t="shared" si="0"/>
        <v>4387.5</v>
      </c>
    </row>
    <row r="167" spans="2:9" x14ac:dyDescent="0.25">
      <c r="B167" s="21">
        <v>1128299</v>
      </c>
      <c r="C167" s="22">
        <v>44306</v>
      </c>
      <c r="D167" s="21" t="s">
        <v>24</v>
      </c>
      <c r="E167" s="21" t="s">
        <v>25</v>
      </c>
      <c r="F167" s="23" t="s">
        <v>18</v>
      </c>
      <c r="G167" s="24">
        <v>0.65</v>
      </c>
      <c r="H167" s="25">
        <v>7250</v>
      </c>
      <c r="I167" s="26">
        <f t="shared" si="0"/>
        <v>4712.5</v>
      </c>
    </row>
    <row r="168" spans="2:9" x14ac:dyDescent="0.25">
      <c r="B168" s="21">
        <v>1128299</v>
      </c>
      <c r="C168" s="22">
        <v>44306</v>
      </c>
      <c r="D168" s="21" t="s">
        <v>24</v>
      </c>
      <c r="E168" s="21" t="s">
        <v>25</v>
      </c>
      <c r="F168" s="23" t="s">
        <v>19</v>
      </c>
      <c r="G168" s="24">
        <v>0.6</v>
      </c>
      <c r="H168" s="25">
        <v>6250</v>
      </c>
      <c r="I168" s="26">
        <f t="shared" si="0"/>
        <v>3750</v>
      </c>
    </row>
    <row r="169" spans="2:9" x14ac:dyDescent="0.25">
      <c r="B169" s="21">
        <v>1128299</v>
      </c>
      <c r="C169" s="22">
        <v>44306</v>
      </c>
      <c r="D169" s="21" t="s">
        <v>24</v>
      </c>
      <c r="E169" s="21" t="s">
        <v>25</v>
      </c>
      <c r="F169" s="23" t="s">
        <v>20</v>
      </c>
      <c r="G169" s="24">
        <v>0.65</v>
      </c>
      <c r="H169" s="25">
        <v>5250</v>
      </c>
      <c r="I169" s="26">
        <f t="shared" si="0"/>
        <v>3412.5</v>
      </c>
    </row>
    <row r="170" spans="2:9" x14ac:dyDescent="0.25">
      <c r="B170" s="21">
        <v>1128299</v>
      </c>
      <c r="C170" s="22">
        <v>44306</v>
      </c>
      <c r="D170" s="21" t="s">
        <v>24</v>
      </c>
      <c r="E170" s="21" t="s">
        <v>25</v>
      </c>
      <c r="F170" s="23" t="s">
        <v>21</v>
      </c>
      <c r="G170" s="24">
        <v>0.8</v>
      </c>
      <c r="H170" s="25">
        <v>7000</v>
      </c>
      <c r="I170" s="26">
        <f t="shared" si="0"/>
        <v>5600</v>
      </c>
    </row>
    <row r="171" spans="2:9" x14ac:dyDescent="0.25">
      <c r="B171" s="21">
        <v>1128299</v>
      </c>
      <c r="C171" s="22">
        <v>44337</v>
      </c>
      <c r="D171" s="21" t="s">
        <v>24</v>
      </c>
      <c r="E171" s="21" t="s">
        <v>25</v>
      </c>
      <c r="F171" s="23" t="s">
        <v>16</v>
      </c>
      <c r="G171" s="24">
        <v>0.6</v>
      </c>
      <c r="H171" s="25">
        <v>9000</v>
      </c>
      <c r="I171" s="26">
        <f t="shared" si="0"/>
        <v>5400</v>
      </c>
    </row>
    <row r="172" spans="2:9" x14ac:dyDescent="0.25">
      <c r="B172" s="21">
        <v>1128299</v>
      </c>
      <c r="C172" s="22">
        <v>44337</v>
      </c>
      <c r="D172" s="21" t="s">
        <v>24</v>
      </c>
      <c r="E172" s="21" t="s">
        <v>25</v>
      </c>
      <c r="F172" s="23" t="s">
        <v>17</v>
      </c>
      <c r="G172" s="24">
        <v>0.65</v>
      </c>
      <c r="H172" s="25">
        <v>7500</v>
      </c>
      <c r="I172" s="26">
        <f t="shared" si="0"/>
        <v>4875</v>
      </c>
    </row>
    <row r="173" spans="2:9" x14ac:dyDescent="0.25">
      <c r="B173" s="21">
        <v>1128299</v>
      </c>
      <c r="C173" s="22">
        <v>44337</v>
      </c>
      <c r="D173" s="21" t="s">
        <v>24</v>
      </c>
      <c r="E173" s="21" t="s">
        <v>25</v>
      </c>
      <c r="F173" s="23" t="s">
        <v>18</v>
      </c>
      <c r="G173" s="24">
        <v>0.65</v>
      </c>
      <c r="H173" s="25">
        <v>7500</v>
      </c>
      <c r="I173" s="26">
        <f t="shared" si="0"/>
        <v>4875</v>
      </c>
    </row>
    <row r="174" spans="2:9" x14ac:dyDescent="0.25">
      <c r="B174" s="21">
        <v>1128299</v>
      </c>
      <c r="C174" s="22">
        <v>44337</v>
      </c>
      <c r="D174" s="21" t="s">
        <v>24</v>
      </c>
      <c r="E174" s="21" t="s">
        <v>25</v>
      </c>
      <c r="F174" s="23" t="s">
        <v>19</v>
      </c>
      <c r="G174" s="24">
        <v>0.6</v>
      </c>
      <c r="H174" s="25">
        <v>6500</v>
      </c>
      <c r="I174" s="26">
        <f t="shared" si="0"/>
        <v>3900</v>
      </c>
    </row>
    <row r="175" spans="2:9" x14ac:dyDescent="0.25">
      <c r="B175" s="21">
        <v>1128299</v>
      </c>
      <c r="C175" s="22">
        <v>44337</v>
      </c>
      <c r="D175" s="21" t="s">
        <v>24</v>
      </c>
      <c r="E175" s="21" t="s">
        <v>25</v>
      </c>
      <c r="F175" s="23" t="s">
        <v>20</v>
      </c>
      <c r="G175" s="24">
        <v>0.65</v>
      </c>
      <c r="H175" s="25">
        <v>5500</v>
      </c>
      <c r="I175" s="26">
        <f t="shared" si="0"/>
        <v>3575</v>
      </c>
    </row>
    <row r="176" spans="2:9" x14ac:dyDescent="0.25">
      <c r="B176" s="21">
        <v>1128299</v>
      </c>
      <c r="C176" s="22">
        <v>44337</v>
      </c>
      <c r="D176" s="21" t="s">
        <v>24</v>
      </c>
      <c r="E176" s="21" t="s">
        <v>25</v>
      </c>
      <c r="F176" s="23" t="s">
        <v>21</v>
      </c>
      <c r="G176" s="24">
        <v>0.8</v>
      </c>
      <c r="H176" s="25">
        <v>7250</v>
      </c>
      <c r="I176" s="26">
        <f t="shared" si="0"/>
        <v>5800</v>
      </c>
    </row>
    <row r="177" spans="2:9" x14ac:dyDescent="0.25">
      <c r="B177" s="21">
        <v>1128299</v>
      </c>
      <c r="C177" s="22">
        <v>44367</v>
      </c>
      <c r="D177" s="21" t="s">
        <v>24</v>
      </c>
      <c r="E177" s="21" t="s">
        <v>25</v>
      </c>
      <c r="F177" s="23" t="s">
        <v>16</v>
      </c>
      <c r="G177" s="24">
        <v>0.6</v>
      </c>
      <c r="H177" s="25">
        <v>9750</v>
      </c>
      <c r="I177" s="26">
        <f t="shared" si="0"/>
        <v>5850</v>
      </c>
    </row>
    <row r="178" spans="2:9" x14ac:dyDescent="0.25">
      <c r="B178" s="21">
        <v>1128299</v>
      </c>
      <c r="C178" s="22">
        <v>44367</v>
      </c>
      <c r="D178" s="21" t="s">
        <v>24</v>
      </c>
      <c r="E178" s="21" t="s">
        <v>25</v>
      </c>
      <c r="F178" s="23" t="s">
        <v>17</v>
      </c>
      <c r="G178" s="24">
        <v>0.65</v>
      </c>
      <c r="H178" s="25">
        <v>8250</v>
      </c>
      <c r="I178" s="26">
        <f t="shared" si="0"/>
        <v>5362.5</v>
      </c>
    </row>
    <row r="179" spans="2:9" x14ac:dyDescent="0.25">
      <c r="B179" s="21">
        <v>1128299</v>
      </c>
      <c r="C179" s="22">
        <v>44367</v>
      </c>
      <c r="D179" s="21" t="s">
        <v>24</v>
      </c>
      <c r="E179" s="21" t="s">
        <v>25</v>
      </c>
      <c r="F179" s="23" t="s">
        <v>18</v>
      </c>
      <c r="G179" s="24">
        <v>0.65</v>
      </c>
      <c r="H179" s="25">
        <v>8250</v>
      </c>
      <c r="I179" s="26">
        <f t="shared" si="0"/>
        <v>5362.5</v>
      </c>
    </row>
    <row r="180" spans="2:9" x14ac:dyDescent="0.25">
      <c r="B180" s="21">
        <v>1128299</v>
      </c>
      <c r="C180" s="22">
        <v>44367</v>
      </c>
      <c r="D180" s="21" t="s">
        <v>24</v>
      </c>
      <c r="E180" s="21" t="s">
        <v>25</v>
      </c>
      <c r="F180" s="23" t="s">
        <v>19</v>
      </c>
      <c r="G180" s="24">
        <v>0.6</v>
      </c>
      <c r="H180" s="25">
        <v>7000</v>
      </c>
      <c r="I180" s="26">
        <f t="shared" si="0"/>
        <v>4200</v>
      </c>
    </row>
    <row r="181" spans="2:9" x14ac:dyDescent="0.25">
      <c r="B181" s="21">
        <v>1128299</v>
      </c>
      <c r="C181" s="22">
        <v>44367</v>
      </c>
      <c r="D181" s="21" t="s">
        <v>24</v>
      </c>
      <c r="E181" s="21" t="s">
        <v>25</v>
      </c>
      <c r="F181" s="23" t="s">
        <v>20</v>
      </c>
      <c r="G181" s="24">
        <v>0.65</v>
      </c>
      <c r="H181" s="25">
        <v>5750</v>
      </c>
      <c r="I181" s="26">
        <f t="shared" si="0"/>
        <v>3737.5</v>
      </c>
    </row>
    <row r="182" spans="2:9" x14ac:dyDescent="0.25">
      <c r="B182" s="21">
        <v>1128299</v>
      </c>
      <c r="C182" s="22">
        <v>44367</v>
      </c>
      <c r="D182" s="21" t="s">
        <v>24</v>
      </c>
      <c r="E182" s="21" t="s">
        <v>25</v>
      </c>
      <c r="F182" s="23" t="s">
        <v>21</v>
      </c>
      <c r="G182" s="24">
        <v>0.8</v>
      </c>
      <c r="H182" s="25">
        <v>8750</v>
      </c>
      <c r="I182" s="26">
        <f t="shared" si="0"/>
        <v>7000</v>
      </c>
    </row>
    <row r="183" spans="2:9" x14ac:dyDescent="0.25">
      <c r="B183" s="21">
        <v>1128299</v>
      </c>
      <c r="C183" s="22">
        <v>44396</v>
      </c>
      <c r="D183" s="21" t="s">
        <v>24</v>
      </c>
      <c r="E183" s="21" t="s">
        <v>25</v>
      </c>
      <c r="F183" s="23" t="s">
        <v>16</v>
      </c>
      <c r="G183" s="24">
        <v>0.6</v>
      </c>
      <c r="H183" s="25">
        <v>10250</v>
      </c>
      <c r="I183" s="26">
        <f t="shared" si="0"/>
        <v>6150</v>
      </c>
    </row>
    <row r="184" spans="2:9" x14ac:dyDescent="0.25">
      <c r="B184" s="21">
        <v>1128299</v>
      </c>
      <c r="C184" s="22">
        <v>44396</v>
      </c>
      <c r="D184" s="21" t="s">
        <v>24</v>
      </c>
      <c r="E184" s="21" t="s">
        <v>25</v>
      </c>
      <c r="F184" s="23" t="s">
        <v>17</v>
      </c>
      <c r="G184" s="24">
        <v>0.65</v>
      </c>
      <c r="H184" s="25">
        <v>8750</v>
      </c>
      <c r="I184" s="26">
        <f t="shared" si="0"/>
        <v>5687.5</v>
      </c>
    </row>
    <row r="185" spans="2:9" x14ac:dyDescent="0.25">
      <c r="B185" s="21">
        <v>1128299</v>
      </c>
      <c r="C185" s="22">
        <v>44396</v>
      </c>
      <c r="D185" s="21" t="s">
        <v>24</v>
      </c>
      <c r="E185" s="21" t="s">
        <v>25</v>
      </c>
      <c r="F185" s="23" t="s">
        <v>18</v>
      </c>
      <c r="G185" s="24">
        <v>0.65</v>
      </c>
      <c r="H185" s="25">
        <v>8250</v>
      </c>
      <c r="I185" s="26">
        <f t="shared" si="0"/>
        <v>5362.5</v>
      </c>
    </row>
    <row r="186" spans="2:9" x14ac:dyDescent="0.25">
      <c r="B186" s="21">
        <v>1128299</v>
      </c>
      <c r="C186" s="22">
        <v>44396</v>
      </c>
      <c r="D186" s="21" t="s">
        <v>24</v>
      </c>
      <c r="E186" s="21" t="s">
        <v>25</v>
      </c>
      <c r="F186" s="23" t="s">
        <v>19</v>
      </c>
      <c r="G186" s="24">
        <v>0.6</v>
      </c>
      <c r="H186" s="25">
        <v>7250</v>
      </c>
      <c r="I186" s="26">
        <f t="shared" si="0"/>
        <v>4350</v>
      </c>
    </row>
    <row r="187" spans="2:9" x14ac:dyDescent="0.25">
      <c r="B187" s="21">
        <v>1128299</v>
      </c>
      <c r="C187" s="22">
        <v>44396</v>
      </c>
      <c r="D187" s="21" t="s">
        <v>24</v>
      </c>
      <c r="E187" s="21" t="s">
        <v>25</v>
      </c>
      <c r="F187" s="23" t="s">
        <v>20</v>
      </c>
      <c r="G187" s="24">
        <v>0.65</v>
      </c>
      <c r="H187" s="25">
        <v>7750</v>
      </c>
      <c r="I187" s="26">
        <f t="shared" si="0"/>
        <v>5037.5</v>
      </c>
    </row>
    <row r="188" spans="2:9" x14ac:dyDescent="0.25">
      <c r="B188" s="21">
        <v>1128299</v>
      </c>
      <c r="C188" s="22">
        <v>44396</v>
      </c>
      <c r="D188" s="21" t="s">
        <v>24</v>
      </c>
      <c r="E188" s="21" t="s">
        <v>25</v>
      </c>
      <c r="F188" s="23" t="s">
        <v>21</v>
      </c>
      <c r="G188" s="24">
        <v>0.8</v>
      </c>
      <c r="H188" s="25">
        <v>7750</v>
      </c>
      <c r="I188" s="26">
        <f t="shared" si="0"/>
        <v>6200</v>
      </c>
    </row>
    <row r="189" spans="2:9" x14ac:dyDescent="0.25">
      <c r="B189" s="21">
        <v>1128299</v>
      </c>
      <c r="C189" s="22">
        <v>44428</v>
      </c>
      <c r="D189" s="21" t="s">
        <v>24</v>
      </c>
      <c r="E189" s="21" t="s">
        <v>25</v>
      </c>
      <c r="F189" s="23" t="s">
        <v>16</v>
      </c>
      <c r="G189" s="24">
        <v>0.65</v>
      </c>
      <c r="H189" s="25">
        <v>9750</v>
      </c>
      <c r="I189" s="26">
        <f t="shared" si="0"/>
        <v>6337.5</v>
      </c>
    </row>
    <row r="190" spans="2:9" x14ac:dyDescent="0.25">
      <c r="B190" s="21">
        <v>1128299</v>
      </c>
      <c r="C190" s="22">
        <v>44428</v>
      </c>
      <c r="D190" s="21" t="s">
        <v>24</v>
      </c>
      <c r="E190" s="21" t="s">
        <v>25</v>
      </c>
      <c r="F190" s="23" t="s">
        <v>17</v>
      </c>
      <c r="G190" s="24">
        <v>0.70000000000000007</v>
      </c>
      <c r="H190" s="25">
        <v>9250</v>
      </c>
      <c r="I190" s="26">
        <f t="shared" si="0"/>
        <v>6475.0000000000009</v>
      </c>
    </row>
    <row r="191" spans="2:9" x14ac:dyDescent="0.25">
      <c r="B191" s="21">
        <v>1128299</v>
      </c>
      <c r="C191" s="22">
        <v>44428</v>
      </c>
      <c r="D191" s="21" t="s">
        <v>24</v>
      </c>
      <c r="E191" s="21" t="s">
        <v>25</v>
      </c>
      <c r="F191" s="23" t="s">
        <v>18</v>
      </c>
      <c r="G191" s="24">
        <v>0.65</v>
      </c>
      <c r="H191" s="25">
        <v>8000</v>
      </c>
      <c r="I191" s="26">
        <f t="shared" si="0"/>
        <v>5200</v>
      </c>
    </row>
    <row r="192" spans="2:9" x14ac:dyDescent="0.25">
      <c r="B192" s="21">
        <v>1128299</v>
      </c>
      <c r="C192" s="22">
        <v>44428</v>
      </c>
      <c r="D192" s="21" t="s">
        <v>24</v>
      </c>
      <c r="E192" s="21" t="s">
        <v>25</v>
      </c>
      <c r="F192" s="23" t="s">
        <v>19</v>
      </c>
      <c r="G192" s="24">
        <v>0.65</v>
      </c>
      <c r="H192" s="25">
        <v>7500</v>
      </c>
      <c r="I192" s="26">
        <f t="shared" si="0"/>
        <v>4875</v>
      </c>
    </row>
    <row r="193" spans="2:9" x14ac:dyDescent="0.25">
      <c r="B193" s="21">
        <v>1128299</v>
      </c>
      <c r="C193" s="22">
        <v>44428</v>
      </c>
      <c r="D193" s="21" t="s">
        <v>24</v>
      </c>
      <c r="E193" s="21" t="s">
        <v>25</v>
      </c>
      <c r="F193" s="23" t="s">
        <v>20</v>
      </c>
      <c r="G193" s="24">
        <v>0.75</v>
      </c>
      <c r="H193" s="25">
        <v>7500</v>
      </c>
      <c r="I193" s="26">
        <f t="shared" si="0"/>
        <v>5625</v>
      </c>
    </row>
    <row r="194" spans="2:9" x14ac:dyDescent="0.25">
      <c r="B194" s="21">
        <v>1128299</v>
      </c>
      <c r="C194" s="22">
        <v>44428</v>
      </c>
      <c r="D194" s="21" t="s">
        <v>24</v>
      </c>
      <c r="E194" s="21" t="s">
        <v>25</v>
      </c>
      <c r="F194" s="23" t="s">
        <v>21</v>
      </c>
      <c r="G194" s="24">
        <v>0.8</v>
      </c>
      <c r="H194" s="25">
        <v>7250</v>
      </c>
      <c r="I194" s="26">
        <f t="shared" si="0"/>
        <v>5800</v>
      </c>
    </row>
    <row r="195" spans="2:9" x14ac:dyDescent="0.25">
      <c r="B195" s="21">
        <v>1128299</v>
      </c>
      <c r="C195" s="22">
        <v>44460</v>
      </c>
      <c r="D195" s="21" t="s">
        <v>24</v>
      </c>
      <c r="E195" s="21" t="s">
        <v>25</v>
      </c>
      <c r="F195" s="23" t="s">
        <v>16</v>
      </c>
      <c r="G195" s="24">
        <v>0.55000000000000004</v>
      </c>
      <c r="H195" s="25">
        <v>9250</v>
      </c>
      <c r="I195" s="26">
        <f t="shared" si="0"/>
        <v>5087.5</v>
      </c>
    </row>
    <row r="196" spans="2:9" x14ac:dyDescent="0.25">
      <c r="B196" s="21">
        <v>1128299</v>
      </c>
      <c r="C196" s="22">
        <v>44460</v>
      </c>
      <c r="D196" s="21" t="s">
        <v>24</v>
      </c>
      <c r="E196" s="21" t="s">
        <v>25</v>
      </c>
      <c r="F196" s="23" t="s">
        <v>17</v>
      </c>
      <c r="G196" s="24">
        <v>0.60000000000000009</v>
      </c>
      <c r="H196" s="25">
        <v>9250</v>
      </c>
      <c r="I196" s="26">
        <f t="shared" si="0"/>
        <v>5550.0000000000009</v>
      </c>
    </row>
    <row r="197" spans="2:9" x14ac:dyDescent="0.25">
      <c r="B197" s="21">
        <v>1128299</v>
      </c>
      <c r="C197" s="22">
        <v>44460</v>
      </c>
      <c r="D197" s="21" t="s">
        <v>24</v>
      </c>
      <c r="E197" s="21" t="s">
        <v>25</v>
      </c>
      <c r="F197" s="23" t="s">
        <v>18</v>
      </c>
      <c r="G197" s="24">
        <v>0.55000000000000004</v>
      </c>
      <c r="H197" s="25">
        <v>7750</v>
      </c>
      <c r="I197" s="26">
        <f t="shared" si="0"/>
        <v>4262.5</v>
      </c>
    </row>
    <row r="198" spans="2:9" x14ac:dyDescent="0.25">
      <c r="B198" s="21">
        <v>1128299</v>
      </c>
      <c r="C198" s="22">
        <v>44460</v>
      </c>
      <c r="D198" s="21" t="s">
        <v>24</v>
      </c>
      <c r="E198" s="21" t="s">
        <v>25</v>
      </c>
      <c r="F198" s="23" t="s">
        <v>19</v>
      </c>
      <c r="G198" s="24">
        <v>0.55000000000000004</v>
      </c>
      <c r="H198" s="25">
        <v>7250</v>
      </c>
      <c r="I198" s="26">
        <f t="shared" si="0"/>
        <v>3987.5000000000005</v>
      </c>
    </row>
    <row r="199" spans="2:9" x14ac:dyDescent="0.25">
      <c r="B199" s="21">
        <v>1128299</v>
      </c>
      <c r="C199" s="22">
        <v>44460</v>
      </c>
      <c r="D199" s="21" t="s">
        <v>24</v>
      </c>
      <c r="E199" s="21" t="s">
        <v>25</v>
      </c>
      <c r="F199" s="23" t="s">
        <v>20</v>
      </c>
      <c r="G199" s="24">
        <v>0.65</v>
      </c>
      <c r="H199" s="25">
        <v>7250</v>
      </c>
      <c r="I199" s="26">
        <f t="shared" si="0"/>
        <v>4712.5</v>
      </c>
    </row>
    <row r="200" spans="2:9" x14ac:dyDescent="0.25">
      <c r="B200" s="21">
        <v>1128299</v>
      </c>
      <c r="C200" s="22">
        <v>44460</v>
      </c>
      <c r="D200" s="21" t="s">
        <v>24</v>
      </c>
      <c r="E200" s="21" t="s">
        <v>25</v>
      </c>
      <c r="F200" s="23" t="s">
        <v>21</v>
      </c>
      <c r="G200" s="24">
        <v>0.70000000000000007</v>
      </c>
      <c r="H200" s="25">
        <v>7750</v>
      </c>
      <c r="I200" s="26">
        <f t="shared" si="0"/>
        <v>5425.0000000000009</v>
      </c>
    </row>
    <row r="201" spans="2:9" x14ac:dyDescent="0.25">
      <c r="B201" s="21">
        <v>1128299</v>
      </c>
      <c r="C201" s="22">
        <v>44489</v>
      </c>
      <c r="D201" s="21" t="s">
        <v>24</v>
      </c>
      <c r="E201" s="21" t="s">
        <v>25</v>
      </c>
      <c r="F201" s="23" t="s">
        <v>16</v>
      </c>
      <c r="G201" s="24">
        <v>0.55000000000000004</v>
      </c>
      <c r="H201" s="25">
        <v>8750</v>
      </c>
      <c r="I201" s="26">
        <f t="shared" si="0"/>
        <v>4812.5</v>
      </c>
    </row>
    <row r="202" spans="2:9" x14ac:dyDescent="0.25">
      <c r="B202" s="21">
        <v>1128299</v>
      </c>
      <c r="C202" s="22">
        <v>44489</v>
      </c>
      <c r="D202" s="21" t="s">
        <v>24</v>
      </c>
      <c r="E202" s="21" t="s">
        <v>25</v>
      </c>
      <c r="F202" s="23" t="s">
        <v>17</v>
      </c>
      <c r="G202" s="24">
        <v>0.60000000000000009</v>
      </c>
      <c r="H202" s="25">
        <v>8750</v>
      </c>
      <c r="I202" s="26">
        <f t="shared" si="0"/>
        <v>5250.0000000000009</v>
      </c>
    </row>
    <row r="203" spans="2:9" x14ac:dyDescent="0.25">
      <c r="B203" s="21">
        <v>1128299</v>
      </c>
      <c r="C203" s="22">
        <v>44489</v>
      </c>
      <c r="D203" s="21" t="s">
        <v>24</v>
      </c>
      <c r="E203" s="21" t="s">
        <v>25</v>
      </c>
      <c r="F203" s="23" t="s">
        <v>18</v>
      </c>
      <c r="G203" s="24">
        <v>0.55000000000000004</v>
      </c>
      <c r="H203" s="25">
        <v>7000</v>
      </c>
      <c r="I203" s="26">
        <f t="shared" si="0"/>
        <v>3850.0000000000005</v>
      </c>
    </row>
    <row r="204" spans="2:9" x14ac:dyDescent="0.25">
      <c r="B204" s="21">
        <v>1128299</v>
      </c>
      <c r="C204" s="22">
        <v>44489</v>
      </c>
      <c r="D204" s="21" t="s">
        <v>24</v>
      </c>
      <c r="E204" s="21" t="s">
        <v>25</v>
      </c>
      <c r="F204" s="23" t="s">
        <v>19</v>
      </c>
      <c r="G204" s="24">
        <v>0.55000000000000004</v>
      </c>
      <c r="H204" s="25">
        <v>6750</v>
      </c>
      <c r="I204" s="26">
        <f t="shared" si="0"/>
        <v>3712.5000000000005</v>
      </c>
    </row>
    <row r="205" spans="2:9" x14ac:dyDescent="0.25">
      <c r="B205" s="21">
        <v>1128299</v>
      </c>
      <c r="C205" s="22">
        <v>44489</v>
      </c>
      <c r="D205" s="21" t="s">
        <v>24</v>
      </c>
      <c r="E205" s="21" t="s">
        <v>25</v>
      </c>
      <c r="F205" s="23" t="s">
        <v>20</v>
      </c>
      <c r="G205" s="24">
        <v>0.65</v>
      </c>
      <c r="H205" s="25">
        <v>6500</v>
      </c>
      <c r="I205" s="26">
        <f t="shared" si="0"/>
        <v>4225</v>
      </c>
    </row>
    <row r="206" spans="2:9" x14ac:dyDescent="0.25">
      <c r="B206" s="21">
        <v>1128299</v>
      </c>
      <c r="C206" s="22">
        <v>44489</v>
      </c>
      <c r="D206" s="21" t="s">
        <v>24</v>
      </c>
      <c r="E206" s="21" t="s">
        <v>25</v>
      </c>
      <c r="F206" s="23" t="s">
        <v>21</v>
      </c>
      <c r="G206" s="24">
        <v>0.70000000000000007</v>
      </c>
      <c r="H206" s="25">
        <v>7000</v>
      </c>
      <c r="I206" s="26">
        <f t="shared" si="0"/>
        <v>4900.0000000000009</v>
      </c>
    </row>
    <row r="207" spans="2:9" x14ac:dyDescent="0.25">
      <c r="B207" s="21">
        <v>1128299</v>
      </c>
      <c r="C207" s="22">
        <v>44520</v>
      </c>
      <c r="D207" s="21" t="s">
        <v>24</v>
      </c>
      <c r="E207" s="21" t="s">
        <v>25</v>
      </c>
      <c r="F207" s="23" t="s">
        <v>16</v>
      </c>
      <c r="G207" s="24">
        <v>0.55000000000000004</v>
      </c>
      <c r="H207" s="25">
        <v>8750</v>
      </c>
      <c r="I207" s="26">
        <f t="shared" si="0"/>
        <v>4812.5</v>
      </c>
    </row>
    <row r="208" spans="2:9" x14ac:dyDescent="0.25">
      <c r="B208" s="21">
        <v>1128299</v>
      </c>
      <c r="C208" s="22">
        <v>44520</v>
      </c>
      <c r="D208" s="21" t="s">
        <v>24</v>
      </c>
      <c r="E208" s="21" t="s">
        <v>25</v>
      </c>
      <c r="F208" s="23" t="s">
        <v>17</v>
      </c>
      <c r="G208" s="24">
        <v>0.60000000000000009</v>
      </c>
      <c r="H208" s="25">
        <v>8750</v>
      </c>
      <c r="I208" s="26">
        <f t="shared" si="0"/>
        <v>5250.0000000000009</v>
      </c>
    </row>
    <row r="209" spans="2:9" x14ac:dyDescent="0.25">
      <c r="B209" s="21">
        <v>1128299</v>
      </c>
      <c r="C209" s="22">
        <v>44520</v>
      </c>
      <c r="D209" s="21" t="s">
        <v>24</v>
      </c>
      <c r="E209" s="21" t="s">
        <v>25</v>
      </c>
      <c r="F209" s="23" t="s">
        <v>18</v>
      </c>
      <c r="G209" s="24">
        <v>0.55000000000000004</v>
      </c>
      <c r="H209" s="25">
        <v>7250</v>
      </c>
      <c r="I209" s="26">
        <f t="shared" si="0"/>
        <v>3987.5000000000005</v>
      </c>
    </row>
    <row r="210" spans="2:9" x14ac:dyDescent="0.25">
      <c r="B210" s="21">
        <v>1128299</v>
      </c>
      <c r="C210" s="22">
        <v>44520</v>
      </c>
      <c r="D210" s="21" t="s">
        <v>24</v>
      </c>
      <c r="E210" s="21" t="s">
        <v>25</v>
      </c>
      <c r="F210" s="23" t="s">
        <v>19</v>
      </c>
      <c r="G210" s="24">
        <v>0.55000000000000004</v>
      </c>
      <c r="H210" s="25">
        <v>7000</v>
      </c>
      <c r="I210" s="26">
        <f t="shared" si="0"/>
        <v>3850.0000000000005</v>
      </c>
    </row>
    <row r="211" spans="2:9" x14ac:dyDescent="0.25">
      <c r="B211" s="21">
        <v>1128299</v>
      </c>
      <c r="C211" s="22">
        <v>44520</v>
      </c>
      <c r="D211" s="21" t="s">
        <v>24</v>
      </c>
      <c r="E211" s="21" t="s">
        <v>25</v>
      </c>
      <c r="F211" s="23" t="s">
        <v>20</v>
      </c>
      <c r="G211" s="24">
        <v>0.65</v>
      </c>
      <c r="H211" s="25">
        <v>6500</v>
      </c>
      <c r="I211" s="26">
        <f t="shared" si="0"/>
        <v>4225</v>
      </c>
    </row>
    <row r="212" spans="2:9" x14ac:dyDescent="0.25">
      <c r="B212" s="21">
        <v>1128299</v>
      </c>
      <c r="C212" s="22">
        <v>44520</v>
      </c>
      <c r="D212" s="21" t="s">
        <v>24</v>
      </c>
      <c r="E212" s="21" t="s">
        <v>25</v>
      </c>
      <c r="F212" s="23" t="s">
        <v>21</v>
      </c>
      <c r="G212" s="24">
        <v>0.70000000000000007</v>
      </c>
      <c r="H212" s="25">
        <v>7750</v>
      </c>
      <c r="I212" s="26">
        <f t="shared" si="0"/>
        <v>5425.0000000000009</v>
      </c>
    </row>
    <row r="213" spans="2:9" x14ac:dyDescent="0.25">
      <c r="B213" s="21">
        <v>1128299</v>
      </c>
      <c r="C213" s="22">
        <v>44549</v>
      </c>
      <c r="D213" s="21" t="s">
        <v>24</v>
      </c>
      <c r="E213" s="21" t="s">
        <v>25</v>
      </c>
      <c r="F213" s="23" t="s">
        <v>16</v>
      </c>
      <c r="G213" s="24">
        <v>0.55000000000000004</v>
      </c>
      <c r="H213" s="25">
        <v>9750</v>
      </c>
      <c r="I213" s="26">
        <f t="shared" si="0"/>
        <v>5362.5</v>
      </c>
    </row>
    <row r="214" spans="2:9" x14ac:dyDescent="0.25">
      <c r="B214" s="21">
        <v>1128299</v>
      </c>
      <c r="C214" s="22">
        <v>44549</v>
      </c>
      <c r="D214" s="21" t="s">
        <v>24</v>
      </c>
      <c r="E214" s="21" t="s">
        <v>25</v>
      </c>
      <c r="F214" s="23" t="s">
        <v>17</v>
      </c>
      <c r="G214" s="24">
        <v>0.60000000000000009</v>
      </c>
      <c r="H214" s="25">
        <v>9750</v>
      </c>
      <c r="I214" s="26">
        <f t="shared" si="0"/>
        <v>5850.0000000000009</v>
      </c>
    </row>
    <row r="215" spans="2:9" x14ac:dyDescent="0.25">
      <c r="B215" s="21">
        <v>1128299</v>
      </c>
      <c r="C215" s="22">
        <v>44549</v>
      </c>
      <c r="D215" s="21" t="s">
        <v>24</v>
      </c>
      <c r="E215" s="21" t="s">
        <v>25</v>
      </c>
      <c r="F215" s="23" t="s">
        <v>18</v>
      </c>
      <c r="G215" s="24">
        <v>0.55000000000000004</v>
      </c>
      <c r="H215" s="25">
        <v>7750</v>
      </c>
      <c r="I215" s="26">
        <f t="shared" si="0"/>
        <v>4262.5</v>
      </c>
    </row>
    <row r="216" spans="2:9" x14ac:dyDescent="0.25">
      <c r="B216" s="21">
        <v>1128299</v>
      </c>
      <c r="C216" s="22">
        <v>44549</v>
      </c>
      <c r="D216" s="21" t="s">
        <v>24</v>
      </c>
      <c r="E216" s="21" t="s">
        <v>25</v>
      </c>
      <c r="F216" s="23" t="s">
        <v>19</v>
      </c>
      <c r="G216" s="24">
        <v>0.55000000000000004</v>
      </c>
      <c r="H216" s="25">
        <v>7750</v>
      </c>
      <c r="I216" s="26">
        <f t="shared" si="0"/>
        <v>4262.5</v>
      </c>
    </row>
    <row r="217" spans="2:9" x14ac:dyDescent="0.25">
      <c r="B217" s="21">
        <v>1128299</v>
      </c>
      <c r="C217" s="22">
        <v>44549</v>
      </c>
      <c r="D217" s="21" t="s">
        <v>24</v>
      </c>
      <c r="E217" s="21" t="s">
        <v>25</v>
      </c>
      <c r="F217" s="23" t="s">
        <v>20</v>
      </c>
      <c r="G217" s="24">
        <v>0.65</v>
      </c>
      <c r="H217" s="25">
        <v>7000</v>
      </c>
      <c r="I217" s="26">
        <f t="shared" si="0"/>
        <v>4550</v>
      </c>
    </row>
    <row r="218" spans="2:9" x14ac:dyDescent="0.25">
      <c r="B218" s="21">
        <v>1128299</v>
      </c>
      <c r="C218" s="22">
        <v>44549</v>
      </c>
      <c r="D218" s="21" t="s">
        <v>24</v>
      </c>
      <c r="E218" s="21" t="s">
        <v>25</v>
      </c>
      <c r="F218" s="23" t="s">
        <v>21</v>
      </c>
      <c r="G218" s="24">
        <v>0.70000000000000007</v>
      </c>
      <c r="H218" s="25">
        <v>8000</v>
      </c>
      <c r="I218" s="26">
        <f t="shared" si="0"/>
        <v>5600.0000000000009</v>
      </c>
    </row>
    <row r="219" spans="2:9" x14ac:dyDescent="0.25">
      <c r="B219" s="21">
        <v>1189833</v>
      </c>
      <c r="C219" s="22">
        <v>44211</v>
      </c>
      <c r="D219" s="21" t="s">
        <v>24</v>
      </c>
      <c r="E219" s="21" t="s">
        <v>26</v>
      </c>
      <c r="F219" s="23" t="s">
        <v>16</v>
      </c>
      <c r="G219" s="24">
        <v>0.35</v>
      </c>
      <c r="H219" s="25">
        <v>7000</v>
      </c>
      <c r="I219" s="26">
        <f t="shared" si="0"/>
        <v>2450</v>
      </c>
    </row>
    <row r="220" spans="2:9" x14ac:dyDescent="0.25">
      <c r="B220" s="21">
        <v>1189833</v>
      </c>
      <c r="C220" s="22">
        <v>44211</v>
      </c>
      <c r="D220" s="21" t="s">
        <v>24</v>
      </c>
      <c r="E220" s="21" t="s">
        <v>26</v>
      </c>
      <c r="F220" s="23" t="s">
        <v>17</v>
      </c>
      <c r="G220" s="24">
        <v>0.45</v>
      </c>
      <c r="H220" s="25">
        <v>7000</v>
      </c>
      <c r="I220" s="26">
        <f t="shared" si="0"/>
        <v>3150</v>
      </c>
    </row>
    <row r="221" spans="2:9" x14ac:dyDescent="0.25">
      <c r="B221" s="21">
        <v>1189833</v>
      </c>
      <c r="C221" s="22">
        <v>44211</v>
      </c>
      <c r="D221" s="21" t="s">
        <v>24</v>
      </c>
      <c r="E221" s="21" t="s">
        <v>26</v>
      </c>
      <c r="F221" s="23" t="s">
        <v>18</v>
      </c>
      <c r="G221" s="24">
        <v>0.45</v>
      </c>
      <c r="H221" s="25">
        <v>7000</v>
      </c>
      <c r="I221" s="26">
        <f t="shared" si="0"/>
        <v>3150</v>
      </c>
    </row>
    <row r="222" spans="2:9" x14ac:dyDescent="0.25">
      <c r="B222" s="21">
        <v>1189833</v>
      </c>
      <c r="C222" s="22">
        <v>44211</v>
      </c>
      <c r="D222" s="21" t="s">
        <v>24</v>
      </c>
      <c r="E222" s="21" t="s">
        <v>26</v>
      </c>
      <c r="F222" s="23" t="s">
        <v>19</v>
      </c>
      <c r="G222" s="24">
        <v>0.45</v>
      </c>
      <c r="H222" s="25">
        <v>5500</v>
      </c>
      <c r="I222" s="26">
        <f t="shared" si="0"/>
        <v>2475</v>
      </c>
    </row>
    <row r="223" spans="2:9" x14ac:dyDescent="0.25">
      <c r="B223" s="21">
        <v>1189833</v>
      </c>
      <c r="C223" s="22">
        <v>44211</v>
      </c>
      <c r="D223" s="21" t="s">
        <v>24</v>
      </c>
      <c r="E223" s="21" t="s">
        <v>26</v>
      </c>
      <c r="F223" s="23" t="s">
        <v>20</v>
      </c>
      <c r="G223" s="24">
        <v>0.5</v>
      </c>
      <c r="H223" s="25">
        <v>5000</v>
      </c>
      <c r="I223" s="26">
        <f t="shared" si="0"/>
        <v>2500</v>
      </c>
    </row>
    <row r="224" spans="2:9" x14ac:dyDescent="0.25">
      <c r="B224" s="21">
        <v>1189833</v>
      </c>
      <c r="C224" s="22">
        <v>44211</v>
      </c>
      <c r="D224" s="21" t="s">
        <v>24</v>
      </c>
      <c r="E224" s="21" t="s">
        <v>26</v>
      </c>
      <c r="F224" s="23" t="s">
        <v>21</v>
      </c>
      <c r="G224" s="24">
        <v>0.45</v>
      </c>
      <c r="H224" s="25">
        <v>7000</v>
      </c>
      <c r="I224" s="26">
        <f t="shared" si="0"/>
        <v>3150</v>
      </c>
    </row>
    <row r="225" spans="2:9" x14ac:dyDescent="0.25">
      <c r="B225" s="21">
        <v>1189833</v>
      </c>
      <c r="C225" s="22">
        <v>44242</v>
      </c>
      <c r="D225" s="21" t="s">
        <v>24</v>
      </c>
      <c r="E225" s="21" t="s">
        <v>26</v>
      </c>
      <c r="F225" s="23" t="s">
        <v>16</v>
      </c>
      <c r="G225" s="24">
        <v>0.35</v>
      </c>
      <c r="H225" s="25">
        <v>7500</v>
      </c>
      <c r="I225" s="26">
        <f t="shared" si="0"/>
        <v>2625</v>
      </c>
    </row>
    <row r="226" spans="2:9" x14ac:dyDescent="0.25">
      <c r="B226" s="21">
        <v>1189833</v>
      </c>
      <c r="C226" s="22">
        <v>44242</v>
      </c>
      <c r="D226" s="21" t="s">
        <v>24</v>
      </c>
      <c r="E226" s="21" t="s">
        <v>26</v>
      </c>
      <c r="F226" s="23" t="s">
        <v>17</v>
      </c>
      <c r="G226" s="24">
        <v>0.45</v>
      </c>
      <c r="H226" s="25">
        <v>6500</v>
      </c>
      <c r="I226" s="26">
        <f t="shared" si="0"/>
        <v>2925</v>
      </c>
    </row>
    <row r="227" spans="2:9" x14ac:dyDescent="0.25">
      <c r="B227" s="21">
        <v>1189833</v>
      </c>
      <c r="C227" s="22">
        <v>44242</v>
      </c>
      <c r="D227" s="21" t="s">
        <v>24</v>
      </c>
      <c r="E227" s="21" t="s">
        <v>26</v>
      </c>
      <c r="F227" s="23" t="s">
        <v>18</v>
      </c>
      <c r="G227" s="24">
        <v>0.45</v>
      </c>
      <c r="H227" s="25">
        <v>6750</v>
      </c>
      <c r="I227" s="26">
        <f t="shared" si="0"/>
        <v>3037.5</v>
      </c>
    </row>
    <row r="228" spans="2:9" x14ac:dyDescent="0.25">
      <c r="B228" s="21">
        <v>1189833</v>
      </c>
      <c r="C228" s="22">
        <v>44242</v>
      </c>
      <c r="D228" s="21" t="s">
        <v>24</v>
      </c>
      <c r="E228" s="21" t="s">
        <v>26</v>
      </c>
      <c r="F228" s="23" t="s">
        <v>19</v>
      </c>
      <c r="G228" s="24">
        <v>0.45</v>
      </c>
      <c r="H228" s="25">
        <v>5250</v>
      </c>
      <c r="I228" s="26">
        <f t="shared" si="0"/>
        <v>2362.5</v>
      </c>
    </row>
    <row r="229" spans="2:9" x14ac:dyDescent="0.25">
      <c r="B229" s="21">
        <v>1189833</v>
      </c>
      <c r="C229" s="22">
        <v>44242</v>
      </c>
      <c r="D229" s="21" t="s">
        <v>24</v>
      </c>
      <c r="E229" s="21" t="s">
        <v>26</v>
      </c>
      <c r="F229" s="23" t="s">
        <v>20</v>
      </c>
      <c r="G229" s="24">
        <v>0.5</v>
      </c>
      <c r="H229" s="25">
        <v>4500</v>
      </c>
      <c r="I229" s="26">
        <f t="shared" si="0"/>
        <v>2250</v>
      </c>
    </row>
    <row r="230" spans="2:9" x14ac:dyDescent="0.25">
      <c r="B230" s="21">
        <v>1189833</v>
      </c>
      <c r="C230" s="22">
        <v>44242</v>
      </c>
      <c r="D230" s="21" t="s">
        <v>24</v>
      </c>
      <c r="E230" s="21" t="s">
        <v>26</v>
      </c>
      <c r="F230" s="23" t="s">
        <v>21</v>
      </c>
      <c r="G230" s="24">
        <v>0.45</v>
      </c>
      <c r="H230" s="25">
        <v>6500</v>
      </c>
      <c r="I230" s="26">
        <f t="shared" si="0"/>
        <v>2925</v>
      </c>
    </row>
    <row r="231" spans="2:9" x14ac:dyDescent="0.25">
      <c r="B231" s="21">
        <v>1189833</v>
      </c>
      <c r="C231" s="22">
        <v>44269</v>
      </c>
      <c r="D231" s="21" t="s">
        <v>24</v>
      </c>
      <c r="E231" s="21" t="s">
        <v>26</v>
      </c>
      <c r="F231" s="23" t="s">
        <v>16</v>
      </c>
      <c r="G231" s="24">
        <v>0.35</v>
      </c>
      <c r="H231" s="25">
        <v>8000</v>
      </c>
      <c r="I231" s="26">
        <f t="shared" si="0"/>
        <v>2800</v>
      </c>
    </row>
    <row r="232" spans="2:9" x14ac:dyDescent="0.25">
      <c r="B232" s="21">
        <v>1189833</v>
      </c>
      <c r="C232" s="22">
        <v>44269</v>
      </c>
      <c r="D232" s="21" t="s">
        <v>24</v>
      </c>
      <c r="E232" s="21" t="s">
        <v>26</v>
      </c>
      <c r="F232" s="23" t="s">
        <v>17</v>
      </c>
      <c r="G232" s="24">
        <v>0.45</v>
      </c>
      <c r="H232" s="25">
        <v>6500</v>
      </c>
      <c r="I232" s="26">
        <f t="shared" si="0"/>
        <v>2925</v>
      </c>
    </row>
    <row r="233" spans="2:9" x14ac:dyDescent="0.25">
      <c r="B233" s="21">
        <v>1189833</v>
      </c>
      <c r="C233" s="22">
        <v>44269</v>
      </c>
      <c r="D233" s="21" t="s">
        <v>24</v>
      </c>
      <c r="E233" s="21" t="s">
        <v>26</v>
      </c>
      <c r="F233" s="23" t="s">
        <v>18</v>
      </c>
      <c r="G233" s="24">
        <v>0.45</v>
      </c>
      <c r="H233" s="25">
        <v>6500</v>
      </c>
      <c r="I233" s="26">
        <f t="shared" si="0"/>
        <v>2925</v>
      </c>
    </row>
    <row r="234" spans="2:9" x14ac:dyDescent="0.25">
      <c r="B234" s="21">
        <v>1189833</v>
      </c>
      <c r="C234" s="22">
        <v>44269</v>
      </c>
      <c r="D234" s="21" t="s">
        <v>24</v>
      </c>
      <c r="E234" s="21" t="s">
        <v>26</v>
      </c>
      <c r="F234" s="23" t="s">
        <v>19</v>
      </c>
      <c r="G234" s="24">
        <v>0.45</v>
      </c>
      <c r="H234" s="25">
        <v>5500</v>
      </c>
      <c r="I234" s="26">
        <f t="shared" si="0"/>
        <v>2475</v>
      </c>
    </row>
    <row r="235" spans="2:9" x14ac:dyDescent="0.25">
      <c r="B235" s="21">
        <v>1189833</v>
      </c>
      <c r="C235" s="22">
        <v>44269</v>
      </c>
      <c r="D235" s="21" t="s">
        <v>24</v>
      </c>
      <c r="E235" s="21" t="s">
        <v>26</v>
      </c>
      <c r="F235" s="23" t="s">
        <v>20</v>
      </c>
      <c r="G235" s="24">
        <v>0.5</v>
      </c>
      <c r="H235" s="25">
        <v>4250</v>
      </c>
      <c r="I235" s="26">
        <f t="shared" si="0"/>
        <v>2125</v>
      </c>
    </row>
    <row r="236" spans="2:9" x14ac:dyDescent="0.25">
      <c r="B236" s="21">
        <v>1189833</v>
      </c>
      <c r="C236" s="22">
        <v>44269</v>
      </c>
      <c r="D236" s="21" t="s">
        <v>24</v>
      </c>
      <c r="E236" s="21" t="s">
        <v>26</v>
      </c>
      <c r="F236" s="23" t="s">
        <v>21</v>
      </c>
      <c r="G236" s="24">
        <v>0.45</v>
      </c>
      <c r="H236" s="25">
        <v>6250</v>
      </c>
      <c r="I236" s="26">
        <f t="shared" si="0"/>
        <v>2812.5</v>
      </c>
    </row>
    <row r="237" spans="2:9" x14ac:dyDescent="0.25">
      <c r="B237" s="21">
        <v>1189833</v>
      </c>
      <c r="C237" s="22">
        <v>44301</v>
      </c>
      <c r="D237" s="21" t="s">
        <v>24</v>
      </c>
      <c r="E237" s="21" t="s">
        <v>26</v>
      </c>
      <c r="F237" s="23" t="s">
        <v>16</v>
      </c>
      <c r="G237" s="24">
        <v>0.45</v>
      </c>
      <c r="H237" s="25">
        <v>8000</v>
      </c>
      <c r="I237" s="26">
        <f t="shared" si="0"/>
        <v>3600</v>
      </c>
    </row>
    <row r="238" spans="2:9" x14ac:dyDescent="0.25">
      <c r="B238" s="21">
        <v>1189833</v>
      </c>
      <c r="C238" s="22">
        <v>44301</v>
      </c>
      <c r="D238" s="21" t="s">
        <v>24</v>
      </c>
      <c r="E238" s="21" t="s">
        <v>26</v>
      </c>
      <c r="F238" s="23" t="s">
        <v>17</v>
      </c>
      <c r="G238" s="24">
        <v>0.5</v>
      </c>
      <c r="H238" s="25">
        <v>6000</v>
      </c>
      <c r="I238" s="26">
        <f t="shared" si="0"/>
        <v>3000</v>
      </c>
    </row>
    <row r="239" spans="2:9" x14ac:dyDescent="0.25">
      <c r="B239" s="21">
        <v>1189833</v>
      </c>
      <c r="C239" s="22">
        <v>44301</v>
      </c>
      <c r="D239" s="21" t="s">
        <v>24</v>
      </c>
      <c r="E239" s="21" t="s">
        <v>26</v>
      </c>
      <c r="F239" s="23" t="s">
        <v>18</v>
      </c>
      <c r="G239" s="24">
        <v>0.5</v>
      </c>
      <c r="H239" s="25">
        <v>6250</v>
      </c>
      <c r="I239" s="26">
        <f t="shared" si="0"/>
        <v>3125</v>
      </c>
    </row>
    <row r="240" spans="2:9" x14ac:dyDescent="0.25">
      <c r="B240" s="21">
        <v>1189833</v>
      </c>
      <c r="C240" s="22">
        <v>44301</v>
      </c>
      <c r="D240" s="21" t="s">
        <v>24</v>
      </c>
      <c r="E240" s="21" t="s">
        <v>26</v>
      </c>
      <c r="F240" s="23" t="s">
        <v>19</v>
      </c>
      <c r="G240" s="24">
        <v>0.45</v>
      </c>
      <c r="H240" s="25">
        <v>5250</v>
      </c>
      <c r="I240" s="26">
        <f t="shared" si="0"/>
        <v>2362.5</v>
      </c>
    </row>
    <row r="241" spans="2:9" x14ac:dyDescent="0.25">
      <c r="B241" s="21">
        <v>1189833</v>
      </c>
      <c r="C241" s="22">
        <v>44301</v>
      </c>
      <c r="D241" s="21" t="s">
        <v>24</v>
      </c>
      <c r="E241" s="21" t="s">
        <v>26</v>
      </c>
      <c r="F241" s="23" t="s">
        <v>20</v>
      </c>
      <c r="G241" s="24">
        <v>0.5</v>
      </c>
      <c r="H241" s="25">
        <v>4250</v>
      </c>
      <c r="I241" s="26">
        <f t="shared" si="0"/>
        <v>2125</v>
      </c>
    </row>
    <row r="242" spans="2:9" x14ac:dyDescent="0.25">
      <c r="B242" s="21">
        <v>1189833</v>
      </c>
      <c r="C242" s="22">
        <v>44301</v>
      </c>
      <c r="D242" s="21" t="s">
        <v>24</v>
      </c>
      <c r="E242" s="21" t="s">
        <v>26</v>
      </c>
      <c r="F242" s="23" t="s">
        <v>21</v>
      </c>
      <c r="G242" s="24">
        <v>0.65</v>
      </c>
      <c r="H242" s="25">
        <v>6000</v>
      </c>
      <c r="I242" s="26">
        <f t="shared" si="0"/>
        <v>3900</v>
      </c>
    </row>
    <row r="243" spans="2:9" x14ac:dyDescent="0.25">
      <c r="B243" s="21">
        <v>1189833</v>
      </c>
      <c r="C243" s="22">
        <v>44332</v>
      </c>
      <c r="D243" s="21" t="s">
        <v>24</v>
      </c>
      <c r="E243" s="21" t="s">
        <v>26</v>
      </c>
      <c r="F243" s="23" t="s">
        <v>16</v>
      </c>
      <c r="G243" s="24">
        <v>0.45</v>
      </c>
      <c r="H243" s="25">
        <v>8000</v>
      </c>
      <c r="I243" s="26">
        <f t="shared" si="0"/>
        <v>3600</v>
      </c>
    </row>
    <row r="244" spans="2:9" x14ac:dyDescent="0.25">
      <c r="B244" s="21">
        <v>1189833</v>
      </c>
      <c r="C244" s="22">
        <v>44332</v>
      </c>
      <c r="D244" s="21" t="s">
        <v>24</v>
      </c>
      <c r="E244" s="21" t="s">
        <v>26</v>
      </c>
      <c r="F244" s="23" t="s">
        <v>17</v>
      </c>
      <c r="G244" s="24">
        <v>0.5</v>
      </c>
      <c r="H244" s="25">
        <v>6500</v>
      </c>
      <c r="I244" s="26">
        <f t="shared" si="0"/>
        <v>3250</v>
      </c>
    </row>
    <row r="245" spans="2:9" x14ac:dyDescent="0.25">
      <c r="B245" s="21">
        <v>1189833</v>
      </c>
      <c r="C245" s="22">
        <v>44332</v>
      </c>
      <c r="D245" s="21" t="s">
        <v>24</v>
      </c>
      <c r="E245" s="21" t="s">
        <v>26</v>
      </c>
      <c r="F245" s="23" t="s">
        <v>18</v>
      </c>
      <c r="G245" s="24">
        <v>0.5</v>
      </c>
      <c r="H245" s="25">
        <v>6500</v>
      </c>
      <c r="I245" s="26">
        <f t="shared" si="0"/>
        <v>3250</v>
      </c>
    </row>
    <row r="246" spans="2:9" x14ac:dyDescent="0.25">
      <c r="B246" s="21">
        <v>1189833</v>
      </c>
      <c r="C246" s="22">
        <v>44332</v>
      </c>
      <c r="D246" s="21" t="s">
        <v>24</v>
      </c>
      <c r="E246" s="21" t="s">
        <v>26</v>
      </c>
      <c r="F246" s="23" t="s">
        <v>19</v>
      </c>
      <c r="G246" s="24">
        <v>0.45</v>
      </c>
      <c r="H246" s="25">
        <v>5500</v>
      </c>
      <c r="I246" s="26">
        <f t="shared" si="0"/>
        <v>2475</v>
      </c>
    </row>
    <row r="247" spans="2:9" x14ac:dyDescent="0.25">
      <c r="B247" s="21">
        <v>1189833</v>
      </c>
      <c r="C247" s="22">
        <v>44332</v>
      </c>
      <c r="D247" s="21" t="s">
        <v>24</v>
      </c>
      <c r="E247" s="21" t="s">
        <v>26</v>
      </c>
      <c r="F247" s="23" t="s">
        <v>20</v>
      </c>
      <c r="G247" s="24">
        <v>0.5</v>
      </c>
      <c r="H247" s="25">
        <v>4500</v>
      </c>
      <c r="I247" s="26">
        <f t="shared" si="0"/>
        <v>2250</v>
      </c>
    </row>
    <row r="248" spans="2:9" x14ac:dyDescent="0.25">
      <c r="B248" s="21">
        <v>1189833</v>
      </c>
      <c r="C248" s="22">
        <v>44332</v>
      </c>
      <c r="D248" s="21" t="s">
        <v>24</v>
      </c>
      <c r="E248" s="21" t="s">
        <v>26</v>
      </c>
      <c r="F248" s="23" t="s">
        <v>21</v>
      </c>
      <c r="G248" s="24">
        <v>0.65</v>
      </c>
      <c r="H248" s="25">
        <v>6250</v>
      </c>
      <c r="I248" s="26">
        <f t="shared" si="0"/>
        <v>4062.5</v>
      </c>
    </row>
    <row r="249" spans="2:9" x14ac:dyDescent="0.25">
      <c r="B249" s="21">
        <v>1189833</v>
      </c>
      <c r="C249" s="22">
        <v>44362</v>
      </c>
      <c r="D249" s="21" t="s">
        <v>24</v>
      </c>
      <c r="E249" s="21" t="s">
        <v>26</v>
      </c>
      <c r="F249" s="23" t="s">
        <v>16</v>
      </c>
      <c r="G249" s="24">
        <v>0.45</v>
      </c>
      <c r="H249" s="25">
        <v>9000</v>
      </c>
      <c r="I249" s="26">
        <f t="shared" si="0"/>
        <v>4050</v>
      </c>
    </row>
    <row r="250" spans="2:9" x14ac:dyDescent="0.25">
      <c r="B250" s="21">
        <v>1189833</v>
      </c>
      <c r="C250" s="22">
        <v>44362</v>
      </c>
      <c r="D250" s="21" t="s">
        <v>24</v>
      </c>
      <c r="E250" s="21" t="s">
        <v>26</v>
      </c>
      <c r="F250" s="23" t="s">
        <v>17</v>
      </c>
      <c r="G250" s="24">
        <v>0.5</v>
      </c>
      <c r="H250" s="25">
        <v>7500</v>
      </c>
      <c r="I250" s="26">
        <f t="shared" si="0"/>
        <v>3750</v>
      </c>
    </row>
    <row r="251" spans="2:9" x14ac:dyDescent="0.25">
      <c r="B251" s="21">
        <v>1189833</v>
      </c>
      <c r="C251" s="22">
        <v>44362</v>
      </c>
      <c r="D251" s="21" t="s">
        <v>24</v>
      </c>
      <c r="E251" s="21" t="s">
        <v>26</v>
      </c>
      <c r="F251" s="23" t="s">
        <v>18</v>
      </c>
      <c r="G251" s="24">
        <v>0.5</v>
      </c>
      <c r="H251" s="25">
        <v>7500</v>
      </c>
      <c r="I251" s="26">
        <f t="shared" si="0"/>
        <v>3750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5"/>
  <sheetViews>
    <sheetView showGridLines="0" workbookViewId="0"/>
  </sheetViews>
  <sheetFormatPr defaultColWidth="11.25" defaultRowHeight="15" customHeight="1" x14ac:dyDescent="0.25"/>
  <cols>
    <col min="1" max="1" width="10.625" customWidth="1"/>
    <col min="2" max="2" width="28.125" customWidth="1"/>
    <col min="3" max="26" width="10.625" customWidth="1"/>
  </cols>
  <sheetData>
    <row r="2" spans="2:7" x14ac:dyDescent="0.25">
      <c r="B2" s="27" t="s">
        <v>27</v>
      </c>
      <c r="C2" s="27"/>
      <c r="D2" s="27"/>
      <c r="E2" s="27"/>
      <c r="F2" s="27"/>
      <c r="G2" s="27"/>
    </row>
    <row r="3" spans="2:7" x14ac:dyDescent="0.25">
      <c r="B3" s="28" t="s">
        <v>28</v>
      </c>
      <c r="C3" s="29">
        <v>44562</v>
      </c>
      <c r="D3" s="29">
        <f t="shared" ref="D3:G3" si="0">EDATE(C3,12)</f>
        <v>44927</v>
      </c>
      <c r="E3" s="29">
        <f t="shared" si="0"/>
        <v>45292</v>
      </c>
      <c r="F3" s="29">
        <f t="shared" si="0"/>
        <v>45658</v>
      </c>
      <c r="G3" s="29">
        <f t="shared" si="0"/>
        <v>46023</v>
      </c>
    </row>
    <row r="4" spans="2:7" x14ac:dyDescent="0.25">
      <c r="B4" s="30" t="s">
        <v>29</v>
      </c>
      <c r="C4" s="30"/>
      <c r="D4" s="30"/>
      <c r="E4" s="30"/>
      <c r="F4" s="30"/>
      <c r="G4" s="30"/>
    </row>
    <row r="5" spans="2:7" x14ac:dyDescent="0.25">
      <c r="B5" s="31" t="s">
        <v>30</v>
      </c>
      <c r="C5" s="32">
        <f t="shared" ref="C5:G5" si="1">C31*C32</f>
        <v>25000</v>
      </c>
      <c r="D5" s="32">
        <f t="shared" si="1"/>
        <v>27500</v>
      </c>
      <c r="E5" s="32">
        <f t="shared" si="1"/>
        <v>32500</v>
      </c>
      <c r="F5" s="32">
        <f t="shared" si="1"/>
        <v>40000</v>
      </c>
      <c r="G5" s="32">
        <f t="shared" si="1"/>
        <v>50000</v>
      </c>
    </row>
    <row r="6" spans="2:7" x14ac:dyDescent="0.25">
      <c r="B6" s="33" t="s">
        <v>31</v>
      </c>
      <c r="C6" s="34">
        <f t="shared" ref="C6:G6" si="2">C5*-C33</f>
        <v>-1250</v>
      </c>
      <c r="D6" s="34">
        <f t="shared" si="2"/>
        <v>-1375</v>
      </c>
      <c r="E6" s="34">
        <f t="shared" si="2"/>
        <v>-1625</v>
      </c>
      <c r="F6" s="34">
        <f t="shared" si="2"/>
        <v>-2000</v>
      </c>
      <c r="G6" s="34">
        <f t="shared" si="2"/>
        <v>-2500</v>
      </c>
    </row>
    <row r="7" spans="2:7" x14ac:dyDescent="0.25">
      <c r="B7" s="35" t="s">
        <v>32</v>
      </c>
      <c r="C7" s="36">
        <f t="shared" ref="C7:G7" si="3">SUM(C5:C6)</f>
        <v>23750</v>
      </c>
      <c r="D7" s="36">
        <f t="shared" si="3"/>
        <v>26125</v>
      </c>
      <c r="E7" s="36">
        <f t="shared" si="3"/>
        <v>30875</v>
      </c>
      <c r="F7" s="36">
        <f t="shared" si="3"/>
        <v>38000</v>
      </c>
      <c r="G7" s="36">
        <f t="shared" si="3"/>
        <v>47500</v>
      </c>
    </row>
    <row r="8" spans="2:7" x14ac:dyDescent="0.25">
      <c r="B8" s="30" t="s">
        <v>33</v>
      </c>
      <c r="C8" s="30"/>
      <c r="D8" s="30"/>
      <c r="E8" s="30"/>
      <c r="F8" s="30"/>
      <c r="G8" s="30"/>
    </row>
    <row r="9" spans="2:7" x14ac:dyDescent="0.25">
      <c r="B9" s="31" t="s">
        <v>34</v>
      </c>
      <c r="C9" s="32">
        <f t="shared" ref="C9:G9" si="4">-C$5*C36</f>
        <v>-7500</v>
      </c>
      <c r="D9" s="32">
        <f t="shared" si="4"/>
        <v>-8250</v>
      </c>
      <c r="E9" s="32">
        <f t="shared" si="4"/>
        <v>-9750</v>
      </c>
      <c r="F9" s="32">
        <f t="shared" si="4"/>
        <v>-12000</v>
      </c>
      <c r="G9" s="32">
        <f t="shared" si="4"/>
        <v>-15000</v>
      </c>
    </row>
    <row r="10" spans="2:7" x14ac:dyDescent="0.25">
      <c r="B10" s="31" t="s">
        <v>35</v>
      </c>
      <c r="C10" s="32">
        <f t="shared" ref="C10:G10" si="5">-C$5*C37</f>
        <v>-1750.0000000000002</v>
      </c>
      <c r="D10" s="32">
        <f t="shared" si="5"/>
        <v>-1925.0000000000002</v>
      </c>
      <c r="E10" s="32">
        <f t="shared" si="5"/>
        <v>-2275</v>
      </c>
      <c r="F10" s="32">
        <f t="shared" si="5"/>
        <v>-2800.0000000000005</v>
      </c>
      <c r="G10" s="32">
        <f t="shared" si="5"/>
        <v>-3500.0000000000005</v>
      </c>
    </row>
    <row r="11" spans="2:7" x14ac:dyDescent="0.25">
      <c r="B11" s="31" t="s">
        <v>36</v>
      </c>
      <c r="C11" s="32">
        <f t="shared" ref="C11:G11" si="6">-C$5*C38</f>
        <v>-500</v>
      </c>
      <c r="D11" s="32">
        <f t="shared" si="6"/>
        <v>-550</v>
      </c>
      <c r="E11" s="32">
        <f t="shared" si="6"/>
        <v>-650</v>
      </c>
      <c r="F11" s="32">
        <f t="shared" si="6"/>
        <v>-800</v>
      </c>
      <c r="G11" s="32">
        <f t="shared" si="6"/>
        <v>-1000</v>
      </c>
    </row>
    <row r="12" spans="2:7" x14ac:dyDescent="0.25">
      <c r="B12" s="37" t="s">
        <v>37</v>
      </c>
      <c r="C12" s="34">
        <f t="shared" ref="C12:G12" si="7">SUM(C9:C11)</f>
        <v>-9750</v>
      </c>
      <c r="D12" s="34">
        <f t="shared" si="7"/>
        <v>-10725</v>
      </c>
      <c r="E12" s="34">
        <f t="shared" si="7"/>
        <v>-12675</v>
      </c>
      <c r="F12" s="34">
        <f t="shared" si="7"/>
        <v>-15600</v>
      </c>
      <c r="G12" s="34">
        <f t="shared" si="7"/>
        <v>-19500</v>
      </c>
    </row>
    <row r="13" spans="2:7" x14ac:dyDescent="0.25">
      <c r="B13" s="35" t="s">
        <v>38</v>
      </c>
      <c r="C13" s="36">
        <f t="shared" ref="C13:G13" si="8">C7+C12</f>
        <v>14000</v>
      </c>
      <c r="D13" s="36">
        <f t="shared" si="8"/>
        <v>15400</v>
      </c>
      <c r="E13" s="36">
        <f t="shared" si="8"/>
        <v>18200</v>
      </c>
      <c r="F13" s="36">
        <f t="shared" si="8"/>
        <v>22400</v>
      </c>
      <c r="G13" s="36">
        <f t="shared" si="8"/>
        <v>28000</v>
      </c>
    </row>
    <row r="14" spans="2:7" x14ac:dyDescent="0.25">
      <c r="B14" s="38" t="s">
        <v>39</v>
      </c>
      <c r="C14" s="39">
        <f t="shared" ref="C14:G14" si="9">C13/C7</f>
        <v>0.58947368421052626</v>
      </c>
      <c r="D14" s="39">
        <f t="shared" si="9"/>
        <v>0.58947368421052626</v>
      </c>
      <c r="E14" s="39">
        <f t="shared" si="9"/>
        <v>0.58947368421052626</v>
      </c>
      <c r="F14" s="39">
        <f t="shared" si="9"/>
        <v>0.58947368421052626</v>
      </c>
      <c r="G14" s="39">
        <f t="shared" si="9"/>
        <v>0.58947368421052626</v>
      </c>
    </row>
    <row r="15" spans="2:7" x14ac:dyDescent="0.25">
      <c r="B15" s="30" t="s">
        <v>40</v>
      </c>
      <c r="C15" s="30"/>
      <c r="D15" s="30"/>
      <c r="E15" s="30"/>
      <c r="F15" s="30"/>
      <c r="G15" s="30"/>
    </row>
    <row r="16" spans="2:7" x14ac:dyDescent="0.25">
      <c r="B16" s="31" t="s">
        <v>41</v>
      </c>
      <c r="C16" s="40">
        <f t="shared" ref="C16:G16" si="10">-C$5*C41</f>
        <v>-3750</v>
      </c>
      <c r="D16" s="40">
        <f t="shared" si="10"/>
        <v>-4125</v>
      </c>
      <c r="E16" s="40">
        <f t="shared" si="10"/>
        <v>-4875</v>
      </c>
      <c r="F16" s="40">
        <f t="shared" si="10"/>
        <v>-6000</v>
      </c>
      <c r="G16" s="40">
        <f t="shared" si="10"/>
        <v>-7500</v>
      </c>
    </row>
    <row r="17" spans="2:7" x14ac:dyDescent="0.25">
      <c r="B17" s="31" t="s">
        <v>42</v>
      </c>
      <c r="C17" s="40">
        <f t="shared" ref="C17:G17" si="11">-C$5*C42</f>
        <v>-1250</v>
      </c>
      <c r="D17" s="40">
        <f t="shared" si="11"/>
        <v>-1375</v>
      </c>
      <c r="E17" s="40">
        <f t="shared" si="11"/>
        <v>-1625</v>
      </c>
      <c r="F17" s="40">
        <f t="shared" si="11"/>
        <v>-2000</v>
      </c>
      <c r="G17" s="40">
        <f t="shared" si="11"/>
        <v>-2500</v>
      </c>
    </row>
    <row r="18" spans="2:7" x14ac:dyDescent="0.25">
      <c r="B18" s="31" t="s">
        <v>43</v>
      </c>
      <c r="C18" s="40">
        <f t="shared" ref="C18:G18" si="12">-C$5*C43</f>
        <v>-1250</v>
      </c>
      <c r="D18" s="40">
        <f t="shared" si="12"/>
        <v>-1375</v>
      </c>
      <c r="E18" s="40">
        <f t="shared" si="12"/>
        <v>-1625</v>
      </c>
      <c r="F18" s="40">
        <f t="shared" si="12"/>
        <v>-2000</v>
      </c>
      <c r="G18" s="40">
        <f t="shared" si="12"/>
        <v>-2500</v>
      </c>
    </row>
    <row r="19" spans="2:7" x14ac:dyDescent="0.25">
      <c r="B19" s="33" t="s">
        <v>44</v>
      </c>
      <c r="C19" s="34">
        <f t="shared" ref="C19:G19" si="13">SUM(C16:C18)</f>
        <v>-6250</v>
      </c>
      <c r="D19" s="34">
        <f t="shared" si="13"/>
        <v>-6875</v>
      </c>
      <c r="E19" s="34">
        <f t="shared" si="13"/>
        <v>-8125</v>
      </c>
      <c r="F19" s="34">
        <f t="shared" si="13"/>
        <v>-10000</v>
      </c>
      <c r="G19" s="34">
        <f t="shared" si="13"/>
        <v>-12500</v>
      </c>
    </row>
    <row r="20" spans="2:7" x14ac:dyDescent="0.25">
      <c r="B20" s="41" t="s">
        <v>45</v>
      </c>
      <c r="C20" s="36">
        <f t="shared" ref="C20:G20" si="14">C13+C19</f>
        <v>7750</v>
      </c>
      <c r="D20" s="36">
        <f t="shared" si="14"/>
        <v>8525</v>
      </c>
      <c r="E20" s="36">
        <f t="shared" si="14"/>
        <v>10075</v>
      </c>
      <c r="F20" s="36">
        <f t="shared" si="14"/>
        <v>12400</v>
      </c>
      <c r="G20" s="36">
        <f t="shared" si="14"/>
        <v>15500</v>
      </c>
    </row>
    <row r="21" spans="2:7" x14ac:dyDescent="0.25">
      <c r="B21" s="33" t="s">
        <v>46</v>
      </c>
      <c r="C21" s="34">
        <v>-4952.3809523809523</v>
      </c>
      <c r="D21" s="34">
        <v>-4952.3809523809523</v>
      </c>
      <c r="E21" s="34">
        <v>-4952.3809523809523</v>
      </c>
      <c r="F21" s="34">
        <v>-4952.3809523809523</v>
      </c>
      <c r="G21" s="34">
        <v>-2952.3809523809523</v>
      </c>
    </row>
    <row r="22" spans="2:7" x14ac:dyDescent="0.25">
      <c r="B22" s="41" t="s">
        <v>47</v>
      </c>
      <c r="C22" s="36">
        <f t="shared" ref="C22:G22" si="15">SUM(C20:C21)</f>
        <v>2797.6190476190477</v>
      </c>
      <c r="D22" s="36">
        <f t="shared" si="15"/>
        <v>3572.6190476190477</v>
      </c>
      <c r="E22" s="36">
        <f t="shared" si="15"/>
        <v>5122.6190476190477</v>
      </c>
      <c r="F22" s="36">
        <f t="shared" si="15"/>
        <v>7447.6190476190477</v>
      </c>
      <c r="G22" s="36">
        <f t="shared" si="15"/>
        <v>12547.619047619048</v>
      </c>
    </row>
    <row r="23" spans="2:7" x14ac:dyDescent="0.25">
      <c r="B23" s="33" t="s">
        <v>48</v>
      </c>
      <c r="C23" s="34">
        <v>-665.00000000000011</v>
      </c>
      <c r="D23" s="34">
        <v>-630.00000000000011</v>
      </c>
      <c r="E23" s="34">
        <v>-927.50000000000011</v>
      </c>
      <c r="F23" s="34">
        <v>-875.00000000000011</v>
      </c>
      <c r="G23" s="34">
        <v>-822.50000000000011</v>
      </c>
    </row>
    <row r="24" spans="2:7" x14ac:dyDescent="0.25">
      <c r="B24" s="41" t="s">
        <v>49</v>
      </c>
      <c r="C24" s="36">
        <f t="shared" ref="C24:G24" si="16">SUM(C22:C23)</f>
        <v>2132.6190476190477</v>
      </c>
      <c r="D24" s="36">
        <f t="shared" si="16"/>
        <v>2942.6190476190477</v>
      </c>
      <c r="E24" s="36">
        <f t="shared" si="16"/>
        <v>4195.1190476190477</v>
      </c>
      <c r="F24" s="36">
        <f t="shared" si="16"/>
        <v>6572.6190476190477</v>
      </c>
      <c r="G24" s="36">
        <f t="shared" si="16"/>
        <v>11725.119047619048</v>
      </c>
    </row>
    <row r="25" spans="2:7" x14ac:dyDescent="0.25">
      <c r="B25" s="31" t="s">
        <v>50</v>
      </c>
      <c r="C25" s="32">
        <f t="shared" ref="C25:G25" si="17">-C24*C45</f>
        <v>-447.85</v>
      </c>
      <c r="D25" s="32">
        <f t="shared" si="17"/>
        <v>-617.95000000000005</v>
      </c>
      <c r="E25" s="32">
        <f t="shared" si="17"/>
        <v>-880.97500000000002</v>
      </c>
      <c r="F25" s="32">
        <f t="shared" si="17"/>
        <v>-1380.25</v>
      </c>
      <c r="G25" s="32">
        <f t="shared" si="17"/>
        <v>-2462.2750000000001</v>
      </c>
    </row>
    <row r="26" spans="2:7" x14ac:dyDescent="0.25">
      <c r="B26" s="42" t="s">
        <v>51</v>
      </c>
      <c r="C26" s="43">
        <f t="shared" ref="C26:G26" si="18">C24+C25</f>
        <v>1684.7690476190478</v>
      </c>
      <c r="D26" s="43">
        <f t="shared" si="18"/>
        <v>2324.6690476190479</v>
      </c>
      <c r="E26" s="43">
        <f t="shared" si="18"/>
        <v>3314.1440476190478</v>
      </c>
      <c r="F26" s="43">
        <f t="shared" si="18"/>
        <v>5192.3690476190477</v>
      </c>
      <c r="G26" s="43">
        <f t="shared" si="18"/>
        <v>9262.8440476190481</v>
      </c>
    </row>
    <row r="27" spans="2:7" x14ac:dyDescent="0.25">
      <c r="B27" s="31"/>
      <c r="C27" s="32"/>
      <c r="D27" s="32"/>
      <c r="E27" s="32"/>
      <c r="F27" s="32"/>
      <c r="G27" s="32"/>
    </row>
    <row r="28" spans="2:7" x14ac:dyDescent="0.25">
      <c r="B28" s="30"/>
      <c r="C28" s="30"/>
      <c r="D28" s="30"/>
      <c r="E28" s="30"/>
      <c r="F28" s="30"/>
      <c r="G28" s="30"/>
    </row>
    <row r="29" spans="2:7" x14ac:dyDescent="0.25">
      <c r="B29" s="44" t="s">
        <v>52</v>
      </c>
      <c r="C29" s="45"/>
      <c r="D29" s="45"/>
      <c r="E29" s="45"/>
      <c r="F29" s="45"/>
      <c r="G29" s="45"/>
    </row>
    <row r="30" spans="2:7" x14ac:dyDescent="0.25">
      <c r="B30" s="45" t="s">
        <v>29</v>
      </c>
      <c r="C30" s="45"/>
      <c r="D30" s="45"/>
      <c r="E30" s="45"/>
      <c r="F30" s="45"/>
      <c r="G30" s="45"/>
    </row>
    <row r="31" spans="2:7" x14ac:dyDescent="0.25">
      <c r="B31" s="46" t="s">
        <v>53</v>
      </c>
      <c r="C31" s="47">
        <v>5000</v>
      </c>
      <c r="D31" s="47">
        <v>5500</v>
      </c>
      <c r="E31" s="47">
        <v>6500</v>
      </c>
      <c r="F31" s="47">
        <v>8000</v>
      </c>
      <c r="G31" s="47">
        <v>10000</v>
      </c>
    </row>
    <row r="32" spans="2:7" x14ac:dyDescent="0.25">
      <c r="B32" s="46" t="s">
        <v>54</v>
      </c>
      <c r="C32" s="48">
        <v>5</v>
      </c>
      <c r="D32" s="48">
        <v>5</v>
      </c>
      <c r="E32" s="48">
        <v>5</v>
      </c>
      <c r="F32" s="48">
        <v>5</v>
      </c>
      <c r="G32" s="48">
        <v>5</v>
      </c>
    </row>
    <row r="33" spans="2:7" x14ac:dyDescent="0.25">
      <c r="B33" s="46" t="str">
        <f>B6&amp; " as % of Rev"</f>
        <v>Discounts as % of Rev</v>
      </c>
      <c r="C33" s="49">
        <v>0.05</v>
      </c>
      <c r="D33" s="49">
        <v>0.05</v>
      </c>
      <c r="E33" s="49">
        <v>0.05</v>
      </c>
      <c r="F33" s="49">
        <v>0.05</v>
      </c>
      <c r="G33" s="49">
        <v>0.05</v>
      </c>
    </row>
    <row r="34" spans="2:7" x14ac:dyDescent="0.25">
      <c r="B34" s="45"/>
      <c r="C34" s="50"/>
      <c r="D34" s="50"/>
      <c r="E34" s="50"/>
      <c r="F34" s="50"/>
      <c r="G34" s="50"/>
    </row>
    <row r="35" spans="2:7" x14ac:dyDescent="0.25">
      <c r="B35" s="45" t="s">
        <v>33</v>
      </c>
      <c r="C35" s="50"/>
      <c r="D35" s="50"/>
      <c r="E35" s="50"/>
      <c r="F35" s="50"/>
      <c r="G35" s="50"/>
    </row>
    <row r="36" spans="2:7" x14ac:dyDescent="0.25">
      <c r="B36" s="46" t="str">
        <f t="shared" ref="B36:B38" si="19">B9&amp; " as % of Rev"</f>
        <v>Raw Materials as % of Rev</v>
      </c>
      <c r="C36" s="49">
        <v>0.3</v>
      </c>
      <c r="D36" s="49">
        <v>0.3</v>
      </c>
      <c r="E36" s="49">
        <v>0.3</v>
      </c>
      <c r="F36" s="49">
        <v>0.3</v>
      </c>
      <c r="G36" s="49">
        <v>0.3</v>
      </c>
    </row>
    <row r="37" spans="2:7" x14ac:dyDescent="0.25">
      <c r="B37" s="46" t="str">
        <f t="shared" si="19"/>
        <v>Fulfillment as % of Rev</v>
      </c>
      <c r="C37" s="49">
        <v>7.0000000000000007E-2</v>
      </c>
      <c r="D37" s="49">
        <v>7.0000000000000007E-2</v>
      </c>
      <c r="E37" s="49">
        <v>7.0000000000000007E-2</v>
      </c>
      <c r="F37" s="49">
        <v>7.0000000000000007E-2</v>
      </c>
      <c r="G37" s="49">
        <v>7.0000000000000007E-2</v>
      </c>
    </row>
    <row r="38" spans="2:7" x14ac:dyDescent="0.25">
      <c r="B38" s="46" t="str">
        <f t="shared" si="19"/>
        <v>Transaction Fees as % of Rev</v>
      </c>
      <c r="C38" s="49">
        <v>0.02</v>
      </c>
      <c r="D38" s="49">
        <v>0.02</v>
      </c>
      <c r="E38" s="49">
        <v>0.02</v>
      </c>
      <c r="F38" s="49">
        <v>0.02</v>
      </c>
      <c r="G38" s="49">
        <v>0.02</v>
      </c>
    </row>
    <row r="39" spans="2:7" x14ac:dyDescent="0.25">
      <c r="B39" s="45"/>
      <c r="C39" s="50"/>
      <c r="D39" s="50"/>
      <c r="E39" s="50"/>
      <c r="F39" s="50"/>
      <c r="G39" s="50"/>
    </row>
    <row r="40" spans="2:7" x14ac:dyDescent="0.25">
      <c r="B40" s="45" t="s">
        <v>40</v>
      </c>
      <c r="C40" s="50"/>
      <c r="D40" s="50"/>
      <c r="E40" s="50"/>
      <c r="F40" s="50"/>
      <c r="G40" s="50"/>
    </row>
    <row r="41" spans="2:7" x14ac:dyDescent="0.25">
      <c r="B41" s="46" t="str">
        <f t="shared" ref="B41:B43" si="20">B16&amp; " as % of Rev"</f>
        <v>Labor as % of Rev</v>
      </c>
      <c r="C41" s="49">
        <v>0.15</v>
      </c>
      <c r="D41" s="49">
        <v>0.15</v>
      </c>
      <c r="E41" s="49">
        <v>0.15</v>
      </c>
      <c r="F41" s="49">
        <v>0.15</v>
      </c>
      <c r="G41" s="49">
        <v>0.15</v>
      </c>
    </row>
    <row r="42" spans="2:7" x14ac:dyDescent="0.25">
      <c r="B42" s="46" t="str">
        <f t="shared" si="20"/>
        <v>Marketing as % of Rev</v>
      </c>
      <c r="C42" s="49">
        <v>0.05</v>
      </c>
      <c r="D42" s="49">
        <v>0.05</v>
      </c>
      <c r="E42" s="49">
        <v>0.05</v>
      </c>
      <c r="F42" s="49">
        <v>0.05</v>
      </c>
      <c r="G42" s="49">
        <v>0.05</v>
      </c>
    </row>
    <row r="43" spans="2:7" x14ac:dyDescent="0.25">
      <c r="B43" s="46" t="str">
        <f t="shared" si="20"/>
        <v>SGA &amp; Other as % of Rev</v>
      </c>
      <c r="C43" s="49">
        <v>0.05</v>
      </c>
      <c r="D43" s="49">
        <v>0.05</v>
      </c>
      <c r="E43" s="49">
        <v>0.05</v>
      </c>
      <c r="F43" s="49">
        <v>0.05</v>
      </c>
      <c r="G43" s="49">
        <v>0.05</v>
      </c>
    </row>
    <row r="44" spans="2:7" x14ac:dyDescent="0.25">
      <c r="B44" s="45"/>
      <c r="C44" s="49"/>
      <c r="D44" s="49"/>
      <c r="E44" s="49"/>
      <c r="F44" s="49"/>
      <c r="G44" s="49"/>
    </row>
    <row r="45" spans="2:7" x14ac:dyDescent="0.25">
      <c r="B45" s="45" t="s">
        <v>55</v>
      </c>
      <c r="C45" s="49">
        <v>0.21</v>
      </c>
      <c r="D45" s="49">
        <v>0.21</v>
      </c>
      <c r="E45" s="49">
        <v>0.21</v>
      </c>
      <c r="F45" s="49">
        <v>0.21</v>
      </c>
      <c r="G45" s="49">
        <v>0.21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5"/>
  <sheetViews>
    <sheetView showGridLines="0" workbookViewId="0"/>
  </sheetViews>
  <sheetFormatPr defaultColWidth="11.25" defaultRowHeight="15" customHeight="1" x14ac:dyDescent="0.25"/>
  <cols>
    <col min="1" max="1" width="10.625" customWidth="1"/>
    <col min="2" max="2" width="28.125" customWidth="1"/>
    <col min="3" max="26" width="10.625" customWidth="1"/>
  </cols>
  <sheetData>
    <row r="2" spans="2:7" x14ac:dyDescent="0.25">
      <c r="B2" s="27" t="s">
        <v>27</v>
      </c>
      <c r="C2" s="27"/>
      <c r="D2" s="27"/>
      <c r="E2" s="27"/>
      <c r="F2" s="27"/>
      <c r="G2" s="27"/>
    </row>
    <row r="3" spans="2:7" x14ac:dyDescent="0.25">
      <c r="B3" s="28" t="s">
        <v>28</v>
      </c>
      <c r="C3" s="29">
        <v>44562</v>
      </c>
      <c r="D3" s="29">
        <f t="shared" ref="D3:G3" si="0">EDATE(C3,12)</f>
        <v>44927</v>
      </c>
      <c r="E3" s="29">
        <f t="shared" si="0"/>
        <v>45292</v>
      </c>
      <c r="F3" s="29">
        <f t="shared" si="0"/>
        <v>45658</v>
      </c>
      <c r="G3" s="29">
        <f t="shared" si="0"/>
        <v>46023</v>
      </c>
    </row>
    <row r="4" spans="2:7" x14ac:dyDescent="0.25">
      <c r="B4" s="30" t="s">
        <v>29</v>
      </c>
      <c r="C4" s="30"/>
      <c r="D4" s="30"/>
      <c r="E4" s="30"/>
      <c r="F4" s="30"/>
      <c r="G4" s="30"/>
    </row>
    <row r="5" spans="2:7" x14ac:dyDescent="0.25">
      <c r="B5" s="31" t="s">
        <v>30</v>
      </c>
      <c r="C5" s="32">
        <f t="shared" ref="C5:G5" si="1">C31*C32</f>
        <v>25000</v>
      </c>
      <c r="D5" s="32">
        <f t="shared" si="1"/>
        <v>27500</v>
      </c>
      <c r="E5" s="32">
        <f t="shared" si="1"/>
        <v>32500</v>
      </c>
      <c r="F5" s="32">
        <f t="shared" si="1"/>
        <v>40000</v>
      </c>
      <c r="G5" s="32">
        <f t="shared" si="1"/>
        <v>50000</v>
      </c>
    </row>
    <row r="6" spans="2:7" x14ac:dyDescent="0.25">
      <c r="B6" s="33" t="s">
        <v>31</v>
      </c>
      <c r="C6" s="34">
        <f t="shared" ref="C6:G6" si="2">C5*-C33</f>
        <v>-1250</v>
      </c>
      <c r="D6" s="34">
        <f t="shared" si="2"/>
        <v>-1375</v>
      </c>
      <c r="E6" s="34">
        <f t="shared" si="2"/>
        <v>-1625</v>
      </c>
      <c r="F6" s="34">
        <f t="shared" si="2"/>
        <v>-2000</v>
      </c>
      <c r="G6" s="34">
        <f t="shared" si="2"/>
        <v>-2500</v>
      </c>
    </row>
    <row r="7" spans="2:7" x14ac:dyDescent="0.25">
      <c r="B7" s="35" t="s">
        <v>32</v>
      </c>
      <c r="C7" s="36">
        <f t="shared" ref="C7:G7" si="3">SUM(C5:C6)</f>
        <v>23750</v>
      </c>
      <c r="D7" s="36">
        <f t="shared" si="3"/>
        <v>26125</v>
      </c>
      <c r="E7" s="36">
        <f t="shared" si="3"/>
        <v>30875</v>
      </c>
      <c r="F7" s="36">
        <f t="shared" si="3"/>
        <v>38000</v>
      </c>
      <c r="G7" s="36">
        <f t="shared" si="3"/>
        <v>47500</v>
      </c>
    </row>
    <row r="8" spans="2:7" x14ac:dyDescent="0.25">
      <c r="B8" s="30" t="s">
        <v>33</v>
      </c>
      <c r="C8" s="30"/>
      <c r="D8" s="30"/>
      <c r="E8" s="30"/>
      <c r="F8" s="30"/>
      <c r="G8" s="30"/>
    </row>
    <row r="9" spans="2:7" x14ac:dyDescent="0.25">
      <c r="B9" s="31" t="s">
        <v>34</v>
      </c>
      <c r="C9" s="32">
        <f t="shared" ref="C9:G9" si="4">-C$5*C36</f>
        <v>-7500</v>
      </c>
      <c r="D9" s="32">
        <f t="shared" si="4"/>
        <v>-8250</v>
      </c>
      <c r="E9" s="32">
        <f t="shared" si="4"/>
        <v>-9750</v>
      </c>
      <c r="F9" s="32">
        <f t="shared" si="4"/>
        <v>-12000</v>
      </c>
      <c r="G9" s="32">
        <f t="shared" si="4"/>
        <v>-15000</v>
      </c>
    </row>
    <row r="10" spans="2:7" x14ac:dyDescent="0.25">
      <c r="B10" s="31" t="s">
        <v>35</v>
      </c>
      <c r="C10" s="32">
        <f t="shared" ref="C10:G10" si="5">-C$5*C37</f>
        <v>-1750.0000000000002</v>
      </c>
      <c r="D10" s="32">
        <f t="shared" si="5"/>
        <v>-1925.0000000000002</v>
      </c>
      <c r="E10" s="32">
        <f t="shared" si="5"/>
        <v>-2275</v>
      </c>
      <c r="F10" s="32">
        <f t="shared" si="5"/>
        <v>-2800.0000000000005</v>
      </c>
      <c r="G10" s="32">
        <f t="shared" si="5"/>
        <v>-3500.0000000000005</v>
      </c>
    </row>
    <row r="11" spans="2:7" x14ac:dyDescent="0.25">
      <c r="B11" s="31" t="s">
        <v>36</v>
      </c>
      <c r="C11" s="32">
        <f t="shared" ref="C11:G11" si="6">-C$5*C38</f>
        <v>-500</v>
      </c>
      <c r="D11" s="32">
        <f t="shared" si="6"/>
        <v>-550</v>
      </c>
      <c r="E11" s="32">
        <f t="shared" si="6"/>
        <v>-650</v>
      </c>
      <c r="F11" s="32">
        <f t="shared" si="6"/>
        <v>-800</v>
      </c>
      <c r="G11" s="32">
        <f t="shared" si="6"/>
        <v>-1000</v>
      </c>
    </row>
    <row r="12" spans="2:7" x14ac:dyDescent="0.25">
      <c r="B12" s="37" t="s">
        <v>37</v>
      </c>
      <c r="C12" s="34">
        <f t="shared" ref="C12:G12" si="7">SUM(C9:C11)</f>
        <v>-9750</v>
      </c>
      <c r="D12" s="34">
        <f t="shared" si="7"/>
        <v>-10725</v>
      </c>
      <c r="E12" s="34">
        <f t="shared" si="7"/>
        <v>-12675</v>
      </c>
      <c r="F12" s="34">
        <f t="shared" si="7"/>
        <v>-15600</v>
      </c>
      <c r="G12" s="34">
        <f t="shared" si="7"/>
        <v>-19500</v>
      </c>
    </row>
    <row r="13" spans="2:7" x14ac:dyDescent="0.25">
      <c r="B13" s="35" t="s">
        <v>38</v>
      </c>
      <c r="C13" s="36">
        <f t="shared" ref="C13:G13" si="8">C7+C12</f>
        <v>14000</v>
      </c>
      <c r="D13" s="36">
        <f t="shared" si="8"/>
        <v>15400</v>
      </c>
      <c r="E13" s="36">
        <f t="shared" si="8"/>
        <v>18200</v>
      </c>
      <c r="F13" s="36">
        <f t="shared" si="8"/>
        <v>22400</v>
      </c>
      <c r="G13" s="36">
        <f t="shared" si="8"/>
        <v>28000</v>
      </c>
    </row>
    <row r="14" spans="2:7" x14ac:dyDescent="0.25">
      <c r="B14" s="38" t="s">
        <v>39</v>
      </c>
      <c r="C14" s="39">
        <f t="shared" ref="C14:G14" si="9">C13/C7</f>
        <v>0.58947368421052626</v>
      </c>
      <c r="D14" s="39">
        <f t="shared" si="9"/>
        <v>0.58947368421052626</v>
      </c>
      <c r="E14" s="39">
        <f t="shared" si="9"/>
        <v>0.58947368421052626</v>
      </c>
      <c r="F14" s="39">
        <f t="shared" si="9"/>
        <v>0.58947368421052626</v>
      </c>
      <c r="G14" s="39">
        <f t="shared" si="9"/>
        <v>0.58947368421052626</v>
      </c>
    </row>
    <row r="15" spans="2:7" x14ac:dyDescent="0.25">
      <c r="B15" s="30" t="s">
        <v>40</v>
      </c>
      <c r="C15" s="30"/>
      <c r="D15" s="30"/>
      <c r="E15" s="30"/>
      <c r="F15" s="30"/>
      <c r="G15" s="30"/>
    </row>
    <row r="16" spans="2:7" x14ac:dyDescent="0.25">
      <c r="B16" s="31" t="s">
        <v>41</v>
      </c>
      <c r="C16" s="40">
        <f t="shared" ref="C16:G16" si="10">-C$5*C41</f>
        <v>-3750</v>
      </c>
      <c r="D16" s="40">
        <f t="shared" si="10"/>
        <v>-4125</v>
      </c>
      <c r="E16" s="40">
        <f t="shared" si="10"/>
        <v>-4875</v>
      </c>
      <c r="F16" s="40">
        <f t="shared" si="10"/>
        <v>-6000</v>
      </c>
      <c r="G16" s="40">
        <f t="shared" si="10"/>
        <v>-7500</v>
      </c>
    </row>
    <row r="17" spans="2:7" x14ac:dyDescent="0.25">
      <c r="B17" s="31" t="s">
        <v>42</v>
      </c>
      <c r="C17" s="40">
        <f t="shared" ref="C17:G17" si="11">-C$5*C42</f>
        <v>-1250</v>
      </c>
      <c r="D17" s="40">
        <f t="shared" si="11"/>
        <v>-1375</v>
      </c>
      <c r="E17" s="40">
        <f t="shared" si="11"/>
        <v>-1625</v>
      </c>
      <c r="F17" s="40">
        <f t="shared" si="11"/>
        <v>-2000</v>
      </c>
      <c r="G17" s="40">
        <f t="shared" si="11"/>
        <v>-2500</v>
      </c>
    </row>
    <row r="18" spans="2:7" x14ac:dyDescent="0.25">
      <c r="B18" s="31" t="s">
        <v>43</v>
      </c>
      <c r="C18" s="40">
        <f t="shared" ref="C18:G18" si="12">-C$5*C43</f>
        <v>-1250</v>
      </c>
      <c r="D18" s="40">
        <f t="shared" si="12"/>
        <v>-1375</v>
      </c>
      <c r="E18" s="40">
        <f t="shared" si="12"/>
        <v>-1625</v>
      </c>
      <c r="F18" s="40">
        <f t="shared" si="12"/>
        <v>-2000</v>
      </c>
      <c r="G18" s="40">
        <f t="shared" si="12"/>
        <v>-2500</v>
      </c>
    </row>
    <row r="19" spans="2:7" x14ac:dyDescent="0.25">
      <c r="B19" s="33" t="s">
        <v>44</v>
      </c>
      <c r="C19" s="34">
        <f t="shared" ref="C19:G19" si="13">SUM(C16:C18)</f>
        <v>-6250</v>
      </c>
      <c r="D19" s="34">
        <f t="shared" si="13"/>
        <v>-6875</v>
      </c>
      <c r="E19" s="34">
        <f t="shared" si="13"/>
        <v>-8125</v>
      </c>
      <c r="F19" s="34">
        <f t="shared" si="13"/>
        <v>-10000</v>
      </c>
      <c r="G19" s="34">
        <f t="shared" si="13"/>
        <v>-12500</v>
      </c>
    </row>
    <row r="20" spans="2:7" x14ac:dyDescent="0.25">
      <c r="B20" s="41" t="s">
        <v>45</v>
      </c>
      <c r="C20" s="36">
        <f t="shared" ref="C20:G20" si="14">C13+C19</f>
        <v>7750</v>
      </c>
      <c r="D20" s="36">
        <f t="shared" si="14"/>
        <v>8525</v>
      </c>
      <c r="E20" s="36">
        <f t="shared" si="14"/>
        <v>10075</v>
      </c>
      <c r="F20" s="36">
        <f t="shared" si="14"/>
        <v>12400</v>
      </c>
      <c r="G20" s="36">
        <f t="shared" si="14"/>
        <v>15500</v>
      </c>
    </row>
    <row r="21" spans="2:7" x14ac:dyDescent="0.25">
      <c r="B21" s="33" t="s">
        <v>46</v>
      </c>
      <c r="C21" s="34">
        <v>-4952.3809523809523</v>
      </c>
      <c r="D21" s="34">
        <v>-4952.3809523809523</v>
      </c>
      <c r="E21" s="34">
        <v>-4952.3809523809523</v>
      </c>
      <c r="F21" s="34">
        <v>-4952.3809523809523</v>
      </c>
      <c r="G21" s="34">
        <v>-2952.3809523809523</v>
      </c>
    </row>
    <row r="22" spans="2:7" x14ac:dyDescent="0.25">
      <c r="B22" s="41" t="s">
        <v>47</v>
      </c>
      <c r="C22" s="36">
        <f t="shared" ref="C22:G22" si="15">SUM(C20:C21)</f>
        <v>2797.6190476190477</v>
      </c>
      <c r="D22" s="36">
        <f t="shared" si="15"/>
        <v>3572.6190476190477</v>
      </c>
      <c r="E22" s="36">
        <f t="shared" si="15"/>
        <v>5122.6190476190477</v>
      </c>
      <c r="F22" s="36">
        <f t="shared" si="15"/>
        <v>7447.6190476190477</v>
      </c>
      <c r="G22" s="36">
        <f t="shared" si="15"/>
        <v>12547.619047619048</v>
      </c>
    </row>
    <row r="23" spans="2:7" x14ac:dyDescent="0.25">
      <c r="B23" s="33" t="s">
        <v>48</v>
      </c>
      <c r="C23" s="34">
        <v>-665.00000000000011</v>
      </c>
      <c r="D23" s="34">
        <v>-630.00000000000011</v>
      </c>
      <c r="E23" s="34">
        <v>-927.50000000000011</v>
      </c>
      <c r="F23" s="34">
        <v>-875.00000000000011</v>
      </c>
      <c r="G23" s="34">
        <v>-822.50000000000011</v>
      </c>
    </row>
    <row r="24" spans="2:7" x14ac:dyDescent="0.25">
      <c r="B24" s="41" t="s">
        <v>49</v>
      </c>
      <c r="C24" s="36">
        <f t="shared" ref="C24:G24" si="16">SUM(C22:C23)</f>
        <v>2132.6190476190477</v>
      </c>
      <c r="D24" s="36">
        <f t="shared" si="16"/>
        <v>2942.6190476190477</v>
      </c>
      <c r="E24" s="36">
        <f t="shared" si="16"/>
        <v>4195.1190476190477</v>
      </c>
      <c r="F24" s="36">
        <f t="shared" si="16"/>
        <v>6572.6190476190477</v>
      </c>
      <c r="G24" s="36">
        <f t="shared" si="16"/>
        <v>11725.119047619048</v>
      </c>
    </row>
    <row r="25" spans="2:7" x14ac:dyDescent="0.25">
      <c r="B25" s="31" t="s">
        <v>50</v>
      </c>
      <c r="C25" s="32">
        <f t="shared" ref="C25:G25" si="17">-C24*C45</f>
        <v>-447.85</v>
      </c>
      <c r="D25" s="32">
        <f t="shared" si="17"/>
        <v>-617.95000000000005</v>
      </c>
      <c r="E25" s="32">
        <f t="shared" si="17"/>
        <v>-880.97500000000002</v>
      </c>
      <c r="F25" s="32">
        <f t="shared" si="17"/>
        <v>-1380.25</v>
      </c>
      <c r="G25" s="32">
        <f t="shared" si="17"/>
        <v>-2462.2750000000001</v>
      </c>
    </row>
    <row r="26" spans="2:7" x14ac:dyDescent="0.25">
      <c r="B26" s="42" t="s">
        <v>51</v>
      </c>
      <c r="C26" s="43">
        <f t="shared" ref="C26:G26" si="18">C24+C25</f>
        <v>1684.7690476190478</v>
      </c>
      <c r="D26" s="43">
        <f t="shared" si="18"/>
        <v>2324.6690476190479</v>
      </c>
      <c r="E26" s="43">
        <f t="shared" si="18"/>
        <v>3314.1440476190478</v>
      </c>
      <c r="F26" s="43">
        <f t="shared" si="18"/>
        <v>5192.3690476190477</v>
      </c>
      <c r="G26" s="43">
        <f t="shared" si="18"/>
        <v>9262.8440476190481</v>
      </c>
    </row>
    <row r="27" spans="2:7" x14ac:dyDescent="0.25">
      <c r="B27" s="31"/>
      <c r="C27" s="32"/>
      <c r="D27" s="32"/>
      <c r="E27" s="32"/>
      <c r="F27" s="32"/>
      <c r="G27" s="32"/>
    </row>
    <row r="28" spans="2:7" x14ac:dyDescent="0.25">
      <c r="B28" s="30"/>
      <c r="C28" s="30"/>
      <c r="D28" s="30"/>
      <c r="E28" s="30"/>
      <c r="F28" s="30"/>
      <c r="G28" s="30"/>
    </row>
    <row r="29" spans="2:7" x14ac:dyDescent="0.25">
      <c r="B29" s="44" t="s">
        <v>52</v>
      </c>
      <c r="C29" s="45"/>
      <c r="D29" s="45"/>
      <c r="E29" s="45"/>
      <c r="F29" s="45"/>
      <c r="G29" s="45"/>
    </row>
    <row r="30" spans="2:7" x14ac:dyDescent="0.25">
      <c r="B30" s="45" t="s">
        <v>29</v>
      </c>
      <c r="C30" s="45"/>
      <c r="D30" s="45"/>
      <c r="E30" s="45"/>
      <c r="F30" s="45"/>
      <c r="G30" s="45"/>
    </row>
    <row r="31" spans="2:7" x14ac:dyDescent="0.25">
      <c r="B31" s="46" t="s">
        <v>53</v>
      </c>
      <c r="C31" s="47">
        <v>5000</v>
      </c>
      <c r="D31" s="47">
        <v>5500</v>
      </c>
      <c r="E31" s="47">
        <v>6500</v>
      </c>
      <c r="F31" s="47">
        <v>8000</v>
      </c>
      <c r="G31" s="47">
        <v>10000</v>
      </c>
    </row>
    <row r="32" spans="2:7" x14ac:dyDescent="0.25">
      <c r="B32" s="46" t="s">
        <v>54</v>
      </c>
      <c r="C32" s="48">
        <v>5</v>
      </c>
      <c r="D32" s="48">
        <v>5</v>
      </c>
      <c r="E32" s="48">
        <v>5</v>
      </c>
      <c r="F32" s="48">
        <v>5</v>
      </c>
      <c r="G32" s="48">
        <v>5</v>
      </c>
    </row>
    <row r="33" spans="2:7" x14ac:dyDescent="0.25">
      <c r="B33" s="46" t="str">
        <f>B6&amp; " as % of Rev"</f>
        <v>Discounts as % of Rev</v>
      </c>
      <c r="C33" s="49">
        <v>0.05</v>
      </c>
      <c r="D33" s="49">
        <v>0.05</v>
      </c>
      <c r="E33" s="49">
        <v>0.05</v>
      </c>
      <c r="F33" s="49">
        <v>0.05</v>
      </c>
      <c r="G33" s="49">
        <v>0.05</v>
      </c>
    </row>
    <row r="34" spans="2:7" x14ac:dyDescent="0.25">
      <c r="B34" s="45"/>
      <c r="C34" s="50"/>
      <c r="D34" s="50"/>
      <c r="E34" s="50"/>
      <c r="F34" s="50"/>
      <c r="G34" s="50"/>
    </row>
    <row r="35" spans="2:7" x14ac:dyDescent="0.25">
      <c r="B35" s="45" t="s">
        <v>33</v>
      </c>
      <c r="C35" s="50"/>
      <c r="D35" s="50"/>
      <c r="E35" s="50"/>
      <c r="F35" s="50"/>
      <c r="G35" s="50"/>
    </row>
    <row r="36" spans="2:7" x14ac:dyDescent="0.25">
      <c r="B36" s="46" t="str">
        <f t="shared" ref="B36:B38" si="19">B9&amp; " as % of Rev"</f>
        <v>Raw Materials as % of Rev</v>
      </c>
      <c r="C36" s="49">
        <v>0.3</v>
      </c>
      <c r="D36" s="49">
        <v>0.3</v>
      </c>
      <c r="E36" s="49">
        <v>0.3</v>
      </c>
      <c r="F36" s="49">
        <v>0.3</v>
      </c>
      <c r="G36" s="49">
        <v>0.3</v>
      </c>
    </row>
    <row r="37" spans="2:7" x14ac:dyDescent="0.25">
      <c r="B37" s="46" t="str">
        <f t="shared" si="19"/>
        <v>Fulfillment as % of Rev</v>
      </c>
      <c r="C37" s="49">
        <v>7.0000000000000007E-2</v>
      </c>
      <c r="D37" s="49">
        <v>7.0000000000000007E-2</v>
      </c>
      <c r="E37" s="49">
        <v>7.0000000000000007E-2</v>
      </c>
      <c r="F37" s="49">
        <v>7.0000000000000007E-2</v>
      </c>
      <c r="G37" s="49">
        <v>7.0000000000000007E-2</v>
      </c>
    </row>
    <row r="38" spans="2:7" x14ac:dyDescent="0.25">
      <c r="B38" s="46" t="str">
        <f t="shared" si="19"/>
        <v>Transaction Fees as % of Rev</v>
      </c>
      <c r="C38" s="49">
        <v>0.02</v>
      </c>
      <c r="D38" s="49">
        <v>0.02</v>
      </c>
      <c r="E38" s="49">
        <v>0.02</v>
      </c>
      <c r="F38" s="49">
        <v>0.02</v>
      </c>
      <c r="G38" s="49">
        <v>0.02</v>
      </c>
    </row>
    <row r="39" spans="2:7" x14ac:dyDescent="0.25">
      <c r="B39" s="45"/>
      <c r="C39" s="50"/>
      <c r="D39" s="50"/>
      <c r="E39" s="50"/>
      <c r="F39" s="50"/>
      <c r="G39" s="50"/>
    </row>
    <row r="40" spans="2:7" x14ac:dyDescent="0.25">
      <c r="B40" s="45" t="s">
        <v>40</v>
      </c>
      <c r="C40" s="50"/>
      <c r="D40" s="50"/>
      <c r="E40" s="50"/>
      <c r="F40" s="50"/>
      <c r="G40" s="50"/>
    </row>
    <row r="41" spans="2:7" x14ac:dyDescent="0.25">
      <c r="B41" s="46" t="str">
        <f t="shared" ref="B41:B43" si="20">B16&amp; " as % of Rev"</f>
        <v>Labor as % of Rev</v>
      </c>
      <c r="C41" s="49">
        <v>0.15</v>
      </c>
      <c r="D41" s="49">
        <v>0.15</v>
      </c>
      <c r="E41" s="49">
        <v>0.15</v>
      </c>
      <c r="F41" s="49">
        <v>0.15</v>
      </c>
      <c r="G41" s="49">
        <v>0.15</v>
      </c>
    </row>
    <row r="42" spans="2:7" x14ac:dyDescent="0.25">
      <c r="B42" s="46" t="str">
        <f t="shared" si="20"/>
        <v>Marketing as % of Rev</v>
      </c>
      <c r="C42" s="49">
        <v>0.05</v>
      </c>
      <c r="D42" s="49">
        <v>0.05</v>
      </c>
      <c r="E42" s="49">
        <v>0.05</v>
      </c>
      <c r="F42" s="49">
        <v>0.05</v>
      </c>
      <c r="G42" s="49">
        <v>0.05</v>
      </c>
    </row>
    <row r="43" spans="2:7" x14ac:dyDescent="0.25">
      <c r="B43" s="46" t="str">
        <f t="shared" si="20"/>
        <v>SGA &amp; Other as % of Rev</v>
      </c>
      <c r="C43" s="49">
        <v>0.05</v>
      </c>
      <c r="D43" s="49">
        <v>0.05</v>
      </c>
      <c r="E43" s="49">
        <v>0.05</v>
      </c>
      <c r="F43" s="49">
        <v>0.05</v>
      </c>
      <c r="G43" s="49">
        <v>0.05</v>
      </c>
    </row>
    <row r="44" spans="2:7" x14ac:dyDescent="0.25">
      <c r="B44" s="45"/>
      <c r="C44" s="49"/>
      <c r="D44" s="49"/>
      <c r="E44" s="49"/>
      <c r="F44" s="49"/>
      <c r="G44" s="49"/>
    </row>
    <row r="45" spans="2:7" x14ac:dyDescent="0.25">
      <c r="B45" s="45" t="s">
        <v>55</v>
      </c>
      <c r="C45" s="49">
        <v>0.21</v>
      </c>
      <c r="D45" s="49">
        <v>0.21</v>
      </c>
      <c r="E45" s="49">
        <v>0.21</v>
      </c>
      <c r="F45" s="49">
        <v>0.21</v>
      </c>
      <c r="G45" s="49">
        <v>0.21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1"/>
  <sheetViews>
    <sheetView showGridLines="0" workbookViewId="0"/>
  </sheetViews>
  <sheetFormatPr defaultColWidth="11.25" defaultRowHeight="15" customHeight="1" x14ac:dyDescent="0.25"/>
  <cols>
    <col min="1" max="1" width="10.625" customWidth="1"/>
    <col min="2" max="3" width="11.75" customWidth="1"/>
    <col min="4" max="4" width="10.625" customWidth="1"/>
    <col min="5" max="5" width="13.125" customWidth="1"/>
    <col min="6" max="6" width="18.375" customWidth="1"/>
    <col min="7" max="8" width="10.625" customWidth="1"/>
    <col min="9" max="9" width="12" customWidth="1"/>
    <col min="10" max="10" width="15.75" customWidth="1"/>
    <col min="11" max="26" width="10.625" customWidth="1"/>
  </cols>
  <sheetData>
    <row r="2" spans="2:10" x14ac:dyDescent="0.25">
      <c r="B2" s="68" t="s">
        <v>56</v>
      </c>
      <c r="C2" s="69"/>
      <c r="D2" s="69"/>
      <c r="E2" s="69"/>
      <c r="F2" s="69"/>
      <c r="G2" s="70"/>
      <c r="I2" s="68" t="s">
        <v>57</v>
      </c>
      <c r="J2" s="70"/>
    </row>
    <row r="3" spans="2:10" x14ac:dyDescent="0.25">
      <c r="B3" s="51" t="s">
        <v>58</v>
      </c>
      <c r="C3" s="51" t="s">
        <v>59</v>
      </c>
      <c r="D3" s="51" t="s">
        <v>60</v>
      </c>
      <c r="E3" s="51" t="s">
        <v>61</v>
      </c>
      <c r="F3" s="51" t="s">
        <v>62</v>
      </c>
      <c r="G3" s="51" t="s">
        <v>63</v>
      </c>
      <c r="I3" s="52" t="s">
        <v>63</v>
      </c>
      <c r="J3" s="52" t="s">
        <v>64</v>
      </c>
    </row>
    <row r="4" spans="2:10" x14ac:dyDescent="0.25">
      <c r="B4" s="15" t="s">
        <v>65</v>
      </c>
      <c r="C4" s="15" t="s">
        <v>66</v>
      </c>
      <c r="D4" s="53">
        <v>30000</v>
      </c>
      <c r="E4" s="54">
        <v>0.12</v>
      </c>
      <c r="F4" s="53">
        <f t="shared" ref="F4:F21" si="0">D4*E4</f>
        <v>3600</v>
      </c>
      <c r="G4" s="15" t="s">
        <v>67</v>
      </c>
      <c r="I4" s="15" t="s">
        <v>67</v>
      </c>
      <c r="J4" s="53">
        <f t="shared" ref="J4:J7" si="1">SUMIFS($F$4:$F$21,$G$4:$G$21,I4)</f>
        <v>3600</v>
      </c>
    </row>
    <row r="5" spans="2:10" x14ac:dyDescent="0.25">
      <c r="B5" s="15" t="s">
        <v>68</v>
      </c>
      <c r="C5" s="15" t="s">
        <v>69</v>
      </c>
      <c r="D5" s="53">
        <v>32000</v>
      </c>
      <c r="E5" s="54">
        <v>0.12</v>
      </c>
      <c r="F5" s="53">
        <f t="shared" si="0"/>
        <v>3840</v>
      </c>
      <c r="G5" s="15" t="s">
        <v>70</v>
      </c>
      <c r="I5" s="15" t="s">
        <v>71</v>
      </c>
      <c r="J5" s="53">
        <f t="shared" si="1"/>
        <v>4080</v>
      </c>
    </row>
    <row r="6" spans="2:10" x14ac:dyDescent="0.25">
      <c r="B6" s="15" t="s">
        <v>72</v>
      </c>
      <c r="C6" s="15" t="s">
        <v>73</v>
      </c>
      <c r="D6" s="53">
        <v>35000</v>
      </c>
      <c r="E6" s="54">
        <v>0.12</v>
      </c>
      <c r="F6" s="53">
        <f t="shared" si="0"/>
        <v>4200</v>
      </c>
      <c r="G6" s="15" t="s">
        <v>70</v>
      </c>
      <c r="I6" s="15" t="s">
        <v>70</v>
      </c>
      <c r="J6" s="53">
        <f t="shared" si="1"/>
        <v>8040</v>
      </c>
    </row>
    <row r="7" spans="2:10" x14ac:dyDescent="0.25">
      <c r="B7" s="15" t="s">
        <v>74</v>
      </c>
      <c r="C7" s="15" t="s">
        <v>75</v>
      </c>
      <c r="D7" s="53">
        <v>34000</v>
      </c>
      <c r="E7" s="54">
        <v>0.12</v>
      </c>
      <c r="F7" s="53">
        <f t="shared" si="0"/>
        <v>4080</v>
      </c>
      <c r="G7" s="15" t="s">
        <v>71</v>
      </c>
      <c r="I7" s="15" t="s">
        <v>76</v>
      </c>
      <c r="J7" s="53">
        <f t="shared" si="1"/>
        <v>6600</v>
      </c>
    </row>
    <row r="8" spans="2:10" x14ac:dyDescent="0.25">
      <c r="B8" s="15" t="s">
        <v>77</v>
      </c>
      <c r="C8" s="15" t="s">
        <v>78</v>
      </c>
      <c r="D8" s="53">
        <v>55000</v>
      </c>
      <c r="E8" s="54">
        <v>0.12</v>
      </c>
      <c r="F8" s="53">
        <f t="shared" si="0"/>
        <v>6600</v>
      </c>
      <c r="G8" s="15" t="s">
        <v>76</v>
      </c>
    </row>
    <row r="9" spans="2:10" x14ac:dyDescent="0.25">
      <c r="B9" s="15" t="s">
        <v>79</v>
      </c>
      <c r="C9" s="15" t="s">
        <v>66</v>
      </c>
      <c r="D9" s="53">
        <v>30000</v>
      </c>
      <c r="E9" s="54">
        <v>0.12</v>
      </c>
      <c r="F9" s="53">
        <f t="shared" si="0"/>
        <v>3600</v>
      </c>
    </row>
    <row r="10" spans="2:10" x14ac:dyDescent="0.25">
      <c r="B10" s="15" t="s">
        <v>80</v>
      </c>
      <c r="C10" s="15" t="s">
        <v>66</v>
      </c>
      <c r="D10" s="53">
        <v>30000</v>
      </c>
      <c r="E10" s="54">
        <v>0.12</v>
      </c>
      <c r="F10" s="53">
        <f t="shared" si="0"/>
        <v>3600</v>
      </c>
    </row>
    <row r="11" spans="2:10" x14ac:dyDescent="0.25">
      <c r="B11" s="15" t="s">
        <v>81</v>
      </c>
      <c r="C11" s="15" t="s">
        <v>78</v>
      </c>
      <c r="D11" s="53">
        <v>55000</v>
      </c>
      <c r="E11" s="54">
        <v>0.12</v>
      </c>
      <c r="F11" s="53">
        <f t="shared" si="0"/>
        <v>6600</v>
      </c>
    </row>
    <row r="12" spans="2:10" x14ac:dyDescent="0.25">
      <c r="B12" s="15" t="s">
        <v>82</v>
      </c>
      <c r="C12" s="15" t="s">
        <v>78</v>
      </c>
      <c r="D12" s="53">
        <v>55000</v>
      </c>
      <c r="E12" s="54">
        <v>0.12</v>
      </c>
      <c r="F12" s="53">
        <f t="shared" si="0"/>
        <v>6600</v>
      </c>
    </row>
    <row r="13" spans="2:10" x14ac:dyDescent="0.25">
      <c r="B13" s="15" t="s">
        <v>83</v>
      </c>
      <c r="C13" s="15" t="s">
        <v>78</v>
      </c>
      <c r="D13" s="53">
        <v>55000</v>
      </c>
      <c r="E13" s="54">
        <v>0.12</v>
      </c>
      <c r="F13" s="53">
        <f t="shared" si="0"/>
        <v>6600</v>
      </c>
    </row>
    <row r="14" spans="2:10" x14ac:dyDescent="0.25">
      <c r="B14" s="55" t="s">
        <v>84</v>
      </c>
      <c r="C14" s="15" t="s">
        <v>69</v>
      </c>
      <c r="D14" s="53">
        <v>32000</v>
      </c>
      <c r="E14" s="54">
        <v>0.12</v>
      </c>
      <c r="F14" s="53">
        <f t="shared" si="0"/>
        <v>3840</v>
      </c>
    </row>
    <row r="15" spans="2:10" x14ac:dyDescent="0.25">
      <c r="B15" s="55" t="s">
        <v>85</v>
      </c>
      <c r="C15" s="15" t="s">
        <v>75</v>
      </c>
      <c r="D15" s="53">
        <v>34000</v>
      </c>
      <c r="E15" s="54">
        <v>0.12</v>
      </c>
      <c r="F15" s="53">
        <f t="shared" si="0"/>
        <v>4080</v>
      </c>
    </row>
    <row r="16" spans="2:10" x14ac:dyDescent="0.25">
      <c r="B16" s="55" t="s">
        <v>86</v>
      </c>
      <c r="C16" s="15" t="s">
        <v>78</v>
      </c>
      <c r="D16" s="53">
        <v>55000</v>
      </c>
      <c r="E16" s="54">
        <v>0.12</v>
      </c>
      <c r="F16" s="53">
        <f t="shared" si="0"/>
        <v>6600</v>
      </c>
    </row>
    <row r="17" spans="2:6" x14ac:dyDescent="0.25">
      <c r="B17" s="55" t="s">
        <v>87</v>
      </c>
      <c r="C17" s="15" t="s">
        <v>73</v>
      </c>
      <c r="D17" s="53">
        <v>35000</v>
      </c>
      <c r="E17" s="54">
        <v>0.12</v>
      </c>
      <c r="F17" s="53">
        <f t="shared" si="0"/>
        <v>4200</v>
      </c>
    </row>
    <row r="18" spans="2:6" x14ac:dyDescent="0.25">
      <c r="B18" s="55" t="s">
        <v>88</v>
      </c>
      <c r="C18" s="15" t="s">
        <v>69</v>
      </c>
      <c r="D18" s="53">
        <v>32000</v>
      </c>
      <c r="E18" s="54">
        <v>0.12</v>
      </c>
      <c r="F18" s="53">
        <f t="shared" si="0"/>
        <v>3840</v>
      </c>
    </row>
    <row r="19" spans="2:6" x14ac:dyDescent="0.25">
      <c r="B19" s="55" t="s">
        <v>89</v>
      </c>
      <c r="C19" s="15" t="s">
        <v>78</v>
      </c>
      <c r="D19" s="53">
        <v>55000</v>
      </c>
      <c r="E19" s="54">
        <v>0.12</v>
      </c>
      <c r="F19" s="53">
        <f t="shared" si="0"/>
        <v>6600</v>
      </c>
    </row>
    <row r="20" spans="2:6" x14ac:dyDescent="0.25">
      <c r="B20" s="55" t="s">
        <v>90</v>
      </c>
      <c r="C20" s="15" t="s">
        <v>69</v>
      </c>
      <c r="D20" s="53">
        <v>32000</v>
      </c>
      <c r="E20" s="54">
        <v>0.12</v>
      </c>
      <c r="F20" s="53">
        <f t="shared" si="0"/>
        <v>3840</v>
      </c>
    </row>
    <row r="21" spans="2:6" x14ac:dyDescent="0.25">
      <c r="B21" s="55" t="s">
        <v>91</v>
      </c>
      <c r="C21" s="15" t="s">
        <v>78</v>
      </c>
      <c r="D21" s="53">
        <v>55000</v>
      </c>
      <c r="E21" s="54">
        <v>0.12</v>
      </c>
      <c r="F21" s="53">
        <f t="shared" si="0"/>
        <v>6600</v>
      </c>
    </row>
  </sheetData>
  <mergeCells count="2">
    <mergeCell ref="B2:G2"/>
    <mergeCell ref="I2:J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20"/>
  <sheetViews>
    <sheetView showGridLines="0" workbookViewId="0"/>
  </sheetViews>
  <sheetFormatPr defaultColWidth="11.25" defaultRowHeight="15" customHeight="1" x14ac:dyDescent="0.25"/>
  <cols>
    <col min="1" max="1" width="6.625" customWidth="1"/>
    <col min="2" max="2" width="13.125" customWidth="1"/>
    <col min="3" max="14" width="9.375" customWidth="1"/>
    <col min="15" max="26" width="10.625" customWidth="1"/>
  </cols>
  <sheetData>
    <row r="1" spans="2:14" ht="15.75" x14ac:dyDescent="0.25"/>
    <row r="2" spans="2:14" ht="21.75" customHeight="1" x14ac:dyDescent="0.25">
      <c r="B2" s="56" t="s">
        <v>92</v>
      </c>
      <c r="C2" s="57">
        <v>44197</v>
      </c>
      <c r="D2" s="57">
        <v>44228</v>
      </c>
      <c r="E2" s="57">
        <v>44256</v>
      </c>
      <c r="F2" s="57">
        <v>44287</v>
      </c>
      <c r="G2" s="57">
        <v>44317</v>
      </c>
      <c r="H2" s="57">
        <v>44348</v>
      </c>
      <c r="I2" s="57">
        <v>44378</v>
      </c>
      <c r="J2" s="57">
        <v>44409</v>
      </c>
      <c r="K2" s="57">
        <v>44440</v>
      </c>
      <c r="L2" s="57">
        <v>44470</v>
      </c>
      <c r="M2" s="57">
        <v>44501</v>
      </c>
      <c r="N2" s="57">
        <v>44531</v>
      </c>
    </row>
    <row r="3" spans="2:14" ht="21.75" customHeight="1" x14ac:dyDescent="0.25">
      <c r="B3" s="58" t="s">
        <v>93</v>
      </c>
      <c r="C3" s="59">
        <v>92799</v>
      </c>
      <c r="D3" s="59">
        <f t="shared" ref="D3:D11" si="0">C3*1.08</f>
        <v>100222.92000000001</v>
      </c>
      <c r="E3" s="59">
        <f>D3*1.3</f>
        <v>130289.79600000002</v>
      </c>
      <c r="F3" s="59">
        <f>E3*0.85</f>
        <v>110746.32660000001</v>
      </c>
      <c r="G3" s="59">
        <f>F3*0.94</f>
        <v>104101.54700400001</v>
      </c>
      <c r="H3" s="59">
        <f t="shared" ref="H3:N3" si="1">G3*1.12</f>
        <v>116593.73264448001</v>
      </c>
      <c r="I3" s="59">
        <f t="shared" si="1"/>
        <v>130584.98056181763</v>
      </c>
      <c r="J3" s="59">
        <f t="shared" si="1"/>
        <v>146255.17822923575</v>
      </c>
      <c r="K3" s="59">
        <f t="shared" si="1"/>
        <v>163805.79961674407</v>
      </c>
      <c r="L3" s="59">
        <f t="shared" si="1"/>
        <v>183462.49557075338</v>
      </c>
      <c r="M3" s="59">
        <f t="shared" si="1"/>
        <v>205477.9950392438</v>
      </c>
      <c r="N3" s="59">
        <f t="shared" si="1"/>
        <v>230135.35444395308</v>
      </c>
    </row>
    <row r="4" spans="2:14" ht="21.75" customHeight="1" x14ac:dyDescent="0.25">
      <c r="B4" s="58" t="s">
        <v>94</v>
      </c>
      <c r="C4" s="59">
        <v>666566</v>
      </c>
      <c r="D4" s="59">
        <f t="shared" si="0"/>
        <v>719891.28</v>
      </c>
      <c r="E4" s="59">
        <f t="shared" ref="E4:N4" si="2">D4*0.95</f>
        <v>683896.71600000001</v>
      </c>
      <c r="F4" s="59">
        <f t="shared" si="2"/>
        <v>649701.88020000001</v>
      </c>
      <c r="G4" s="59">
        <f t="shared" si="2"/>
        <v>617216.78619000001</v>
      </c>
      <c r="H4" s="59">
        <f t="shared" si="2"/>
        <v>586355.94688049995</v>
      </c>
      <c r="I4" s="59">
        <f t="shared" si="2"/>
        <v>557038.14953647496</v>
      </c>
      <c r="J4" s="59">
        <f t="shared" si="2"/>
        <v>529186.24205965118</v>
      </c>
      <c r="K4" s="59">
        <f t="shared" si="2"/>
        <v>502726.92995666858</v>
      </c>
      <c r="L4" s="59">
        <f t="shared" si="2"/>
        <v>477590.58345883514</v>
      </c>
      <c r="M4" s="59">
        <f t="shared" si="2"/>
        <v>453711.05428589339</v>
      </c>
      <c r="N4" s="59">
        <f t="shared" si="2"/>
        <v>431025.5015715987</v>
      </c>
    </row>
    <row r="5" spans="2:14" ht="21.75" customHeight="1" x14ac:dyDescent="0.25">
      <c r="B5" s="58" t="s">
        <v>95</v>
      </c>
      <c r="C5" s="59">
        <v>99127</v>
      </c>
      <c r="D5" s="59">
        <f t="shared" si="0"/>
        <v>107057.16</v>
      </c>
      <c r="E5" s="59">
        <f t="shared" ref="E5:E11" si="3">D5*1.3</f>
        <v>139174.30800000002</v>
      </c>
      <c r="F5" s="59">
        <f t="shared" ref="F5:F11" si="4">E5*0.85</f>
        <v>118298.16180000002</v>
      </c>
      <c r="G5" s="59">
        <f t="shared" ref="G5:G11" si="5">F5*0.94</f>
        <v>111200.27209200001</v>
      </c>
      <c r="H5" s="59">
        <f t="shared" ref="H5:H11" si="6">G5*1.12</f>
        <v>124544.30474304003</v>
      </c>
      <c r="I5" s="59">
        <f t="shared" ref="I5:N5" si="7">D5</f>
        <v>107057.16</v>
      </c>
      <c r="J5" s="59">
        <f t="shared" si="7"/>
        <v>139174.30800000002</v>
      </c>
      <c r="K5" s="59">
        <f t="shared" si="7"/>
        <v>118298.16180000002</v>
      </c>
      <c r="L5" s="59">
        <f t="shared" si="7"/>
        <v>111200.27209200001</v>
      </c>
      <c r="M5" s="59">
        <f t="shared" si="7"/>
        <v>124544.30474304003</v>
      </c>
      <c r="N5" s="59">
        <f t="shared" si="7"/>
        <v>107057.16</v>
      </c>
    </row>
    <row r="6" spans="2:14" ht="21.75" customHeight="1" x14ac:dyDescent="0.25">
      <c r="B6" s="58" t="s">
        <v>96</v>
      </c>
      <c r="C6" s="59">
        <v>65468</v>
      </c>
      <c r="D6" s="59">
        <f t="shared" si="0"/>
        <v>70705.440000000002</v>
      </c>
      <c r="E6" s="59">
        <f t="shared" si="3"/>
        <v>91917.072</v>
      </c>
      <c r="F6" s="59">
        <f t="shared" si="4"/>
        <v>78129.511199999994</v>
      </c>
      <c r="G6" s="59">
        <f t="shared" si="5"/>
        <v>73441.740527999995</v>
      </c>
      <c r="H6" s="59">
        <f t="shared" si="6"/>
        <v>82254.749391360005</v>
      </c>
      <c r="I6" s="59">
        <f t="shared" ref="I6:N6" si="8">H6*1.1</f>
        <v>90480.224330496014</v>
      </c>
      <c r="J6" s="59">
        <f t="shared" si="8"/>
        <v>99528.246763545627</v>
      </c>
      <c r="K6" s="59">
        <f t="shared" si="8"/>
        <v>109481.0714399002</v>
      </c>
      <c r="L6" s="59">
        <f t="shared" si="8"/>
        <v>120429.17858389023</v>
      </c>
      <c r="M6" s="59">
        <f t="shared" si="8"/>
        <v>132472.09644227926</v>
      </c>
      <c r="N6" s="59">
        <f t="shared" si="8"/>
        <v>145719.30608650719</v>
      </c>
    </row>
    <row r="7" spans="2:14" ht="21.75" customHeight="1" x14ac:dyDescent="0.25">
      <c r="B7" s="58" t="s">
        <v>97</v>
      </c>
      <c r="C7" s="59">
        <v>18856</v>
      </c>
      <c r="D7" s="59">
        <f t="shared" si="0"/>
        <v>20364.48</v>
      </c>
      <c r="E7" s="59">
        <f t="shared" si="3"/>
        <v>26473.824000000001</v>
      </c>
      <c r="F7" s="59">
        <f t="shared" si="4"/>
        <v>22502.750400000001</v>
      </c>
      <c r="G7" s="59">
        <f t="shared" si="5"/>
        <v>21152.585375999999</v>
      </c>
      <c r="H7" s="59">
        <f t="shared" si="6"/>
        <v>23690.895621120002</v>
      </c>
      <c r="I7" s="59">
        <f t="shared" ref="I7:K7" si="9">H7*0.85</f>
        <v>20137.261277952002</v>
      </c>
      <c r="J7" s="59">
        <f t="shared" si="9"/>
        <v>17116.672086259201</v>
      </c>
      <c r="K7" s="59">
        <f t="shared" si="9"/>
        <v>14549.17127332032</v>
      </c>
      <c r="L7" s="59">
        <f t="shared" ref="L7:N7" si="10">K7*1.4</f>
        <v>20368.839782648447</v>
      </c>
      <c r="M7" s="59">
        <f t="shared" si="10"/>
        <v>28516.375695707826</v>
      </c>
      <c r="N7" s="59">
        <f t="shared" si="10"/>
        <v>39922.925973990954</v>
      </c>
    </row>
    <row r="8" spans="2:14" ht="21.75" customHeight="1" x14ac:dyDescent="0.25">
      <c r="B8" s="58" t="s">
        <v>98</v>
      </c>
      <c r="C8" s="59">
        <v>7648</v>
      </c>
      <c r="D8" s="59">
        <f t="shared" si="0"/>
        <v>8259.84</v>
      </c>
      <c r="E8" s="59">
        <f t="shared" si="3"/>
        <v>10737.792000000001</v>
      </c>
      <c r="F8" s="59">
        <f t="shared" si="4"/>
        <v>9127.1232</v>
      </c>
      <c r="G8" s="59">
        <f t="shared" si="5"/>
        <v>8579.4958079999997</v>
      </c>
      <c r="H8" s="59">
        <f t="shared" si="6"/>
        <v>9609.0353049599998</v>
      </c>
      <c r="I8" s="59">
        <f>H8*1.05</f>
        <v>10089.487070208001</v>
      </c>
      <c r="J8" s="59">
        <f t="shared" ref="J8:N8" si="11">I8*1.01</f>
        <v>10190.381940910082</v>
      </c>
      <c r="K8" s="59">
        <f t="shared" si="11"/>
        <v>10292.285760319182</v>
      </c>
      <c r="L8" s="59">
        <f t="shared" si="11"/>
        <v>10395.208617922375</v>
      </c>
      <c r="M8" s="59">
        <f t="shared" si="11"/>
        <v>10499.1607041016</v>
      </c>
      <c r="N8" s="59">
        <f t="shared" si="11"/>
        <v>10604.152311142616</v>
      </c>
    </row>
    <row r="9" spans="2:14" ht="21.75" customHeight="1" x14ac:dyDescent="0.25">
      <c r="B9" s="58" t="s">
        <v>99</v>
      </c>
      <c r="C9" s="59">
        <v>9865</v>
      </c>
      <c r="D9" s="59">
        <f t="shared" si="0"/>
        <v>10654.2</v>
      </c>
      <c r="E9" s="59">
        <f t="shared" si="3"/>
        <v>13850.460000000001</v>
      </c>
      <c r="F9" s="59">
        <f t="shared" si="4"/>
        <v>11772.891</v>
      </c>
      <c r="G9" s="59">
        <f t="shared" si="5"/>
        <v>11066.517539999999</v>
      </c>
      <c r="H9" s="59">
        <f t="shared" si="6"/>
        <v>12394.4996448</v>
      </c>
      <c r="I9" s="59">
        <f t="shared" ref="I9:N9" si="12">C9</f>
        <v>9865</v>
      </c>
      <c r="J9" s="59">
        <f t="shared" si="12"/>
        <v>10654.2</v>
      </c>
      <c r="K9" s="59">
        <f t="shared" si="12"/>
        <v>13850.460000000001</v>
      </c>
      <c r="L9" s="59">
        <f t="shared" si="12"/>
        <v>11772.891</v>
      </c>
      <c r="M9" s="59">
        <f t="shared" si="12"/>
        <v>11066.517539999999</v>
      </c>
      <c r="N9" s="59">
        <f t="shared" si="12"/>
        <v>12394.4996448</v>
      </c>
    </row>
    <row r="10" spans="2:14" ht="21.75" customHeight="1" x14ac:dyDescent="0.25">
      <c r="B10" s="58" t="s">
        <v>100</v>
      </c>
      <c r="C10" s="59">
        <v>11061</v>
      </c>
      <c r="D10" s="59">
        <f t="shared" si="0"/>
        <v>11945.880000000001</v>
      </c>
      <c r="E10" s="59">
        <f t="shared" si="3"/>
        <v>15529.644000000002</v>
      </c>
      <c r="F10" s="59">
        <f t="shared" si="4"/>
        <v>13200.197400000001</v>
      </c>
      <c r="G10" s="59">
        <f t="shared" si="5"/>
        <v>12408.185556</v>
      </c>
      <c r="H10" s="59">
        <f t="shared" si="6"/>
        <v>13897.167822720001</v>
      </c>
      <c r="I10" s="59">
        <f t="shared" ref="I10:N10" si="13">C10</f>
        <v>11061</v>
      </c>
      <c r="J10" s="59">
        <f t="shared" si="13"/>
        <v>11945.880000000001</v>
      </c>
      <c r="K10" s="59">
        <f t="shared" si="13"/>
        <v>15529.644000000002</v>
      </c>
      <c r="L10" s="59">
        <f t="shared" si="13"/>
        <v>13200.197400000001</v>
      </c>
      <c r="M10" s="59">
        <f t="shared" si="13"/>
        <v>12408.185556</v>
      </c>
      <c r="N10" s="59">
        <f t="shared" si="13"/>
        <v>13897.167822720001</v>
      </c>
    </row>
    <row r="11" spans="2:14" ht="21.75" customHeight="1" x14ac:dyDescent="0.25">
      <c r="B11" s="58" t="s">
        <v>101</v>
      </c>
      <c r="C11" s="59">
        <v>78305</v>
      </c>
      <c r="D11" s="59">
        <f t="shared" si="0"/>
        <v>84569.400000000009</v>
      </c>
      <c r="E11" s="59">
        <f t="shared" si="3"/>
        <v>109940.22000000002</v>
      </c>
      <c r="F11" s="59">
        <f t="shared" si="4"/>
        <v>93449.187000000005</v>
      </c>
      <c r="G11" s="59">
        <f t="shared" si="5"/>
        <v>87842.235780000003</v>
      </c>
      <c r="H11" s="59">
        <f t="shared" si="6"/>
        <v>98383.304073600011</v>
      </c>
      <c r="I11" s="59">
        <f t="shared" ref="I11:N11" si="14">H11*0.98</f>
        <v>96415.637992128002</v>
      </c>
      <c r="J11" s="59">
        <f t="shared" si="14"/>
        <v>94487.325232285439</v>
      </c>
      <c r="K11" s="59">
        <f t="shared" si="14"/>
        <v>92597.578727639731</v>
      </c>
      <c r="L11" s="59">
        <f t="shared" si="14"/>
        <v>90745.627153086942</v>
      </c>
      <c r="M11" s="59">
        <f t="shared" si="14"/>
        <v>88930.714610025199</v>
      </c>
      <c r="N11" s="59">
        <f t="shared" si="14"/>
        <v>87152.10031782469</v>
      </c>
    </row>
    <row r="12" spans="2:14" ht="21.75" customHeight="1" x14ac:dyDescent="0.25">
      <c r="B12" s="60" t="s">
        <v>102</v>
      </c>
      <c r="C12" s="61">
        <f t="shared" ref="C12:N12" si="15">SUM(C3:C11)</f>
        <v>1049695</v>
      </c>
      <c r="D12" s="61">
        <f t="shared" si="15"/>
        <v>1133670.5999999999</v>
      </c>
      <c r="E12" s="61">
        <f t="shared" si="15"/>
        <v>1221809.8319999999</v>
      </c>
      <c r="F12" s="61">
        <f t="shared" si="15"/>
        <v>1106928.0288</v>
      </c>
      <c r="G12" s="61">
        <f t="shared" si="15"/>
        <v>1047009.3658740001</v>
      </c>
      <c r="H12" s="61">
        <f t="shared" si="15"/>
        <v>1067723.6361265799</v>
      </c>
      <c r="I12" s="61">
        <f t="shared" si="15"/>
        <v>1032728.9007690767</v>
      </c>
      <c r="J12" s="61">
        <f t="shared" si="15"/>
        <v>1058538.4343118872</v>
      </c>
      <c r="K12" s="61">
        <f t="shared" si="15"/>
        <v>1041131.1025745921</v>
      </c>
      <c r="L12" s="61">
        <f t="shared" si="15"/>
        <v>1039165.2936591364</v>
      </c>
      <c r="M12" s="61">
        <f t="shared" si="15"/>
        <v>1067626.4046162912</v>
      </c>
      <c r="N12" s="61">
        <f t="shared" si="15"/>
        <v>1077908.1681725373</v>
      </c>
    </row>
    <row r="13" spans="2:14" ht="15.75" x14ac:dyDescent="0.25"/>
    <row r="14" spans="2:14" ht="15.75" x14ac:dyDescent="0.25"/>
    <row r="15" spans="2:14" ht="15.75" x14ac:dyDescent="0.25"/>
    <row r="16" spans="2:14" ht="15.75" x14ac:dyDescent="0.25"/>
    <row r="17" ht="15.75" x14ac:dyDescent="0.25"/>
    <row r="18" ht="15.75" x14ac:dyDescent="0.25"/>
    <row r="19" ht="15.75" x14ac:dyDescent="0.25"/>
    <row r="20" ht="15.75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220"/>
  <sheetViews>
    <sheetView showGridLines="0" workbookViewId="0"/>
  </sheetViews>
  <sheetFormatPr defaultColWidth="11.25" defaultRowHeight="15" customHeight="1" x14ac:dyDescent="0.25"/>
  <cols>
    <col min="1" max="5" width="10.625" customWidth="1"/>
    <col min="6" max="6" width="12.625" customWidth="1"/>
    <col min="7" max="26" width="10.625" customWidth="1"/>
  </cols>
  <sheetData>
    <row r="2" spans="2:12" x14ac:dyDescent="0.25">
      <c r="B2" s="20" t="s">
        <v>7</v>
      </c>
      <c r="C2" s="20" t="s">
        <v>8</v>
      </c>
      <c r="D2" s="20" t="s">
        <v>9</v>
      </c>
      <c r="E2" s="20" t="s">
        <v>10</v>
      </c>
      <c r="F2" s="20" t="s">
        <v>11</v>
      </c>
      <c r="G2" s="20" t="s">
        <v>12</v>
      </c>
      <c r="H2" s="20" t="s">
        <v>13</v>
      </c>
      <c r="I2" s="20" t="s">
        <v>103</v>
      </c>
      <c r="J2" s="20" t="s">
        <v>104</v>
      </c>
      <c r="K2" s="20" t="s">
        <v>105</v>
      </c>
    </row>
    <row r="3" spans="2:12" x14ac:dyDescent="0.25">
      <c r="B3" s="21">
        <v>1185732</v>
      </c>
      <c r="C3" s="22">
        <v>44210</v>
      </c>
      <c r="D3" s="21" t="s">
        <v>15</v>
      </c>
      <c r="E3" s="21" t="s">
        <v>15</v>
      </c>
      <c r="F3" s="23" t="s">
        <v>16</v>
      </c>
      <c r="G3" s="24">
        <v>0.5</v>
      </c>
      <c r="H3" s="25">
        <v>12000</v>
      </c>
      <c r="I3" s="26">
        <f t="shared" ref="I3:I12" si="0">G3*H3</f>
        <v>6000</v>
      </c>
      <c r="J3" s="26">
        <v>2718</v>
      </c>
      <c r="K3" s="62"/>
      <c r="L3" s="63"/>
    </row>
    <row r="4" spans="2:12" x14ac:dyDescent="0.25">
      <c r="B4" s="21">
        <v>1185732</v>
      </c>
      <c r="C4" s="22">
        <v>44210</v>
      </c>
      <c r="D4" s="21" t="s">
        <v>15</v>
      </c>
      <c r="E4" s="21" t="s">
        <v>15</v>
      </c>
      <c r="F4" s="23" t="s">
        <v>17</v>
      </c>
      <c r="G4" s="24">
        <v>0.5</v>
      </c>
      <c r="H4" s="25">
        <v>10000</v>
      </c>
      <c r="I4" s="26">
        <f t="shared" si="0"/>
        <v>5000</v>
      </c>
      <c r="J4" s="26">
        <v>2765.0000000000005</v>
      </c>
      <c r="K4" s="62"/>
      <c r="L4" s="63"/>
    </row>
    <row r="5" spans="2:12" x14ac:dyDescent="0.25">
      <c r="B5" s="21">
        <v>1185732</v>
      </c>
      <c r="C5" s="22">
        <v>44210</v>
      </c>
      <c r="D5" s="21" t="s">
        <v>15</v>
      </c>
      <c r="E5" s="21" t="s">
        <v>15</v>
      </c>
      <c r="F5" s="23" t="s">
        <v>18</v>
      </c>
      <c r="G5" s="24">
        <v>0.4</v>
      </c>
      <c r="H5" s="25">
        <v>10000</v>
      </c>
      <c r="I5" s="26">
        <f t="shared" si="0"/>
        <v>4000</v>
      </c>
      <c r="J5" s="26">
        <v>1180</v>
      </c>
      <c r="K5" s="62"/>
      <c r="L5" s="63"/>
    </row>
    <row r="6" spans="2:12" x14ac:dyDescent="0.25">
      <c r="B6" s="21">
        <v>1185732</v>
      </c>
      <c r="C6" s="22">
        <v>44210</v>
      </c>
      <c r="D6" s="21" t="s">
        <v>15</v>
      </c>
      <c r="E6" s="21" t="s">
        <v>15</v>
      </c>
      <c r="F6" s="23" t="s">
        <v>19</v>
      </c>
      <c r="G6" s="24">
        <v>0.45</v>
      </c>
      <c r="H6" s="25">
        <v>8500</v>
      </c>
      <c r="I6" s="26">
        <f t="shared" si="0"/>
        <v>3825</v>
      </c>
      <c r="J6" s="26">
        <v>2535.9749999999999</v>
      </c>
      <c r="K6" s="62"/>
      <c r="L6" s="63"/>
    </row>
    <row r="7" spans="2:12" x14ac:dyDescent="0.25">
      <c r="B7" s="21">
        <v>1185732</v>
      </c>
      <c r="C7" s="22">
        <v>44210</v>
      </c>
      <c r="D7" s="21" t="s">
        <v>15</v>
      </c>
      <c r="E7" s="21" t="s">
        <v>15</v>
      </c>
      <c r="F7" s="23" t="s">
        <v>20</v>
      </c>
      <c r="G7" s="24">
        <v>0.6</v>
      </c>
      <c r="H7" s="25">
        <v>9000</v>
      </c>
      <c r="I7" s="26">
        <f t="shared" si="0"/>
        <v>5400</v>
      </c>
      <c r="J7" s="26">
        <v>1323</v>
      </c>
      <c r="K7" s="62"/>
      <c r="L7" s="63"/>
    </row>
    <row r="8" spans="2:12" x14ac:dyDescent="0.25">
      <c r="B8" s="21">
        <v>1185732</v>
      </c>
      <c r="C8" s="22">
        <v>44210</v>
      </c>
      <c r="D8" s="21" t="s">
        <v>15</v>
      </c>
      <c r="E8" s="21" t="s">
        <v>15</v>
      </c>
      <c r="F8" s="23" t="s">
        <v>21</v>
      </c>
      <c r="G8" s="24">
        <v>0.5</v>
      </c>
      <c r="H8" s="25">
        <v>10000</v>
      </c>
      <c r="I8" s="26">
        <f t="shared" si="0"/>
        <v>5000</v>
      </c>
      <c r="J8" s="26">
        <v>2265</v>
      </c>
      <c r="L8" s="63"/>
    </row>
    <row r="9" spans="2:12" x14ac:dyDescent="0.25">
      <c r="B9" s="21">
        <v>1185732</v>
      </c>
      <c r="C9" s="22">
        <v>44239</v>
      </c>
      <c r="D9" s="21" t="s">
        <v>15</v>
      </c>
      <c r="E9" s="21" t="s">
        <v>15</v>
      </c>
      <c r="F9" s="23" t="s">
        <v>16</v>
      </c>
      <c r="G9" s="24">
        <v>0.5</v>
      </c>
      <c r="H9" s="25">
        <v>12500</v>
      </c>
      <c r="I9" s="26">
        <f t="shared" si="0"/>
        <v>6250</v>
      </c>
      <c r="J9" s="26">
        <v>3456.2500000000005</v>
      </c>
      <c r="L9" s="63"/>
    </row>
    <row r="10" spans="2:12" x14ac:dyDescent="0.25">
      <c r="B10" s="21">
        <v>1185732</v>
      </c>
      <c r="C10" s="22">
        <v>44239</v>
      </c>
      <c r="D10" s="21" t="s">
        <v>15</v>
      </c>
      <c r="E10" s="21" t="s">
        <v>15</v>
      </c>
      <c r="F10" s="23" t="s">
        <v>17</v>
      </c>
      <c r="G10" s="24">
        <v>0.5</v>
      </c>
      <c r="H10" s="25">
        <v>9000</v>
      </c>
      <c r="I10" s="26">
        <f t="shared" si="0"/>
        <v>4500</v>
      </c>
      <c r="J10" s="26">
        <v>1327.5</v>
      </c>
      <c r="L10" s="63"/>
    </row>
    <row r="11" spans="2:12" x14ac:dyDescent="0.25">
      <c r="B11" s="21">
        <v>1185732</v>
      </c>
      <c r="C11" s="22">
        <v>44239</v>
      </c>
      <c r="D11" s="21" t="s">
        <v>15</v>
      </c>
      <c r="E11" s="21" t="s">
        <v>15</v>
      </c>
      <c r="F11" s="23" t="s">
        <v>18</v>
      </c>
      <c r="G11" s="24">
        <v>0.4</v>
      </c>
      <c r="H11" s="25">
        <v>9500</v>
      </c>
      <c r="I11" s="26">
        <f t="shared" si="0"/>
        <v>3800</v>
      </c>
      <c r="J11" s="26">
        <v>2519.4</v>
      </c>
      <c r="L11" s="63"/>
    </row>
    <row r="12" spans="2:12" x14ac:dyDescent="0.25">
      <c r="B12" s="21">
        <v>1185732</v>
      </c>
      <c r="C12" s="22">
        <v>44239</v>
      </c>
      <c r="D12" s="21" t="s">
        <v>15</v>
      </c>
      <c r="E12" s="21" t="s">
        <v>15</v>
      </c>
      <c r="F12" s="23" t="s">
        <v>19</v>
      </c>
      <c r="G12" s="24">
        <v>0.45</v>
      </c>
      <c r="H12" s="25">
        <v>8250</v>
      </c>
      <c r="I12" s="26">
        <f t="shared" si="0"/>
        <v>3712.5</v>
      </c>
      <c r="J12" s="26">
        <v>909.5625</v>
      </c>
      <c r="L12" s="63"/>
    </row>
    <row r="13" spans="2:12" x14ac:dyDescent="0.25">
      <c r="B13" s="21"/>
      <c r="C13" s="22"/>
      <c r="D13" s="21"/>
      <c r="E13" s="21"/>
      <c r="F13" s="23"/>
      <c r="G13" s="24"/>
      <c r="H13" s="25"/>
      <c r="I13" s="26"/>
      <c r="J13" s="26"/>
      <c r="L13" s="63"/>
    </row>
    <row r="14" spans="2:12" x14ac:dyDescent="0.25">
      <c r="B14" s="21"/>
      <c r="C14" s="22"/>
      <c r="D14" s="21"/>
      <c r="E14" s="21"/>
      <c r="F14" s="23"/>
      <c r="G14" s="24"/>
      <c r="H14" s="25"/>
      <c r="I14" s="26"/>
      <c r="J14" s="26"/>
      <c r="L14" s="63"/>
    </row>
    <row r="15" spans="2:12" x14ac:dyDescent="0.25">
      <c r="B15" s="21"/>
      <c r="C15" s="22"/>
      <c r="D15" s="21"/>
      <c r="E15" s="21"/>
      <c r="F15" s="23"/>
      <c r="G15" s="24"/>
      <c r="H15" s="25"/>
      <c r="I15" s="26"/>
      <c r="J15" s="26"/>
      <c r="L15" s="63"/>
    </row>
    <row r="16" spans="2:12" x14ac:dyDescent="0.25">
      <c r="B16" s="21"/>
      <c r="C16" s="22"/>
      <c r="D16" s="21"/>
      <c r="E16" s="21"/>
      <c r="F16" s="23"/>
      <c r="G16" s="24"/>
      <c r="H16" s="25"/>
      <c r="I16" s="26"/>
      <c r="J16" s="26"/>
      <c r="L16" s="63"/>
    </row>
    <row r="17" spans="2:12" x14ac:dyDescent="0.25">
      <c r="B17" s="21"/>
      <c r="C17" s="22"/>
      <c r="D17" s="21"/>
      <c r="E17" s="21"/>
      <c r="F17" s="23"/>
      <c r="G17" s="24"/>
      <c r="H17" s="25"/>
      <c r="I17" s="26"/>
      <c r="J17" s="26"/>
      <c r="L17" s="63"/>
    </row>
    <row r="18" spans="2:12" x14ac:dyDescent="0.25">
      <c r="B18" s="21"/>
      <c r="C18" s="22"/>
      <c r="D18" s="21"/>
      <c r="E18" s="21"/>
      <c r="F18" s="23"/>
      <c r="G18" s="24"/>
      <c r="H18" s="25"/>
      <c r="I18" s="26"/>
      <c r="J18" s="26"/>
      <c r="L18" s="63"/>
    </row>
    <row r="19" spans="2:12" x14ac:dyDescent="0.25">
      <c r="B19" s="21"/>
      <c r="C19" s="22"/>
      <c r="D19" s="21"/>
      <c r="E19" s="21"/>
      <c r="F19" s="23"/>
      <c r="G19" s="24"/>
      <c r="H19" s="25"/>
      <c r="I19" s="26"/>
      <c r="J19" s="26"/>
      <c r="L19" s="63"/>
    </row>
    <row r="20" spans="2:12" x14ac:dyDescent="0.25">
      <c r="B20" s="21"/>
      <c r="C20" s="22"/>
      <c r="D20" s="21"/>
      <c r="E20" s="21"/>
      <c r="F20" s="23"/>
      <c r="G20" s="24"/>
      <c r="H20" s="25"/>
      <c r="I20" s="26"/>
      <c r="J20" s="26"/>
      <c r="L20" s="63"/>
    </row>
    <row r="21" spans="2:12" x14ac:dyDescent="0.25">
      <c r="B21" s="21"/>
      <c r="C21" s="22"/>
      <c r="D21" s="21"/>
      <c r="E21" s="21"/>
      <c r="F21" s="23"/>
      <c r="G21" s="24"/>
      <c r="H21" s="25"/>
      <c r="I21" s="26"/>
      <c r="J21" s="26"/>
      <c r="L21" s="63"/>
    </row>
    <row r="22" spans="2:12" x14ac:dyDescent="0.25">
      <c r="B22" s="21"/>
      <c r="C22" s="22"/>
      <c r="D22" s="21"/>
      <c r="E22" s="21"/>
      <c r="F22" s="23"/>
      <c r="G22" s="24"/>
      <c r="H22" s="25"/>
      <c r="I22" s="26"/>
      <c r="J22" s="26"/>
      <c r="L22" s="63"/>
    </row>
    <row r="23" spans="2:12" x14ac:dyDescent="0.25">
      <c r="B23" s="21"/>
      <c r="C23" s="22"/>
      <c r="D23" s="21"/>
      <c r="E23" s="21"/>
      <c r="F23" s="23"/>
      <c r="G23" s="24"/>
      <c r="H23" s="25"/>
      <c r="I23" s="26"/>
      <c r="J23" s="26"/>
      <c r="L23" s="63"/>
    </row>
    <row r="24" spans="2:12" x14ac:dyDescent="0.25">
      <c r="B24" s="21"/>
      <c r="C24" s="22"/>
      <c r="D24" s="21"/>
      <c r="E24" s="21"/>
      <c r="F24" s="23"/>
      <c r="G24" s="24"/>
      <c r="H24" s="25"/>
      <c r="I24" s="26"/>
      <c r="J24" s="26"/>
      <c r="L24" s="63"/>
    </row>
    <row r="25" spans="2:12" x14ac:dyDescent="0.25">
      <c r="B25" s="21"/>
      <c r="C25" s="22"/>
      <c r="D25" s="21"/>
      <c r="E25" s="21"/>
      <c r="F25" s="23"/>
      <c r="G25" s="24"/>
      <c r="H25" s="25"/>
      <c r="I25" s="26"/>
      <c r="J25" s="26"/>
      <c r="L25" s="63"/>
    </row>
    <row r="26" spans="2:12" x14ac:dyDescent="0.25">
      <c r="B26" s="21"/>
      <c r="C26" s="22"/>
      <c r="D26" s="21"/>
      <c r="E26" s="21"/>
      <c r="F26" s="23"/>
      <c r="G26" s="24"/>
      <c r="H26" s="25"/>
      <c r="I26" s="26"/>
      <c r="J26" s="26"/>
      <c r="L26" s="63"/>
    </row>
    <row r="27" spans="2:12" x14ac:dyDescent="0.25">
      <c r="B27" s="21"/>
      <c r="C27" s="22"/>
      <c r="D27" s="21"/>
      <c r="E27" s="21"/>
      <c r="F27" s="23"/>
      <c r="G27" s="24"/>
      <c r="H27" s="25"/>
      <c r="I27" s="26"/>
      <c r="J27" s="26"/>
      <c r="L27" s="63"/>
    </row>
    <row r="28" spans="2:12" x14ac:dyDescent="0.25">
      <c r="B28" s="21"/>
      <c r="C28" s="22"/>
      <c r="D28" s="21"/>
      <c r="E28" s="21"/>
      <c r="F28" s="23"/>
      <c r="G28" s="24"/>
      <c r="H28" s="25"/>
      <c r="I28" s="26"/>
      <c r="J28" s="26"/>
      <c r="L28" s="63"/>
    </row>
    <row r="29" spans="2:12" x14ac:dyDescent="0.25">
      <c r="B29" s="21"/>
      <c r="C29" s="22"/>
      <c r="D29" s="21"/>
      <c r="E29" s="21"/>
      <c r="F29" s="23"/>
      <c r="G29" s="24"/>
      <c r="H29" s="25"/>
      <c r="I29" s="26"/>
      <c r="J29" s="26"/>
      <c r="L29" s="63"/>
    </row>
    <row r="30" spans="2:12" x14ac:dyDescent="0.25">
      <c r="B30" s="21"/>
      <c r="C30" s="22"/>
      <c r="D30" s="21"/>
      <c r="E30" s="21"/>
      <c r="F30" s="23"/>
      <c r="G30" s="24"/>
      <c r="H30" s="25"/>
      <c r="I30" s="26"/>
      <c r="J30" s="26"/>
      <c r="L30" s="63"/>
    </row>
    <row r="31" spans="2:12" x14ac:dyDescent="0.25">
      <c r="B31" s="21"/>
      <c r="C31" s="22"/>
      <c r="D31" s="21"/>
      <c r="E31" s="21"/>
      <c r="F31" s="23"/>
      <c r="G31" s="24"/>
      <c r="H31" s="25"/>
      <c r="I31" s="26"/>
      <c r="J31" s="26"/>
      <c r="L31" s="63"/>
    </row>
    <row r="32" spans="2:12" x14ac:dyDescent="0.25">
      <c r="B32" s="21"/>
      <c r="C32" s="22"/>
      <c r="D32" s="21"/>
      <c r="E32" s="21"/>
      <c r="F32" s="23"/>
      <c r="G32" s="24"/>
      <c r="H32" s="25"/>
      <c r="I32" s="26"/>
      <c r="J32" s="26"/>
      <c r="L32" s="63"/>
    </row>
    <row r="33" spans="2:12" x14ac:dyDescent="0.25">
      <c r="B33" s="21"/>
      <c r="C33" s="22"/>
      <c r="D33" s="21"/>
      <c r="E33" s="21"/>
      <c r="F33" s="23"/>
      <c r="G33" s="24"/>
      <c r="H33" s="25"/>
      <c r="I33" s="26"/>
      <c r="J33" s="26"/>
      <c r="L33" s="63"/>
    </row>
    <row r="34" spans="2:12" x14ac:dyDescent="0.25">
      <c r="B34" s="21"/>
      <c r="C34" s="22"/>
      <c r="D34" s="21"/>
      <c r="E34" s="21"/>
      <c r="F34" s="23"/>
      <c r="G34" s="24"/>
      <c r="H34" s="25"/>
      <c r="I34" s="26"/>
      <c r="J34" s="26"/>
      <c r="L34" s="63"/>
    </row>
    <row r="35" spans="2:12" x14ac:dyDescent="0.25">
      <c r="B35" s="21"/>
      <c r="C35" s="22"/>
      <c r="D35" s="21"/>
      <c r="E35" s="21"/>
      <c r="F35" s="23"/>
      <c r="G35" s="24"/>
      <c r="H35" s="25"/>
      <c r="I35" s="26"/>
      <c r="J35" s="26"/>
      <c r="L35" s="63"/>
    </row>
    <row r="36" spans="2:12" x14ac:dyDescent="0.25">
      <c r="B36" s="21"/>
      <c r="C36" s="22"/>
      <c r="D36" s="21"/>
      <c r="E36" s="21"/>
      <c r="F36" s="23"/>
      <c r="G36" s="24"/>
      <c r="H36" s="25"/>
      <c r="I36" s="26"/>
      <c r="J36" s="26"/>
      <c r="L36" s="63"/>
    </row>
    <row r="37" spans="2:12" x14ac:dyDescent="0.25">
      <c r="B37" s="21"/>
      <c r="C37" s="22"/>
      <c r="D37" s="21"/>
      <c r="E37" s="21"/>
      <c r="F37" s="23"/>
      <c r="G37" s="24"/>
      <c r="H37" s="25"/>
      <c r="I37" s="26"/>
      <c r="J37" s="26"/>
      <c r="L37" s="63"/>
    </row>
    <row r="38" spans="2:12" x14ac:dyDescent="0.25">
      <c r="B38" s="21"/>
      <c r="C38" s="22"/>
      <c r="D38" s="21"/>
      <c r="E38" s="21"/>
      <c r="F38" s="23"/>
      <c r="G38" s="24"/>
      <c r="H38" s="25"/>
      <c r="I38" s="26"/>
      <c r="J38" s="26"/>
      <c r="L38" s="63"/>
    </row>
    <row r="39" spans="2:12" x14ac:dyDescent="0.25">
      <c r="B39" s="21"/>
      <c r="C39" s="22"/>
      <c r="D39" s="21"/>
      <c r="E39" s="21"/>
      <c r="F39" s="23"/>
      <c r="G39" s="24"/>
      <c r="H39" s="25"/>
      <c r="I39" s="26"/>
      <c r="J39" s="26"/>
      <c r="L39" s="63"/>
    </row>
    <row r="40" spans="2:12" x14ac:dyDescent="0.25">
      <c r="B40" s="21"/>
      <c r="C40" s="22"/>
      <c r="D40" s="21"/>
      <c r="E40" s="21"/>
      <c r="F40" s="23"/>
      <c r="G40" s="24"/>
      <c r="H40" s="25"/>
      <c r="I40" s="26"/>
      <c r="J40" s="26"/>
      <c r="L40" s="63"/>
    </row>
    <row r="41" spans="2:12" x14ac:dyDescent="0.25">
      <c r="B41" s="21"/>
      <c r="C41" s="22"/>
      <c r="D41" s="21"/>
      <c r="E41" s="21"/>
      <c r="F41" s="23"/>
      <c r="G41" s="24"/>
      <c r="H41" s="25"/>
      <c r="I41" s="26"/>
      <c r="J41" s="26"/>
      <c r="L41" s="63"/>
    </row>
    <row r="42" spans="2:12" x14ac:dyDescent="0.25">
      <c r="B42" s="21"/>
      <c r="C42" s="22"/>
      <c r="D42" s="21"/>
      <c r="E42" s="21"/>
      <c r="F42" s="23"/>
      <c r="G42" s="24"/>
      <c r="H42" s="25"/>
      <c r="I42" s="26"/>
      <c r="J42" s="26"/>
      <c r="L42" s="63"/>
    </row>
    <row r="43" spans="2:12" x14ac:dyDescent="0.25">
      <c r="B43" s="21"/>
      <c r="C43" s="22"/>
      <c r="D43" s="21"/>
      <c r="E43" s="21"/>
      <c r="F43" s="23"/>
      <c r="G43" s="24"/>
      <c r="H43" s="25"/>
      <c r="I43" s="26"/>
      <c r="J43" s="26"/>
      <c r="L43" s="63"/>
    </row>
    <row r="44" spans="2:12" x14ac:dyDescent="0.25">
      <c r="B44" s="21"/>
      <c r="C44" s="22"/>
      <c r="D44" s="21"/>
      <c r="E44" s="21"/>
      <c r="F44" s="23"/>
      <c r="G44" s="24"/>
      <c r="H44" s="25"/>
      <c r="I44" s="26"/>
      <c r="J44" s="26"/>
      <c r="L44" s="63"/>
    </row>
    <row r="45" spans="2:12" x14ac:dyDescent="0.25">
      <c r="B45" s="21"/>
      <c r="C45" s="22"/>
      <c r="D45" s="21"/>
      <c r="E45" s="21"/>
      <c r="F45" s="23"/>
      <c r="G45" s="24"/>
      <c r="H45" s="25"/>
      <c r="I45" s="26"/>
      <c r="J45" s="26"/>
      <c r="L45" s="63"/>
    </row>
    <row r="46" spans="2:12" x14ac:dyDescent="0.25">
      <c r="B46" s="21"/>
      <c r="C46" s="22"/>
      <c r="D46" s="21"/>
      <c r="E46" s="21"/>
      <c r="F46" s="23"/>
      <c r="G46" s="24"/>
      <c r="H46" s="25"/>
      <c r="I46" s="26"/>
      <c r="J46" s="26"/>
      <c r="L46" s="63"/>
    </row>
    <row r="47" spans="2:12" x14ac:dyDescent="0.25">
      <c r="B47" s="21"/>
      <c r="C47" s="22"/>
      <c r="D47" s="21"/>
      <c r="E47" s="21"/>
      <c r="F47" s="23"/>
      <c r="G47" s="24"/>
      <c r="H47" s="25"/>
      <c r="I47" s="26"/>
      <c r="J47" s="26"/>
      <c r="L47" s="63"/>
    </row>
    <row r="48" spans="2:12" x14ac:dyDescent="0.25">
      <c r="B48" s="21"/>
      <c r="C48" s="22"/>
      <c r="D48" s="21"/>
      <c r="E48" s="21"/>
      <c r="F48" s="23"/>
      <c r="G48" s="24"/>
      <c r="H48" s="25"/>
      <c r="I48" s="26"/>
      <c r="J48" s="26"/>
      <c r="L48" s="63"/>
    </row>
    <row r="49" spans="2:12" x14ac:dyDescent="0.25">
      <c r="B49" s="21"/>
      <c r="C49" s="22"/>
      <c r="D49" s="21"/>
      <c r="E49" s="21"/>
      <c r="F49" s="23"/>
      <c r="G49" s="24"/>
      <c r="H49" s="25"/>
      <c r="I49" s="26"/>
      <c r="J49" s="26"/>
      <c r="L49" s="63"/>
    </row>
    <row r="50" spans="2:12" x14ac:dyDescent="0.25">
      <c r="B50" s="21"/>
      <c r="C50" s="22"/>
      <c r="D50" s="21"/>
      <c r="E50" s="21"/>
      <c r="F50" s="23"/>
      <c r="G50" s="24"/>
      <c r="H50" s="25"/>
      <c r="I50" s="26"/>
      <c r="J50" s="26"/>
    </row>
    <row r="51" spans="2:12" x14ac:dyDescent="0.25">
      <c r="B51" s="21"/>
      <c r="C51" s="22"/>
      <c r="D51" s="21"/>
      <c r="E51" s="21"/>
      <c r="F51" s="23"/>
      <c r="G51" s="24"/>
      <c r="H51" s="25"/>
      <c r="I51" s="26"/>
      <c r="J51" s="26"/>
    </row>
    <row r="52" spans="2:12" x14ac:dyDescent="0.25">
      <c r="B52" s="21"/>
      <c r="C52" s="22"/>
      <c r="D52" s="21"/>
      <c r="E52" s="21"/>
      <c r="F52" s="23"/>
      <c r="G52" s="24"/>
      <c r="H52" s="25"/>
      <c r="I52" s="26"/>
      <c r="J52" s="26"/>
    </row>
    <row r="53" spans="2:12" x14ac:dyDescent="0.25">
      <c r="B53" s="21"/>
      <c r="C53" s="22"/>
      <c r="D53" s="21"/>
      <c r="E53" s="21"/>
      <c r="F53" s="23"/>
      <c r="G53" s="24"/>
      <c r="H53" s="25"/>
      <c r="I53" s="26"/>
      <c r="J53" s="26"/>
    </row>
    <row r="54" spans="2:12" x14ac:dyDescent="0.25">
      <c r="B54" s="21"/>
      <c r="C54" s="22"/>
      <c r="D54" s="21"/>
      <c r="E54" s="21"/>
      <c r="F54" s="23"/>
      <c r="G54" s="24"/>
      <c r="H54" s="25"/>
      <c r="I54" s="26"/>
      <c r="J54" s="26"/>
    </row>
    <row r="55" spans="2:12" x14ac:dyDescent="0.25">
      <c r="B55" s="21"/>
      <c r="C55" s="22"/>
      <c r="D55" s="21"/>
      <c r="E55" s="21"/>
      <c r="F55" s="23"/>
      <c r="G55" s="24"/>
      <c r="H55" s="25"/>
      <c r="I55" s="26"/>
      <c r="J55" s="26"/>
    </row>
    <row r="56" spans="2:12" x14ac:dyDescent="0.25">
      <c r="B56" s="21"/>
      <c r="C56" s="22"/>
      <c r="D56" s="21"/>
      <c r="E56" s="21"/>
      <c r="F56" s="23"/>
      <c r="G56" s="24"/>
      <c r="H56" s="25"/>
      <c r="I56" s="26"/>
      <c r="J56" s="26"/>
    </row>
    <row r="57" spans="2:12" x14ac:dyDescent="0.25">
      <c r="B57" s="21"/>
      <c r="C57" s="22"/>
      <c r="D57" s="21"/>
      <c r="E57" s="21"/>
      <c r="F57" s="23"/>
      <c r="G57" s="24"/>
      <c r="H57" s="25"/>
      <c r="I57" s="26"/>
      <c r="J57" s="26"/>
    </row>
    <row r="58" spans="2:12" x14ac:dyDescent="0.25">
      <c r="B58" s="21"/>
      <c r="C58" s="22"/>
      <c r="D58" s="21"/>
      <c r="E58" s="21"/>
      <c r="F58" s="23"/>
      <c r="G58" s="24"/>
      <c r="H58" s="25"/>
      <c r="I58" s="26"/>
      <c r="J58" s="26"/>
    </row>
    <row r="59" spans="2:12" x14ac:dyDescent="0.25">
      <c r="B59" s="21"/>
      <c r="C59" s="22"/>
      <c r="D59" s="21"/>
      <c r="E59" s="21"/>
      <c r="F59" s="23"/>
      <c r="G59" s="24"/>
      <c r="H59" s="25"/>
      <c r="I59" s="26"/>
      <c r="J59" s="26"/>
    </row>
    <row r="60" spans="2:12" x14ac:dyDescent="0.25">
      <c r="B60" s="21"/>
      <c r="C60" s="22"/>
      <c r="D60" s="21"/>
      <c r="E60" s="21"/>
      <c r="F60" s="23"/>
      <c r="G60" s="24"/>
      <c r="H60" s="25"/>
      <c r="I60" s="26"/>
      <c r="J60" s="26"/>
    </row>
    <row r="61" spans="2:12" x14ac:dyDescent="0.25">
      <c r="B61" s="21"/>
      <c r="C61" s="22"/>
      <c r="D61" s="21"/>
      <c r="E61" s="21"/>
      <c r="F61" s="23"/>
      <c r="G61" s="24"/>
      <c r="H61" s="25"/>
      <c r="I61" s="26"/>
      <c r="J61" s="26"/>
    </row>
    <row r="62" spans="2:12" x14ac:dyDescent="0.25">
      <c r="B62" s="21"/>
      <c r="C62" s="22"/>
      <c r="D62" s="21"/>
      <c r="E62" s="21"/>
      <c r="F62" s="23"/>
      <c r="G62" s="24"/>
      <c r="H62" s="25"/>
      <c r="I62" s="26"/>
      <c r="J62" s="26"/>
    </row>
    <row r="63" spans="2:12" x14ac:dyDescent="0.25">
      <c r="B63" s="21"/>
      <c r="C63" s="22"/>
      <c r="D63" s="21"/>
      <c r="E63" s="21"/>
      <c r="F63" s="23"/>
      <c r="G63" s="24"/>
      <c r="H63" s="25"/>
      <c r="I63" s="26"/>
      <c r="J63" s="26"/>
    </row>
    <row r="64" spans="2:12" x14ac:dyDescent="0.25">
      <c r="B64" s="21"/>
      <c r="C64" s="22"/>
      <c r="D64" s="21"/>
      <c r="E64" s="21"/>
      <c r="F64" s="23"/>
      <c r="G64" s="24"/>
      <c r="H64" s="25"/>
      <c r="I64" s="26"/>
      <c r="J64" s="26"/>
    </row>
    <row r="65" spans="2:10" x14ac:dyDescent="0.25">
      <c r="B65" s="21"/>
      <c r="C65" s="22"/>
      <c r="D65" s="21"/>
      <c r="E65" s="21"/>
      <c r="F65" s="23"/>
      <c r="G65" s="24"/>
      <c r="H65" s="25"/>
      <c r="I65" s="26"/>
      <c r="J65" s="26"/>
    </row>
    <row r="66" spans="2:10" x14ac:dyDescent="0.25">
      <c r="B66" s="21"/>
      <c r="C66" s="22"/>
      <c r="D66" s="21"/>
      <c r="E66" s="21"/>
      <c r="F66" s="23"/>
      <c r="G66" s="24"/>
      <c r="H66" s="25"/>
      <c r="I66" s="26"/>
      <c r="J66" s="26"/>
    </row>
    <row r="67" spans="2:10" x14ac:dyDescent="0.25">
      <c r="B67" s="21"/>
      <c r="C67" s="22"/>
      <c r="D67" s="21"/>
      <c r="E67" s="21"/>
      <c r="F67" s="23"/>
      <c r="G67" s="24"/>
      <c r="H67" s="25"/>
      <c r="I67" s="26"/>
      <c r="J67" s="26"/>
    </row>
    <row r="68" spans="2:10" x14ac:dyDescent="0.25">
      <c r="B68" s="21"/>
      <c r="C68" s="22"/>
      <c r="D68" s="21"/>
      <c r="E68" s="21"/>
      <c r="F68" s="23"/>
      <c r="G68" s="24"/>
      <c r="H68" s="25"/>
      <c r="I68" s="26"/>
      <c r="J68" s="26"/>
    </row>
    <row r="69" spans="2:10" x14ac:dyDescent="0.25">
      <c r="B69" s="21"/>
      <c r="C69" s="22"/>
      <c r="D69" s="21"/>
      <c r="E69" s="21"/>
      <c r="F69" s="23"/>
      <c r="G69" s="24"/>
      <c r="H69" s="25"/>
      <c r="I69" s="26"/>
      <c r="J69" s="26"/>
    </row>
    <row r="70" spans="2:10" x14ac:dyDescent="0.25">
      <c r="B70" s="21"/>
      <c r="C70" s="22"/>
      <c r="D70" s="21"/>
      <c r="E70" s="21"/>
      <c r="F70" s="23"/>
      <c r="G70" s="24"/>
      <c r="H70" s="25"/>
      <c r="I70" s="26"/>
      <c r="J70" s="26"/>
    </row>
    <row r="71" spans="2:10" x14ac:dyDescent="0.25">
      <c r="B71" s="21"/>
      <c r="C71" s="22"/>
      <c r="D71" s="21"/>
      <c r="E71" s="21"/>
      <c r="F71" s="23"/>
      <c r="G71" s="24"/>
      <c r="H71" s="25"/>
      <c r="I71" s="26"/>
      <c r="J71" s="26"/>
    </row>
    <row r="72" spans="2:10" x14ac:dyDescent="0.25">
      <c r="B72" s="21"/>
      <c r="C72" s="22"/>
      <c r="D72" s="21"/>
      <c r="E72" s="21"/>
      <c r="F72" s="23"/>
      <c r="G72" s="24"/>
      <c r="H72" s="25"/>
      <c r="I72" s="26"/>
      <c r="J72" s="26"/>
    </row>
    <row r="73" spans="2:10" x14ac:dyDescent="0.25">
      <c r="B73" s="21"/>
      <c r="C73" s="22"/>
      <c r="D73" s="21"/>
      <c r="E73" s="21"/>
      <c r="F73" s="23"/>
      <c r="G73" s="24"/>
      <c r="H73" s="25"/>
      <c r="I73" s="26"/>
      <c r="J73" s="26"/>
    </row>
    <row r="74" spans="2:10" x14ac:dyDescent="0.25">
      <c r="B74" s="21"/>
      <c r="C74" s="22"/>
      <c r="D74" s="21"/>
      <c r="E74" s="21"/>
      <c r="F74" s="23"/>
      <c r="G74" s="24"/>
      <c r="H74" s="25"/>
      <c r="I74" s="26"/>
      <c r="J74" s="26"/>
    </row>
    <row r="75" spans="2:10" x14ac:dyDescent="0.25">
      <c r="B75" s="21"/>
      <c r="C75" s="22"/>
      <c r="D75" s="21"/>
      <c r="E75" s="21"/>
      <c r="F75" s="23"/>
      <c r="G75" s="24"/>
      <c r="H75" s="25"/>
      <c r="I75" s="26"/>
      <c r="J75" s="26"/>
    </row>
    <row r="76" spans="2:10" x14ac:dyDescent="0.25">
      <c r="B76" s="21"/>
      <c r="C76" s="22"/>
      <c r="D76" s="21"/>
      <c r="E76" s="21"/>
      <c r="F76" s="23"/>
      <c r="G76" s="24"/>
      <c r="H76" s="25"/>
      <c r="I76" s="26"/>
      <c r="J76" s="26"/>
    </row>
    <row r="77" spans="2:10" x14ac:dyDescent="0.25">
      <c r="B77" s="21"/>
      <c r="C77" s="22"/>
      <c r="D77" s="21"/>
      <c r="E77" s="21"/>
      <c r="F77" s="23"/>
      <c r="G77" s="24"/>
      <c r="H77" s="25"/>
      <c r="I77" s="26"/>
      <c r="J77" s="26"/>
    </row>
    <row r="78" spans="2:10" x14ac:dyDescent="0.25">
      <c r="B78" s="21"/>
      <c r="C78" s="22"/>
      <c r="D78" s="21"/>
      <c r="E78" s="21"/>
      <c r="F78" s="23"/>
      <c r="G78" s="24"/>
      <c r="H78" s="25"/>
      <c r="I78" s="26"/>
      <c r="J78" s="26"/>
    </row>
    <row r="79" spans="2:10" x14ac:dyDescent="0.25">
      <c r="B79" s="21"/>
      <c r="C79" s="22"/>
      <c r="D79" s="21"/>
      <c r="E79" s="21"/>
      <c r="F79" s="23"/>
      <c r="G79" s="24"/>
      <c r="H79" s="25"/>
      <c r="I79" s="26"/>
      <c r="J79" s="26"/>
    </row>
    <row r="80" spans="2:10" x14ac:dyDescent="0.25">
      <c r="B80" s="21"/>
      <c r="C80" s="22"/>
      <c r="D80" s="21"/>
      <c r="E80" s="21"/>
      <c r="F80" s="23"/>
      <c r="G80" s="24"/>
      <c r="H80" s="25"/>
      <c r="I80" s="26"/>
      <c r="J80" s="26"/>
    </row>
    <row r="81" spans="2:10" x14ac:dyDescent="0.25">
      <c r="B81" s="21"/>
      <c r="C81" s="22"/>
      <c r="D81" s="21"/>
      <c r="E81" s="21"/>
      <c r="F81" s="23"/>
      <c r="G81" s="24"/>
      <c r="H81" s="25"/>
      <c r="I81" s="26"/>
      <c r="J81" s="26"/>
    </row>
    <row r="82" spans="2:10" x14ac:dyDescent="0.25">
      <c r="B82" s="21"/>
      <c r="C82" s="22"/>
      <c r="D82" s="21"/>
      <c r="E82" s="21"/>
      <c r="F82" s="23"/>
      <c r="G82" s="24"/>
      <c r="H82" s="25"/>
      <c r="I82" s="26"/>
      <c r="J82" s="26"/>
    </row>
    <row r="83" spans="2:10" x14ac:dyDescent="0.25">
      <c r="B83" s="21"/>
      <c r="C83" s="22"/>
      <c r="D83" s="21"/>
      <c r="E83" s="21"/>
      <c r="F83" s="23"/>
      <c r="G83" s="24"/>
      <c r="H83" s="25"/>
      <c r="I83" s="26"/>
      <c r="J83" s="26"/>
    </row>
    <row r="84" spans="2:10" x14ac:dyDescent="0.25">
      <c r="B84" s="21"/>
      <c r="C84" s="22"/>
      <c r="D84" s="21"/>
      <c r="E84" s="21"/>
      <c r="F84" s="23"/>
      <c r="G84" s="24"/>
      <c r="H84" s="25"/>
      <c r="I84" s="26"/>
      <c r="J84" s="26"/>
    </row>
    <row r="85" spans="2:10" x14ac:dyDescent="0.25">
      <c r="B85" s="21"/>
      <c r="C85" s="22"/>
      <c r="D85" s="21"/>
      <c r="E85" s="21"/>
      <c r="F85" s="23"/>
      <c r="G85" s="24"/>
      <c r="H85" s="25"/>
      <c r="I85" s="26"/>
      <c r="J85" s="26"/>
    </row>
    <row r="86" spans="2:10" x14ac:dyDescent="0.25">
      <c r="B86" s="21"/>
      <c r="C86" s="22"/>
      <c r="D86" s="21"/>
      <c r="E86" s="21"/>
      <c r="F86" s="23"/>
      <c r="G86" s="24"/>
      <c r="H86" s="25"/>
      <c r="I86" s="26"/>
      <c r="J86" s="26"/>
    </row>
    <row r="87" spans="2:10" x14ac:dyDescent="0.25">
      <c r="B87" s="21"/>
      <c r="C87" s="22"/>
      <c r="D87" s="21"/>
      <c r="E87" s="21"/>
      <c r="F87" s="23"/>
      <c r="G87" s="24"/>
      <c r="H87" s="25"/>
      <c r="I87" s="26"/>
      <c r="J87" s="26"/>
    </row>
    <row r="88" spans="2:10" x14ac:dyDescent="0.25">
      <c r="B88" s="21"/>
      <c r="C88" s="22"/>
      <c r="D88" s="21"/>
      <c r="E88" s="21"/>
      <c r="F88" s="23"/>
      <c r="G88" s="24"/>
      <c r="H88" s="25"/>
      <c r="I88" s="26"/>
      <c r="J88" s="26"/>
    </row>
    <row r="89" spans="2:10" x14ac:dyDescent="0.25">
      <c r="B89" s="21"/>
      <c r="C89" s="22"/>
      <c r="D89" s="21"/>
      <c r="E89" s="21"/>
      <c r="F89" s="23"/>
      <c r="G89" s="24"/>
      <c r="H89" s="25"/>
      <c r="I89" s="26"/>
      <c r="J89" s="26"/>
    </row>
    <row r="90" spans="2:10" x14ac:dyDescent="0.25">
      <c r="B90" s="21"/>
      <c r="C90" s="22"/>
      <c r="D90" s="21"/>
      <c r="E90" s="21"/>
      <c r="F90" s="23"/>
      <c r="G90" s="24"/>
      <c r="H90" s="25"/>
      <c r="I90" s="26"/>
      <c r="J90" s="26"/>
    </row>
    <row r="91" spans="2:10" x14ac:dyDescent="0.25">
      <c r="B91" s="21"/>
      <c r="C91" s="22"/>
      <c r="D91" s="21"/>
      <c r="E91" s="21"/>
      <c r="F91" s="23"/>
      <c r="G91" s="24"/>
      <c r="H91" s="25"/>
      <c r="I91" s="26"/>
      <c r="J91" s="26"/>
    </row>
    <row r="92" spans="2:10" x14ac:dyDescent="0.25">
      <c r="B92" s="21"/>
      <c r="C92" s="22"/>
      <c r="D92" s="21"/>
      <c r="E92" s="21"/>
      <c r="F92" s="23"/>
      <c r="G92" s="24"/>
      <c r="H92" s="25"/>
      <c r="I92" s="26"/>
      <c r="J92" s="26"/>
    </row>
    <row r="93" spans="2:10" x14ac:dyDescent="0.25">
      <c r="B93" s="21"/>
      <c r="C93" s="22"/>
      <c r="D93" s="21"/>
      <c r="E93" s="21"/>
      <c r="F93" s="23"/>
      <c r="G93" s="24"/>
      <c r="H93" s="25"/>
      <c r="I93" s="26"/>
      <c r="J93" s="26"/>
    </row>
    <row r="94" spans="2:10" x14ac:dyDescent="0.25">
      <c r="B94" s="21"/>
      <c r="C94" s="22"/>
      <c r="D94" s="21"/>
      <c r="E94" s="21"/>
      <c r="F94" s="23"/>
      <c r="G94" s="24"/>
      <c r="H94" s="25"/>
      <c r="I94" s="26"/>
      <c r="J94" s="26"/>
    </row>
    <row r="95" spans="2:10" x14ac:dyDescent="0.25">
      <c r="B95" s="21"/>
      <c r="C95" s="22"/>
      <c r="D95" s="21"/>
      <c r="E95" s="21"/>
      <c r="F95" s="23"/>
      <c r="G95" s="24"/>
      <c r="H95" s="25"/>
      <c r="I95" s="26"/>
      <c r="J95" s="26"/>
    </row>
    <row r="96" spans="2:10" x14ac:dyDescent="0.25">
      <c r="B96" s="21"/>
      <c r="C96" s="22"/>
      <c r="D96" s="21"/>
      <c r="E96" s="21"/>
      <c r="F96" s="23"/>
      <c r="G96" s="24"/>
      <c r="H96" s="25"/>
      <c r="I96" s="26"/>
      <c r="J96" s="26"/>
    </row>
    <row r="97" spans="2:10" x14ac:dyDescent="0.25">
      <c r="B97" s="21"/>
      <c r="C97" s="22"/>
      <c r="D97" s="21"/>
      <c r="E97" s="21"/>
      <c r="F97" s="23"/>
      <c r="G97" s="24"/>
      <c r="H97" s="25"/>
      <c r="I97" s="26"/>
      <c r="J97" s="26"/>
    </row>
    <row r="98" spans="2:10" x14ac:dyDescent="0.25">
      <c r="B98" s="21"/>
      <c r="C98" s="22"/>
      <c r="D98" s="21"/>
      <c r="E98" s="21"/>
      <c r="F98" s="23"/>
      <c r="G98" s="24"/>
      <c r="H98" s="25"/>
      <c r="I98" s="26"/>
      <c r="J98" s="26"/>
    </row>
    <row r="99" spans="2:10" x14ac:dyDescent="0.25">
      <c r="B99" s="21"/>
      <c r="C99" s="22"/>
      <c r="D99" s="21"/>
      <c r="E99" s="21"/>
      <c r="F99" s="23"/>
      <c r="G99" s="24"/>
      <c r="H99" s="25"/>
      <c r="I99" s="26"/>
      <c r="J99" s="26"/>
    </row>
    <row r="100" spans="2:10" x14ac:dyDescent="0.25">
      <c r="B100" s="21"/>
      <c r="C100" s="22"/>
      <c r="D100" s="21"/>
      <c r="E100" s="21"/>
      <c r="F100" s="23"/>
      <c r="G100" s="24"/>
      <c r="H100" s="25"/>
      <c r="I100" s="26"/>
      <c r="J100" s="26"/>
    </row>
    <row r="101" spans="2:10" x14ac:dyDescent="0.25">
      <c r="B101" s="21"/>
      <c r="C101" s="22"/>
      <c r="D101" s="21"/>
      <c r="E101" s="21"/>
      <c r="F101" s="23"/>
      <c r="G101" s="24"/>
      <c r="H101" s="25"/>
      <c r="I101" s="26"/>
      <c r="J101" s="26"/>
    </row>
    <row r="102" spans="2:10" x14ac:dyDescent="0.25">
      <c r="B102" s="21"/>
      <c r="C102" s="22"/>
      <c r="D102" s="21"/>
      <c r="E102" s="21"/>
      <c r="F102" s="23"/>
      <c r="G102" s="24"/>
      <c r="H102" s="25"/>
      <c r="I102" s="26"/>
      <c r="J102" s="26"/>
    </row>
    <row r="103" spans="2:10" x14ac:dyDescent="0.25">
      <c r="B103" s="21"/>
      <c r="C103" s="22"/>
      <c r="D103" s="21"/>
      <c r="E103" s="21"/>
      <c r="F103" s="23"/>
      <c r="G103" s="24"/>
      <c r="H103" s="25"/>
      <c r="I103" s="26"/>
      <c r="J103" s="26"/>
    </row>
    <row r="104" spans="2:10" x14ac:dyDescent="0.25">
      <c r="B104" s="21"/>
      <c r="C104" s="22"/>
      <c r="D104" s="21"/>
      <c r="E104" s="21"/>
      <c r="F104" s="23"/>
      <c r="G104" s="24"/>
      <c r="H104" s="25"/>
      <c r="I104" s="26"/>
      <c r="J104" s="26"/>
    </row>
    <row r="105" spans="2:10" x14ac:dyDescent="0.25">
      <c r="B105" s="21"/>
      <c r="C105" s="22"/>
      <c r="D105" s="21"/>
      <c r="E105" s="21"/>
      <c r="F105" s="23"/>
      <c r="G105" s="24"/>
      <c r="H105" s="25"/>
      <c r="I105" s="26"/>
      <c r="J105" s="26"/>
    </row>
    <row r="106" spans="2:10" x14ac:dyDescent="0.25">
      <c r="B106" s="21"/>
      <c r="C106" s="22"/>
      <c r="D106" s="21"/>
      <c r="E106" s="21"/>
      <c r="F106" s="23"/>
      <c r="G106" s="24"/>
      <c r="H106" s="25"/>
      <c r="I106" s="26"/>
      <c r="J106" s="26"/>
    </row>
    <row r="107" spans="2:10" x14ac:dyDescent="0.25">
      <c r="B107" s="21"/>
      <c r="C107" s="22"/>
      <c r="D107" s="21"/>
      <c r="E107" s="21"/>
      <c r="F107" s="23"/>
      <c r="G107" s="24"/>
      <c r="H107" s="25"/>
      <c r="I107" s="26"/>
      <c r="J107" s="26"/>
    </row>
    <row r="108" spans="2:10" x14ac:dyDescent="0.25">
      <c r="B108" s="21"/>
      <c r="C108" s="22"/>
      <c r="D108" s="21"/>
      <c r="E108" s="21"/>
      <c r="F108" s="23"/>
      <c r="G108" s="24"/>
      <c r="H108" s="25"/>
      <c r="I108" s="26"/>
      <c r="J108" s="26"/>
    </row>
    <row r="109" spans="2:10" x14ac:dyDescent="0.25">
      <c r="B109" s="21"/>
      <c r="C109" s="22"/>
      <c r="D109" s="21"/>
      <c r="E109" s="21"/>
      <c r="F109" s="23"/>
      <c r="G109" s="24"/>
      <c r="H109" s="25"/>
      <c r="I109" s="26"/>
      <c r="J109" s="26"/>
    </row>
    <row r="110" spans="2:10" x14ac:dyDescent="0.25">
      <c r="B110" s="21"/>
      <c r="C110" s="22"/>
      <c r="D110" s="21"/>
      <c r="E110" s="21"/>
      <c r="F110" s="23"/>
      <c r="G110" s="24"/>
      <c r="H110" s="25"/>
      <c r="I110" s="26"/>
      <c r="J110" s="26"/>
    </row>
    <row r="111" spans="2:10" x14ac:dyDescent="0.25">
      <c r="B111" s="21"/>
      <c r="C111" s="22"/>
      <c r="D111" s="21"/>
      <c r="E111" s="21"/>
      <c r="F111" s="23"/>
      <c r="G111" s="24"/>
      <c r="H111" s="25"/>
      <c r="I111" s="26"/>
      <c r="J111" s="26"/>
    </row>
    <row r="112" spans="2:10" x14ac:dyDescent="0.25">
      <c r="B112" s="21"/>
      <c r="C112" s="22"/>
      <c r="D112" s="21"/>
      <c r="E112" s="21"/>
      <c r="F112" s="23"/>
      <c r="G112" s="24"/>
      <c r="H112" s="25"/>
      <c r="I112" s="26"/>
      <c r="J112" s="26"/>
    </row>
    <row r="113" spans="2:10" x14ac:dyDescent="0.25">
      <c r="B113" s="21"/>
      <c r="C113" s="22"/>
      <c r="D113" s="21"/>
      <c r="E113" s="21"/>
      <c r="F113" s="23"/>
      <c r="G113" s="24"/>
      <c r="H113" s="25"/>
      <c r="I113" s="26"/>
      <c r="J113" s="26"/>
    </row>
    <row r="114" spans="2:10" x14ac:dyDescent="0.25">
      <c r="B114" s="21"/>
      <c r="C114" s="22"/>
      <c r="D114" s="21"/>
      <c r="E114" s="21"/>
      <c r="F114" s="23"/>
      <c r="G114" s="24"/>
      <c r="H114" s="25"/>
      <c r="I114" s="26"/>
      <c r="J114" s="26"/>
    </row>
    <row r="115" spans="2:10" x14ac:dyDescent="0.25">
      <c r="B115" s="21"/>
      <c r="C115" s="22"/>
      <c r="D115" s="21"/>
      <c r="E115" s="21"/>
      <c r="F115" s="23"/>
      <c r="G115" s="24"/>
      <c r="H115" s="25"/>
      <c r="I115" s="26"/>
      <c r="J115" s="26"/>
    </row>
    <row r="116" spans="2:10" x14ac:dyDescent="0.25">
      <c r="B116" s="21"/>
      <c r="C116" s="22"/>
      <c r="D116" s="21"/>
      <c r="E116" s="21"/>
      <c r="F116" s="23"/>
      <c r="G116" s="24"/>
      <c r="H116" s="25"/>
      <c r="I116" s="26"/>
      <c r="J116" s="26"/>
    </row>
    <row r="117" spans="2:10" x14ac:dyDescent="0.25">
      <c r="B117" s="21"/>
      <c r="C117" s="22"/>
      <c r="D117" s="21"/>
      <c r="E117" s="21"/>
      <c r="F117" s="23"/>
      <c r="G117" s="24"/>
      <c r="H117" s="25"/>
      <c r="I117" s="26"/>
      <c r="J117" s="26"/>
    </row>
    <row r="118" spans="2:10" x14ac:dyDescent="0.25">
      <c r="B118" s="21"/>
      <c r="C118" s="22"/>
      <c r="D118" s="21"/>
      <c r="E118" s="21"/>
      <c r="F118" s="23"/>
      <c r="G118" s="24"/>
      <c r="H118" s="25"/>
      <c r="I118" s="26"/>
      <c r="J118" s="26"/>
    </row>
    <row r="119" spans="2:10" x14ac:dyDescent="0.25">
      <c r="B119" s="21"/>
      <c r="C119" s="22"/>
      <c r="D119" s="21"/>
      <c r="E119" s="21"/>
      <c r="F119" s="23"/>
      <c r="G119" s="24"/>
      <c r="H119" s="25"/>
      <c r="I119" s="26"/>
      <c r="J119" s="26"/>
    </row>
    <row r="120" spans="2:10" x14ac:dyDescent="0.25">
      <c r="B120" s="21"/>
      <c r="C120" s="22"/>
      <c r="D120" s="21"/>
      <c r="E120" s="21"/>
      <c r="F120" s="23"/>
      <c r="G120" s="24"/>
      <c r="H120" s="25"/>
      <c r="I120" s="26"/>
      <c r="J120" s="26"/>
    </row>
    <row r="121" spans="2:10" x14ac:dyDescent="0.25">
      <c r="B121" s="21"/>
      <c r="C121" s="22"/>
      <c r="D121" s="21"/>
      <c r="E121" s="21"/>
      <c r="F121" s="23"/>
      <c r="G121" s="24"/>
      <c r="H121" s="25"/>
      <c r="I121" s="26"/>
      <c r="J121" s="26"/>
    </row>
    <row r="122" spans="2:10" x14ac:dyDescent="0.25">
      <c r="B122" s="21"/>
      <c r="C122" s="22"/>
      <c r="D122" s="21"/>
      <c r="E122" s="21"/>
      <c r="F122" s="23"/>
      <c r="G122" s="24"/>
      <c r="H122" s="25"/>
      <c r="I122" s="26"/>
      <c r="J122" s="26"/>
    </row>
    <row r="123" spans="2:10" x14ac:dyDescent="0.25">
      <c r="B123" s="21"/>
      <c r="C123" s="22"/>
      <c r="D123" s="21"/>
      <c r="E123" s="21"/>
      <c r="F123" s="23"/>
      <c r="G123" s="24"/>
      <c r="H123" s="25"/>
      <c r="I123" s="26"/>
      <c r="J123" s="26"/>
    </row>
    <row r="124" spans="2:10" x14ac:dyDescent="0.25">
      <c r="B124" s="21"/>
      <c r="C124" s="22"/>
      <c r="D124" s="21"/>
      <c r="E124" s="21"/>
      <c r="F124" s="23"/>
      <c r="G124" s="24"/>
      <c r="H124" s="25"/>
      <c r="I124" s="26"/>
      <c r="J124" s="26"/>
    </row>
    <row r="125" spans="2:10" x14ac:dyDescent="0.25">
      <c r="B125" s="21"/>
      <c r="C125" s="22"/>
      <c r="D125" s="21"/>
      <c r="E125" s="21"/>
      <c r="F125" s="23"/>
      <c r="G125" s="24"/>
      <c r="H125" s="25"/>
      <c r="I125" s="26"/>
      <c r="J125" s="26"/>
    </row>
    <row r="126" spans="2:10" x14ac:dyDescent="0.25">
      <c r="B126" s="21"/>
      <c r="C126" s="22"/>
      <c r="D126" s="21"/>
      <c r="E126" s="21"/>
      <c r="F126" s="23"/>
      <c r="G126" s="24"/>
      <c r="H126" s="25"/>
      <c r="I126" s="26"/>
      <c r="J126" s="26"/>
    </row>
    <row r="127" spans="2:10" x14ac:dyDescent="0.25">
      <c r="B127" s="21"/>
      <c r="C127" s="22"/>
      <c r="D127" s="21"/>
      <c r="E127" s="21"/>
      <c r="F127" s="23"/>
      <c r="G127" s="24"/>
      <c r="H127" s="25"/>
      <c r="I127" s="26"/>
      <c r="J127" s="26"/>
    </row>
    <row r="128" spans="2:10" x14ac:dyDescent="0.25">
      <c r="B128" s="21"/>
      <c r="C128" s="22"/>
      <c r="D128" s="21"/>
      <c r="E128" s="21"/>
      <c r="F128" s="23"/>
      <c r="G128" s="24"/>
      <c r="H128" s="25"/>
      <c r="I128" s="26"/>
      <c r="J128" s="26"/>
    </row>
    <row r="129" spans="2:10" x14ac:dyDescent="0.25">
      <c r="B129" s="21"/>
      <c r="C129" s="22"/>
      <c r="D129" s="21"/>
      <c r="E129" s="21"/>
      <c r="F129" s="23"/>
      <c r="G129" s="24"/>
      <c r="H129" s="25"/>
      <c r="I129" s="26"/>
      <c r="J129" s="26"/>
    </row>
    <row r="130" spans="2:10" x14ac:dyDescent="0.25">
      <c r="B130" s="21"/>
      <c r="C130" s="22"/>
      <c r="D130" s="21"/>
      <c r="E130" s="21"/>
      <c r="F130" s="23"/>
      <c r="G130" s="24"/>
      <c r="H130" s="25"/>
      <c r="I130" s="26"/>
      <c r="J130" s="26"/>
    </row>
    <row r="131" spans="2:10" x14ac:dyDescent="0.25">
      <c r="B131" s="21"/>
      <c r="C131" s="22"/>
      <c r="D131" s="21"/>
      <c r="E131" s="21"/>
      <c r="F131" s="23"/>
      <c r="G131" s="24"/>
      <c r="H131" s="25"/>
      <c r="I131" s="26"/>
      <c r="J131" s="26"/>
    </row>
    <row r="132" spans="2:10" x14ac:dyDescent="0.25">
      <c r="B132" s="21"/>
      <c r="C132" s="22"/>
      <c r="D132" s="21"/>
      <c r="E132" s="21"/>
      <c r="F132" s="23"/>
      <c r="G132" s="24"/>
      <c r="H132" s="25"/>
      <c r="I132" s="26"/>
      <c r="J132" s="26"/>
    </row>
    <row r="133" spans="2:10" x14ac:dyDescent="0.25">
      <c r="B133" s="21"/>
      <c r="C133" s="22"/>
      <c r="D133" s="21"/>
      <c r="E133" s="21"/>
      <c r="F133" s="23"/>
      <c r="G133" s="24"/>
      <c r="H133" s="25"/>
      <c r="I133" s="26"/>
      <c r="J133" s="26"/>
    </row>
    <row r="134" spans="2:10" x14ac:dyDescent="0.25">
      <c r="B134" s="21"/>
      <c r="C134" s="22"/>
      <c r="D134" s="21"/>
      <c r="E134" s="21"/>
      <c r="F134" s="23"/>
      <c r="G134" s="24"/>
      <c r="H134" s="25"/>
      <c r="I134" s="26"/>
      <c r="J134" s="26"/>
    </row>
    <row r="135" spans="2:10" x14ac:dyDescent="0.25">
      <c r="B135" s="21"/>
      <c r="C135" s="22"/>
      <c r="D135" s="21"/>
      <c r="E135" s="21"/>
      <c r="F135" s="23"/>
      <c r="G135" s="24"/>
      <c r="H135" s="25"/>
      <c r="I135" s="26"/>
      <c r="J135" s="26"/>
    </row>
    <row r="136" spans="2:10" x14ac:dyDescent="0.25">
      <c r="B136" s="21"/>
      <c r="C136" s="22"/>
      <c r="D136" s="21"/>
      <c r="E136" s="21"/>
      <c r="F136" s="23"/>
      <c r="G136" s="24"/>
      <c r="H136" s="25"/>
      <c r="I136" s="26"/>
      <c r="J136" s="26"/>
    </row>
    <row r="137" spans="2:10" x14ac:dyDescent="0.25">
      <c r="B137" s="21"/>
      <c r="C137" s="22"/>
      <c r="D137" s="21"/>
      <c r="E137" s="21"/>
      <c r="F137" s="23"/>
      <c r="G137" s="24"/>
      <c r="H137" s="25"/>
      <c r="I137" s="26"/>
      <c r="J137" s="26"/>
    </row>
    <row r="138" spans="2:10" x14ac:dyDescent="0.25">
      <c r="B138" s="21"/>
      <c r="C138" s="22"/>
      <c r="D138" s="21"/>
      <c r="E138" s="21"/>
      <c r="F138" s="23"/>
      <c r="G138" s="24"/>
      <c r="H138" s="25"/>
      <c r="I138" s="26"/>
      <c r="J138" s="26"/>
    </row>
    <row r="139" spans="2:10" x14ac:dyDescent="0.25">
      <c r="B139" s="21"/>
      <c r="C139" s="22"/>
      <c r="D139" s="21"/>
      <c r="E139" s="21"/>
      <c r="F139" s="23"/>
      <c r="G139" s="24"/>
      <c r="H139" s="25"/>
      <c r="I139" s="26"/>
      <c r="J139" s="26"/>
    </row>
    <row r="140" spans="2:10" x14ac:dyDescent="0.25">
      <c r="B140" s="21"/>
      <c r="C140" s="22"/>
      <c r="D140" s="21"/>
      <c r="E140" s="21"/>
      <c r="F140" s="23"/>
      <c r="G140" s="24"/>
      <c r="H140" s="25"/>
      <c r="I140" s="26"/>
      <c r="J140" s="26"/>
    </row>
    <row r="141" spans="2:10" x14ac:dyDescent="0.25">
      <c r="B141" s="21"/>
      <c r="C141" s="22"/>
      <c r="D141" s="21"/>
      <c r="E141" s="21"/>
      <c r="F141" s="23"/>
      <c r="G141" s="24"/>
      <c r="H141" s="25"/>
      <c r="I141" s="26"/>
      <c r="J141" s="26"/>
    </row>
    <row r="142" spans="2:10" x14ac:dyDescent="0.25">
      <c r="B142" s="21"/>
      <c r="C142" s="22"/>
      <c r="D142" s="21"/>
      <c r="E142" s="21"/>
      <c r="F142" s="23"/>
      <c r="G142" s="24"/>
      <c r="H142" s="25"/>
      <c r="I142" s="26"/>
      <c r="J142" s="26"/>
    </row>
    <row r="143" spans="2:10" x14ac:dyDescent="0.25">
      <c r="B143" s="21"/>
      <c r="C143" s="22"/>
      <c r="D143" s="21"/>
      <c r="E143" s="21"/>
      <c r="F143" s="23"/>
      <c r="G143" s="24"/>
      <c r="H143" s="25"/>
      <c r="I143" s="26"/>
      <c r="J143" s="26"/>
    </row>
    <row r="144" spans="2:10" x14ac:dyDescent="0.25">
      <c r="B144" s="21"/>
      <c r="C144" s="22"/>
      <c r="D144" s="21"/>
      <c r="E144" s="21"/>
      <c r="F144" s="23"/>
      <c r="G144" s="24"/>
      <c r="H144" s="25"/>
      <c r="I144" s="26"/>
      <c r="J144" s="26"/>
    </row>
    <row r="145" spans="2:10" x14ac:dyDescent="0.25">
      <c r="B145" s="21"/>
      <c r="C145" s="22"/>
      <c r="D145" s="21"/>
      <c r="E145" s="21"/>
      <c r="F145" s="23"/>
      <c r="G145" s="24"/>
      <c r="H145" s="25"/>
      <c r="I145" s="26"/>
      <c r="J145" s="26"/>
    </row>
    <row r="146" spans="2:10" x14ac:dyDescent="0.25">
      <c r="B146" s="21"/>
      <c r="C146" s="22"/>
      <c r="D146" s="21"/>
      <c r="E146" s="21"/>
      <c r="F146" s="23"/>
      <c r="G146" s="24"/>
      <c r="H146" s="25"/>
      <c r="I146" s="26"/>
      <c r="J146" s="26"/>
    </row>
    <row r="147" spans="2:10" x14ac:dyDescent="0.25">
      <c r="B147" s="21"/>
      <c r="C147" s="22"/>
      <c r="D147" s="21"/>
      <c r="E147" s="21"/>
      <c r="F147" s="23"/>
      <c r="G147" s="24"/>
      <c r="H147" s="25"/>
      <c r="I147" s="26"/>
      <c r="J147" s="26"/>
    </row>
    <row r="148" spans="2:10" x14ac:dyDescent="0.25">
      <c r="B148" s="21"/>
      <c r="C148" s="22"/>
      <c r="D148" s="21"/>
      <c r="E148" s="21"/>
      <c r="F148" s="23"/>
      <c r="G148" s="24"/>
      <c r="H148" s="25"/>
      <c r="I148" s="26"/>
      <c r="J148" s="26"/>
    </row>
    <row r="149" spans="2:10" x14ac:dyDescent="0.25">
      <c r="B149" s="21"/>
      <c r="C149" s="22"/>
      <c r="D149" s="21"/>
      <c r="E149" s="21"/>
      <c r="F149" s="23"/>
      <c r="G149" s="24"/>
      <c r="H149" s="25"/>
      <c r="I149" s="26"/>
      <c r="J149" s="26"/>
    </row>
    <row r="150" spans="2:10" x14ac:dyDescent="0.25">
      <c r="B150" s="21"/>
      <c r="C150" s="22"/>
      <c r="D150" s="21"/>
      <c r="E150" s="21"/>
      <c r="F150" s="23"/>
      <c r="G150" s="24"/>
      <c r="H150" s="25"/>
      <c r="I150" s="26"/>
      <c r="J150" s="26"/>
    </row>
    <row r="151" spans="2:10" x14ac:dyDescent="0.25">
      <c r="B151" s="21"/>
      <c r="C151" s="22"/>
      <c r="D151" s="21"/>
      <c r="E151" s="21"/>
      <c r="F151" s="23"/>
      <c r="G151" s="24"/>
      <c r="H151" s="25"/>
      <c r="I151" s="26"/>
      <c r="J151" s="26"/>
    </row>
    <row r="152" spans="2:10" x14ac:dyDescent="0.25">
      <c r="B152" s="21"/>
      <c r="C152" s="22"/>
      <c r="D152" s="21"/>
      <c r="E152" s="21"/>
      <c r="F152" s="23"/>
      <c r="G152" s="24"/>
      <c r="H152" s="25"/>
      <c r="I152" s="26"/>
      <c r="J152" s="26"/>
    </row>
    <row r="153" spans="2:10" x14ac:dyDescent="0.25">
      <c r="B153" s="21"/>
      <c r="C153" s="22"/>
      <c r="D153" s="21"/>
      <c r="E153" s="21"/>
      <c r="F153" s="23"/>
      <c r="G153" s="24"/>
      <c r="H153" s="25"/>
      <c r="I153" s="26"/>
      <c r="J153" s="26"/>
    </row>
    <row r="154" spans="2:10" x14ac:dyDescent="0.25">
      <c r="B154" s="21"/>
      <c r="C154" s="22"/>
      <c r="D154" s="21"/>
      <c r="E154" s="21"/>
      <c r="F154" s="23"/>
      <c r="G154" s="24"/>
      <c r="H154" s="25"/>
      <c r="I154" s="26"/>
      <c r="J154" s="26"/>
    </row>
    <row r="155" spans="2:10" x14ac:dyDescent="0.25">
      <c r="B155" s="21"/>
      <c r="C155" s="22"/>
      <c r="D155" s="21"/>
      <c r="E155" s="21"/>
      <c r="F155" s="23"/>
      <c r="G155" s="24"/>
      <c r="H155" s="25"/>
      <c r="I155" s="26"/>
      <c r="J155" s="26"/>
    </row>
    <row r="156" spans="2:10" x14ac:dyDescent="0.25">
      <c r="B156" s="21"/>
      <c r="C156" s="22"/>
      <c r="D156" s="21"/>
      <c r="E156" s="21"/>
      <c r="F156" s="23"/>
      <c r="G156" s="24"/>
      <c r="H156" s="25"/>
      <c r="I156" s="26"/>
      <c r="J156" s="26"/>
    </row>
    <row r="157" spans="2:10" x14ac:dyDescent="0.25">
      <c r="B157" s="21"/>
      <c r="C157" s="22"/>
      <c r="D157" s="21"/>
      <c r="E157" s="21"/>
      <c r="F157" s="23"/>
      <c r="G157" s="24"/>
      <c r="H157" s="25"/>
      <c r="I157" s="26"/>
      <c r="J157" s="26"/>
    </row>
    <row r="158" spans="2:10" x14ac:dyDescent="0.25">
      <c r="B158" s="21"/>
      <c r="C158" s="22"/>
      <c r="D158" s="21"/>
      <c r="E158" s="21"/>
      <c r="F158" s="23"/>
      <c r="G158" s="24"/>
      <c r="H158" s="25"/>
      <c r="I158" s="26"/>
      <c r="J158" s="26"/>
    </row>
    <row r="159" spans="2:10" x14ac:dyDescent="0.25">
      <c r="B159" s="21"/>
      <c r="C159" s="22"/>
      <c r="D159" s="21"/>
      <c r="E159" s="21"/>
      <c r="F159" s="23"/>
      <c r="G159" s="24"/>
      <c r="H159" s="25"/>
      <c r="I159" s="26"/>
      <c r="J159" s="26"/>
    </row>
    <row r="160" spans="2:10" x14ac:dyDescent="0.25">
      <c r="B160" s="21"/>
      <c r="C160" s="22"/>
      <c r="D160" s="21"/>
      <c r="E160" s="21"/>
      <c r="F160" s="23"/>
      <c r="G160" s="24"/>
      <c r="H160" s="25"/>
      <c r="I160" s="26"/>
      <c r="J160" s="26"/>
    </row>
    <row r="161" spans="2:10" x14ac:dyDescent="0.25">
      <c r="B161" s="21"/>
      <c r="C161" s="22"/>
      <c r="D161" s="21"/>
      <c r="E161" s="21"/>
      <c r="F161" s="23"/>
      <c r="G161" s="24"/>
      <c r="H161" s="25"/>
      <c r="I161" s="26"/>
      <c r="J161" s="26"/>
    </row>
    <row r="162" spans="2:10" x14ac:dyDescent="0.25">
      <c r="B162" s="21"/>
      <c r="C162" s="22"/>
      <c r="D162" s="21"/>
      <c r="E162" s="21"/>
      <c r="F162" s="23"/>
      <c r="G162" s="24"/>
      <c r="H162" s="25"/>
      <c r="I162" s="26"/>
      <c r="J162" s="26"/>
    </row>
    <row r="163" spans="2:10" x14ac:dyDescent="0.25">
      <c r="B163" s="21"/>
      <c r="C163" s="22"/>
      <c r="D163" s="21"/>
      <c r="E163" s="21"/>
      <c r="F163" s="23"/>
      <c r="G163" s="24"/>
      <c r="H163" s="25"/>
      <c r="I163" s="26"/>
      <c r="J163" s="26"/>
    </row>
    <row r="164" spans="2:10" x14ac:dyDescent="0.25">
      <c r="B164" s="21"/>
      <c r="C164" s="22"/>
      <c r="D164" s="21"/>
      <c r="E164" s="21"/>
      <c r="F164" s="23"/>
      <c r="G164" s="24"/>
      <c r="H164" s="25"/>
      <c r="I164" s="26"/>
      <c r="J164" s="26"/>
    </row>
    <row r="165" spans="2:10" x14ac:dyDescent="0.25">
      <c r="B165" s="21"/>
      <c r="C165" s="22"/>
      <c r="D165" s="21"/>
      <c r="E165" s="21"/>
      <c r="F165" s="23"/>
      <c r="G165" s="24"/>
      <c r="H165" s="25"/>
      <c r="I165" s="26"/>
      <c r="J165" s="26"/>
    </row>
    <row r="166" spans="2:10" x14ac:dyDescent="0.25">
      <c r="B166" s="21"/>
      <c r="C166" s="22"/>
      <c r="D166" s="21"/>
      <c r="E166" s="21"/>
      <c r="F166" s="23"/>
      <c r="G166" s="24"/>
      <c r="H166" s="25"/>
      <c r="I166" s="26"/>
      <c r="J166" s="26"/>
    </row>
    <row r="167" spans="2:10" x14ac:dyDescent="0.25">
      <c r="B167" s="21"/>
      <c r="C167" s="22"/>
      <c r="D167" s="21"/>
      <c r="E167" s="21"/>
      <c r="F167" s="23"/>
      <c r="G167" s="24"/>
      <c r="H167" s="25"/>
      <c r="I167" s="26"/>
      <c r="J167" s="26"/>
    </row>
    <row r="168" spans="2:10" x14ac:dyDescent="0.25">
      <c r="B168" s="21"/>
      <c r="C168" s="22"/>
      <c r="D168" s="21"/>
      <c r="E168" s="21"/>
      <c r="F168" s="23"/>
      <c r="G168" s="24"/>
      <c r="H168" s="25"/>
      <c r="I168" s="26"/>
      <c r="J168" s="26"/>
    </row>
    <row r="169" spans="2:10" x14ac:dyDescent="0.25">
      <c r="B169" s="21"/>
      <c r="C169" s="22"/>
      <c r="D169" s="21"/>
      <c r="E169" s="21"/>
      <c r="F169" s="23"/>
      <c r="G169" s="24"/>
      <c r="H169" s="25"/>
      <c r="I169" s="26"/>
      <c r="J169" s="26"/>
    </row>
    <row r="170" spans="2:10" x14ac:dyDescent="0.25">
      <c r="B170" s="21"/>
      <c r="C170" s="22"/>
      <c r="D170" s="21"/>
      <c r="E170" s="21"/>
      <c r="F170" s="23"/>
      <c r="G170" s="24"/>
      <c r="H170" s="25"/>
      <c r="I170" s="26"/>
      <c r="J170" s="26"/>
    </row>
    <row r="171" spans="2:10" x14ac:dyDescent="0.25">
      <c r="B171" s="21"/>
      <c r="C171" s="22"/>
      <c r="D171" s="21"/>
      <c r="E171" s="21"/>
      <c r="F171" s="23"/>
      <c r="G171" s="24"/>
      <c r="H171" s="25"/>
      <c r="I171" s="26"/>
      <c r="J171" s="26"/>
    </row>
    <row r="172" spans="2:10" x14ac:dyDescent="0.25">
      <c r="B172" s="21"/>
      <c r="C172" s="22"/>
      <c r="D172" s="21"/>
      <c r="E172" s="21"/>
      <c r="F172" s="23"/>
      <c r="G172" s="24"/>
      <c r="H172" s="25"/>
      <c r="I172" s="26"/>
      <c r="J172" s="26"/>
    </row>
    <row r="173" spans="2:10" x14ac:dyDescent="0.25">
      <c r="B173" s="21"/>
      <c r="C173" s="22"/>
      <c r="D173" s="21"/>
      <c r="E173" s="21"/>
      <c r="F173" s="23"/>
      <c r="G173" s="24"/>
      <c r="H173" s="25"/>
      <c r="I173" s="26"/>
      <c r="J173" s="26"/>
    </row>
    <row r="174" spans="2:10" x14ac:dyDescent="0.25">
      <c r="B174" s="21"/>
      <c r="C174" s="22"/>
      <c r="D174" s="21"/>
      <c r="E174" s="21"/>
      <c r="F174" s="23"/>
      <c r="G174" s="24"/>
      <c r="H174" s="25"/>
      <c r="I174" s="26"/>
      <c r="J174" s="26"/>
    </row>
    <row r="175" spans="2:10" x14ac:dyDescent="0.25">
      <c r="B175" s="21"/>
      <c r="C175" s="22"/>
      <c r="D175" s="21"/>
      <c r="E175" s="21"/>
      <c r="F175" s="23"/>
      <c r="G175" s="24"/>
      <c r="H175" s="25"/>
      <c r="I175" s="26"/>
      <c r="J175" s="26"/>
    </row>
    <row r="176" spans="2:10" x14ac:dyDescent="0.25">
      <c r="B176" s="21"/>
      <c r="C176" s="22"/>
      <c r="D176" s="21"/>
      <c r="E176" s="21"/>
      <c r="F176" s="23"/>
      <c r="G176" s="24"/>
      <c r="H176" s="25"/>
      <c r="I176" s="26"/>
      <c r="J176" s="26"/>
    </row>
    <row r="177" spans="2:10" x14ac:dyDescent="0.25">
      <c r="B177" s="21"/>
      <c r="C177" s="22"/>
      <c r="D177" s="21"/>
      <c r="E177" s="21"/>
      <c r="F177" s="23"/>
      <c r="G177" s="24"/>
      <c r="H177" s="25"/>
      <c r="I177" s="26"/>
      <c r="J177" s="26"/>
    </row>
    <row r="178" spans="2:10" x14ac:dyDescent="0.25">
      <c r="B178" s="21"/>
      <c r="C178" s="22"/>
      <c r="D178" s="21"/>
      <c r="E178" s="21"/>
      <c r="F178" s="23"/>
      <c r="G178" s="24"/>
      <c r="H178" s="25"/>
      <c r="I178" s="26"/>
      <c r="J178" s="26"/>
    </row>
    <row r="179" spans="2:10" x14ac:dyDescent="0.25">
      <c r="B179" s="21"/>
      <c r="C179" s="22"/>
      <c r="D179" s="21"/>
      <c r="E179" s="21"/>
      <c r="F179" s="23"/>
      <c r="G179" s="24"/>
      <c r="H179" s="25"/>
      <c r="I179" s="26"/>
      <c r="J179" s="26"/>
    </row>
    <row r="180" spans="2:10" x14ac:dyDescent="0.25">
      <c r="B180" s="21"/>
      <c r="C180" s="22"/>
      <c r="D180" s="21"/>
      <c r="E180" s="21"/>
      <c r="F180" s="23"/>
      <c r="G180" s="24"/>
      <c r="H180" s="25"/>
      <c r="I180" s="26"/>
      <c r="J180" s="26"/>
    </row>
    <row r="181" spans="2:10" x14ac:dyDescent="0.25">
      <c r="B181" s="21"/>
      <c r="C181" s="22"/>
      <c r="D181" s="21"/>
      <c r="E181" s="21"/>
      <c r="F181" s="23"/>
      <c r="G181" s="24"/>
      <c r="H181" s="25"/>
      <c r="I181" s="26"/>
      <c r="J181" s="26"/>
    </row>
    <row r="182" spans="2:10" x14ac:dyDescent="0.25">
      <c r="B182" s="21"/>
      <c r="C182" s="22"/>
      <c r="D182" s="21"/>
      <c r="E182" s="21"/>
      <c r="F182" s="23"/>
      <c r="G182" s="24"/>
      <c r="H182" s="25"/>
      <c r="I182" s="26"/>
      <c r="J182" s="26"/>
    </row>
    <row r="183" spans="2:10" x14ac:dyDescent="0.25">
      <c r="B183" s="21"/>
      <c r="C183" s="22"/>
      <c r="D183" s="21"/>
      <c r="E183" s="21"/>
      <c r="F183" s="23"/>
      <c r="G183" s="24"/>
      <c r="H183" s="25"/>
      <c r="I183" s="26"/>
      <c r="J183" s="26"/>
    </row>
    <row r="184" spans="2:10" x14ac:dyDescent="0.25">
      <c r="B184" s="21"/>
      <c r="C184" s="22"/>
      <c r="D184" s="21"/>
      <c r="E184" s="21"/>
      <c r="F184" s="23"/>
      <c r="G184" s="24"/>
      <c r="H184" s="25"/>
      <c r="I184" s="26"/>
      <c r="J184" s="26"/>
    </row>
    <row r="185" spans="2:10" x14ac:dyDescent="0.25">
      <c r="B185" s="21"/>
      <c r="C185" s="22"/>
      <c r="D185" s="21"/>
      <c r="E185" s="21"/>
      <c r="F185" s="23"/>
      <c r="G185" s="24"/>
      <c r="H185" s="25"/>
      <c r="I185" s="26"/>
      <c r="J185" s="26"/>
    </row>
    <row r="186" spans="2:10" x14ac:dyDescent="0.25">
      <c r="B186" s="21"/>
      <c r="C186" s="22"/>
      <c r="D186" s="21"/>
      <c r="E186" s="21"/>
      <c r="F186" s="23"/>
      <c r="G186" s="24"/>
      <c r="H186" s="25"/>
      <c r="I186" s="26"/>
      <c r="J186" s="26"/>
    </row>
    <row r="187" spans="2:10" x14ac:dyDescent="0.25">
      <c r="B187" s="21"/>
      <c r="C187" s="22"/>
      <c r="D187" s="21"/>
      <c r="E187" s="21"/>
      <c r="F187" s="23"/>
      <c r="G187" s="24"/>
      <c r="H187" s="25"/>
      <c r="I187" s="26"/>
      <c r="J187" s="26"/>
    </row>
    <row r="188" spans="2:10" x14ac:dyDescent="0.25">
      <c r="B188" s="21"/>
      <c r="C188" s="22"/>
      <c r="D188" s="21"/>
      <c r="E188" s="21"/>
      <c r="F188" s="23"/>
      <c r="G188" s="24"/>
      <c r="H188" s="25"/>
      <c r="I188" s="26"/>
      <c r="J188" s="26"/>
    </row>
    <row r="189" spans="2:10" x14ac:dyDescent="0.25">
      <c r="B189" s="21"/>
      <c r="C189" s="22"/>
      <c r="D189" s="21"/>
      <c r="E189" s="21"/>
      <c r="F189" s="23"/>
      <c r="G189" s="24"/>
      <c r="H189" s="25"/>
      <c r="I189" s="26"/>
      <c r="J189" s="26"/>
    </row>
    <row r="190" spans="2:10" x14ac:dyDescent="0.25">
      <c r="B190" s="21"/>
      <c r="C190" s="22"/>
      <c r="D190" s="21"/>
      <c r="E190" s="21"/>
      <c r="F190" s="23"/>
      <c r="G190" s="24"/>
      <c r="H190" s="25"/>
      <c r="I190" s="26"/>
      <c r="J190" s="26"/>
    </row>
    <row r="191" spans="2:10" x14ac:dyDescent="0.25">
      <c r="B191" s="21"/>
      <c r="C191" s="22"/>
      <c r="D191" s="21"/>
      <c r="E191" s="21"/>
      <c r="F191" s="23"/>
      <c r="G191" s="24"/>
      <c r="H191" s="25"/>
      <c r="I191" s="26"/>
      <c r="J191" s="26"/>
    </row>
    <row r="192" spans="2:10" x14ac:dyDescent="0.25">
      <c r="B192" s="21"/>
      <c r="C192" s="22"/>
      <c r="D192" s="21"/>
      <c r="E192" s="21"/>
      <c r="F192" s="23"/>
      <c r="G192" s="24"/>
      <c r="H192" s="25"/>
      <c r="I192" s="26"/>
      <c r="J192" s="26"/>
    </row>
    <row r="193" spans="2:10" x14ac:dyDescent="0.25">
      <c r="B193" s="21"/>
      <c r="C193" s="22"/>
      <c r="D193" s="21"/>
      <c r="E193" s="21"/>
      <c r="F193" s="23"/>
      <c r="G193" s="24"/>
      <c r="H193" s="25"/>
      <c r="I193" s="26"/>
      <c r="J193" s="26"/>
    </row>
    <row r="194" spans="2:10" x14ac:dyDescent="0.25">
      <c r="B194" s="21"/>
      <c r="C194" s="22"/>
      <c r="D194" s="21"/>
      <c r="E194" s="21"/>
      <c r="F194" s="23"/>
      <c r="G194" s="24"/>
      <c r="H194" s="25"/>
      <c r="I194" s="26"/>
      <c r="J194" s="26"/>
    </row>
    <row r="195" spans="2:10" x14ac:dyDescent="0.25">
      <c r="B195" s="21"/>
      <c r="C195" s="22"/>
      <c r="D195" s="21"/>
      <c r="E195" s="21"/>
      <c r="F195" s="23"/>
      <c r="G195" s="24"/>
      <c r="H195" s="25"/>
      <c r="I195" s="26"/>
      <c r="J195" s="26"/>
    </row>
    <row r="196" spans="2:10" x14ac:dyDescent="0.25">
      <c r="B196" s="21"/>
      <c r="C196" s="22"/>
      <c r="D196" s="21"/>
      <c r="E196" s="21"/>
      <c r="F196" s="23"/>
      <c r="G196" s="24"/>
      <c r="H196" s="25"/>
      <c r="I196" s="26"/>
      <c r="J196" s="26"/>
    </row>
    <row r="197" spans="2:10" x14ac:dyDescent="0.25">
      <c r="B197" s="21"/>
      <c r="C197" s="22"/>
      <c r="D197" s="21"/>
      <c r="E197" s="21"/>
      <c r="F197" s="23"/>
      <c r="G197" s="24"/>
      <c r="H197" s="25"/>
      <c r="I197" s="26"/>
      <c r="J197" s="26"/>
    </row>
    <row r="198" spans="2:10" x14ac:dyDescent="0.25">
      <c r="B198" s="21"/>
      <c r="C198" s="22"/>
      <c r="D198" s="21"/>
      <c r="E198" s="21"/>
      <c r="F198" s="23"/>
      <c r="G198" s="24"/>
      <c r="H198" s="25"/>
      <c r="I198" s="26"/>
      <c r="J198" s="26"/>
    </row>
    <row r="199" spans="2:10" x14ac:dyDescent="0.25">
      <c r="B199" s="21"/>
      <c r="C199" s="22"/>
      <c r="D199" s="21"/>
      <c r="E199" s="21"/>
      <c r="F199" s="23"/>
      <c r="G199" s="24"/>
      <c r="H199" s="25"/>
      <c r="I199" s="26"/>
      <c r="J199" s="26"/>
    </row>
    <row r="200" spans="2:10" x14ac:dyDescent="0.25">
      <c r="B200" s="21"/>
      <c r="C200" s="22"/>
      <c r="D200" s="21"/>
      <c r="E200" s="21"/>
      <c r="F200" s="23"/>
      <c r="G200" s="24"/>
      <c r="H200" s="25"/>
      <c r="I200" s="26"/>
      <c r="J200" s="26"/>
    </row>
    <row r="201" spans="2:10" x14ac:dyDescent="0.25">
      <c r="B201" s="21"/>
      <c r="C201" s="22"/>
      <c r="D201" s="21"/>
      <c r="E201" s="21"/>
      <c r="F201" s="23"/>
      <c r="G201" s="24"/>
      <c r="H201" s="25"/>
      <c r="I201" s="26"/>
      <c r="J201" s="26"/>
    </row>
    <row r="202" spans="2:10" x14ac:dyDescent="0.25">
      <c r="B202" s="21"/>
      <c r="C202" s="22"/>
      <c r="D202" s="21"/>
      <c r="E202" s="21"/>
      <c r="F202" s="23"/>
      <c r="G202" s="24"/>
      <c r="H202" s="25"/>
      <c r="I202" s="26"/>
      <c r="J202" s="26"/>
    </row>
    <row r="203" spans="2:10" x14ac:dyDescent="0.25">
      <c r="B203" s="21"/>
      <c r="C203" s="22"/>
      <c r="D203" s="21"/>
      <c r="E203" s="21"/>
      <c r="F203" s="23"/>
      <c r="G203" s="24"/>
      <c r="H203" s="25"/>
      <c r="I203" s="26"/>
      <c r="J203" s="26"/>
    </row>
    <row r="204" spans="2:10" x14ac:dyDescent="0.25">
      <c r="B204" s="21"/>
      <c r="C204" s="22"/>
      <c r="D204" s="21"/>
      <c r="E204" s="21"/>
      <c r="F204" s="23"/>
      <c r="G204" s="24"/>
      <c r="H204" s="25"/>
      <c r="I204" s="26"/>
      <c r="J204" s="26"/>
    </row>
    <row r="205" spans="2:10" x14ac:dyDescent="0.25">
      <c r="B205" s="21"/>
      <c r="C205" s="22"/>
      <c r="D205" s="21"/>
      <c r="E205" s="21"/>
      <c r="F205" s="23"/>
      <c r="G205" s="24"/>
      <c r="H205" s="25"/>
      <c r="I205" s="26"/>
      <c r="J205" s="26"/>
    </row>
    <row r="206" spans="2:10" x14ac:dyDescent="0.25">
      <c r="B206" s="21"/>
      <c r="C206" s="22"/>
      <c r="D206" s="21"/>
      <c r="E206" s="21"/>
      <c r="F206" s="23"/>
      <c r="G206" s="24"/>
      <c r="H206" s="25"/>
      <c r="I206" s="26"/>
      <c r="J206" s="26"/>
    </row>
    <row r="207" spans="2:10" x14ac:dyDescent="0.25">
      <c r="B207" s="21"/>
      <c r="C207" s="22"/>
      <c r="D207" s="21"/>
      <c r="E207" s="21"/>
      <c r="F207" s="23"/>
      <c r="G207" s="24"/>
      <c r="H207" s="25"/>
      <c r="I207" s="26"/>
      <c r="J207" s="26"/>
    </row>
    <row r="208" spans="2:10" x14ac:dyDescent="0.25">
      <c r="B208" s="21"/>
      <c r="C208" s="22"/>
      <c r="D208" s="21"/>
      <c r="E208" s="21"/>
      <c r="F208" s="23"/>
      <c r="G208" s="24"/>
      <c r="H208" s="25"/>
      <c r="I208" s="26"/>
      <c r="J208" s="26"/>
    </row>
    <row r="209" spans="2:10" x14ac:dyDescent="0.25">
      <c r="B209" s="21"/>
      <c r="C209" s="22"/>
      <c r="D209" s="21"/>
      <c r="E209" s="21"/>
      <c r="F209" s="23"/>
      <c r="G209" s="24"/>
      <c r="H209" s="25"/>
      <c r="I209" s="26"/>
      <c r="J209" s="26"/>
    </row>
    <row r="210" spans="2:10" x14ac:dyDescent="0.25">
      <c r="B210" s="21"/>
      <c r="C210" s="22"/>
      <c r="D210" s="21"/>
      <c r="E210" s="21"/>
      <c r="F210" s="23"/>
      <c r="G210" s="24"/>
      <c r="H210" s="25"/>
      <c r="I210" s="26"/>
      <c r="J210" s="26"/>
    </row>
    <row r="211" spans="2:10" x14ac:dyDescent="0.25">
      <c r="B211" s="21"/>
      <c r="C211" s="22"/>
      <c r="D211" s="21"/>
      <c r="E211" s="21"/>
      <c r="F211" s="23"/>
      <c r="G211" s="24"/>
      <c r="H211" s="25"/>
      <c r="I211" s="26"/>
      <c r="J211" s="26"/>
    </row>
    <row r="212" spans="2:10" x14ac:dyDescent="0.25">
      <c r="B212" s="21"/>
      <c r="C212" s="22"/>
      <c r="D212" s="21"/>
      <c r="E212" s="21"/>
      <c r="F212" s="23"/>
      <c r="G212" s="24"/>
      <c r="H212" s="25"/>
      <c r="I212" s="26"/>
      <c r="J212" s="26"/>
    </row>
    <row r="213" spans="2:10" x14ac:dyDescent="0.25">
      <c r="B213" s="21"/>
      <c r="C213" s="22"/>
      <c r="D213" s="21"/>
      <c r="E213" s="21"/>
      <c r="F213" s="23"/>
      <c r="G213" s="24"/>
      <c r="H213" s="25"/>
      <c r="I213" s="26"/>
      <c r="J213" s="26"/>
    </row>
    <row r="214" spans="2:10" x14ac:dyDescent="0.25">
      <c r="B214" s="21"/>
      <c r="C214" s="22"/>
      <c r="D214" s="21"/>
      <c r="E214" s="21"/>
      <c r="F214" s="23"/>
      <c r="G214" s="24"/>
      <c r="H214" s="25"/>
      <c r="I214" s="26"/>
      <c r="J214" s="26"/>
    </row>
    <row r="215" spans="2:10" x14ac:dyDescent="0.25">
      <c r="B215" s="21"/>
      <c r="C215" s="22"/>
      <c r="D215" s="21"/>
      <c r="E215" s="21"/>
      <c r="F215" s="23"/>
      <c r="G215" s="24"/>
      <c r="H215" s="25"/>
      <c r="I215" s="26"/>
      <c r="J215" s="26"/>
    </row>
    <row r="216" spans="2:10" x14ac:dyDescent="0.25">
      <c r="B216" s="21"/>
      <c r="C216" s="22"/>
      <c r="D216" s="21"/>
      <c r="E216" s="21"/>
      <c r="F216" s="23"/>
      <c r="G216" s="24"/>
      <c r="H216" s="25"/>
      <c r="I216" s="26"/>
      <c r="J216" s="26"/>
    </row>
    <row r="217" spans="2:10" x14ac:dyDescent="0.25">
      <c r="B217" s="21"/>
      <c r="C217" s="22"/>
      <c r="D217" s="21"/>
      <c r="E217" s="21"/>
      <c r="F217" s="23"/>
      <c r="G217" s="24"/>
      <c r="H217" s="25"/>
      <c r="I217" s="26"/>
      <c r="J217" s="26"/>
    </row>
    <row r="218" spans="2:10" x14ac:dyDescent="0.25">
      <c r="B218" s="21"/>
      <c r="C218" s="22"/>
      <c r="D218" s="21"/>
      <c r="E218" s="21"/>
      <c r="F218" s="23"/>
      <c r="G218" s="24"/>
      <c r="H218" s="25"/>
      <c r="I218" s="26"/>
      <c r="J218" s="26"/>
    </row>
    <row r="219" spans="2:10" x14ac:dyDescent="0.25">
      <c r="B219" s="21"/>
      <c r="C219" s="22"/>
      <c r="D219" s="21"/>
      <c r="E219" s="21"/>
      <c r="F219" s="23"/>
      <c r="G219" s="24"/>
      <c r="H219" s="25"/>
      <c r="I219" s="26"/>
      <c r="J219" s="26"/>
    </row>
    <row r="220" spans="2:10" x14ac:dyDescent="0.25">
      <c r="B220" s="21"/>
      <c r="C220" s="22"/>
      <c r="D220" s="21"/>
      <c r="E220" s="21"/>
      <c r="F220" s="23"/>
      <c r="G220" s="24"/>
      <c r="H220" s="25"/>
      <c r="I220" s="26"/>
      <c r="J220" s="2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7"/>
  <sheetViews>
    <sheetView showGridLines="0" workbookViewId="0"/>
  </sheetViews>
  <sheetFormatPr defaultColWidth="11.25" defaultRowHeight="15" customHeight="1" x14ac:dyDescent="0.25"/>
  <cols>
    <col min="1" max="2" width="10.625" customWidth="1"/>
    <col min="3" max="3" width="12.75" customWidth="1"/>
    <col min="4" max="4" width="12.375" customWidth="1"/>
    <col min="5" max="5" width="12.75" customWidth="1"/>
    <col min="6" max="6" width="12.375" customWidth="1"/>
    <col min="7" max="26" width="10.625" customWidth="1"/>
  </cols>
  <sheetData>
    <row r="2" spans="2:6" x14ac:dyDescent="0.25">
      <c r="B2" s="52" t="s">
        <v>106</v>
      </c>
      <c r="C2" s="51" t="s">
        <v>107</v>
      </c>
      <c r="D2" s="51" t="s">
        <v>60</v>
      </c>
      <c r="E2" s="51" t="s">
        <v>108</v>
      </c>
      <c r="F2" s="51" t="s">
        <v>109</v>
      </c>
    </row>
    <row r="3" spans="2:6" x14ac:dyDescent="0.25">
      <c r="B3" s="15" t="s">
        <v>110</v>
      </c>
    </row>
    <row r="4" spans="2:6" x14ac:dyDescent="0.25">
      <c r="B4" s="15" t="s">
        <v>111</v>
      </c>
    </row>
    <row r="5" spans="2:6" x14ac:dyDescent="0.25">
      <c r="B5" s="15" t="s">
        <v>112</v>
      </c>
    </row>
    <row r="6" spans="2:6" x14ac:dyDescent="0.25">
      <c r="B6" s="15" t="s">
        <v>113</v>
      </c>
    </row>
    <row r="7" spans="2:6" x14ac:dyDescent="0.25">
      <c r="B7" s="15" t="s">
        <v>114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26"/>
  <sheetViews>
    <sheetView showGridLines="0" workbookViewId="0"/>
  </sheetViews>
  <sheetFormatPr defaultColWidth="11.25" defaultRowHeight="15" customHeight="1" x14ac:dyDescent="0.25"/>
  <cols>
    <col min="1" max="1" width="10.625" customWidth="1"/>
    <col min="2" max="2" width="15.5" customWidth="1"/>
    <col min="3" max="26" width="10.625" customWidth="1"/>
  </cols>
  <sheetData>
    <row r="2" spans="2:6" x14ac:dyDescent="0.25">
      <c r="B2" s="52" t="s">
        <v>115</v>
      </c>
      <c r="C2" s="52" t="s">
        <v>116</v>
      </c>
      <c r="D2" s="52" t="s">
        <v>117</v>
      </c>
      <c r="E2" s="52" t="s">
        <v>118</v>
      </c>
      <c r="F2" s="52" t="s">
        <v>119</v>
      </c>
    </row>
    <row r="3" spans="2:6" x14ac:dyDescent="0.25">
      <c r="B3" s="15" t="s">
        <v>120</v>
      </c>
    </row>
    <row r="4" spans="2:6" x14ac:dyDescent="0.25">
      <c r="B4" s="15" t="s">
        <v>121</v>
      </c>
    </row>
    <row r="5" spans="2:6" x14ac:dyDescent="0.25">
      <c r="B5" s="15" t="s">
        <v>122</v>
      </c>
    </row>
    <row r="6" spans="2:6" x14ac:dyDescent="0.25">
      <c r="B6" s="15" t="s">
        <v>123</v>
      </c>
    </row>
    <row r="7" spans="2:6" x14ac:dyDescent="0.25">
      <c r="B7" s="15" t="s">
        <v>124</v>
      </c>
    </row>
    <row r="8" spans="2:6" x14ac:dyDescent="0.25">
      <c r="B8" s="15" t="s">
        <v>125</v>
      </c>
    </row>
    <row r="9" spans="2:6" x14ac:dyDescent="0.25">
      <c r="B9" s="15" t="s">
        <v>126</v>
      </c>
    </row>
    <row r="10" spans="2:6" x14ac:dyDescent="0.25">
      <c r="B10" s="15" t="s">
        <v>127</v>
      </c>
    </row>
    <row r="11" spans="2:6" x14ac:dyDescent="0.25">
      <c r="B11" s="15" t="s">
        <v>128</v>
      </c>
    </row>
    <row r="12" spans="2:6" x14ac:dyDescent="0.25">
      <c r="B12" s="15" t="s">
        <v>129</v>
      </c>
    </row>
    <row r="13" spans="2:6" x14ac:dyDescent="0.25">
      <c r="B13" s="15" t="s">
        <v>130</v>
      </c>
    </row>
    <row r="14" spans="2:6" x14ac:dyDescent="0.25">
      <c r="B14" s="15" t="s">
        <v>131</v>
      </c>
    </row>
    <row r="15" spans="2:6" x14ac:dyDescent="0.25">
      <c r="B15" s="15" t="s">
        <v>132</v>
      </c>
    </row>
    <row r="16" spans="2:6" x14ac:dyDescent="0.25">
      <c r="B16" s="15" t="s">
        <v>133</v>
      </c>
    </row>
    <row r="17" spans="2:2" x14ac:dyDescent="0.25">
      <c r="B17" s="15" t="s">
        <v>134</v>
      </c>
    </row>
    <row r="18" spans="2:2" x14ac:dyDescent="0.25">
      <c r="B18" s="15" t="s">
        <v>135</v>
      </c>
    </row>
    <row r="19" spans="2:2" x14ac:dyDescent="0.25">
      <c r="B19" s="15" t="s">
        <v>136</v>
      </c>
    </row>
    <row r="20" spans="2:2" x14ac:dyDescent="0.25">
      <c r="B20" s="15" t="s">
        <v>137</v>
      </c>
    </row>
    <row r="21" spans="2:2" x14ac:dyDescent="0.25">
      <c r="B21" s="15" t="s">
        <v>138</v>
      </c>
    </row>
    <row r="22" spans="2:2" x14ac:dyDescent="0.25">
      <c r="B22" s="15" t="s">
        <v>139</v>
      </c>
    </row>
    <row r="23" spans="2:2" x14ac:dyDescent="0.25">
      <c r="B23" s="15" t="s">
        <v>140</v>
      </c>
    </row>
    <row r="24" spans="2:2" x14ac:dyDescent="0.25">
      <c r="B24" s="15" t="s">
        <v>141</v>
      </c>
    </row>
    <row r="25" spans="2:2" x14ac:dyDescent="0.25">
      <c r="B25" s="15" t="s">
        <v>142</v>
      </c>
    </row>
    <row r="26" spans="2:2" x14ac:dyDescent="0.25">
      <c r="B26" s="15" t="s">
        <v>143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Level 1a</vt:lpstr>
      <vt:lpstr>Level 1b</vt:lpstr>
      <vt:lpstr>Level 2 a</vt:lpstr>
      <vt:lpstr>Level 2 b</vt:lpstr>
      <vt:lpstr>Level 3 a</vt:lpstr>
      <vt:lpstr>Level 3 b</vt:lpstr>
      <vt:lpstr>Level 4 a</vt:lpstr>
      <vt:lpstr>Level 4 b</vt:lpstr>
      <vt:lpstr>Level 5 a</vt:lpstr>
      <vt:lpstr>Level 5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2022-06-06T08:14:57Z</dcterms:created>
  <dcterms:modified xsi:type="dcterms:W3CDTF">2022-12-12T09:55:03Z</dcterms:modified>
</cp:coreProperties>
</file>