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ec629aa51297d95/Desktop/PWskills/"/>
    </mc:Choice>
  </mc:AlternateContent>
  <xr:revisionPtr revIDLastSave="0" documentId="8_{7D5087B5-4E94-408B-8143-A1D9ADEC610E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Top 5 Productive Employees" sheetId="1" r:id="rId1"/>
    <sheet name="Sheet9" sheetId="10" r:id="rId2"/>
    <sheet name="StdDev of Productivity_Score" sheetId="7" r:id="rId3"/>
    <sheet name="Top 3 employees on the based of" sheetId="5" r:id="rId4"/>
    <sheet name="Correlation Coefficients" sheetId="8" r:id="rId5"/>
    <sheet name="Identifying Underutilized but E" sheetId="9" r:id="rId6"/>
    <sheet name="Compare Performance Score &amp; Rat" sheetId="11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11" l="1"/>
  <c r="L21" i="11"/>
  <c r="L20" i="11"/>
  <c r="M7" i="11"/>
  <c r="L19" i="11"/>
  <c r="L18" i="11"/>
  <c r="M11" i="11"/>
  <c r="M10" i="11"/>
  <c r="M6" i="11"/>
  <c r="M5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" i="11"/>
  <c r="K6" i="9" a="1"/>
  <c r="K6" i="9" s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" i="8"/>
  <c r="H26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" i="8"/>
  <c r="L4" i="5" a="1"/>
  <c r="L4" i="5" s="1"/>
  <c r="H2" i="5"/>
  <c r="I2" i="5" s="1"/>
  <c r="H18" i="5"/>
  <c r="I18" i="5" s="1"/>
  <c r="H6" i="5"/>
  <c r="I6" i="5" s="1"/>
  <c r="H24" i="5"/>
  <c r="I24" i="5" s="1"/>
  <c r="H13" i="5"/>
  <c r="I13" i="5" s="1"/>
  <c r="H10" i="5"/>
  <c r="I10" i="5" s="1"/>
  <c r="H20" i="5"/>
  <c r="I20" i="5" s="1"/>
  <c r="H3" i="5"/>
  <c r="I3" i="5" s="1"/>
  <c r="H12" i="5"/>
  <c r="I12" i="5" s="1"/>
  <c r="H17" i="5"/>
  <c r="I17" i="5" s="1"/>
  <c r="H5" i="5"/>
  <c r="H22" i="5"/>
  <c r="I22" i="5" s="1"/>
  <c r="H15" i="5"/>
  <c r="I15" i="5" s="1"/>
  <c r="H9" i="5"/>
  <c r="I9" i="5" s="1"/>
  <c r="H25" i="5"/>
  <c r="I25" i="5" s="1"/>
  <c r="H19" i="5"/>
  <c r="I19" i="5" s="1"/>
  <c r="H4" i="5"/>
  <c r="I4" i="5" s="1"/>
  <c r="H14" i="5"/>
  <c r="I14" i="5" s="1"/>
  <c r="H16" i="5"/>
  <c r="I16" i="5" s="1"/>
  <c r="H26" i="5"/>
  <c r="I26" i="5" s="1"/>
  <c r="H21" i="5"/>
  <c r="I21" i="5" s="1"/>
  <c r="H8" i="5"/>
  <c r="I23" i="5" s="1"/>
  <c r="H23" i="5"/>
  <c r="H7" i="5"/>
  <c r="I7" i="5" s="1"/>
  <c r="H11" i="5"/>
  <c r="I11" i="5" s="1"/>
  <c r="I14" i="1" a="1"/>
  <c r="I14" i="1" s="1"/>
  <c r="I2" i="1" a="1"/>
  <c r="I2" i="1" s="1"/>
  <c r="I5" i="5" l="1"/>
  <c r="I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<sst xmlns="http://schemas.openxmlformats.org/spreadsheetml/2006/main" count="394" uniqueCount="59">
  <si>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</si>
  <si>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</si>
  <si>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</si>
  <si>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</si>
  <si>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</si>
  <si>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</si>
  <si>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</si>
  <si>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</si>
  <si>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</si>
  <si>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</si>
  <si>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</si>
  <si>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</si>
  <si>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</si>
  <si>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</si>
  <si>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</si>
  <si>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</si>
  <si>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</si>
  <si>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</si>
  <si>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</si>
  <si>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</si>
  <si>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</si>
  <si>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</si>
  <si>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</si>
  <si>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</si>
  <si>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</si>
  <si>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</si>
  <si>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</si>
  <si>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</si>
  <si>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</si>
  <si>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</si>
  <si>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</si>
  <si>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</si>
  <si>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</si>
  <si>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</si>
  <si>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</si>
  <si>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</si>
  <si>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</si>
  <si>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Top 5 employees with the highest productivity scores SORT Function</t>
  </si>
  <si>
    <t>Top 5 employees with the highest productivity scores Using FILTER Function</t>
  </si>
  <si>
    <t>Row Labels</t>
  </si>
  <si>
    <t>Grand Total</t>
  </si>
  <si>
    <t>StdDev of Productivity_Score</t>
  </si>
  <si>
    <t>Productivity Efficiency Index</t>
  </si>
  <si>
    <t>Rank Employees by PEI</t>
  </si>
  <si>
    <t xml:space="preserve">Top 3 employees on the based of PEI </t>
  </si>
  <si>
    <t>correlation between Hours_Worked and Performance_Rating</t>
  </si>
  <si>
    <t>correlation between Tasks_Completed and Performance_Rating</t>
  </si>
  <si>
    <t>A clear positive correlation (as Hours_Worked increases, Productivity_Score increases)
The trendline will slope upward from left to right</t>
  </si>
  <si>
    <t>Average Hours Worked</t>
  </si>
  <si>
    <t>Efficient &amp; Underutilizedg</t>
  </si>
  <si>
    <t>Identifying Underutilized but Efficient Employees</t>
  </si>
  <si>
    <t>Tasks per Hour Column</t>
  </si>
  <si>
    <t>Tasks per Hour</t>
  </si>
  <si>
    <t>Most Efficient Employee</t>
  </si>
  <si>
    <t>Employee’s name</t>
  </si>
  <si>
    <t>Tasks_per_Hour</t>
  </si>
  <si>
    <t>XLOOKUP</t>
  </si>
  <si>
    <t>Compare Performance Score &amp; Rating</t>
  </si>
  <si>
    <t>Task_per_Hour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</si>
</sst>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8"/>
      <color rgb="FFFFFFFF"/>
      <name val="Courier New"/>
      <family val="3"/>
    </font>
    <font>
      <b/>
      <sz val="11"/>
      <color rgb="FFFFFFFF"/>
      <name val="Calibri"/>
      <family val="2"/>
    </font>
    <font>
      <b/>
      <sz val="10"/>
      <color theme="2"/>
      <name val="Segoe UI"/>
      <family val="2"/>
    </font>
    <font>
      <sz val="10"/>
      <color theme="2"/>
      <name val="Segoe UI"/>
      <family val="2"/>
    </font>
    <font>
      <b/>
      <sz val="10"/>
      <color theme="2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1"/>
      <color theme="1"/>
      <name val="Segoe UI"/>
      <family val="2"/>
    </font>
    <font>
      <sz val="10"/>
      <color theme="0"/>
      <name val="Arial"/>
      <family val="2"/>
      <scheme val="major"/>
    </font>
    <font>
      <sz val="10"/>
      <color theme="0"/>
      <name val="Arial"/>
      <family val="2"/>
      <scheme val="minor"/>
    </font>
    <font>
      <sz val="9"/>
      <color theme="0"/>
      <name val="Segoe UI"/>
      <family val="2"/>
    </font>
    <font>
      <sz val="10"/>
      <color theme="0"/>
      <name val="Segoe UI"/>
      <family val="2"/>
    </font>
    <font>
      <b/>
      <sz val="10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justify" vertical="justify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justify"/>
    </xf>
    <xf numFmtId="0" fontId="4" fillId="2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9" fillId="0" borderId="2" xfId="0" applyFont="1" applyBorder="1"/>
    <xf numFmtId="0" fontId="10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0" fillId="0" borderId="2" xfId="0" applyFont="1" applyBorder="1"/>
    <xf numFmtId="0" fontId="12" fillId="6" borderId="2" xfId="0" applyFont="1" applyFill="1" applyBorder="1" applyAlignment="1">
      <alignment horizontal="left" vertical="center"/>
    </xf>
    <xf numFmtId="0" fontId="13" fillId="6" borderId="2" xfId="0" applyFont="1" applyFill="1" applyBorder="1"/>
    <xf numFmtId="0" fontId="14" fillId="6" borderId="2" xfId="0" applyFont="1" applyFill="1" applyBorder="1"/>
    <xf numFmtId="0" fontId="15" fillId="6" borderId="2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46951342620633"/>
          <c:y val="0.20641410267612975"/>
          <c:w val="0.81732589676290468"/>
          <c:h val="0.63527777777777783"/>
        </c:manualLayout>
      </c:layout>
      <c:barChart>
        <c:barDir val="bar"/>
        <c:grouping val="clustered"/>
        <c:varyColors val="0"/>
        <c:ser>
          <c:idx val="0"/>
          <c:order val="0"/>
          <c:tx>
            <c:v>Employees with the highest productivity scores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Productive Employees'!$J$15:$J$19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'Top 5 Productive Employees'!$N$15:$N$19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B-4C46-8D11-246B05D2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14356431"/>
        <c:axId val="1014357391"/>
      </c:barChart>
      <c:catAx>
        <c:axId val="1014356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57391"/>
        <c:crosses val="autoZero"/>
        <c:auto val="1"/>
        <c:lblAlgn val="ctr"/>
        <c:lblOffset val="100"/>
        <c:noMultiLvlLbl val="0"/>
      </c:catAx>
      <c:valAx>
        <c:axId val="10143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Productivity_scores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[Productivity Dataset Assingment -Complete.xlsx]StdDev of Productivity_Score!PivotTable4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of Productivity_Score'!$B$1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'StdDev of Productivity_Score'!$A$2:$A$7</c:f>
              <c:strCache>
                <c:ptCount val="5"/>
                <c:pt idx="0">
                  <c:v>Marketing</c:v>
                </c:pt>
                <c:pt idx="1">
                  <c:v>Finance</c:v>
                </c:pt>
                <c:pt idx="2">
                  <c:v>HR</c:v>
                </c:pt>
                <c:pt idx="3">
                  <c:v>Sales</c:v>
                </c:pt>
                <c:pt idx="4">
                  <c:v>IT</c:v>
                </c:pt>
              </c:strCache>
            </c:strRef>
          </c:cat>
          <c:val>
            <c:numRef>
              <c:f>'StdDev of Productivity_Score'!$B$2:$B$7</c:f>
              <c:numCache>
                <c:formatCode>General</c:formatCode>
                <c:ptCount val="5"/>
                <c:pt idx="0">
                  <c:v>2.2360679774997898</c:v>
                </c:pt>
                <c:pt idx="1">
                  <c:v>3.415650255319866</c:v>
                </c:pt>
                <c:pt idx="2">
                  <c:v>3.9623225512317668</c:v>
                </c:pt>
                <c:pt idx="3">
                  <c:v>4.7923550230202219</c:v>
                </c:pt>
                <c:pt idx="4">
                  <c:v>5.2630789467763757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C-4962-82B9-A16F73FD63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84560703"/>
        <c:axId val="884561663"/>
      </c:barChart>
      <c:catAx>
        <c:axId val="88456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61663"/>
        <c:crosses val="autoZero"/>
        <c:auto val="1"/>
        <c:lblAlgn val="ctr"/>
        <c:lblOffset val="100"/>
        <c:noMultiLvlLbl val="0"/>
      </c:catAx>
      <c:valAx>
        <c:axId val="884561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456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[Productivity Dataset Assingment -Complete.xlsx]StdDev of Productivity_Score!PivotTable4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cap="none" baseline="0">
                <a:effectLst/>
              </a:rPr>
              <a:t>Productivity Consistency by Department</a:t>
            </a:r>
            <a:endParaRPr lang="en-US"/>
          </a:p>
        </c:rich>
      </c:tx>
      <c:layout>
        <c:manualLayout>
          <c:xMode val="edge"/>
          <c:yMode val="edge"/>
          <c:x val="0.32702437083923203"/>
          <c:y val="2.8283385728223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940385237877955"/>
          <c:y val="0.19140395310410979"/>
          <c:w val="0.62581031382964203"/>
          <c:h val="0.594474063708244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'StdDev of Productivity_Score'!$B$1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'StdDev of Productivity_Score'!$A$2:$A$7</c:f>
              <c:strCache>
                <c:ptCount val="5"/>
                <c:pt idx="0">
                  <c:v>Marketing</c:v>
                </c:pt>
                <c:pt idx="1">
                  <c:v>Finance</c:v>
                </c:pt>
                <c:pt idx="2">
                  <c:v>HR</c:v>
                </c:pt>
                <c:pt idx="3">
                  <c:v>Sales</c:v>
                </c:pt>
                <c:pt idx="4">
                  <c:v>IT</c:v>
                </c:pt>
              </c:strCache>
            </c:strRef>
          </c:cat>
          <c:val>
            <c:numRef>
              <c:f>'StdDev of Productivity_Score'!$B$2:$B$7</c:f>
              <c:numCache>
                <c:formatCode>General</c:formatCode>
                <c:ptCount val="5"/>
                <c:pt idx="0">
                  <c:v>2.2360679774997898</c:v>
                </c:pt>
                <c:pt idx="1">
                  <c:v>3.415650255319866</c:v>
                </c:pt>
                <c:pt idx="2">
                  <c:v>3.9623225512317668</c:v>
                </c:pt>
                <c:pt idx="3">
                  <c:v>4.7923550230202219</c:v>
                </c:pt>
                <c:pt idx="4">
                  <c:v>5.2630789467763757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1-4ACA-8ADF-D3BB80DFCE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424944207"/>
        <c:axId val="1416324815"/>
      </c:barChart>
      <c:catAx>
        <c:axId val="14249442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Department</a:t>
                </a:r>
              </a:p>
            </c:rich>
          </c:tx>
          <c:layout>
            <c:manualLayout>
              <c:xMode val="edge"/>
              <c:yMode val="edge"/>
              <c:x val="3.5908865775136203E-2"/>
              <c:y val="0.23413518867087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24815"/>
        <c:crosses val="autoZero"/>
        <c:auto val="1"/>
        <c:lblAlgn val="ctr"/>
        <c:lblOffset val="100"/>
        <c:noMultiLvlLbl val="0"/>
      </c:catAx>
      <c:valAx>
        <c:axId val="14163248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StdDev of Productivity_Score</a:t>
                </a:r>
              </a:p>
            </c:rich>
          </c:tx>
          <c:layout>
            <c:manualLayout>
              <c:xMode val="edge"/>
              <c:yMode val="edge"/>
              <c:x val="0.4035199073369915"/>
              <c:y val="0.9067791432203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4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93088363954506"/>
          <c:y val="0.18101851851851855"/>
          <c:w val="0.84649978127734027"/>
          <c:h val="0.67728553826965399"/>
        </c:manualLayout>
      </c:layout>
      <c:bubbleChart>
        <c:varyColors val="0"/>
        <c:ser>
          <c:idx val="0"/>
          <c:order val="0"/>
          <c:tx>
            <c:strRef>
              <c:f>'Correlation Coefficients'!$F$1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xVal>
            <c:numRef>
              <c:f>'Correlation Coefficients'!$D$2:$D$26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'Correlation Coefficients'!$F$2:$F$26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bubbleSize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76F9-47B9-8C3D-A240672BA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402911903"/>
        <c:axId val="1402908543"/>
      </c:bubbleChart>
      <c:valAx>
        <c:axId val="140291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Hours_Worked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908543"/>
        <c:crosses val="autoZero"/>
        <c:crossBetween val="midCat"/>
      </c:valAx>
      <c:valAx>
        <c:axId val="14029085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91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2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>
      <a:latin typeface="Calibri"/>
    </cs:defRPr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27</xdr:row>
      <xdr:rowOff>3810</xdr:rowOff>
    </xdr:from>
    <xdr:to>
      <xdr:col>7</xdr:col>
      <xdr:colOff>152400</xdr:colOff>
      <xdr:row>42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848A94-88DB-E976-DA45-CD8FE6096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0</xdr:row>
      <xdr:rowOff>152400</xdr:rowOff>
    </xdr:from>
    <xdr:to>
      <xdr:col>15</xdr:col>
      <xdr:colOff>7620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78E1B-BC4D-709F-1ADF-10E3C5806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8</xdr:row>
      <xdr:rowOff>26670</xdr:rowOff>
    </xdr:from>
    <xdr:to>
      <xdr:col>6</xdr:col>
      <xdr:colOff>480060</xdr:colOff>
      <xdr:row>26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635703-5B90-2547-65E7-3FE634638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278130</xdr:rowOff>
    </xdr:from>
    <xdr:to>
      <xdr:col>17</xdr:col>
      <xdr:colOff>495300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F7A1B-E9C9-B023-CEB3-C4EE9F93C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rav chanda" refreshedDate="45858.69595173611" createdVersion="8" refreshedVersion="8" minRefreshableVersion="3" recordCount="25" xr:uid="{8C38BD7D-50D6-4157-9A0D-58F1701D77D9}">
  <cacheSource type="worksheet">
    <worksheetSource ref="A1:G26" sheet="Top 3 employees on the based of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C9B16-BDE5-46FC-B4F0-9B5F0AD4F5E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1:B7" firstHeaderRow="1" firstDataRow="1" firstDataCol="1"/>
  <pivotFields count="7">
    <pivotField showAll="0"/>
    <pivotField showAll="0"/>
    <pivotField axis="axisRow" showAll="0" sortType="ascending">
      <items count="6">
        <item x="4"/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2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StdDev of Productivity_Score" fld="5" subtotal="stdDev" baseField="2" baseItem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"/>
  <sheetViews>
    <sheetView topLeftCell="A19" workbookViewId="0">
      <selection activeCell="I2" sqref="I2"/>
    </sheetView>
  </sheetViews>
  <sheetFormatPr defaultColWidth="12.6640625" defaultRowHeight="15.75" customHeight="1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9" max="9" width="10.5546875" bestFit="1" customWidth="1"/>
    <col min="10" max="10" width="7.6640625" bestFit="1" customWidth="1"/>
    <col min="11" max="11" width="10.33203125" bestFit="1" customWidth="1"/>
    <col min="12" max="12" width="13.33203125" bestFit="1" customWidth="1"/>
    <col min="13" max="13" width="15.33203125" bestFit="1" customWidth="1"/>
    <col min="14" max="14" width="16.44140625" bestFit="1" customWidth="1"/>
    <col min="15" max="15" width="17.88671875" bestFit="1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8" t="s">
        <v>37</v>
      </c>
      <c r="K1" s="18"/>
      <c r="L1" s="18"/>
      <c r="M1" s="18"/>
      <c r="N1" s="18"/>
    </row>
    <row r="2" spans="1:15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I2" s="5" cm="1">
        <f t="array" ref="I2:O10">_xlfn._xlws.FILTER(A2:G26,G2:G26&gt;=LARGE(G2:G26,5))</f>
        <v>102</v>
      </c>
      <c r="J2" s="6" t="str">
        <v>Meera</v>
      </c>
      <c r="K2" s="6" t="str">
        <v>Marketing</v>
      </c>
      <c r="L2" s="6">
        <v>40</v>
      </c>
      <c r="M2" s="6">
        <v>65</v>
      </c>
      <c r="N2" s="6">
        <v>90</v>
      </c>
      <c r="O2" s="6">
        <v>5</v>
      </c>
    </row>
    <row r="3" spans="1:15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 s="6">
        <v>104</v>
      </c>
      <c r="J3" s="6" t="str">
        <v>Riya</v>
      </c>
      <c r="K3" s="6" t="str">
        <v>IT</v>
      </c>
      <c r="L3" s="6">
        <v>45</v>
      </c>
      <c r="M3" s="6">
        <v>75</v>
      </c>
      <c r="N3" s="6">
        <v>95</v>
      </c>
      <c r="O3" s="6">
        <v>5</v>
      </c>
    </row>
    <row r="4" spans="1:15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 s="6">
        <v>107</v>
      </c>
      <c r="J4" s="6" t="str">
        <v>Rahul</v>
      </c>
      <c r="K4" s="6" t="str">
        <v>IT</v>
      </c>
      <c r="L4" s="6">
        <v>50</v>
      </c>
      <c r="M4" s="6">
        <v>80</v>
      </c>
      <c r="N4" s="6">
        <v>100</v>
      </c>
      <c r="O4" s="6">
        <v>5</v>
      </c>
    </row>
    <row r="5" spans="1:15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I5" s="6">
        <v>109</v>
      </c>
      <c r="J5" s="6" t="str">
        <v>Kunal</v>
      </c>
      <c r="K5" s="6" t="str">
        <v>Marketing</v>
      </c>
      <c r="L5" s="6">
        <v>42</v>
      </c>
      <c r="M5" s="6">
        <v>70</v>
      </c>
      <c r="N5" s="6">
        <v>92</v>
      </c>
      <c r="O5" s="6">
        <v>5</v>
      </c>
    </row>
    <row r="6" spans="1:15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 s="6">
        <v>112</v>
      </c>
      <c r="J6" s="6" t="str">
        <v>Pooja</v>
      </c>
      <c r="K6" s="6" t="str">
        <v>Marketing</v>
      </c>
      <c r="L6" s="6">
        <v>44</v>
      </c>
      <c r="M6" s="6">
        <v>73</v>
      </c>
      <c r="N6" s="6">
        <v>94</v>
      </c>
      <c r="O6" s="6">
        <v>5</v>
      </c>
    </row>
    <row r="7" spans="1:15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 s="6">
        <v>115</v>
      </c>
      <c r="J7" s="6" t="str">
        <v>Rakesh</v>
      </c>
      <c r="K7" s="6" t="str">
        <v>IT</v>
      </c>
      <c r="L7" s="6">
        <v>48</v>
      </c>
      <c r="M7" s="6">
        <v>78</v>
      </c>
      <c r="N7" s="6">
        <v>98</v>
      </c>
      <c r="O7" s="6">
        <v>5</v>
      </c>
    </row>
    <row r="8" spans="1:15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 s="6">
        <v>118</v>
      </c>
      <c r="J8" s="6" t="str">
        <v>Arjun</v>
      </c>
      <c r="K8" s="6" t="str">
        <v>Marketing</v>
      </c>
      <c r="L8" s="6">
        <v>43</v>
      </c>
      <c r="M8" s="6">
        <v>75</v>
      </c>
      <c r="N8" s="6">
        <v>93</v>
      </c>
      <c r="O8" s="6">
        <v>5</v>
      </c>
    </row>
    <row r="9" spans="1:15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I9" s="6">
        <v>123</v>
      </c>
      <c r="J9" s="6" t="str">
        <v>Neeraj</v>
      </c>
      <c r="K9" s="6" t="str">
        <v>Marketing</v>
      </c>
      <c r="L9" s="6">
        <v>46</v>
      </c>
      <c r="M9" s="6">
        <v>77</v>
      </c>
      <c r="N9" s="6">
        <v>96</v>
      </c>
      <c r="O9" s="6">
        <v>5</v>
      </c>
    </row>
    <row r="10" spans="1:15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I10" s="6">
        <v>125</v>
      </c>
      <c r="J10" s="6" t="str">
        <v>Tanya</v>
      </c>
      <c r="K10" s="6" t="str">
        <v>IT</v>
      </c>
      <c r="L10" s="6">
        <v>47</v>
      </c>
      <c r="M10" s="6">
        <v>79</v>
      </c>
      <c r="N10" s="6">
        <v>99</v>
      </c>
      <c r="O10" s="6">
        <v>5</v>
      </c>
    </row>
    <row r="11" spans="1:15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5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I12" s="4"/>
    </row>
    <row r="13" spans="1:15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I13" s="18" t="s">
        <v>38</v>
      </c>
      <c r="J13" s="18"/>
      <c r="K13" s="18"/>
      <c r="L13" s="18"/>
      <c r="M13" s="18"/>
      <c r="N13" s="18"/>
      <c r="O13" s="18"/>
    </row>
    <row r="14" spans="1:15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I14" s="5" t="str" cm="1">
        <f t="array" ref="I14:O39">_xlfn._xlws.SORT(A1:G26,6,-1)</f>
        <v>Employee_ID</v>
      </c>
      <c r="J14" s="6" t="str">
        <v>Name</v>
      </c>
      <c r="K14" s="6" t="str">
        <v>Department</v>
      </c>
      <c r="L14" s="6" t="str">
        <v>Hours_Worked</v>
      </c>
      <c r="M14" s="6" t="str">
        <v>Tasks_Completed</v>
      </c>
      <c r="N14" s="6" t="str">
        <v>Productivity_Score</v>
      </c>
      <c r="O14" s="6" t="str">
        <v>Performance_Rating</v>
      </c>
    </row>
    <row r="15" spans="1:15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I15" s="6">
        <v>107</v>
      </c>
      <c r="J15" s="6" t="str">
        <v>Rahul</v>
      </c>
      <c r="K15" s="6" t="str">
        <v>IT</v>
      </c>
      <c r="L15" s="6">
        <v>50</v>
      </c>
      <c r="M15" s="6">
        <v>80</v>
      </c>
      <c r="N15" s="6">
        <v>100</v>
      </c>
      <c r="O15" s="6">
        <v>5</v>
      </c>
    </row>
    <row r="16" spans="1:15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I16" s="6">
        <v>125</v>
      </c>
      <c r="J16" s="6" t="str">
        <v>Tanya</v>
      </c>
      <c r="K16" s="6" t="str">
        <v>IT</v>
      </c>
      <c r="L16" s="6">
        <v>47</v>
      </c>
      <c r="M16" s="6">
        <v>79</v>
      </c>
      <c r="N16" s="6">
        <v>99</v>
      </c>
      <c r="O16" s="6">
        <v>5</v>
      </c>
    </row>
    <row r="17" spans="1:15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I17" s="6">
        <v>115</v>
      </c>
      <c r="J17" s="6" t="str">
        <v>Rakesh</v>
      </c>
      <c r="K17" s="6" t="str">
        <v>IT</v>
      </c>
      <c r="L17" s="6">
        <v>48</v>
      </c>
      <c r="M17" s="6">
        <v>78</v>
      </c>
      <c r="N17" s="6">
        <v>98</v>
      </c>
      <c r="O17" s="6">
        <v>5</v>
      </c>
    </row>
    <row r="18" spans="1:15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I18" s="6">
        <v>123</v>
      </c>
      <c r="J18" s="6" t="str">
        <v>Neeraj</v>
      </c>
      <c r="K18" s="6" t="str">
        <v>Marketing</v>
      </c>
      <c r="L18" s="6">
        <v>46</v>
      </c>
      <c r="M18" s="6">
        <v>77</v>
      </c>
      <c r="N18" s="6">
        <v>96</v>
      </c>
      <c r="O18" s="6">
        <v>5</v>
      </c>
    </row>
    <row r="19" spans="1:15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I19" s="6">
        <v>104</v>
      </c>
      <c r="J19" s="6" t="str">
        <v>Riya</v>
      </c>
      <c r="K19" s="6" t="str">
        <v>IT</v>
      </c>
      <c r="L19" s="6">
        <v>45</v>
      </c>
      <c r="M19" s="6">
        <v>75</v>
      </c>
      <c r="N19" s="6">
        <v>95</v>
      </c>
      <c r="O19" s="6">
        <v>5</v>
      </c>
    </row>
    <row r="20" spans="1:15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I20" s="6">
        <v>112</v>
      </c>
      <c r="J20" s="6" t="str">
        <v>Pooja</v>
      </c>
      <c r="K20" s="6" t="str">
        <v>Marketing</v>
      </c>
      <c r="L20" s="6">
        <v>44</v>
      </c>
      <c r="M20" s="6">
        <v>73</v>
      </c>
      <c r="N20" s="6">
        <v>94</v>
      </c>
      <c r="O20" s="6">
        <v>5</v>
      </c>
    </row>
    <row r="21" spans="1:15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I21" s="6">
        <v>118</v>
      </c>
      <c r="J21" s="6" t="str">
        <v>Arjun</v>
      </c>
      <c r="K21" s="6" t="str">
        <v>Marketing</v>
      </c>
      <c r="L21" s="6">
        <v>43</v>
      </c>
      <c r="M21" s="6">
        <v>75</v>
      </c>
      <c r="N21" s="6">
        <v>93</v>
      </c>
      <c r="O21" s="6">
        <v>5</v>
      </c>
    </row>
    <row r="22" spans="1:15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I22" s="6">
        <v>109</v>
      </c>
      <c r="J22" s="6" t="str">
        <v>Kunal</v>
      </c>
      <c r="K22" s="6" t="str">
        <v>Marketing</v>
      </c>
      <c r="L22" s="6">
        <v>42</v>
      </c>
      <c r="M22" s="6">
        <v>70</v>
      </c>
      <c r="N22" s="6">
        <v>92</v>
      </c>
      <c r="O22" s="6">
        <v>5</v>
      </c>
    </row>
    <row r="23" spans="1:15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I23" s="6">
        <v>102</v>
      </c>
      <c r="J23" s="6" t="str">
        <v>Meera</v>
      </c>
      <c r="K23" s="6" t="str">
        <v>Marketing</v>
      </c>
      <c r="L23" s="6">
        <v>40</v>
      </c>
      <c r="M23" s="6">
        <v>65</v>
      </c>
      <c r="N23" s="6">
        <v>90</v>
      </c>
      <c r="O23" s="6">
        <v>5</v>
      </c>
    </row>
    <row r="24" spans="1:15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I24" s="6">
        <v>114</v>
      </c>
      <c r="J24" s="6" t="str">
        <v>Deepak</v>
      </c>
      <c r="K24" s="6" t="str">
        <v>Sales</v>
      </c>
      <c r="L24" s="6">
        <v>41</v>
      </c>
      <c r="M24" s="6">
        <v>66</v>
      </c>
      <c r="N24" s="6">
        <v>89</v>
      </c>
      <c r="O24" s="6">
        <v>4</v>
      </c>
    </row>
    <row r="25" spans="1:15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I25" s="6">
        <v>119</v>
      </c>
      <c r="J25" s="6" t="str">
        <v>Anjali</v>
      </c>
      <c r="K25" s="6" t="str">
        <v>IT</v>
      </c>
      <c r="L25" s="6">
        <v>39</v>
      </c>
      <c r="M25" s="6">
        <v>60</v>
      </c>
      <c r="N25" s="6">
        <v>87</v>
      </c>
      <c r="O25" s="6">
        <v>4</v>
      </c>
    </row>
    <row r="26" spans="1:15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I26" s="6">
        <v>106</v>
      </c>
      <c r="J26" s="6" t="str">
        <v>Neha</v>
      </c>
      <c r="K26" s="6" t="str">
        <v>Sales</v>
      </c>
      <c r="L26" s="6">
        <v>38</v>
      </c>
      <c r="M26" s="6">
        <v>58</v>
      </c>
      <c r="N26" s="6">
        <v>85</v>
      </c>
      <c r="O26" s="6">
        <v>4</v>
      </c>
    </row>
    <row r="27" spans="1:15" ht="15.75" customHeight="1" x14ac:dyDescent="0.25">
      <c r="I27" s="6">
        <v>110</v>
      </c>
      <c r="J27" s="6" t="str">
        <v>Sneha</v>
      </c>
      <c r="K27" s="6" t="str">
        <v>Sales</v>
      </c>
      <c r="L27" s="6">
        <v>37</v>
      </c>
      <c r="M27" s="6">
        <v>55</v>
      </c>
      <c r="N27" s="6">
        <v>83</v>
      </c>
      <c r="O27" s="6">
        <v>4</v>
      </c>
    </row>
    <row r="28" spans="1:15" ht="15.75" customHeight="1" x14ac:dyDescent="0.25">
      <c r="I28" s="6">
        <v>101</v>
      </c>
      <c r="J28" s="6" t="str">
        <v>Aakash</v>
      </c>
      <c r="K28" s="6" t="str">
        <v>Sales</v>
      </c>
      <c r="L28" s="6">
        <v>35</v>
      </c>
      <c r="M28" s="6">
        <v>50</v>
      </c>
      <c r="N28" s="6">
        <v>80</v>
      </c>
      <c r="O28" s="6">
        <v>4</v>
      </c>
    </row>
    <row r="29" spans="1:15" ht="15.75" customHeight="1" x14ac:dyDescent="0.25">
      <c r="I29" s="6">
        <v>120</v>
      </c>
      <c r="J29" s="6" t="str">
        <v>Suman</v>
      </c>
      <c r="K29" s="6" t="str">
        <v>Sales</v>
      </c>
      <c r="L29" s="6">
        <v>36</v>
      </c>
      <c r="M29" s="6">
        <v>52</v>
      </c>
      <c r="N29" s="6">
        <v>78</v>
      </c>
      <c r="O29" s="6">
        <v>4</v>
      </c>
    </row>
    <row r="30" spans="1:15" ht="15.75" customHeight="1" x14ac:dyDescent="0.25">
      <c r="I30" s="6">
        <v>124</v>
      </c>
      <c r="J30" s="6" t="str">
        <v>Akash</v>
      </c>
      <c r="K30" s="6" t="str">
        <v>Sales</v>
      </c>
      <c r="L30" s="6">
        <v>34</v>
      </c>
      <c r="M30" s="6">
        <v>48</v>
      </c>
      <c r="N30" s="6">
        <v>76</v>
      </c>
      <c r="O30" s="6">
        <v>3</v>
      </c>
    </row>
    <row r="31" spans="1:15" ht="15.75" customHeight="1" x14ac:dyDescent="0.25">
      <c r="I31" s="6">
        <v>113</v>
      </c>
      <c r="J31" s="6" t="str">
        <v>Varun</v>
      </c>
      <c r="K31" s="6" t="str">
        <v>HR</v>
      </c>
      <c r="L31" s="6">
        <v>33</v>
      </c>
      <c r="M31" s="6">
        <v>45</v>
      </c>
      <c r="N31" s="6">
        <v>75</v>
      </c>
      <c r="O31" s="6">
        <v>3</v>
      </c>
    </row>
    <row r="32" spans="1:15" ht="15.75" customHeight="1" x14ac:dyDescent="0.25">
      <c r="I32" s="6">
        <v>122</v>
      </c>
      <c r="J32" s="6" t="str">
        <v>Jyoti</v>
      </c>
      <c r="K32" s="6" t="str">
        <v>HR</v>
      </c>
      <c r="L32" s="6">
        <v>32</v>
      </c>
      <c r="M32" s="6">
        <v>44</v>
      </c>
      <c r="N32" s="6">
        <v>74</v>
      </c>
      <c r="O32" s="6">
        <v>3</v>
      </c>
    </row>
    <row r="33" spans="9:15" ht="15.75" customHeight="1" x14ac:dyDescent="0.25">
      <c r="I33" s="6">
        <v>117</v>
      </c>
      <c r="J33" s="6" t="str">
        <v>Sanjay</v>
      </c>
      <c r="K33" s="6" t="str">
        <v>HR</v>
      </c>
      <c r="L33" s="6">
        <v>31</v>
      </c>
      <c r="M33" s="6">
        <v>42</v>
      </c>
      <c r="N33" s="6">
        <v>72</v>
      </c>
      <c r="O33" s="6">
        <v>3</v>
      </c>
    </row>
    <row r="34" spans="9:15" ht="15.75" customHeight="1" x14ac:dyDescent="0.25">
      <c r="I34" s="6">
        <v>103</v>
      </c>
      <c r="J34" s="6" t="str">
        <v>Suresh</v>
      </c>
      <c r="K34" s="6" t="str">
        <v>HR</v>
      </c>
      <c r="L34" s="6">
        <v>30</v>
      </c>
      <c r="M34" s="6">
        <v>40</v>
      </c>
      <c r="N34" s="6">
        <v>70</v>
      </c>
      <c r="O34" s="6">
        <v>3</v>
      </c>
    </row>
    <row r="35" spans="9:15" ht="15.75" customHeight="1" x14ac:dyDescent="0.25">
      <c r="I35" s="6">
        <v>111</v>
      </c>
      <c r="J35" s="6" t="str">
        <v>Amit</v>
      </c>
      <c r="K35" s="6" t="str">
        <v>Finance</v>
      </c>
      <c r="L35" s="6">
        <v>29</v>
      </c>
      <c r="M35" s="6">
        <v>38</v>
      </c>
      <c r="N35" s="6">
        <v>68</v>
      </c>
      <c r="O35" s="6">
        <v>3</v>
      </c>
    </row>
    <row r="36" spans="9:15" ht="15.75" customHeight="1" x14ac:dyDescent="0.25">
      <c r="I36" s="6">
        <v>108</v>
      </c>
      <c r="J36" s="6" t="str">
        <v>Priya</v>
      </c>
      <c r="K36" s="6" t="str">
        <v>HR</v>
      </c>
      <c r="L36" s="6">
        <v>28</v>
      </c>
      <c r="M36" s="6">
        <v>35</v>
      </c>
      <c r="N36" s="6">
        <v>65</v>
      </c>
      <c r="O36" s="6">
        <v>3</v>
      </c>
    </row>
    <row r="37" spans="9:15" ht="15.75" customHeight="1" x14ac:dyDescent="0.25">
      <c r="I37" s="6">
        <v>121</v>
      </c>
      <c r="J37" s="6" t="str">
        <v>Mohan</v>
      </c>
      <c r="K37" s="6" t="str">
        <v>Finance</v>
      </c>
      <c r="L37" s="6">
        <v>27</v>
      </c>
      <c r="M37" s="6">
        <v>34</v>
      </c>
      <c r="N37" s="6">
        <v>64</v>
      </c>
      <c r="O37" s="6">
        <v>2</v>
      </c>
    </row>
    <row r="38" spans="9:15" ht="15.75" customHeight="1" x14ac:dyDescent="0.25">
      <c r="I38" s="6">
        <v>116</v>
      </c>
      <c r="J38" s="6" t="str">
        <v>Kavita</v>
      </c>
      <c r="K38" s="6" t="str">
        <v>Finance</v>
      </c>
      <c r="L38" s="6">
        <v>26</v>
      </c>
      <c r="M38" s="6">
        <v>32</v>
      </c>
      <c r="N38" s="6">
        <v>62</v>
      </c>
      <c r="O38" s="6">
        <v>2</v>
      </c>
    </row>
    <row r="39" spans="9:15" ht="15.75" customHeight="1" x14ac:dyDescent="0.25">
      <c r="I39" s="6">
        <v>105</v>
      </c>
      <c r="J39" s="6" t="str">
        <v>Prakash</v>
      </c>
      <c r="K39" s="6" t="str">
        <v>Finance</v>
      </c>
      <c r="L39" s="6">
        <v>25</v>
      </c>
      <c r="M39" s="6">
        <v>30</v>
      </c>
      <c r="N39" s="6">
        <v>60</v>
      </c>
      <c r="O39" s="6">
        <v>2</v>
      </c>
    </row>
  </sheetData>
  <mergeCells count="2">
    <mergeCell ref="J1:N1"/>
    <mergeCell ref="I13:O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4781-B451-471A-8158-09A04BE686F4}">
  <dimension ref="A1:H26"/>
  <sheetViews>
    <sheetView topLeftCell="A3" workbookViewId="0">
      <selection sqref="A1:H26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8" width="18.44140625" bestFit="1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51</v>
      </c>
    </row>
    <row r="2" spans="1:8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>
        <v>4</v>
      </c>
    </row>
    <row r="3" spans="1:8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3">
        <v>5</v>
      </c>
    </row>
    <row r="4" spans="1:8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>
        <v>3</v>
      </c>
    </row>
    <row r="5" spans="1:8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3">
        <v>5</v>
      </c>
    </row>
    <row r="6" spans="1:8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>
        <v>2</v>
      </c>
    </row>
    <row r="7" spans="1:8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3">
        <v>4</v>
      </c>
    </row>
    <row r="8" spans="1:8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>
        <v>5</v>
      </c>
    </row>
    <row r="9" spans="1:8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3">
        <v>3</v>
      </c>
    </row>
    <row r="10" spans="1:8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>
        <v>5</v>
      </c>
    </row>
    <row r="11" spans="1:8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3">
        <v>4</v>
      </c>
    </row>
    <row r="12" spans="1:8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>
        <v>3</v>
      </c>
    </row>
    <row r="13" spans="1:8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3">
        <v>5</v>
      </c>
    </row>
    <row r="14" spans="1:8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>
        <v>3</v>
      </c>
    </row>
    <row r="15" spans="1:8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3">
        <v>4</v>
      </c>
    </row>
    <row r="16" spans="1:8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>
        <v>5</v>
      </c>
    </row>
    <row r="17" spans="1:8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3">
        <v>2</v>
      </c>
    </row>
    <row r="18" spans="1:8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>
        <v>3</v>
      </c>
    </row>
    <row r="19" spans="1:8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3">
        <v>5</v>
      </c>
    </row>
    <row r="20" spans="1:8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>
        <v>4</v>
      </c>
    </row>
    <row r="21" spans="1:8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3">
        <v>4</v>
      </c>
    </row>
    <row r="22" spans="1:8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>
        <v>2</v>
      </c>
    </row>
    <row r="23" spans="1:8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3">
        <v>3</v>
      </c>
    </row>
    <row r="24" spans="1:8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>
        <v>5</v>
      </c>
    </row>
    <row r="25" spans="1:8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3">
        <v>3</v>
      </c>
    </row>
    <row r="26" spans="1:8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32D3-F3DA-4BC4-AFBA-31DB23BB1FC4}">
  <dimension ref="A1:B7"/>
  <sheetViews>
    <sheetView workbookViewId="0">
      <selection activeCell="B1" sqref="B1"/>
    </sheetView>
  </sheetViews>
  <sheetFormatPr defaultRowHeight="13.2" x14ac:dyDescent="0.25"/>
  <cols>
    <col min="1" max="1" width="13.33203125" bestFit="1" customWidth="1"/>
    <col min="2" max="2" width="27.21875" bestFit="1" customWidth="1"/>
  </cols>
  <sheetData>
    <row r="1" spans="1:2" x14ac:dyDescent="0.25">
      <c r="A1" s="7" t="s">
        <v>39</v>
      </c>
      <c r="B1" t="s">
        <v>41</v>
      </c>
    </row>
    <row r="2" spans="1:2" x14ac:dyDescent="0.25">
      <c r="A2" s="8" t="s">
        <v>10</v>
      </c>
      <c r="B2">
        <v>2.2360679774997898</v>
      </c>
    </row>
    <row r="3" spans="1:2" x14ac:dyDescent="0.25">
      <c r="A3" s="8" t="s">
        <v>16</v>
      </c>
      <c r="B3">
        <v>3.415650255319866</v>
      </c>
    </row>
    <row r="4" spans="1:2" x14ac:dyDescent="0.25">
      <c r="A4" s="8" t="s">
        <v>12</v>
      </c>
      <c r="B4">
        <v>3.9623225512317668</v>
      </c>
    </row>
    <row r="5" spans="1:2" x14ac:dyDescent="0.25">
      <c r="A5" s="8" t="s">
        <v>8</v>
      </c>
      <c r="B5">
        <v>4.7923550230202219</v>
      </c>
    </row>
    <row r="6" spans="1:2" x14ac:dyDescent="0.25">
      <c r="A6" s="8" t="s">
        <v>14</v>
      </c>
      <c r="B6">
        <v>5.2630789467763757</v>
      </c>
    </row>
    <row r="7" spans="1:2" x14ac:dyDescent="0.25">
      <c r="A7" s="8" t="s">
        <v>40</v>
      </c>
      <c r="B7">
        <v>12.668859459319927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CC59-6265-4B3A-8540-D5585C695D49}">
  <dimension ref="A1:T26"/>
  <sheetViews>
    <sheetView topLeftCell="H1" workbookViewId="0">
      <selection activeCell="L20" sqref="L20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25.21875" bestFit="1" customWidth="1"/>
    <col min="9" max="9" width="20.6640625" bestFit="1" customWidth="1"/>
    <col min="12" max="12" width="12.109375" bestFit="1" customWidth="1"/>
    <col min="14" max="14" width="11.109375" bestFit="1" customWidth="1"/>
    <col min="15" max="15" width="13.6640625" bestFit="1" customWidth="1"/>
    <col min="16" max="16" width="15.88671875" bestFit="1" customWidth="1"/>
    <col min="17" max="17" width="17" bestFit="1" customWidth="1"/>
    <col min="18" max="18" width="18.44140625" bestFit="1" customWidth="1"/>
    <col min="19" max="19" width="25.21875" bestFit="1" customWidth="1"/>
    <col min="20" max="20" width="20.6640625" bestFit="1" customWidth="1"/>
  </cols>
  <sheetData>
    <row r="1" spans="1:20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42</v>
      </c>
      <c r="I1" s="9" t="s">
        <v>43</v>
      </c>
      <c r="K1" s="10"/>
      <c r="O1" s="19" t="s">
        <v>44</v>
      </c>
      <c r="P1" s="20"/>
      <c r="Q1" s="20"/>
      <c r="R1" s="20"/>
      <c r="S1" s="20"/>
    </row>
    <row r="2" spans="1:20" ht="14.4" x14ac:dyDescent="0.3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3">
        <v>5</v>
      </c>
      <c r="H2" s="2">
        <f t="shared" ref="H2:H26" si="0">(F2*G2)/D2</f>
        <v>11.25</v>
      </c>
      <c r="I2" s="2">
        <f t="shared" ref="I2:I26" si="1">_xlfn.RANK.EQ(H2,$H$2:$H$26,0)</f>
        <v>1</v>
      </c>
    </row>
    <row r="3" spans="1:20" ht="14.4" x14ac:dyDescent="0.3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2">
        <v>5</v>
      </c>
      <c r="H3" s="2">
        <f t="shared" si="0"/>
        <v>10.952380952380953</v>
      </c>
      <c r="I3" s="2">
        <f t="shared" si="1"/>
        <v>2</v>
      </c>
      <c r="L3" s="11" t="s">
        <v>0</v>
      </c>
      <c r="M3" s="11" t="s">
        <v>1</v>
      </c>
      <c r="N3" s="11" t="s">
        <v>2</v>
      </c>
      <c r="O3" s="11" t="s">
        <v>3</v>
      </c>
      <c r="P3" s="11" t="s">
        <v>4</v>
      </c>
      <c r="Q3" s="11" t="s">
        <v>5</v>
      </c>
      <c r="R3" s="11" t="s">
        <v>6</v>
      </c>
      <c r="S3" s="12" t="s">
        <v>42</v>
      </c>
      <c r="T3" s="12" t="s">
        <v>43</v>
      </c>
    </row>
    <row r="4" spans="1:20" ht="14.4" x14ac:dyDescent="0.3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3">
        <v>5</v>
      </c>
      <c r="H4" s="2">
        <f t="shared" si="0"/>
        <v>10.813953488372093</v>
      </c>
      <c r="I4" s="2">
        <f t="shared" si="1"/>
        <v>3</v>
      </c>
      <c r="L4" s="13" cm="1">
        <f t="array" ref="L4:T6">_xlfn._xlws.FILTER(A2:I26,I2:I26&lt;=3)</f>
        <v>102</v>
      </c>
      <c r="M4" s="6" t="str">
        <v>Meera</v>
      </c>
      <c r="N4" s="6" t="str">
        <v>Marketing</v>
      </c>
      <c r="O4" s="6">
        <v>40</v>
      </c>
      <c r="P4" s="6">
        <v>65</v>
      </c>
      <c r="Q4" s="6">
        <v>90</v>
      </c>
      <c r="R4" s="6">
        <v>5</v>
      </c>
      <c r="S4" s="6">
        <v>11.25</v>
      </c>
      <c r="T4" s="6">
        <v>1</v>
      </c>
    </row>
    <row r="5" spans="1:20" ht="14.4" x14ac:dyDescent="0.3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3">
        <v>5</v>
      </c>
      <c r="H5" s="2">
        <f t="shared" si="0"/>
        <v>10.681818181818182</v>
      </c>
      <c r="I5" s="2">
        <f t="shared" si="1"/>
        <v>4</v>
      </c>
      <c r="L5" s="6">
        <v>109</v>
      </c>
      <c r="M5" s="6" t="str">
        <v>Kunal</v>
      </c>
      <c r="N5" s="6" t="str">
        <v>Marketing</v>
      </c>
      <c r="O5" s="6">
        <v>42</v>
      </c>
      <c r="P5" s="6">
        <v>70</v>
      </c>
      <c r="Q5" s="6">
        <v>92</v>
      </c>
      <c r="R5" s="6">
        <v>5</v>
      </c>
      <c r="S5" s="6">
        <v>10.952380952380953</v>
      </c>
      <c r="T5" s="6">
        <v>2</v>
      </c>
    </row>
    <row r="6" spans="1:20" ht="14.4" x14ac:dyDescent="0.3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  <c r="H6" s="2">
        <f t="shared" si="0"/>
        <v>10.555555555555555</v>
      </c>
      <c r="I6" s="2">
        <f t="shared" si="1"/>
        <v>5</v>
      </c>
      <c r="L6" s="6">
        <v>118</v>
      </c>
      <c r="M6" s="6" t="str">
        <v>Arjun</v>
      </c>
      <c r="N6" s="6" t="str">
        <v>Marketing</v>
      </c>
      <c r="O6" s="6">
        <v>43</v>
      </c>
      <c r="P6" s="6">
        <v>75</v>
      </c>
      <c r="Q6" s="6">
        <v>93</v>
      </c>
      <c r="R6" s="6">
        <v>5</v>
      </c>
      <c r="S6" s="6">
        <v>10.813953488372093</v>
      </c>
      <c r="T6" s="6">
        <v>3</v>
      </c>
    </row>
    <row r="7" spans="1:20" ht="14.4" x14ac:dyDescent="0.3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2">
        <v>5</v>
      </c>
      <c r="H7" s="2">
        <f t="shared" si="0"/>
        <v>10.531914893617021</v>
      </c>
      <c r="I7" s="2">
        <f t="shared" si="1"/>
        <v>6</v>
      </c>
    </row>
    <row r="8" spans="1:20" ht="14.4" x14ac:dyDescent="0.3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2">
        <v>5</v>
      </c>
      <c r="H8" s="2">
        <f t="shared" si="0"/>
        <v>10.434782608695652</v>
      </c>
      <c r="I8" s="2">
        <f t="shared" si="1"/>
        <v>7</v>
      </c>
    </row>
    <row r="9" spans="1:20" ht="14.4" x14ac:dyDescent="0.3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2">
        <v>5</v>
      </c>
      <c r="H9" s="2">
        <f t="shared" si="0"/>
        <v>10.208333333333334</v>
      </c>
      <c r="I9" s="2">
        <f t="shared" si="1"/>
        <v>8</v>
      </c>
    </row>
    <row r="10" spans="1:20" ht="14.4" x14ac:dyDescent="0.3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2">
        <v>5</v>
      </c>
      <c r="H10" s="2">
        <f t="shared" si="0"/>
        <v>10</v>
      </c>
      <c r="I10" s="2">
        <f t="shared" si="1"/>
        <v>9</v>
      </c>
    </row>
    <row r="11" spans="1:20" ht="14.4" x14ac:dyDescent="0.3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2">
        <v>4</v>
      </c>
      <c r="H11" s="2">
        <f t="shared" si="0"/>
        <v>9.1428571428571423</v>
      </c>
      <c r="I11" s="2">
        <f t="shared" si="1"/>
        <v>10</v>
      </c>
    </row>
    <row r="12" spans="1:20" ht="14.4" x14ac:dyDescent="0.3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3">
        <v>4</v>
      </c>
      <c r="H12" s="2">
        <f t="shared" si="0"/>
        <v>8.9729729729729737</v>
      </c>
      <c r="I12" s="2">
        <f t="shared" si="1"/>
        <v>11</v>
      </c>
    </row>
    <row r="13" spans="1:20" ht="14.4" x14ac:dyDescent="0.3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 s="2">
        <f t="shared" si="0"/>
        <v>8.9473684210526319</v>
      </c>
      <c r="I13" s="2">
        <f t="shared" si="1"/>
        <v>12</v>
      </c>
    </row>
    <row r="14" spans="1:20" ht="14.4" x14ac:dyDescent="0.3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2">
        <v>4</v>
      </c>
      <c r="H14" s="2">
        <f t="shared" si="0"/>
        <v>8.9230769230769234</v>
      </c>
      <c r="I14" s="2">
        <f t="shared" si="1"/>
        <v>13</v>
      </c>
    </row>
    <row r="15" spans="1:20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2">
        <f t="shared" si="0"/>
        <v>8.6829268292682933</v>
      </c>
      <c r="I15" s="2">
        <f t="shared" si="1"/>
        <v>14</v>
      </c>
    </row>
    <row r="16" spans="1:20" ht="14.4" x14ac:dyDescent="0.3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  <c r="H16" s="2">
        <f t="shared" si="0"/>
        <v>8.6666666666666661</v>
      </c>
      <c r="I16" s="2">
        <f t="shared" si="1"/>
        <v>15</v>
      </c>
    </row>
    <row r="17" spans="1:9" ht="14.4" x14ac:dyDescent="0.3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2">
        <v>3</v>
      </c>
      <c r="H17" s="2">
        <f t="shared" si="0"/>
        <v>7.0344827586206895</v>
      </c>
      <c r="I17" s="2">
        <f t="shared" si="1"/>
        <v>16</v>
      </c>
    </row>
    <row r="18" spans="1:9" ht="14.4" x14ac:dyDescent="0.3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2">
        <v>3</v>
      </c>
      <c r="H18" s="2">
        <f t="shared" si="0"/>
        <v>7</v>
      </c>
      <c r="I18" s="2">
        <f t="shared" si="1"/>
        <v>17</v>
      </c>
    </row>
    <row r="19" spans="1:9" ht="14.4" x14ac:dyDescent="0.3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2">
        <v>3</v>
      </c>
      <c r="H19" s="2">
        <f t="shared" si="0"/>
        <v>6.967741935483871</v>
      </c>
      <c r="I19" s="2">
        <f t="shared" si="1"/>
        <v>18</v>
      </c>
    </row>
    <row r="20" spans="1:9" ht="14.4" x14ac:dyDescent="0.3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3">
        <v>3</v>
      </c>
      <c r="H20" s="2">
        <f t="shared" si="0"/>
        <v>6.9642857142857144</v>
      </c>
      <c r="I20" s="2">
        <f t="shared" si="1"/>
        <v>19</v>
      </c>
    </row>
    <row r="21" spans="1:9" ht="14.4" x14ac:dyDescent="0.3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3">
        <v>3</v>
      </c>
      <c r="H21" s="2">
        <f t="shared" si="0"/>
        <v>6.9375</v>
      </c>
      <c r="I21" s="2">
        <f t="shared" si="1"/>
        <v>20</v>
      </c>
    </row>
    <row r="22" spans="1:9" ht="14.4" x14ac:dyDescent="0.3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2">
        <v>3</v>
      </c>
      <c r="H22" s="2">
        <f t="shared" si="0"/>
        <v>6.8181818181818183</v>
      </c>
      <c r="I22" s="2">
        <f t="shared" si="1"/>
        <v>21</v>
      </c>
    </row>
    <row r="23" spans="1:9" ht="14.4" x14ac:dyDescent="0.3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3">
        <v>3</v>
      </c>
      <c r="H23" s="2">
        <f t="shared" si="0"/>
        <v>6.7058823529411766</v>
      </c>
      <c r="I23" s="2">
        <f t="shared" si="1"/>
        <v>22</v>
      </c>
    </row>
    <row r="24" spans="1:9" ht="14.4" x14ac:dyDescent="0.3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2">
        <v>2</v>
      </c>
      <c r="H24" s="2">
        <f t="shared" si="0"/>
        <v>4.8</v>
      </c>
      <c r="I24" s="2">
        <f t="shared" si="1"/>
        <v>23</v>
      </c>
    </row>
    <row r="25" spans="1:9" ht="14.4" x14ac:dyDescent="0.3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  <c r="H25" s="2">
        <f t="shared" si="0"/>
        <v>4.7692307692307692</v>
      </c>
      <c r="I25" s="2">
        <f t="shared" si="1"/>
        <v>24</v>
      </c>
    </row>
    <row r="26" spans="1:9" ht="14.4" x14ac:dyDescent="0.3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2">
        <v>2</v>
      </c>
      <c r="H26" s="2">
        <f t="shared" si="0"/>
        <v>4.7407407407407405</v>
      </c>
      <c r="I26" s="2">
        <f t="shared" si="1"/>
        <v>25</v>
      </c>
    </row>
  </sheetData>
  <sortState xmlns:xlrd2="http://schemas.microsoft.com/office/spreadsheetml/2017/richdata2" ref="A2:I26">
    <sortCondition descending="1" ref="H2:H26"/>
  </sortState>
  <mergeCells count="1">
    <mergeCell ref="O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FD21-9347-4BCE-869A-331D7807B059}">
  <dimension ref="A1:R26"/>
  <sheetViews>
    <sheetView topLeftCell="C1" workbookViewId="0">
      <selection activeCell="Q29" sqref="Q29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9" width="18.44140625" bestFit="1" customWidth="1"/>
  </cols>
  <sheetData>
    <row r="1" spans="1:9" ht="57.6" x14ac:dyDescent="0.25">
      <c r="A1" s="15" t="s">
        <v>0</v>
      </c>
      <c r="B1" s="15" t="s">
        <v>1</v>
      </c>
      <c r="C1" s="15" t="s">
        <v>2</v>
      </c>
      <c r="D1" s="17" t="s">
        <v>3</v>
      </c>
      <c r="E1" s="15" t="s">
        <v>4</v>
      </c>
      <c r="F1" s="17" t="s">
        <v>5</v>
      </c>
      <c r="G1" s="15" t="s">
        <v>6</v>
      </c>
      <c r="H1" s="14" t="s">
        <v>45</v>
      </c>
      <c r="I1" s="16" t="s">
        <v>46</v>
      </c>
    </row>
    <row r="2" spans="1:9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>
        <f>CORREL(D2:D26,G2:G26)</f>
        <v>0.94623485838187704</v>
      </c>
      <c r="I2" s="2">
        <f>CORREL(E2:E26,G2:G26)</f>
        <v>0.95745537036476214</v>
      </c>
    </row>
    <row r="3" spans="1:9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2">
        <f t="shared" ref="H3:H26" si="0">CORREL(D3:D27,G3:G27)</f>
        <v>0.9500383795186268</v>
      </c>
      <c r="I3" s="2">
        <f t="shared" ref="I3:I26" si="1">CORREL(E3:E27,G3:G27)</f>
        <v>0.96296725814652862</v>
      </c>
    </row>
    <row r="4" spans="1:9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>
        <f t="shared" si="0"/>
        <v>0.95994673758060767</v>
      </c>
      <c r="I4" s="2">
        <f t="shared" si="1"/>
        <v>0.9693398194057925</v>
      </c>
    </row>
    <row r="5" spans="1:9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2">
        <f t="shared" si="0"/>
        <v>0.9594972957826956</v>
      </c>
      <c r="I5" s="2">
        <f t="shared" si="1"/>
        <v>0.96926959181259686</v>
      </c>
    </row>
    <row r="6" spans="1:9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>
        <f t="shared" si="0"/>
        <v>0.95741434464986463</v>
      </c>
      <c r="I6" s="2">
        <f t="shared" si="1"/>
        <v>0.96744335123743885</v>
      </c>
    </row>
    <row r="7" spans="1:9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2">
        <f t="shared" si="0"/>
        <v>0.95116888116078724</v>
      </c>
      <c r="I7" s="2">
        <f t="shared" si="1"/>
        <v>0.96334019074793764</v>
      </c>
    </row>
    <row r="8" spans="1:9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>
        <f t="shared" si="0"/>
        <v>0.95132991429977309</v>
      </c>
      <c r="I8" s="2">
        <f t="shared" si="1"/>
        <v>0.9635284698770018</v>
      </c>
    </row>
    <row r="9" spans="1:9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2">
        <f t="shared" si="0"/>
        <v>0.95630337771858576</v>
      </c>
      <c r="I9" s="2">
        <f t="shared" si="1"/>
        <v>0.96227020322665824</v>
      </c>
    </row>
    <row r="10" spans="1:9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>
        <f t="shared" si="0"/>
        <v>0.9618524679754239</v>
      </c>
      <c r="I10" s="2">
        <f t="shared" si="1"/>
        <v>0.96858983066433579</v>
      </c>
    </row>
    <row r="11" spans="1:9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2">
        <f t="shared" si="0"/>
        <v>0.96677242085498327</v>
      </c>
      <c r="I11" s="2">
        <f t="shared" si="1"/>
        <v>0.9699541778102283</v>
      </c>
    </row>
    <row r="12" spans="1:9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>
        <f t="shared" si="0"/>
        <v>0.96882135756898924</v>
      </c>
      <c r="I12" s="2">
        <f t="shared" si="1"/>
        <v>0.97315238582775554</v>
      </c>
    </row>
    <row r="13" spans="1:9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2">
        <f t="shared" si="0"/>
        <v>0.97420711995664022</v>
      </c>
      <c r="I13" s="2">
        <f t="shared" si="1"/>
        <v>0.97803475176860577</v>
      </c>
    </row>
    <row r="14" spans="1:9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>
        <f t="shared" si="0"/>
        <v>0.97438497744834907</v>
      </c>
      <c r="I14" s="2">
        <f t="shared" si="1"/>
        <v>0.97755331091033071</v>
      </c>
    </row>
    <row r="15" spans="1:9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2">
        <f t="shared" si="0"/>
        <v>0.97376024145394136</v>
      </c>
      <c r="I15" s="2">
        <f t="shared" si="1"/>
        <v>0.97674638997867957</v>
      </c>
    </row>
    <row r="16" spans="1:9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>
        <f t="shared" si="0"/>
        <v>0.97626807976744834</v>
      </c>
      <c r="I16" s="2">
        <f t="shared" si="1"/>
        <v>0.98035577408808539</v>
      </c>
    </row>
    <row r="17" spans="1:18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2">
        <f t="shared" si="0"/>
        <v>0.97819949156564834</v>
      </c>
      <c r="I17" s="2">
        <f t="shared" si="1"/>
        <v>0.97815102490093719</v>
      </c>
    </row>
    <row r="18" spans="1:18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>
        <f t="shared" si="0"/>
        <v>0.97182173187904419</v>
      </c>
      <c r="I18" s="2">
        <f t="shared" si="1"/>
        <v>0.97318246247391416</v>
      </c>
    </row>
    <row r="19" spans="1:18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2">
        <f t="shared" si="0"/>
        <v>0.97167260149065393</v>
      </c>
      <c r="I19" s="2">
        <f t="shared" si="1"/>
        <v>0.97297831875670215</v>
      </c>
      <c r="K19" s="21" t="s">
        <v>47</v>
      </c>
      <c r="L19" s="22"/>
      <c r="M19" s="22"/>
      <c r="N19" s="22"/>
      <c r="O19" s="22"/>
      <c r="P19" s="22"/>
      <c r="Q19" s="22"/>
      <c r="R19" s="22"/>
    </row>
    <row r="20" spans="1:18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>
        <f t="shared" si="0"/>
        <v>0.97657738309148767</v>
      </c>
      <c r="I20" s="2">
        <f t="shared" si="1"/>
        <v>0.96800914233982116</v>
      </c>
      <c r="K20" s="22"/>
      <c r="L20" s="22"/>
      <c r="M20" s="22"/>
      <c r="N20" s="22"/>
      <c r="O20" s="22"/>
      <c r="P20" s="22"/>
      <c r="Q20" s="22"/>
      <c r="R20" s="22"/>
    </row>
    <row r="21" spans="1:18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2">
        <f t="shared" si="0"/>
        <v>0.97634566781493393</v>
      </c>
      <c r="I21" s="2">
        <f t="shared" si="1"/>
        <v>0.9677745900652136</v>
      </c>
      <c r="K21" s="22"/>
      <c r="L21" s="22"/>
      <c r="M21" s="22"/>
      <c r="N21" s="22"/>
      <c r="O21" s="22"/>
      <c r="P21" s="22"/>
      <c r="Q21" s="22"/>
      <c r="R21" s="22"/>
    </row>
    <row r="22" spans="1:18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>
        <f t="shared" si="0"/>
        <v>0.99562256643285396</v>
      </c>
      <c r="I22" s="2">
        <f t="shared" si="1"/>
        <v>0.99483644276347349</v>
      </c>
      <c r="K22" s="22"/>
      <c r="L22" s="22"/>
      <c r="M22" s="22"/>
      <c r="N22" s="22"/>
      <c r="O22" s="22"/>
      <c r="P22" s="22"/>
      <c r="Q22" s="22"/>
      <c r="R22" s="22"/>
    </row>
    <row r="23" spans="1:18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2">
        <f t="shared" si="0"/>
        <v>0.99321105524990805</v>
      </c>
      <c r="I23" s="2">
        <f t="shared" si="1"/>
        <v>0.99515266171379668</v>
      </c>
      <c r="K23" s="22"/>
      <c r="L23" s="22"/>
      <c r="M23" s="22"/>
      <c r="N23" s="22"/>
      <c r="O23" s="22"/>
      <c r="P23" s="22"/>
      <c r="Q23" s="22"/>
      <c r="R23" s="22"/>
    </row>
    <row r="24" spans="1:18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>
        <f t="shared" si="0"/>
        <v>0.99760860558452769</v>
      </c>
      <c r="I24" s="2">
        <f t="shared" si="1"/>
        <v>0.9983374884595827</v>
      </c>
      <c r="K24" s="22"/>
      <c r="L24" s="22"/>
      <c r="M24" s="22"/>
      <c r="N24" s="22"/>
      <c r="O24" s="22"/>
      <c r="P24" s="22"/>
      <c r="Q24" s="22"/>
      <c r="R24" s="22"/>
    </row>
    <row r="25" spans="1:18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2">
        <f t="shared" si="0"/>
        <v>1</v>
      </c>
      <c r="I25" s="2">
        <f t="shared" si="1"/>
        <v>1</v>
      </c>
    </row>
    <row r="26" spans="1:18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 t="e">
        <f t="shared" si="0"/>
        <v>#DIV/0!</v>
      </c>
      <c r="I26" s="2" t="e">
        <f t="shared" si="1"/>
        <v>#DIV/0!</v>
      </c>
    </row>
  </sheetData>
  <mergeCells count="1">
    <mergeCell ref="K19:R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F60D-548B-419E-8AFA-797D53BB9503}">
  <dimension ref="A1:R26"/>
  <sheetViews>
    <sheetView topLeftCell="F1" workbookViewId="0">
      <selection activeCell="P17" sqref="P17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20.5546875" bestFit="1" customWidth="1"/>
    <col min="9" max="9" width="22.77734375" bestFit="1" customWidth="1"/>
    <col min="11" max="11" width="12.109375" bestFit="1" customWidth="1"/>
    <col min="12" max="12" width="7" bestFit="1" customWidth="1"/>
    <col min="13" max="13" width="11.109375" bestFit="1" customWidth="1"/>
    <col min="14" max="14" width="13.6640625" bestFit="1" customWidth="1"/>
    <col min="15" max="15" width="15.88671875" bestFit="1" customWidth="1"/>
    <col min="16" max="16" width="17" bestFit="1" customWidth="1"/>
    <col min="17" max="17" width="18.44140625" bestFit="1" customWidth="1"/>
    <col min="18" max="18" width="20.5546875" bestFit="1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9" t="s">
        <v>5</v>
      </c>
      <c r="G1" s="1" t="s">
        <v>6</v>
      </c>
      <c r="H1" s="9" t="s">
        <v>48</v>
      </c>
      <c r="I1" s="9" t="s">
        <v>49</v>
      </c>
    </row>
    <row r="2" spans="1:18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>
        <f>AVERAGE(D2:D26)</f>
        <v>37.04</v>
      </c>
      <c r="I2" s="2" t="b">
        <f>AND(G2&gt;=4, D2&lt;$H$1)</f>
        <v>1</v>
      </c>
      <c r="K2" s="10"/>
    </row>
    <row r="3" spans="1:18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2">
        <f t="shared" ref="H3:H26" si="0">AVERAGE(D3:D27)</f>
        <v>37.125</v>
      </c>
      <c r="I3" s="2" t="b">
        <f t="shared" ref="I3:I26" si="1">AND(G3&gt;=4, D3&lt;$H$1)</f>
        <v>1</v>
      </c>
      <c r="K3" s="23" t="s">
        <v>50</v>
      </c>
      <c r="L3" s="23"/>
      <c r="M3" s="23"/>
      <c r="N3" s="23"/>
      <c r="O3" s="23"/>
      <c r="P3" s="23"/>
      <c r="Q3" s="23"/>
      <c r="R3" s="23"/>
    </row>
    <row r="4" spans="1:18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>
        <f t="shared" si="0"/>
        <v>37</v>
      </c>
      <c r="I4" s="2" t="b">
        <f t="shared" si="1"/>
        <v>0</v>
      </c>
    </row>
    <row r="5" spans="1:18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2">
        <f t="shared" si="0"/>
        <v>37.31818181818182</v>
      </c>
      <c r="I5" s="2" t="b">
        <f t="shared" si="1"/>
        <v>1</v>
      </c>
      <c r="K5" s="11" t="s">
        <v>0</v>
      </c>
      <c r="L5" s="11" t="s">
        <v>1</v>
      </c>
      <c r="M5" s="11" t="s">
        <v>2</v>
      </c>
      <c r="N5" s="12" t="s">
        <v>3</v>
      </c>
      <c r="O5" s="11" t="s">
        <v>4</v>
      </c>
      <c r="P5" s="12" t="s">
        <v>5</v>
      </c>
      <c r="Q5" s="11" t="s">
        <v>6</v>
      </c>
      <c r="R5" s="12" t="s">
        <v>48</v>
      </c>
    </row>
    <row r="6" spans="1:18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>
        <f t="shared" si="0"/>
        <v>36.952380952380949</v>
      </c>
      <c r="I6" s="2" t="b">
        <f t="shared" si="1"/>
        <v>0</v>
      </c>
      <c r="K6" s="13" cm="1">
        <f t="array" ref="K6:R8">_xlfn._xlws.FILTER(A2:H26, (G2:G26&gt;=4)*(D2:D26&lt;AVERAGE(D2:D26)), "No matches")</f>
        <v>101</v>
      </c>
      <c r="L6" s="6" t="str">
        <v>Aakash</v>
      </c>
      <c r="M6" s="6" t="str">
        <v>Sales</v>
      </c>
      <c r="N6" s="6">
        <v>35</v>
      </c>
      <c r="O6" s="6">
        <v>50</v>
      </c>
      <c r="P6" s="6">
        <v>80</v>
      </c>
      <c r="Q6" s="6">
        <v>4</v>
      </c>
      <c r="R6" s="6">
        <v>37.04</v>
      </c>
    </row>
    <row r="7" spans="1:18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2">
        <f t="shared" si="0"/>
        <v>37.549999999999997</v>
      </c>
      <c r="I7" s="2" t="b">
        <f t="shared" si="1"/>
        <v>1</v>
      </c>
      <c r="K7" s="6">
        <v>110</v>
      </c>
      <c r="L7" s="6" t="str">
        <v>Sneha</v>
      </c>
      <c r="M7" s="6" t="str">
        <v>Sales</v>
      </c>
      <c r="N7" s="6">
        <v>37</v>
      </c>
      <c r="O7" s="6">
        <v>55</v>
      </c>
      <c r="P7" s="6">
        <v>83</v>
      </c>
      <c r="Q7" s="6">
        <v>4</v>
      </c>
      <c r="R7" s="6">
        <v>37.0625</v>
      </c>
    </row>
    <row r="8" spans="1:18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>
        <f t="shared" si="0"/>
        <v>37.526315789473685</v>
      </c>
      <c r="I8" s="2" t="b">
        <f t="shared" si="1"/>
        <v>1</v>
      </c>
      <c r="K8" s="6">
        <v>120</v>
      </c>
      <c r="L8" s="6" t="str">
        <v>Suman</v>
      </c>
      <c r="M8" s="6" t="str">
        <v>Sales</v>
      </c>
      <c r="N8" s="6">
        <v>36</v>
      </c>
      <c r="O8" s="6">
        <v>52</v>
      </c>
      <c r="P8" s="6">
        <v>78</v>
      </c>
      <c r="Q8" s="6">
        <v>4</v>
      </c>
      <c r="R8" s="6">
        <v>37</v>
      </c>
    </row>
    <row r="9" spans="1:18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2">
        <f t="shared" si="0"/>
        <v>36.833333333333336</v>
      </c>
      <c r="I9" s="2" t="b">
        <f t="shared" si="1"/>
        <v>0</v>
      </c>
    </row>
    <row r="10" spans="1:18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>
        <f t="shared" si="0"/>
        <v>37.352941176470587</v>
      </c>
      <c r="I10" s="2" t="b">
        <f t="shared" si="1"/>
        <v>1</v>
      </c>
    </row>
    <row r="11" spans="1:18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2">
        <f t="shared" si="0"/>
        <v>37.0625</v>
      </c>
      <c r="I11" s="2" t="b">
        <f t="shared" si="1"/>
        <v>1</v>
      </c>
    </row>
    <row r="12" spans="1:18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>
        <f t="shared" si="0"/>
        <v>37.06666666666667</v>
      </c>
      <c r="I12" s="2" t="b">
        <f t="shared" si="1"/>
        <v>0</v>
      </c>
    </row>
    <row r="13" spans="1:18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2">
        <f t="shared" si="0"/>
        <v>37.642857142857146</v>
      </c>
      <c r="I13" s="2" t="b">
        <f t="shared" si="1"/>
        <v>1</v>
      </c>
    </row>
    <row r="14" spans="1:18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>
        <f t="shared" si="0"/>
        <v>37.153846153846153</v>
      </c>
      <c r="I14" s="2" t="b">
        <f t="shared" si="1"/>
        <v>0</v>
      </c>
    </row>
    <row r="15" spans="1:18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2">
        <f t="shared" si="0"/>
        <v>37.5</v>
      </c>
      <c r="I15" s="2" t="b">
        <f t="shared" si="1"/>
        <v>1</v>
      </c>
    </row>
    <row r="16" spans="1:18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>
        <f t="shared" si="0"/>
        <v>37.18181818181818</v>
      </c>
      <c r="I16" s="2" t="b">
        <f t="shared" si="1"/>
        <v>1</v>
      </c>
    </row>
    <row r="17" spans="1:9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2">
        <f t="shared" si="0"/>
        <v>36.1</v>
      </c>
      <c r="I17" s="2" t="b">
        <f t="shared" si="1"/>
        <v>0</v>
      </c>
    </row>
    <row r="18" spans="1:9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>
        <f t="shared" si="0"/>
        <v>37.222222222222221</v>
      </c>
      <c r="I18" s="2" t="b">
        <f t="shared" si="1"/>
        <v>0</v>
      </c>
    </row>
    <row r="19" spans="1:9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2">
        <f t="shared" si="0"/>
        <v>38</v>
      </c>
      <c r="I19" s="2" t="b">
        <f t="shared" si="1"/>
        <v>1</v>
      </c>
    </row>
    <row r="20" spans="1:9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>
        <f t="shared" si="0"/>
        <v>37.285714285714285</v>
      </c>
      <c r="I20" s="2" t="b">
        <f t="shared" si="1"/>
        <v>1</v>
      </c>
    </row>
    <row r="21" spans="1:9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2">
        <f t="shared" si="0"/>
        <v>37</v>
      </c>
      <c r="I21" s="2" t="b">
        <f t="shared" si="1"/>
        <v>1</v>
      </c>
    </row>
    <row r="22" spans="1:9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>
        <f t="shared" si="0"/>
        <v>37.200000000000003</v>
      </c>
      <c r="I22" s="2" t="b">
        <f t="shared" si="1"/>
        <v>0</v>
      </c>
    </row>
    <row r="23" spans="1:9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2">
        <f t="shared" si="0"/>
        <v>39.75</v>
      </c>
      <c r="I23" s="2" t="b">
        <f t="shared" si="1"/>
        <v>0</v>
      </c>
    </row>
    <row r="24" spans="1:9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>
        <f t="shared" si="0"/>
        <v>42.333333333333336</v>
      </c>
      <c r="I24" s="2" t="b">
        <f t="shared" si="1"/>
        <v>1</v>
      </c>
    </row>
    <row r="25" spans="1:9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2">
        <f t="shared" si="0"/>
        <v>40.5</v>
      </c>
      <c r="I25" s="2" t="b">
        <f t="shared" si="1"/>
        <v>0</v>
      </c>
    </row>
    <row r="26" spans="1:9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>
        <f t="shared" si="0"/>
        <v>47</v>
      </c>
      <c r="I26" s="2" t="b">
        <f t="shared" si="1"/>
        <v>1</v>
      </c>
    </row>
  </sheetData>
  <mergeCells count="1">
    <mergeCell ref="K3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D2DD-BE16-453E-8117-2C1B7F0F7256}">
  <dimension ref="A1:O26"/>
  <sheetViews>
    <sheetView tabSelected="1" workbookViewId="0">
      <selection activeCell="K17" sqref="K17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9" width="20.5546875" bestFit="1" customWidth="1"/>
    <col min="11" max="11" width="17.88671875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51</v>
      </c>
      <c r="I1" s="9" t="s">
        <v>52</v>
      </c>
    </row>
    <row r="2" spans="1:13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>
        <v>4</v>
      </c>
      <c r="I2" s="2">
        <f>E2/D2</f>
        <v>1.4285714285714286</v>
      </c>
    </row>
    <row r="3" spans="1:13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3">
        <v>5</v>
      </c>
      <c r="I3" s="2">
        <f t="shared" ref="I3:I26" si="0">E3/D3</f>
        <v>1.625</v>
      </c>
    </row>
    <row r="4" spans="1:13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>
        <v>3</v>
      </c>
      <c r="I4" s="2">
        <f t="shared" si="0"/>
        <v>1.3333333333333333</v>
      </c>
      <c r="K4" s="33" t="s">
        <v>53</v>
      </c>
      <c r="L4" s="34"/>
      <c r="M4" s="35"/>
    </row>
    <row r="5" spans="1:13" ht="15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3">
        <v>5</v>
      </c>
      <c r="I5" s="2">
        <f t="shared" si="0"/>
        <v>1.6666666666666667</v>
      </c>
      <c r="K5" s="31" t="s">
        <v>54</v>
      </c>
      <c r="L5" s="31"/>
      <c r="M5" s="6" t="str">
        <f>INDEX(B2:B26, MATCH(MAX(I2:I26), I2:I26, 0))</f>
        <v>Arjun</v>
      </c>
    </row>
    <row r="6" spans="1:13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>
        <v>2</v>
      </c>
      <c r="I6" s="2">
        <f t="shared" si="0"/>
        <v>1.2</v>
      </c>
      <c r="K6" s="32" t="s">
        <v>2</v>
      </c>
      <c r="L6" s="32"/>
      <c r="M6" s="6" t="str">
        <f>INDEX(C2:C26, MATCH(MAX(I2:I26), I2:I26, 0))</f>
        <v>Marketing</v>
      </c>
    </row>
    <row r="7" spans="1:13" ht="15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3">
        <v>4</v>
      </c>
      <c r="I7" s="2">
        <f t="shared" si="0"/>
        <v>1.5263157894736843</v>
      </c>
      <c r="K7" s="31" t="s">
        <v>55</v>
      </c>
      <c r="L7" s="31"/>
      <c r="M7" s="6">
        <f>MAX(I2:I26)</f>
        <v>1.7441860465116279</v>
      </c>
    </row>
    <row r="8" spans="1:13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>
        <v>5</v>
      </c>
      <c r="I8" s="2">
        <f t="shared" si="0"/>
        <v>1.6</v>
      </c>
    </row>
    <row r="9" spans="1:13" ht="15.6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3">
        <v>3</v>
      </c>
      <c r="I9" s="2">
        <f t="shared" si="0"/>
        <v>1.25</v>
      </c>
      <c r="K9" s="36" t="s">
        <v>56</v>
      </c>
      <c r="L9" s="37"/>
      <c r="M9" s="38"/>
    </row>
    <row r="10" spans="1:13" ht="15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>
        <v>5</v>
      </c>
      <c r="I10" s="2">
        <f t="shared" si="0"/>
        <v>1.6666666666666667</v>
      </c>
      <c r="K10" s="31" t="s">
        <v>54</v>
      </c>
      <c r="L10" s="31"/>
      <c r="M10" s="25" t="str">
        <f>_xlfn.XLOOKUP(MAX(I2:I26), I2:I26, B2:B26, "Not found")</f>
        <v>Arjun</v>
      </c>
    </row>
    <row r="11" spans="1:13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3">
        <v>4</v>
      </c>
      <c r="I11" s="2">
        <f t="shared" si="0"/>
        <v>1.4864864864864864</v>
      </c>
      <c r="K11" s="32" t="s">
        <v>2</v>
      </c>
      <c r="L11" s="32"/>
      <c r="M11" s="6" t="str">
        <f>_xlfn.XLOOKUP(MAX(I2:I26), I2:I26, C2:C26, "Not found")</f>
        <v>Marketing</v>
      </c>
    </row>
    <row r="12" spans="1:13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>
        <v>3</v>
      </c>
      <c r="I12" s="2">
        <f t="shared" si="0"/>
        <v>1.3103448275862069</v>
      </c>
    </row>
    <row r="13" spans="1:13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3">
        <v>5</v>
      </c>
      <c r="I13" s="2">
        <f t="shared" si="0"/>
        <v>1.6590909090909092</v>
      </c>
    </row>
    <row r="14" spans="1:13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>
        <v>3</v>
      </c>
      <c r="I14" s="2">
        <f t="shared" si="0"/>
        <v>1.3636363636363635</v>
      </c>
    </row>
    <row r="15" spans="1:13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3">
        <v>4</v>
      </c>
      <c r="I15" s="2">
        <f t="shared" si="0"/>
        <v>1.6097560975609757</v>
      </c>
    </row>
    <row r="16" spans="1:13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>
        <v>5</v>
      </c>
      <c r="I16" s="2">
        <f t="shared" si="0"/>
        <v>1.625</v>
      </c>
      <c r="K16" s="39" t="s">
        <v>57</v>
      </c>
      <c r="L16" s="39"/>
      <c r="M16" s="39"/>
    </row>
    <row r="17" spans="1:15" ht="16.2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3">
        <v>2</v>
      </c>
      <c r="I17" s="2">
        <f t="shared" si="0"/>
        <v>1.2307692307692308</v>
      </c>
      <c r="K17" s="26"/>
      <c r="L17" s="26"/>
      <c r="M17" s="26"/>
      <c r="N17" s="26"/>
      <c r="O17" s="26"/>
    </row>
    <row r="18" spans="1:15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>
        <v>3</v>
      </c>
      <c r="I18" s="2">
        <f t="shared" si="0"/>
        <v>1.3548387096774193</v>
      </c>
      <c r="K18" s="28" t="s">
        <v>1</v>
      </c>
      <c r="L18" s="6" t="str">
        <f>INDEX(B2:B26, MATCH(MAX(I2:I26), I2:I26, 0))</f>
        <v>Arjun</v>
      </c>
    </row>
    <row r="19" spans="1:15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3">
        <v>5</v>
      </c>
      <c r="I19" s="2">
        <f t="shared" si="0"/>
        <v>1.7441860465116279</v>
      </c>
      <c r="K19" s="29" t="s">
        <v>2</v>
      </c>
      <c r="L19" s="6" t="str">
        <f>INDEX(C2:C26, MATCH(MAX(I2:I26), I2:I26, 0))</f>
        <v>Marketing</v>
      </c>
    </row>
    <row r="20" spans="1:15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>
        <v>4</v>
      </c>
      <c r="I20" s="2">
        <f t="shared" si="0"/>
        <v>1.5384615384615385</v>
      </c>
      <c r="K20" s="29" t="s">
        <v>58</v>
      </c>
      <c r="L20" s="24">
        <f>MAX(I2:I26)</f>
        <v>1.7441860465116279</v>
      </c>
    </row>
    <row r="21" spans="1:15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3">
        <v>4</v>
      </c>
      <c r="I21" s="2">
        <f t="shared" si="0"/>
        <v>1.4444444444444444</v>
      </c>
      <c r="K21" s="30" t="s">
        <v>5</v>
      </c>
      <c r="L21" s="27">
        <f>INDEX(F2:F26, MATCH(MAX(I2:I26), I2:I26, 0))</f>
        <v>93</v>
      </c>
    </row>
    <row r="22" spans="1:15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>
        <v>2</v>
      </c>
      <c r="I22" s="2">
        <f t="shared" si="0"/>
        <v>1.2592592592592593</v>
      </c>
      <c r="K22" s="29" t="s">
        <v>6</v>
      </c>
      <c r="L22" s="6">
        <f>INDEX(G2:G26, MATCH(MAX(I2:I26), I2:I26, 0))</f>
        <v>5</v>
      </c>
    </row>
    <row r="23" spans="1:15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3">
        <v>3</v>
      </c>
      <c r="I23" s="2">
        <f t="shared" si="0"/>
        <v>1.375</v>
      </c>
    </row>
    <row r="24" spans="1:15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>
        <v>5</v>
      </c>
      <c r="I24" s="2">
        <f t="shared" si="0"/>
        <v>1.673913043478261</v>
      </c>
    </row>
    <row r="25" spans="1:15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3">
        <v>3</v>
      </c>
      <c r="I25" s="2">
        <f t="shared" si="0"/>
        <v>1.411764705882353</v>
      </c>
    </row>
    <row r="26" spans="1:15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>
        <v>5</v>
      </c>
      <c r="I26" s="2">
        <f t="shared" si="0"/>
        <v>1.6808510638297873</v>
      </c>
    </row>
  </sheetData>
  <mergeCells count="8">
    <mergeCell ref="K16:M16"/>
    <mergeCell ref="K5:L5"/>
    <mergeCell ref="K6:L6"/>
    <mergeCell ref="K7:L7"/>
    <mergeCell ref="K4:M4"/>
    <mergeCell ref="K10:L10"/>
    <mergeCell ref="K11:L11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5 Productive Employees</vt:lpstr>
      <vt:lpstr>Sheet9</vt:lpstr>
      <vt:lpstr>StdDev of Productivity_Score</vt:lpstr>
      <vt:lpstr>Top 3 employees on the based of</vt:lpstr>
      <vt:lpstr>Correlation Coefficients</vt:lpstr>
      <vt:lpstr>Identifying Underutilized but E</vt:lpstr>
      <vt:lpstr>Compare Performance Score &amp;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chanda</dc:creator>
  <cp:lastModifiedBy>Sourav chanda</cp:lastModifiedBy>
  <dcterms:created xsi:type="dcterms:W3CDTF">2025-07-20T10:56:17Z</dcterms:created>
  <dcterms:modified xsi:type="dcterms:W3CDTF">2025-07-20T14:55:08Z</dcterms:modified>
</cp:coreProperties>
</file>