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91912\Desktop\"/>
    </mc:Choice>
  </mc:AlternateContent>
  <xr:revisionPtr revIDLastSave="0" documentId="13_ncr:1_{5A6CB049-C4B6-472E-8B1C-6548251F3F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V27" i="1"/>
  <c r="V28" i="1"/>
  <c r="V29" i="1"/>
  <c r="V30" i="1"/>
  <c r="V31" i="1"/>
  <c r="V32" i="1"/>
  <c r="V33" i="1"/>
  <c r="V25" i="1"/>
  <c r="U26" i="1"/>
  <c r="U27" i="1"/>
  <c r="U28" i="1"/>
  <c r="U29" i="1"/>
  <c r="U30" i="1"/>
  <c r="U31" i="1"/>
  <c r="U32" i="1"/>
  <c r="U33" i="1"/>
  <c r="U25" i="1"/>
  <c r="T27" i="1"/>
  <c r="T28" i="1"/>
  <c r="T29" i="1"/>
  <c r="T30" i="1"/>
  <c r="T31" i="1"/>
  <c r="T32" i="1"/>
  <c r="T33" i="1"/>
  <c r="T26" i="1"/>
  <c r="T25" i="1"/>
  <c r="G21" i="1"/>
  <c r="E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O9" i="1"/>
  <c r="D5" i="1"/>
  <c r="O8" i="1"/>
  <c r="C34" i="1"/>
  <c r="B34" i="1"/>
  <c r="M29" i="1" l="1"/>
  <c r="L29" i="1"/>
  <c r="L30" i="1" s="1"/>
  <c r="K9" i="1"/>
  <c r="K8" i="1"/>
  <c r="H38" i="1"/>
  <c r="C27" i="1"/>
  <c r="B27" i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4" i="1"/>
  <c r="D4" i="1" s="1"/>
  <c r="C28" i="1" l="1"/>
  <c r="B28" i="1"/>
  <c r="C29" i="1" s="1"/>
  <c r="E6" i="1"/>
  <c r="E5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4" i="1"/>
  <c r="E12" i="1"/>
  <c r="E19" i="1"/>
  <c r="E10" i="1"/>
  <c r="E9" i="1"/>
  <c r="E8" i="1"/>
  <c r="E14" i="1"/>
  <c r="E13" i="1"/>
  <c r="E11" i="1"/>
  <c r="E18" i="1"/>
  <c r="E17" i="1"/>
  <c r="E16" i="1"/>
  <c r="E15" i="1"/>
  <c r="E7" i="1"/>
  <c r="M30" i="1"/>
  <c r="L31" i="1" s="1"/>
  <c r="M31" i="1"/>
  <c r="B29" i="1" l="1"/>
  <c r="B30" i="1" s="1"/>
  <c r="M32" i="1"/>
  <c r="K28" i="1"/>
  <c r="K29" i="1" s="1"/>
  <c r="K30" i="1" s="1"/>
  <c r="K31" i="1" s="1"/>
  <c r="K32" i="1" s="1"/>
  <c r="K33" i="1" s="1"/>
  <c r="K34" i="1" s="1"/>
  <c r="K35" i="1" s="1"/>
  <c r="L32" i="1"/>
  <c r="B31" i="1" l="1"/>
  <c r="B32" i="1" s="1"/>
  <c r="C30" i="1"/>
  <c r="C31" i="1" s="1"/>
  <c r="L33" i="1"/>
  <c r="J34" i="1"/>
  <c r="I34" i="1"/>
  <c r="M33" i="1"/>
  <c r="M34" i="1" s="1"/>
  <c r="C32" i="1"/>
  <c r="C33" i="1" s="1"/>
  <c r="H33" i="1" s="1"/>
  <c r="J33" i="1" s="1"/>
  <c r="L34" i="1" l="1"/>
  <c r="L35" i="1" s="1"/>
  <c r="B33" i="1"/>
  <c r="G33" i="1" s="1"/>
  <c r="I33" i="1" s="1"/>
  <c r="M35" i="1" l="1"/>
</calcChain>
</file>

<file path=xl/sharedStrings.xml><?xml version="1.0" encoding="utf-8"?>
<sst xmlns="http://schemas.openxmlformats.org/spreadsheetml/2006/main" count="50" uniqueCount="27">
  <si>
    <t>tanInv(2^-n)</t>
  </si>
  <si>
    <t>cos(ang)</t>
  </si>
  <si>
    <t>MULTIPLY=</t>
  </si>
  <si>
    <t>clk</t>
  </si>
  <si>
    <t>anti</t>
  </si>
  <si>
    <t>Calculated</t>
  </si>
  <si>
    <t>Obtained</t>
  </si>
  <si>
    <t>01f4-(1964/8)</t>
  </si>
  <si>
    <t>Upto 8 stages</t>
  </si>
  <si>
    <t>x8</t>
  </si>
  <si>
    <t>y8</t>
  </si>
  <si>
    <t>x</t>
  </si>
  <si>
    <t>y</t>
  </si>
  <si>
    <t>x0</t>
  </si>
  <si>
    <t>y0</t>
  </si>
  <si>
    <t>angle</t>
  </si>
  <si>
    <t>xf</t>
  </si>
  <si>
    <t>yf</t>
  </si>
  <si>
    <t>r</t>
  </si>
  <si>
    <t>theta</t>
  </si>
  <si>
    <t>n</t>
  </si>
  <si>
    <t>2^n</t>
  </si>
  <si>
    <t>tanInv(2^-n)*100</t>
  </si>
  <si>
    <t>Sum</t>
  </si>
  <si>
    <t>Rotation Calculator</t>
  </si>
  <si>
    <t>Vectoring Calculator</t>
  </si>
  <si>
    <t>micro-angle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</si>
</sst>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/>
    <xf numFmtId="1" fontId="0" fillId="4" borderId="1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3" borderId="12" xfId="0" applyFill="1" applyBorder="1"/>
    <xf numFmtId="164" fontId="0" fillId="2" borderId="13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1"/>
  <sheetViews>
    <sheetView tabSelected="1" topLeftCell="I1" zoomScale="92" zoomScaleNormal="130" workbookViewId="0">
      <selection activeCell="W28" sqref="W28"/>
    </sheetView>
  </sheetViews>
  <sheetFormatPr defaultRowHeight="15" x14ac:dyDescent="0.25"/>
  <cols>
    <col min="3" max="3" width="14.5703125" customWidth="1"/>
    <col min="4" max="4" width="11.28515625" customWidth="1"/>
    <col min="7" max="7" width="15.42578125" customWidth="1"/>
    <col min="11" max="11" width="10.7109375" customWidth="1"/>
    <col min="13" max="13" width="7.5703125" customWidth="1"/>
    <col min="14" max="14" width="10.85546875" customWidth="1"/>
    <col min="15" max="15" width="15" customWidth="1"/>
    <col min="18" max="18" width="12.140625" bestFit="1" customWidth="1"/>
  </cols>
  <sheetData>
    <row r="2" spans="2:15" ht="15.75" thickBot="1" x14ac:dyDescent="0.3"/>
    <row r="3" spans="2:15" x14ac:dyDescent="0.25">
      <c r="B3" s="9" t="s">
        <v>20</v>
      </c>
      <c r="C3" s="9" t="s">
        <v>21</v>
      </c>
      <c r="D3" s="9" t="s">
        <v>0</v>
      </c>
      <c r="E3" s="9" t="s">
        <v>1</v>
      </c>
      <c r="F3" s="9"/>
      <c r="G3" s="9" t="s">
        <v>22</v>
      </c>
      <c r="J3" s="22" t="s">
        <v>24</v>
      </c>
      <c r="K3" s="23"/>
      <c r="L3" s="24"/>
      <c r="N3" s="22" t="s">
        <v>25</v>
      </c>
      <c r="O3" s="24"/>
    </row>
    <row r="4" spans="2:15" ht="19.5" customHeight="1" x14ac:dyDescent="0.25">
      <c r="B4" s="6">
        <v>0</v>
      </c>
      <c r="C4" s="6">
        <f>2^B4</f>
        <v>1</v>
      </c>
      <c r="D4" s="6">
        <f>ATAN(C4)*180/PI()</f>
        <v>45</v>
      </c>
      <c r="E4" s="6">
        <f>COS((D4*PI()/180))</f>
        <v>0.70710678118654757</v>
      </c>
      <c r="F4" s="7"/>
      <c r="G4" s="7">
        <f>D4*100</f>
        <v>4500</v>
      </c>
      <c r="H4" s="2"/>
      <c r="J4" s="25"/>
      <c r="K4" s="26"/>
      <c r="L4" s="27"/>
      <c r="N4" s="25"/>
      <c r="O4" s="27"/>
    </row>
    <row r="5" spans="2:15" x14ac:dyDescent="0.25">
      <c r="B5" s="6">
        <v>-1</v>
      </c>
      <c r="C5" s="6">
        <f t="shared" ref="C5:C19" si="0">2^B5</f>
        <v>0.5</v>
      </c>
      <c r="D5" s="8">
        <f t="shared" ref="D5:D19" si="1">ATAN(C5)*180/PI()</f>
        <v>26.56505117707799</v>
      </c>
      <c r="E5" s="6">
        <f t="shared" ref="E5:E19" si="2">COS((D5*PI()/180))</f>
        <v>0.89442719099991586</v>
      </c>
      <c r="F5" s="7"/>
      <c r="G5" s="7">
        <f t="shared" ref="G5:G19" si="3">D5*100</f>
        <v>2656.5051177077989</v>
      </c>
      <c r="H5" s="2"/>
      <c r="J5" s="11" t="s">
        <v>13</v>
      </c>
      <c r="K5" s="5" t="s">
        <v>14</v>
      </c>
      <c r="L5" s="12" t="s">
        <v>15</v>
      </c>
      <c r="N5" s="11" t="s">
        <v>13</v>
      </c>
      <c r="O5" s="12" t="s">
        <v>14</v>
      </c>
    </row>
    <row r="6" spans="2:15" x14ac:dyDescent="0.25">
      <c r="B6" s="6">
        <v>-2</v>
      </c>
      <c r="C6" s="6">
        <f t="shared" si="0"/>
        <v>0.25</v>
      </c>
      <c r="D6" s="8">
        <f t="shared" si="1"/>
        <v>14.036243467926477</v>
      </c>
      <c r="E6" s="6">
        <f t="shared" si="2"/>
        <v>0.97014250014533188</v>
      </c>
      <c r="F6" s="7"/>
      <c r="G6" s="7">
        <f t="shared" si="3"/>
        <v>1403.6243467926477</v>
      </c>
      <c r="H6" s="2"/>
      <c r="J6" s="13">
        <v>1</v>
      </c>
      <c r="K6" s="3">
        <v>6</v>
      </c>
      <c r="L6" s="14">
        <v>22</v>
      </c>
      <c r="N6" s="13">
        <v>3</v>
      </c>
      <c r="O6" s="14">
        <v>2</v>
      </c>
    </row>
    <row r="7" spans="2:15" x14ac:dyDescent="0.25">
      <c r="B7" s="6">
        <v>-3</v>
      </c>
      <c r="C7" s="6">
        <f t="shared" si="0"/>
        <v>0.125</v>
      </c>
      <c r="D7" s="8">
        <f>ATAN(C7)*180/PI()</f>
        <v>7.1250163489017977</v>
      </c>
      <c r="E7" s="6">
        <f t="shared" si="2"/>
        <v>0.99227787671366763</v>
      </c>
      <c r="F7" s="7"/>
      <c r="G7" s="7">
        <f t="shared" si="3"/>
        <v>712.50163489017973</v>
      </c>
      <c r="H7" s="2"/>
      <c r="J7" s="15"/>
      <c r="K7" s="16"/>
      <c r="L7" s="17"/>
      <c r="N7" s="15"/>
      <c r="O7" s="17"/>
    </row>
    <row r="8" spans="2:15" x14ac:dyDescent="0.25">
      <c r="B8" s="6">
        <v>-4</v>
      </c>
      <c r="C8" s="6">
        <f t="shared" si="0"/>
        <v>6.25E-2</v>
      </c>
      <c r="D8" s="8">
        <f t="shared" si="1"/>
        <v>3.5763343749973515</v>
      </c>
      <c r="E8" s="6">
        <f t="shared" si="2"/>
        <v>0.99805257848288853</v>
      </c>
      <c r="F8" s="7"/>
      <c r="G8" s="7">
        <f t="shared" si="3"/>
        <v>357.63343749973512</v>
      </c>
      <c r="H8" s="2"/>
      <c r="J8" s="11" t="s">
        <v>16</v>
      </c>
      <c r="K8" s="4">
        <f>COS(L6*PI()/180)*J6+SIN(L6*PI()/180)*K6</f>
        <v>3.1748234150622596</v>
      </c>
      <c r="L8" s="17"/>
      <c r="N8" s="11" t="s">
        <v>18</v>
      </c>
      <c r="O8" s="14">
        <f>SQRT((N6*N6)+(O6*O6))</f>
        <v>3.6055512754639891</v>
      </c>
    </row>
    <row r="9" spans="2:15" ht="15.75" thickBot="1" x14ac:dyDescent="0.3">
      <c r="B9" s="6">
        <v>-5</v>
      </c>
      <c r="C9" s="6">
        <f t="shared" si="0"/>
        <v>3.125E-2</v>
      </c>
      <c r="D9" s="8">
        <f t="shared" si="1"/>
        <v>1.7899106082460694</v>
      </c>
      <c r="E9" s="6">
        <f t="shared" si="2"/>
        <v>0.99951207608707882</v>
      </c>
      <c r="F9" s="7"/>
      <c r="G9" s="7">
        <f t="shared" si="3"/>
        <v>178.99106082460693</v>
      </c>
      <c r="H9" s="2"/>
      <c r="J9" s="18" t="s">
        <v>17</v>
      </c>
      <c r="K9" s="19">
        <f>-SIN(L6*PI()/180)*J6+COS(L6*PI()/180)*K6</f>
        <v>5.1884965339848126</v>
      </c>
      <c r="L9" s="20"/>
      <c r="N9" s="18" t="s">
        <v>19</v>
      </c>
      <c r="O9" s="21">
        <f>ATAN(O6/N6)*180/PI()</f>
        <v>33.690067525979785</v>
      </c>
    </row>
    <row r="10" spans="2:15" x14ac:dyDescent="0.25">
      <c r="B10" s="6">
        <v>-6</v>
      </c>
      <c r="C10" s="6">
        <f t="shared" si="0"/>
        <v>1.5625E-2</v>
      </c>
      <c r="D10" s="8">
        <f t="shared" si="1"/>
        <v>0.89517371021107439</v>
      </c>
      <c r="E10" s="6">
        <f t="shared" si="2"/>
        <v>0.99987795203469532</v>
      </c>
      <c r="F10" s="7"/>
      <c r="G10" s="7">
        <f t="shared" si="3"/>
        <v>89.517371021107436</v>
      </c>
      <c r="H10" s="2"/>
    </row>
    <row r="11" spans="2:15" x14ac:dyDescent="0.25">
      <c r="B11" s="6">
        <v>-7</v>
      </c>
      <c r="C11" s="6">
        <f t="shared" si="0"/>
        <v>7.8125E-3</v>
      </c>
      <c r="D11" s="8">
        <f t="shared" si="1"/>
        <v>0.44761417086055305</v>
      </c>
      <c r="E11" s="6">
        <f t="shared" si="2"/>
        <v>0.99996948381878781</v>
      </c>
      <c r="F11" s="7"/>
      <c r="G11" s="7">
        <f t="shared" si="3"/>
        <v>44.761417086055303</v>
      </c>
      <c r="H11" s="2"/>
    </row>
    <row r="12" spans="2:15" x14ac:dyDescent="0.25">
      <c r="B12" s="6">
        <v>-8</v>
      </c>
      <c r="C12" s="6">
        <f t="shared" si="0"/>
        <v>3.90625E-3</v>
      </c>
      <c r="D12" s="8">
        <f t="shared" si="1"/>
        <v>0.22381050036853808</v>
      </c>
      <c r="E12" s="6">
        <f t="shared" si="2"/>
        <v>0.99999237069277913</v>
      </c>
      <c r="F12" s="7"/>
      <c r="G12" s="7">
        <f t="shared" si="3"/>
        <v>22.381050036853807</v>
      </c>
      <c r="H12" s="2"/>
    </row>
    <row r="13" spans="2:15" x14ac:dyDescent="0.25">
      <c r="B13" s="6">
        <v>-9</v>
      </c>
      <c r="C13" s="6">
        <f t="shared" si="0"/>
        <v>1.953125E-3</v>
      </c>
      <c r="D13" s="8">
        <f>ATAN(C13)*180/PI()</f>
        <v>0.1119056770662069</v>
      </c>
      <c r="E13" s="6">
        <f t="shared" si="2"/>
        <v>0.99999809265682416</v>
      </c>
      <c r="F13" s="7"/>
      <c r="G13" s="7">
        <f t="shared" si="3"/>
        <v>11.190567706620689</v>
      </c>
      <c r="H13" s="2"/>
    </row>
    <row r="14" spans="2:15" x14ac:dyDescent="0.25">
      <c r="B14" s="6">
        <v>-10</v>
      </c>
      <c r="C14" s="6">
        <f t="shared" si="0"/>
        <v>9.765625E-4</v>
      </c>
      <c r="D14" s="8">
        <f t="shared" si="1"/>
        <v>5.5952891893803668E-2</v>
      </c>
      <c r="E14" s="6">
        <f t="shared" si="2"/>
        <v>0.99999952316318286</v>
      </c>
      <c r="F14" s="7"/>
      <c r="G14" s="7">
        <f t="shared" si="3"/>
        <v>5.5952891893803667</v>
      </c>
      <c r="H14" s="2"/>
    </row>
    <row r="15" spans="2:15" x14ac:dyDescent="0.25">
      <c r="B15" s="6">
        <v>-11</v>
      </c>
      <c r="C15" s="6">
        <f t="shared" si="0"/>
        <v>4.8828125E-4</v>
      </c>
      <c r="D15" s="8">
        <f t="shared" si="1"/>
        <v>2.7976452617003676E-2</v>
      </c>
      <c r="E15" s="6">
        <f t="shared" si="2"/>
        <v>0.99999988079073177</v>
      </c>
      <c r="F15" s="7"/>
      <c r="G15" s="7">
        <f t="shared" si="3"/>
        <v>2.7976452617003678</v>
      </c>
      <c r="H15" s="2"/>
      <c r="J15" s="1"/>
    </row>
    <row r="16" spans="2:15" x14ac:dyDescent="0.25">
      <c r="B16" s="6">
        <v>-12</v>
      </c>
      <c r="C16" s="6">
        <f t="shared" si="0"/>
        <v>2.44140625E-4</v>
      </c>
      <c r="D16" s="8">
        <f t="shared" si="1"/>
        <v>1.3988227142265016E-2</v>
      </c>
      <c r="E16" s="6">
        <f t="shared" si="2"/>
        <v>0.99999997019767894</v>
      </c>
      <c r="F16" s="7"/>
      <c r="G16" s="7">
        <f t="shared" si="3"/>
        <v>1.3988227142265017</v>
      </c>
      <c r="H16" s="2"/>
      <c r="J16" s="1"/>
    </row>
    <row r="17" spans="1:22" x14ac:dyDescent="0.25">
      <c r="B17" s="6">
        <v>-13</v>
      </c>
      <c r="C17" s="6">
        <f t="shared" si="0"/>
        <v>1.220703125E-4</v>
      </c>
      <c r="D17" s="8">
        <f t="shared" si="1"/>
        <v>6.9941136753529183E-3</v>
      </c>
      <c r="E17" s="6">
        <f t="shared" si="2"/>
        <v>0.99999999254941951</v>
      </c>
      <c r="F17" s="7"/>
      <c r="G17" s="7">
        <f t="shared" si="3"/>
        <v>0.69941136753529187</v>
      </c>
      <c r="H17" s="2"/>
    </row>
    <row r="18" spans="1:22" x14ac:dyDescent="0.25">
      <c r="B18" s="6">
        <v>-14</v>
      </c>
      <c r="C18" s="6">
        <f t="shared" si="0"/>
        <v>6.103515625E-5</v>
      </c>
      <c r="D18" s="8">
        <f t="shared" si="1"/>
        <v>3.4970568507040113E-3</v>
      </c>
      <c r="E18" s="6">
        <f t="shared" si="2"/>
        <v>0.99999999813735485</v>
      </c>
      <c r="F18" s="7"/>
      <c r="G18" s="7">
        <f t="shared" si="3"/>
        <v>0.34970568507040112</v>
      </c>
      <c r="H18" s="2"/>
    </row>
    <row r="19" spans="1:22" x14ac:dyDescent="0.25">
      <c r="B19" s="6">
        <v>-15</v>
      </c>
      <c r="C19" s="6">
        <f t="shared" si="0"/>
        <v>3.0517578125E-5</v>
      </c>
      <c r="D19" s="8">
        <f t="shared" si="1"/>
        <v>1.7485284269804495E-3</v>
      </c>
      <c r="E19" s="6">
        <f t="shared" si="2"/>
        <v>0.99999999953433871</v>
      </c>
      <c r="F19" s="7"/>
      <c r="G19" s="7">
        <f t="shared" si="3"/>
        <v>0.17485284269804496</v>
      </c>
      <c r="H19" s="2"/>
    </row>
    <row r="20" spans="1:22" x14ac:dyDescent="0.25">
      <c r="D20" s="9"/>
      <c r="E20" s="9"/>
      <c r="G20" s="9" t="s">
        <v>23</v>
      </c>
    </row>
    <row r="21" spans="1:22" x14ac:dyDescent="0.25">
      <c r="D21" s="9" t="s">
        <v>2</v>
      </c>
      <c r="E21" s="9">
        <f>E4*E5*E6*E7*E8*E9*E10*E11*E12*E13*E14*E15*E16*E17*E18*E19</f>
        <v>0.60725293510313949</v>
      </c>
      <c r="G21" s="10">
        <f>SUM(G4:G19)</f>
        <v>9988.121730626217</v>
      </c>
    </row>
    <row r="24" spans="1:22" x14ac:dyDescent="0.25">
      <c r="V24" t="s">
        <v>26</v>
      </c>
    </row>
    <row r="25" spans="1:22" x14ac:dyDescent="0.25">
      <c r="B25">
        <v>0</v>
      </c>
      <c r="C25">
        <v>4000</v>
      </c>
      <c r="S25">
        <v>0</v>
      </c>
      <c r="T25">
        <f>2^S25</f>
        <v>1</v>
      </c>
      <c r="U25">
        <f>1/T25</f>
        <v>1</v>
      </c>
      <c r="V25">
        <f>ATAN(U25)*180/PI()</f>
        <v>45</v>
      </c>
    </row>
    <row r="26" spans="1:22" x14ac:dyDescent="0.25">
      <c r="A26">
        <v>45</v>
      </c>
      <c r="B26">
        <v>4000</v>
      </c>
      <c r="C26">
        <v>4000</v>
      </c>
      <c r="D26">
        <v>1</v>
      </c>
      <c r="E26" t="s">
        <v>3</v>
      </c>
      <c r="S26">
        <v>1</v>
      </c>
      <c r="T26">
        <f>2^S26</f>
        <v>2</v>
      </c>
      <c r="U26">
        <f t="shared" ref="U26:U33" si="4">1/T26</f>
        <v>0.5</v>
      </c>
      <c r="V26">
        <f t="shared" ref="V26:V33" si="5">ATAN(U26)*180/PI()</f>
        <v>26.56505117707799</v>
      </c>
    </row>
    <row r="27" spans="1:22" x14ac:dyDescent="0.25">
      <c r="A27" s="1">
        <f>A26+D5</f>
        <v>71.56505117707799</v>
      </c>
      <c r="B27">
        <f>B26+C26/2</f>
        <v>6000</v>
      </c>
      <c r="C27">
        <f>C26-B26/2</f>
        <v>2000</v>
      </c>
      <c r="D27">
        <v>2</v>
      </c>
      <c r="E27" t="s">
        <v>3</v>
      </c>
      <c r="L27">
        <v>0</v>
      </c>
      <c r="M27">
        <v>2000</v>
      </c>
      <c r="S27">
        <v>2</v>
      </c>
      <c r="T27">
        <f t="shared" ref="T27:T33" si="6">2^S27</f>
        <v>4</v>
      </c>
      <c r="U27">
        <f t="shared" si="4"/>
        <v>0.25</v>
      </c>
      <c r="V27">
        <f t="shared" si="5"/>
        <v>14.036243467926477</v>
      </c>
    </row>
    <row r="28" spans="1:22" x14ac:dyDescent="0.25">
      <c r="A28" s="1">
        <f>A27+D6</f>
        <v>85.601294645004472</v>
      </c>
      <c r="B28">
        <f>B27+C27/4</f>
        <v>6500</v>
      </c>
      <c r="C28">
        <f>C27-B27/4</f>
        <v>500</v>
      </c>
      <c r="D28">
        <v>3</v>
      </c>
      <c r="E28" t="s">
        <v>3</v>
      </c>
      <c r="F28" t="s">
        <v>7</v>
      </c>
      <c r="K28" s="2">
        <f>G4</f>
        <v>4500</v>
      </c>
      <c r="L28">
        <v>4000</v>
      </c>
      <c r="M28">
        <v>4000</v>
      </c>
      <c r="N28">
        <v>1</v>
      </c>
      <c r="O28" t="s">
        <v>3</v>
      </c>
      <c r="S28">
        <v>3</v>
      </c>
      <c r="T28">
        <f t="shared" si="6"/>
        <v>8</v>
      </c>
      <c r="U28">
        <f t="shared" si="4"/>
        <v>0.125</v>
      </c>
      <c r="V28">
        <f t="shared" si="5"/>
        <v>7.1250163489017977</v>
      </c>
    </row>
    <row r="29" spans="1:22" x14ac:dyDescent="0.25">
      <c r="A29" s="1">
        <f>A28+D7</f>
        <v>92.726310993906267</v>
      </c>
      <c r="B29" s="2">
        <f>B28+C28/8</f>
        <v>6562.5</v>
      </c>
      <c r="C29" s="2">
        <f>C28-B28/8</f>
        <v>-312.5</v>
      </c>
      <c r="D29">
        <v>4</v>
      </c>
      <c r="E29" t="s">
        <v>4</v>
      </c>
      <c r="K29" s="1">
        <f t="shared" ref="K29:K35" si="7">K28-G5</f>
        <v>1843.4948822922011</v>
      </c>
      <c r="L29">
        <f>L28+M28/2</f>
        <v>6000</v>
      </c>
      <c r="M29">
        <f>M28-L28/2</f>
        <v>2000</v>
      </c>
      <c r="N29">
        <v>2</v>
      </c>
      <c r="O29" t="s">
        <v>3</v>
      </c>
      <c r="S29">
        <v>4</v>
      </c>
      <c r="T29">
        <f t="shared" si="6"/>
        <v>16</v>
      </c>
      <c r="U29">
        <f t="shared" si="4"/>
        <v>6.25E-2</v>
      </c>
      <c r="V29">
        <f t="shared" si="5"/>
        <v>3.5763343749973515</v>
      </c>
    </row>
    <row r="30" spans="1:22" x14ac:dyDescent="0.25">
      <c r="A30" s="1">
        <f>A29-D8</f>
        <v>89.149976618908909</v>
      </c>
      <c r="B30" s="2">
        <f>B29-C29/16</f>
        <v>6582.03125</v>
      </c>
      <c r="C30" s="2">
        <f>C29+B29/16</f>
        <v>97.65625</v>
      </c>
      <c r="D30">
        <v>5</v>
      </c>
      <c r="E30" t="s">
        <v>3</v>
      </c>
      <c r="K30" s="1">
        <f t="shared" si="7"/>
        <v>439.8705354995534</v>
      </c>
      <c r="L30">
        <f>L29+M29/4</f>
        <v>6500</v>
      </c>
      <c r="M30">
        <f>M29-L29/4</f>
        <v>500</v>
      </c>
      <c r="N30">
        <v>3</v>
      </c>
      <c r="O30" t="s">
        <v>3</v>
      </c>
      <c r="S30">
        <v>5</v>
      </c>
      <c r="T30">
        <f t="shared" si="6"/>
        <v>32</v>
      </c>
      <c r="U30">
        <f t="shared" si="4"/>
        <v>3.125E-2</v>
      </c>
      <c r="V30">
        <f t="shared" si="5"/>
        <v>1.7899106082460694</v>
      </c>
    </row>
    <row r="31" spans="1:22" x14ac:dyDescent="0.25">
      <c r="A31" s="1">
        <f>A30+D9</f>
        <v>90.939887227154983</v>
      </c>
      <c r="B31" s="2">
        <f>B30+C30/32</f>
        <v>6585.0830078125</v>
      </c>
      <c r="C31" s="2">
        <f>C30-B30/32</f>
        <v>-108.0322265625</v>
      </c>
      <c r="D31">
        <v>6</v>
      </c>
      <c r="E31" t="s">
        <v>4</v>
      </c>
      <c r="K31" s="1">
        <f t="shared" si="7"/>
        <v>-272.63109939062633</v>
      </c>
      <c r="L31" s="2">
        <f>L30+M30/8</f>
        <v>6562.5</v>
      </c>
      <c r="M31" s="2">
        <f>M30-L30/8</f>
        <v>-312.5</v>
      </c>
      <c r="N31">
        <v>4</v>
      </c>
      <c r="O31" t="s">
        <v>4</v>
      </c>
      <c r="S31">
        <v>6</v>
      </c>
      <c r="T31">
        <f t="shared" si="6"/>
        <v>64</v>
      </c>
      <c r="U31">
        <f t="shared" si="4"/>
        <v>1.5625E-2</v>
      </c>
      <c r="V31">
        <f t="shared" si="5"/>
        <v>0.89517371021107439</v>
      </c>
    </row>
    <row r="32" spans="1:22" x14ac:dyDescent="0.25">
      <c r="A32" s="1">
        <f>A31-D10</f>
        <v>90.044713516943915</v>
      </c>
      <c r="B32" s="2">
        <f>B31-C31/64</f>
        <v>6586.7710113525391</v>
      </c>
      <c r="C32" s="2">
        <f>C31+B31/64</f>
        <v>-5.1403045654296875</v>
      </c>
      <c r="D32">
        <v>7</v>
      </c>
      <c r="E32" t="s">
        <v>4</v>
      </c>
      <c r="F32" t="s">
        <v>8</v>
      </c>
      <c r="G32" t="s">
        <v>9</v>
      </c>
      <c r="H32" t="s">
        <v>10</v>
      </c>
      <c r="I32" t="s">
        <v>11</v>
      </c>
      <c r="J32" t="s">
        <v>12</v>
      </c>
      <c r="K32" s="1">
        <f t="shared" si="7"/>
        <v>-630.26453689036146</v>
      </c>
      <c r="L32" s="2">
        <f>L31-M31/16</f>
        <v>6582.03125</v>
      </c>
      <c r="M32" s="2">
        <f>M31+L31/16</f>
        <v>97.65625</v>
      </c>
      <c r="N32">
        <v>5</v>
      </c>
      <c r="O32" t="s">
        <v>3</v>
      </c>
      <c r="S32">
        <v>7</v>
      </c>
      <c r="T32">
        <f t="shared" si="6"/>
        <v>128</v>
      </c>
      <c r="U32">
        <f t="shared" si="4"/>
        <v>7.8125E-3</v>
      </c>
      <c r="V32">
        <f t="shared" si="5"/>
        <v>0.44761417086055305</v>
      </c>
    </row>
    <row r="33" spans="1:22" x14ac:dyDescent="0.25">
      <c r="A33" s="1">
        <f>A32-D11</f>
        <v>89.597099346083368</v>
      </c>
      <c r="B33" s="2">
        <f>B32-C32/128</f>
        <v>6586.8111699819565</v>
      </c>
      <c r="C33" s="2">
        <f>C32+B32/128</f>
        <v>46.318843960762024</v>
      </c>
      <c r="D33">
        <v>8</v>
      </c>
      <c r="E33" t="s">
        <v>3</v>
      </c>
      <c r="F33" t="s">
        <v>5</v>
      </c>
      <c r="G33" s="2">
        <f>B33</f>
        <v>6586.8111699819565</v>
      </c>
      <c r="H33" s="2">
        <f>C33</f>
        <v>46.318843960762024</v>
      </c>
      <c r="I33">
        <f>G33*F21</f>
        <v>0</v>
      </c>
      <c r="J33">
        <f>H33*F21</f>
        <v>0</v>
      </c>
      <c r="K33" s="1">
        <f t="shared" si="7"/>
        <v>-809.25559771496842</v>
      </c>
      <c r="L33" s="2">
        <f>L32+M32/32</f>
        <v>6585.0830078125</v>
      </c>
      <c r="M33" s="2">
        <f>M32-L32/32</f>
        <v>-108.0322265625</v>
      </c>
      <c r="N33">
        <v>6</v>
      </c>
      <c r="O33" t="s">
        <v>4</v>
      </c>
      <c r="S33">
        <v>8</v>
      </c>
      <c r="T33">
        <f t="shared" si="6"/>
        <v>256</v>
      </c>
      <c r="U33">
        <f t="shared" si="4"/>
        <v>3.90625E-3</v>
      </c>
      <c r="V33">
        <f t="shared" si="5"/>
        <v>0.22381050036853808</v>
      </c>
    </row>
    <row r="34" spans="1:22" x14ac:dyDescent="0.25">
      <c r="A34" s="1">
        <f>A33+D12</f>
        <v>89.820909846451912</v>
      </c>
      <c r="B34" s="2">
        <f>B33+C33/256</f>
        <v>6586.9921029661782</v>
      </c>
      <c r="C34" s="2">
        <f>C33-B33/256</f>
        <v>20.589112828020006</v>
      </c>
      <c r="D34">
        <v>9</v>
      </c>
      <c r="E34" t="s">
        <v>3</v>
      </c>
      <c r="F34" t="s">
        <v>6</v>
      </c>
      <c r="G34">
        <v>6588</v>
      </c>
      <c r="H34">
        <v>46</v>
      </c>
      <c r="I34">
        <f>G34*F21</f>
        <v>0</v>
      </c>
      <c r="J34">
        <f>H34*F21</f>
        <v>0</v>
      </c>
      <c r="K34" s="1">
        <f t="shared" si="7"/>
        <v>-898.77296873607588</v>
      </c>
      <c r="L34" s="2">
        <f>L33-M33/64</f>
        <v>6586.7710113525391</v>
      </c>
      <c r="M34" s="2">
        <f>M33+L33/64</f>
        <v>-5.1403045654296875</v>
      </c>
      <c r="N34">
        <v>7</v>
      </c>
      <c r="O34" t="s">
        <v>4</v>
      </c>
    </row>
    <row r="35" spans="1:22" x14ac:dyDescent="0.25">
      <c r="A35" s="1">
        <f>A34+D13</f>
        <v>89.932815523518116</v>
      </c>
      <c r="D35">
        <v>10</v>
      </c>
      <c r="E35" t="s">
        <v>3</v>
      </c>
      <c r="K35" s="1">
        <f t="shared" si="7"/>
        <v>-943.53438582213118</v>
      </c>
      <c r="L35" s="2">
        <f>L34-M34/128</f>
        <v>6586.8111699819565</v>
      </c>
      <c r="M35" s="2">
        <f>M34+L34/128</f>
        <v>46.318843960762024</v>
      </c>
      <c r="N35">
        <v>8</v>
      </c>
      <c r="O35" t="s">
        <v>3</v>
      </c>
    </row>
    <row r="36" spans="1:22" x14ac:dyDescent="0.25">
      <c r="A36" s="1">
        <f>A35+D14</f>
        <v>89.988768415411926</v>
      </c>
      <c r="D36">
        <v>11</v>
      </c>
      <c r="E36" t="s">
        <v>3</v>
      </c>
    </row>
    <row r="37" spans="1:22" x14ac:dyDescent="0.25">
      <c r="A37" s="1">
        <f>A36+D15</f>
        <v>90.016744868028923</v>
      </c>
      <c r="D37">
        <v>12</v>
      </c>
      <c r="E37" t="s">
        <v>4</v>
      </c>
    </row>
    <row r="38" spans="1:22" x14ac:dyDescent="0.25">
      <c r="A38" s="1">
        <f>A37-D16</f>
        <v>90.002756640886659</v>
      </c>
      <c r="D38">
        <v>13</v>
      </c>
      <c r="E38" t="s">
        <v>4</v>
      </c>
      <c r="H38">
        <f>-98</f>
        <v>-98</v>
      </c>
    </row>
    <row r="39" spans="1:22" x14ac:dyDescent="0.25">
      <c r="A39" s="1">
        <f>A38-D17</f>
        <v>89.995762527211312</v>
      </c>
      <c r="D39">
        <v>14</v>
      </c>
      <c r="E39" t="s">
        <v>3</v>
      </c>
    </row>
    <row r="40" spans="1:22" x14ac:dyDescent="0.25">
      <c r="A40" s="1">
        <f>A39+D18</f>
        <v>89.999259584062017</v>
      </c>
      <c r="D40">
        <v>15</v>
      </c>
      <c r="E40" t="s">
        <v>3</v>
      </c>
    </row>
    <row r="41" spans="1:22" x14ac:dyDescent="0.25">
      <c r="A41" s="1">
        <f>A40+D19</f>
        <v>90.001008112489004</v>
      </c>
      <c r="D41">
        <v>16</v>
      </c>
    </row>
  </sheetData>
  <mergeCells count="2">
    <mergeCell ref="J3:L4"/>
    <mergeCell ref="N3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Das</dc:creator>
  <cp:lastModifiedBy>Nanophotonics</cp:lastModifiedBy>
  <dcterms:created xsi:type="dcterms:W3CDTF">2015-06-05T18:17:20Z</dcterms:created>
  <dcterms:modified xsi:type="dcterms:W3CDTF">2023-08-18T10:37:38Z</dcterms:modified>
</cp:coreProperties>
</file>