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prasad\Desktop\New-27-05-2019\Framework\Data\InputFiles\"/>
    </mc:Choice>
  </mc:AlternateContent>
  <bookViews>
    <workbookView xWindow="0" yWindow="0" windowWidth="20490" windowHeight="7020" activeTab="1"/>
  </bookViews>
  <sheets>
    <sheet name="Change Log" sheetId="3" r:id="rId1"/>
    <sheet name="ENG" sheetId="1" r:id="rId2"/>
    <sheet name="Translations" sheetId="2" r:id="rId3"/>
  </sheets>
  <definedNames>
    <definedName name="_xlnm._FilterDatabase" localSheetId="1">ENG!$E$1:$AH$15</definedName>
    <definedName name="_xlnm._FilterDatabase" localSheetId="2">Translations!$A$1:$AK$12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6" i="1" l="1"/>
  <c r="T16" i="1"/>
  <c r="U4" i="1" l="1"/>
  <c r="T4" i="1"/>
  <c r="I4" i="1"/>
  <c r="T5" i="1"/>
  <c r="U5" i="1"/>
  <c r="I8" i="1"/>
  <c r="U9" i="1"/>
  <c r="T9" i="1"/>
  <c r="I9" i="1"/>
  <c r="I6" i="1" l="1"/>
  <c r="I7" i="1"/>
  <c r="T7" i="1"/>
  <c r="U7" i="1"/>
  <c r="T10" i="1"/>
  <c r="U10" i="1"/>
  <c r="T11" i="1"/>
  <c r="U11" i="1"/>
  <c r="F10" i="2" l="1"/>
  <c r="F11" i="2"/>
  <c r="U15" i="1" l="1"/>
  <c r="T15" i="1"/>
  <c r="S145" i="3" l="1"/>
  <c r="AF12" i="2" l="1"/>
  <c r="AF11" i="2"/>
  <c r="AF10" i="2"/>
  <c r="AF9" i="2"/>
  <c r="AF8" i="2"/>
  <c r="AF7" i="2"/>
  <c r="AF6" i="2"/>
  <c r="AF5" i="2"/>
  <c r="AF4" i="2"/>
  <c r="AF3" i="2"/>
  <c r="AF2" i="2"/>
  <c r="AG6" i="2" l="1"/>
  <c r="AG8" i="2"/>
  <c r="T3" i="1" l="1"/>
  <c r="K12" i="2" l="1"/>
  <c r="K11" i="2"/>
  <c r="K10" i="2"/>
  <c r="K8" i="2"/>
  <c r="K6" i="2"/>
  <c r="K3" i="2"/>
  <c r="K4" i="2"/>
  <c r="K5" i="2"/>
  <c r="K2" i="2"/>
  <c r="F7" i="2"/>
  <c r="AG7" i="2" s="1"/>
  <c r="F9" i="2"/>
  <c r="AG9" i="2" s="1"/>
  <c r="AG10" i="2"/>
  <c r="AG11" i="2"/>
  <c r="F12" i="2"/>
  <c r="AG12" i="2" s="1"/>
  <c r="F3" i="2"/>
  <c r="AG3" i="2" s="1"/>
  <c r="F4" i="2"/>
  <c r="AG4" i="2" s="1"/>
  <c r="F5" i="2"/>
  <c r="AG5" i="2" s="1"/>
  <c r="F2" i="2"/>
  <c r="AG2" i="2" s="1"/>
  <c r="T12" i="1" l="1"/>
  <c r="T14" i="1" l="1"/>
  <c r="U2" i="1" l="1"/>
  <c r="U3" i="1"/>
  <c r="U12" i="1"/>
  <c r="U13" i="1"/>
  <c r="U14" i="1"/>
  <c r="T13" i="1"/>
  <c r="T2" i="1"/>
  <c r="I2" i="1"/>
  <c r="I3" i="1"/>
  <c r="I12" i="1"/>
  <c r="I13" i="1"/>
  <c r="I14" i="1"/>
</calcChain>
</file>

<file path=xl/comments1.xml><?xml version="1.0" encoding="utf-8"?>
<comments xmlns="http://schemas.openxmlformats.org/spreadsheetml/2006/main">
  <authors>
    <author>Windows User</author>
  </authors>
  <commentList>
    <comment ref="B2" authorId="0" shapeId="0">
      <text>
        <r>
          <rPr>
            <b/>
            <sz val="9"/>
            <color indexed="81"/>
            <rFont val="Tahoma"/>
            <family val="2"/>
          </rPr>
          <t>Windows User:</t>
        </r>
        <r>
          <rPr>
            <sz val="9"/>
            <color indexed="81"/>
            <rFont val="Tahoma"/>
            <family val="2"/>
          </rPr>
          <t xml:space="preserve">
Column D - BTT</t>
        </r>
      </text>
    </comment>
    <comment ref="C2" authorId="0" shapeId="0">
      <text>
        <r>
          <rPr>
            <b/>
            <sz val="9"/>
            <color indexed="81"/>
            <rFont val="Tahoma"/>
            <family val="2"/>
          </rPr>
          <t>Windows User:</t>
        </r>
        <r>
          <rPr>
            <sz val="9"/>
            <color indexed="81"/>
            <rFont val="Tahoma"/>
            <family val="2"/>
          </rPr>
          <t xml:space="preserve">
Column W - BTT</t>
        </r>
      </text>
    </comment>
    <comment ref="D2" authorId="0" shapeId="0">
      <text>
        <r>
          <rPr>
            <b/>
            <sz val="9"/>
            <color indexed="81"/>
            <rFont val="Tahoma"/>
            <family val="2"/>
          </rPr>
          <t>Windows User:</t>
        </r>
        <r>
          <rPr>
            <sz val="9"/>
            <color indexed="81"/>
            <rFont val="Tahoma"/>
            <family val="2"/>
          </rPr>
          <t xml:space="preserve">
Column B - BTT</t>
        </r>
      </text>
    </comment>
    <comment ref="E2" authorId="0" shapeId="0">
      <text>
        <r>
          <rPr>
            <b/>
            <sz val="9"/>
            <color indexed="81"/>
            <rFont val="Tahoma"/>
            <family val="2"/>
          </rPr>
          <t>Windows User:</t>
        </r>
        <r>
          <rPr>
            <sz val="9"/>
            <color indexed="81"/>
            <rFont val="Tahoma"/>
            <family val="2"/>
          </rPr>
          <t xml:space="preserve">
Column A to Column B (Pull plan name only from BTT column F to Pull plan name only from BTT column Y) Column AC - BTT</t>
        </r>
      </text>
    </comment>
    <comment ref="F2" authorId="0" shapeId="0">
      <text>
        <r>
          <rPr>
            <b/>
            <sz val="9"/>
            <color indexed="81"/>
            <rFont val="Tahoma"/>
            <family val="2"/>
          </rPr>
          <t>Windows User:</t>
        </r>
        <r>
          <rPr>
            <sz val="9"/>
            <color indexed="81"/>
            <rFont val="Tahoma"/>
            <family val="2"/>
          </rPr>
          <t xml:space="preserve">
Column Z - BTT</t>
        </r>
      </text>
    </comment>
    <comment ref="H2" authorId="0" shapeId="0">
      <text>
        <r>
          <rPr>
            <b/>
            <sz val="9"/>
            <color indexed="81"/>
            <rFont val="Tahoma"/>
            <family val="2"/>
          </rPr>
          <t>Windows User:</t>
        </r>
        <r>
          <rPr>
            <sz val="9"/>
            <color indexed="81"/>
            <rFont val="Tahoma"/>
            <family val="2"/>
          </rPr>
          <t xml:space="preserve">
Column X - BTT</t>
        </r>
      </text>
    </comment>
    <comment ref="I2" authorId="0" shapeId="0">
      <text>
        <r>
          <rPr>
            <b/>
            <sz val="9"/>
            <color indexed="81"/>
            <rFont val="Tahoma"/>
            <family val="2"/>
          </rPr>
          <t>Windows User:</t>
        </r>
        <r>
          <rPr>
            <sz val="9"/>
            <color indexed="81"/>
            <rFont val="Tahoma"/>
            <family val="2"/>
          </rPr>
          <t xml:space="preserve">
=RIGHT("0000"&amp;(MID(H3,5,3)),4)</t>
        </r>
      </text>
    </comment>
    <comment ref="J2" authorId="0" shapeId="0">
      <text>
        <r>
          <rPr>
            <b/>
            <sz val="9"/>
            <color indexed="81"/>
            <rFont val="Tahoma"/>
            <family val="2"/>
          </rPr>
          <t>Windows User:</t>
        </r>
        <r>
          <rPr>
            <sz val="9"/>
            <color indexed="81"/>
            <rFont val="Tahoma"/>
            <family val="2"/>
          </rPr>
          <t xml:space="preserve">
This field will not change year-over-year</t>
        </r>
      </text>
    </comment>
    <comment ref="K2" authorId="0" shapeId="0">
      <text>
        <r>
          <rPr>
            <b/>
            <sz val="9"/>
            <color indexed="81"/>
            <rFont val="Tahoma"/>
            <family val="2"/>
          </rPr>
          <t>Windows User:</t>
        </r>
        <r>
          <rPr>
            <sz val="9"/>
            <color indexed="81"/>
            <rFont val="Tahoma"/>
            <family val="2"/>
          </rPr>
          <t xml:space="preserve">
This field will not change year-over-year</t>
        </r>
      </text>
    </comment>
    <comment ref="L2" authorId="0" shapeId="0">
      <text>
        <r>
          <rPr>
            <b/>
            <sz val="9"/>
            <color indexed="81"/>
            <rFont val="Tahoma"/>
            <family val="2"/>
          </rPr>
          <t>Windows User:</t>
        </r>
        <r>
          <rPr>
            <sz val="9"/>
            <color indexed="81"/>
            <rFont val="Tahoma"/>
            <family val="2"/>
          </rPr>
          <t xml:space="preserve">
This field will not change year-over-year</t>
        </r>
      </text>
    </comment>
    <comment ref="M2" authorId="0" shapeId="0">
      <text>
        <r>
          <rPr>
            <b/>
            <sz val="9"/>
            <color indexed="81"/>
            <rFont val="Tahoma"/>
            <family val="2"/>
          </rPr>
          <t>Windows User:</t>
        </r>
        <r>
          <rPr>
            <sz val="9"/>
            <color indexed="81"/>
            <rFont val="Tahoma"/>
            <family val="2"/>
          </rPr>
          <t xml:space="preserve">
Column V - BTT</t>
        </r>
      </text>
    </comment>
    <comment ref="N2" authorId="0" shapeId="0">
      <text>
        <r>
          <rPr>
            <b/>
            <sz val="9"/>
            <color indexed="81"/>
            <rFont val="Tahoma"/>
            <family val="2"/>
          </rPr>
          <t>Windows User:</t>
        </r>
        <r>
          <rPr>
            <sz val="9"/>
            <color indexed="81"/>
            <rFont val="Tahoma"/>
            <family val="2"/>
          </rPr>
          <t xml:space="preserve">
ECMS, if applicable</t>
        </r>
      </text>
    </comment>
    <comment ref="O2" authorId="0" shapeId="0">
      <text>
        <r>
          <rPr>
            <b/>
            <sz val="9"/>
            <color indexed="81"/>
            <rFont val="Tahoma"/>
            <family val="2"/>
          </rPr>
          <t>Windows User:</t>
        </r>
        <r>
          <rPr>
            <sz val="9"/>
            <color indexed="81"/>
            <rFont val="Tahoma"/>
            <family val="2"/>
          </rPr>
          <t xml:space="preserve">
ECMS, if applicable</t>
        </r>
      </text>
    </comment>
    <comment ref="P2" authorId="0" shapeId="0">
      <text>
        <r>
          <rPr>
            <b/>
            <sz val="9"/>
            <color indexed="81"/>
            <rFont val="Tahoma"/>
            <family val="2"/>
          </rPr>
          <t>Windows User:</t>
        </r>
        <r>
          <rPr>
            <sz val="9"/>
            <color indexed="81"/>
            <rFont val="Tahoma"/>
            <family val="2"/>
          </rPr>
          <t xml:space="preserve">
ECMS, if applicable</t>
        </r>
      </text>
    </comment>
    <comment ref="Q2" authorId="0" shapeId="0">
      <text>
        <r>
          <rPr>
            <b/>
            <sz val="9"/>
            <color indexed="81"/>
            <rFont val="Tahoma"/>
            <family val="2"/>
          </rPr>
          <t>Windows User:</t>
        </r>
        <r>
          <rPr>
            <sz val="9"/>
            <color indexed="81"/>
            <rFont val="Tahoma"/>
            <family val="2"/>
          </rPr>
          <t xml:space="preserve">
ECMS</t>
        </r>
      </text>
    </comment>
    <comment ref="R2" authorId="0" shapeId="0">
      <text>
        <r>
          <rPr>
            <b/>
            <sz val="9"/>
            <color indexed="81"/>
            <rFont val="Tahoma"/>
            <family val="2"/>
          </rPr>
          <t>Windows User:</t>
        </r>
        <r>
          <rPr>
            <sz val="9"/>
            <color indexed="81"/>
            <rFont val="Tahoma"/>
            <family val="2"/>
          </rPr>
          <t xml:space="preserve">
ECMS</t>
        </r>
      </text>
    </comment>
    <comment ref="S2" authorId="0" shapeId="0">
      <text>
        <r>
          <rPr>
            <b/>
            <sz val="9"/>
            <color indexed="81"/>
            <rFont val="Tahoma"/>
            <family val="2"/>
          </rPr>
          <t>Windows User:</t>
        </r>
        <r>
          <rPr>
            <sz val="9"/>
            <color indexed="81"/>
            <rFont val="Tahoma"/>
            <family val="2"/>
          </rPr>
          <t xml:space="preserve">
ECMS</t>
        </r>
      </text>
    </comment>
    <comment ref="T2" authorId="0" shapeId="0">
      <text>
        <r>
          <rPr>
            <b/>
            <sz val="9"/>
            <color indexed="81"/>
            <rFont val="Tahoma"/>
            <family val="2"/>
          </rPr>
          <t>Windows User:</t>
        </r>
        <r>
          <rPr>
            <sz val="9"/>
            <color indexed="81"/>
            <rFont val="Tahoma"/>
            <family val="2"/>
          </rPr>
          <t xml:space="preserve">
=E3&amp;" AR CCP 2019 EOC WellCare Rx (HMO) 405-041-000"</t>
        </r>
      </text>
    </comment>
    <comment ref="U2" authorId="0" shapeId="0">
      <text>
        <r>
          <rPr>
            <b/>
            <sz val="9"/>
            <color indexed="81"/>
            <rFont val="Tahoma"/>
            <family val="2"/>
          </rPr>
          <t>Windows User:</t>
        </r>
        <r>
          <rPr>
            <sz val="9"/>
            <color indexed="81"/>
            <rFont val="Tahoma"/>
            <family val="2"/>
          </rPr>
          <t xml:space="preserve">
=K2 &amp; " 2019 EOC " &amp; H2 &amp; " " &amp;  AK2</t>
        </r>
      </text>
    </comment>
  </commentList>
</comments>
</file>

<file path=xl/sharedStrings.xml><?xml version="1.0" encoding="utf-8"?>
<sst xmlns="http://schemas.openxmlformats.org/spreadsheetml/2006/main" count="1118" uniqueCount="396">
  <si>
    <t>ANOC job #</t>
  </si>
  <si>
    <t>ANOC Tracking #</t>
  </si>
  <si>
    <t xml:space="preserve">EOC job # </t>
  </si>
  <si>
    <t>Media Type</t>
  </si>
  <si>
    <t>Plan Code</t>
  </si>
  <si>
    <t>State</t>
  </si>
  <si>
    <t>Job Description</t>
  </si>
  <si>
    <t>Counties</t>
  </si>
  <si>
    <t>SPA</t>
  </si>
  <si>
    <t>CHI</t>
  </si>
  <si>
    <t>KOR</t>
  </si>
  <si>
    <t>VIE</t>
  </si>
  <si>
    <t>Plan Category</t>
  </si>
  <si>
    <t xml:space="preserve">To RA / Posted to Q drive </t>
  </si>
  <si>
    <t>EOC to Print &amp; All-in-One</t>
  </si>
  <si>
    <t>EOC Public Final on SP</t>
  </si>
  <si>
    <t>ANOCs to DTI</t>
  </si>
  <si>
    <t>ANOC to Web</t>
  </si>
  <si>
    <t>EOC to Web</t>
  </si>
  <si>
    <t>Type</t>
  </si>
  <si>
    <t xml:space="preserve">Language/Item Class </t>
  </si>
  <si>
    <t>Plan Year</t>
  </si>
  <si>
    <t>EOC Tracking #</t>
  </si>
  <si>
    <t>LOB</t>
  </si>
  <si>
    <t>N/A</t>
  </si>
  <si>
    <t>EOC</t>
  </si>
  <si>
    <t>AL</t>
  </si>
  <si>
    <t>MAPD</t>
  </si>
  <si>
    <t xml:space="preserve">Evidence of Coverage
</t>
  </si>
  <si>
    <t>ENG</t>
  </si>
  <si>
    <t>ANOC</t>
  </si>
  <si>
    <t>AR</t>
  </si>
  <si>
    <t>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t>
  </si>
  <si>
    <t>SNP</t>
  </si>
  <si>
    <t>H1416041000</t>
  </si>
  <si>
    <t>405-041-000</t>
  </si>
  <si>
    <t>H1416041000 to H1416041000 (Rx to Rx) MA-PD w/o POS</t>
  </si>
  <si>
    <t>H0270001000</t>
  </si>
  <si>
    <t>505-001-000</t>
  </si>
  <si>
    <t>WellCare Premier (PPO) 505-001-000</t>
  </si>
  <si>
    <t>Pulaski, White</t>
  </si>
  <si>
    <t>404-001-000</t>
  </si>
  <si>
    <t>AZ</t>
  </si>
  <si>
    <t>H5087002000</t>
  </si>
  <si>
    <t>406-002-000</t>
  </si>
  <si>
    <t>CA</t>
  </si>
  <si>
    <t>H5087002000 to H5087002000 (EC Plus to EC Plus) MA-PD w/o POS</t>
  </si>
  <si>
    <t>Orange, Riverside, San Bernardino</t>
  </si>
  <si>
    <t>406-001-000</t>
  </si>
  <si>
    <t>H5087005000</t>
  </si>
  <si>
    <t>406-005-000</t>
  </si>
  <si>
    <t>Los Angeles, Orange</t>
  </si>
  <si>
    <t>406-023-000</t>
  </si>
  <si>
    <t>409-021-000</t>
  </si>
  <si>
    <t>CT</t>
  </si>
  <si>
    <t>FL</t>
  </si>
  <si>
    <t>444-184-000</t>
  </si>
  <si>
    <t>444-186-000</t>
  </si>
  <si>
    <t>544-003-000</t>
  </si>
  <si>
    <t>544-004-000</t>
  </si>
  <si>
    <t>GA</t>
  </si>
  <si>
    <t>MA Only</t>
  </si>
  <si>
    <t>413-036-001</t>
  </si>
  <si>
    <t>IL</t>
  </si>
  <si>
    <t>417-053-000</t>
  </si>
  <si>
    <t>KY</t>
  </si>
  <si>
    <t>421-006-000</t>
  </si>
  <si>
    <t>ME</t>
  </si>
  <si>
    <t>523-104-002</t>
  </si>
  <si>
    <t>MS</t>
  </si>
  <si>
    <t>IMR</t>
  </si>
  <si>
    <t>428-034-000</t>
  </si>
  <si>
    <t>H1416027000</t>
  </si>
  <si>
    <t>H1416054001</t>
  </si>
  <si>
    <t>405-054-001</t>
  </si>
  <si>
    <t>NA</t>
  </si>
  <si>
    <t>H1416027000 to H1416054001 (Advance to Advance) MA Only w/ POS AR/MS/TN 1054</t>
  </si>
  <si>
    <t>437-022-000</t>
  </si>
  <si>
    <t>NC</t>
  </si>
  <si>
    <t>437-024-000</t>
  </si>
  <si>
    <t>434-002-000</t>
  </si>
  <si>
    <t>NJ</t>
  </si>
  <si>
    <t>Bergen, Essex, Hudson, Middlesex, Morris, Passaic, Somerset, Union, Atlantic, Camden, Mercer</t>
  </si>
  <si>
    <t>JMR</t>
  </si>
  <si>
    <t>H0913013000</t>
  </si>
  <si>
    <t>434-013-000</t>
  </si>
  <si>
    <t>H0913013000 to H0913013000 (Liberty to Liberty) MA-PD w/o POS SNP</t>
  </si>
  <si>
    <t>WellCare Liberty (HMO SNP) 434-013-000</t>
  </si>
  <si>
    <t>545-001-000</t>
  </si>
  <si>
    <t>NY</t>
  </si>
  <si>
    <t>H3361043000</t>
  </si>
  <si>
    <t>H4868002000</t>
  </si>
  <si>
    <t>485-002-000</t>
  </si>
  <si>
    <t>H3361043000 to H4868002000 (Liberty to Liberty) MA-PD w/o POS SNP</t>
  </si>
  <si>
    <t>Albany, Broome, Erie, Monroe, Niagara, Oneida, Orange, Rensselaer, Rockland, Saratoga, Schenectady, Ulster</t>
  </si>
  <si>
    <t>WellCare Liberty (HMO SNP) 485-002-000</t>
  </si>
  <si>
    <t>485-004-000</t>
  </si>
  <si>
    <t>736-019-000</t>
  </si>
  <si>
    <t>575-100-000</t>
  </si>
  <si>
    <t>575-082-000</t>
  </si>
  <si>
    <t>H1416052001</t>
  </si>
  <si>
    <t>436-052-001</t>
  </si>
  <si>
    <t>SC</t>
  </si>
  <si>
    <t>Cherokee, Greenville, Pickens, Saluda, Spartanburg, Union</t>
  </si>
  <si>
    <t>H1416052002</t>
  </si>
  <si>
    <t>436-052-002</t>
  </si>
  <si>
    <t>H1416052002 to H1416052002 (Value to Value) MA-PD w/o POS</t>
  </si>
  <si>
    <t>Abbeville, Greenwood, McCormick, Newberry</t>
  </si>
  <si>
    <t>H1416050000</t>
  </si>
  <si>
    <t>536-001-000</t>
  </si>
  <si>
    <t>TN</t>
  </si>
  <si>
    <t>446-039-000</t>
  </si>
  <si>
    <t>446-042-000</t>
  </si>
  <si>
    <t>TX</t>
  </si>
  <si>
    <t>Bexar, Dallas, Denton, El Paso, Fort Bend, Galveston, Harris, Jefferson, Johnson, Montgomery, Tarrant</t>
  </si>
  <si>
    <t>H1264008000</t>
  </si>
  <si>
    <t>H0174005000</t>
  </si>
  <si>
    <t>468-005-000</t>
  </si>
  <si>
    <t>H1264008000 to H0174005000 (Dividend to Value) MA-PD w/ POS</t>
  </si>
  <si>
    <t>H1264024001</t>
  </si>
  <si>
    <t>H1264024001 to H0174005000 (Value to Value) MA-PD w/ POS</t>
  </si>
  <si>
    <t>H1264024002</t>
  </si>
  <si>
    <t>H1264024002 to H0174005000 (Value to Value) MA-PD w/ POS</t>
  </si>
  <si>
    <t>478-010-000</t>
  </si>
  <si>
    <t xml:space="preserve">CP:  Customer Item Description </t>
  </si>
  <si>
    <t xml:space="preserve">WCSS:  Customer Item Description </t>
  </si>
  <si>
    <t>UXR</t>
  </si>
  <si>
    <t>478-806-000</t>
  </si>
  <si>
    <t>444-202-000</t>
  </si>
  <si>
    <t>444-218-000</t>
  </si>
  <si>
    <t>544-012-000</t>
  </si>
  <si>
    <t>UMR</t>
  </si>
  <si>
    <t>736-036-001</t>
  </si>
  <si>
    <t>PPO - MAPD</t>
  </si>
  <si>
    <t>575-103-001</t>
  </si>
  <si>
    <t>575-102-001</t>
  </si>
  <si>
    <t>Arkansas, Ashley, Baxter, Bradley, Calhoun, Carroll, Chicot, Clark, Clay, Cleburne, Cleveland, Conway, Craighead, Crittenden, Cross, Dallas, Desha, Fulton, Garland, Grant, Greene, Hot Spring, Independence, Izard, Jackson, Lawrence, Lee, Lincoln, Lonoke, Marion, Mississippi, Monroe, Montgomery, Nevada, Newton, Ouachita, Perry, Phillips, Pike, Poinsett, Prairie, Pulaski, Randolph, Saline, Searcy, Sharp, St. Francis, Stone, Union, Van Buren, White, Woodruff, Yell
Attala, Bolivar, Carroll, Claiborne, Clarke, Coahoma, Copiah, Covington, DeSoto, Forrest, Grenada, Hinds, Holmes, Humphreys, Issaquena, Jasper, Jefferson Davis, Jones, Kemper, Lafayette, Lamar, Lauderdale, Lawrence, Leake, Lincoln, Madison, Marion, Marshall, Neshoba, Newton, Panola, Pike, Quitman, Rankin, Scott, Sharkey, Simpson, Smith, Sunflower, Tallahatchie, Tate, Tunica, Walthall, Warren, Washington, Wayne, Yazoo
Anderson, Bedford, Benton, Bledsoe, Blount, Bradley, Campbell, Cannon, Carroll, Carter, Cheatham, Chester, Claiborne, Cocke, Coffee, Crockett, Davidson, Decatur, Dyer, Fayette, Franklin, Giles, Grainger, Greene, Grundy, Hamblen, Hamilton, Hancock, Hardeman, Hardin,  Haywood, Henderson, Henry, Hickman, Houston, Jefferson, Johnson, Knox, Lake, Lauderdale, Lawrence, Lewis, Loudon, Macon, Madison, Marion, Marshall, Maury, McMinn, McNairy, Meigs, Monroe, Montgomery, Moore, Morgan, Obion, Perry, Polk, Rhea, Roane, Robertson, Rutherford, Scott, Sequatchie, Sevier, Shelby, Stewart, Sullivan, Tipton, Trousdale, Unicoi, Union, Washington, Wayne, Weakley, Williamson, Wilson</t>
  </si>
  <si>
    <t>ALR</t>
  </si>
  <si>
    <t>RMR</t>
  </si>
  <si>
    <r>
      <t xml:space="preserve">CP:  Customer Item Description </t>
    </r>
    <r>
      <rPr>
        <b/>
        <sz val="10"/>
        <color indexed="10"/>
        <rFont val="Arial"/>
        <family val="2"/>
      </rPr>
      <t/>
    </r>
  </si>
  <si>
    <r>
      <t xml:space="preserve">WCSS:  Customer Item Description </t>
    </r>
    <r>
      <rPr>
        <b/>
        <sz val="10"/>
        <color indexed="10"/>
        <rFont val="Arial"/>
        <family val="2"/>
      </rPr>
      <t/>
    </r>
  </si>
  <si>
    <t>S</t>
  </si>
  <si>
    <t>0002</t>
  </si>
  <si>
    <t>0005</t>
  </si>
  <si>
    <t>C</t>
  </si>
  <si>
    <t>K</t>
  </si>
  <si>
    <t>V</t>
  </si>
  <si>
    <t>0013</t>
  </si>
  <si>
    <t>H5087005000 to H5087005000 (EC Best to EC Best) MA-PD w/o POS - SPA</t>
  </si>
  <si>
    <t>H5087005000 to H5087005000 (EC Best to EC Best) MA-PD w/o POS - CHI</t>
  </si>
  <si>
    <t>H5087005000 to H5087005000 (EC Best to EC Best) MA-PD w/o POS - KOR</t>
  </si>
  <si>
    <t>H5087005000 to H5087005000 (EC Best to EC Best) MA-PD w/o POS - VIE</t>
  </si>
  <si>
    <t xml:space="preserve"> CA CCP 2019 EOC Easy Choice Best Plan (HMO) 406-005-000 - SPA</t>
  </si>
  <si>
    <t xml:space="preserve"> CA CCP 2019 EOC Easy Choice Best Plan (HMO) 406-005-000 - CHI</t>
  </si>
  <si>
    <t xml:space="preserve"> CA CCP 2019 EOC Easy Choice Best Plan (HMO) 406-005-000 - KOR</t>
  </si>
  <si>
    <t xml:space="preserve"> CA CCP 2019 EOC Easy Choice Best Plan (HMO) 406-005-000 - VIE</t>
  </si>
  <si>
    <t>H0913013000 to H0913013000 (Liberty to Liberty) MA-PD w/o POS SNP - SPA</t>
  </si>
  <si>
    <t>WellCare Liberty (HMO SNP) 434-013-000 - SPA</t>
  </si>
  <si>
    <t xml:space="preserve"> NJ CCP 2019 EOC WellCare Liberty (HMO SNP) 434-013-000 - SPA</t>
  </si>
  <si>
    <t>H1264008000 to H0174005000 (Dividend to Value) MA-PD w/ POS - SPA</t>
  </si>
  <si>
    <t>H1264024001 to H0174005000 (Value to Value) MA-PD w/ POS - SPA</t>
  </si>
  <si>
    <t>H1264024002 to H0174005000 (Value to Value) MA-PD w/ POS - SPA</t>
  </si>
  <si>
    <t xml:space="preserve"> TX CCP 2019 EOC WellCare Value (HMO-POS) 468-005-000 - SPA</t>
  </si>
  <si>
    <t>NY CCP 2019 EOC WellCare Liberty (HMO SNP) 485-002-000 - SPA</t>
  </si>
  <si>
    <t>H3361043000 to H4868002000 (Liberty to Liberty) MA-PD w/o POS SNP - SPA</t>
  </si>
  <si>
    <t>WellCare Liberty (HMO SNP) 485-002-000 - SPA</t>
  </si>
  <si>
    <t>H1416050000 to H1416052001 (Essential to Value) MA-PD w/o POS</t>
  </si>
  <si>
    <t xml:space="preserve">AR9IMREOC17690E_0041  </t>
  </si>
  <si>
    <t xml:space="preserve">CA9RMREOC17687E_0002  </t>
  </si>
  <si>
    <t xml:space="preserve">SC9IMREOC17737E_2052  </t>
  </si>
  <si>
    <t>SC9IMREOC17761E_1052</t>
  </si>
  <si>
    <t xml:space="preserve">TX9UXREOC17765E_0005 </t>
  </si>
  <si>
    <t>NJ9JMREOC18048E_0013</t>
  </si>
  <si>
    <t>NY9UMREOC18047E_0002</t>
  </si>
  <si>
    <t>CA9RMRANC18333E_0002</t>
  </si>
  <si>
    <t>NJ9JMRANC18532E_0013</t>
  </si>
  <si>
    <t>NY9UMRANC18533E_0002</t>
  </si>
  <si>
    <t>Shares the same EOC</t>
  </si>
  <si>
    <t>Red text</t>
  </si>
  <si>
    <t>Rolling plan</t>
  </si>
  <si>
    <t>ANOC &amp; EOC are mailed separately</t>
  </si>
  <si>
    <t xml:space="preserve">NA9IMREOC19220E_1054  </t>
  </si>
  <si>
    <t>NA9IMRANC19235E_1054</t>
  </si>
  <si>
    <t>AR9ALREOC19276E_0001</t>
  </si>
  <si>
    <t xml:space="preserve">Change Description </t>
  </si>
  <si>
    <t>Tab</t>
  </si>
  <si>
    <t>Column(s):</t>
  </si>
  <si>
    <t>Row(s):</t>
  </si>
  <si>
    <t xml:space="preserve">Auditor </t>
  </si>
  <si>
    <t>Edit made by:</t>
  </si>
  <si>
    <t>Date:</t>
  </si>
  <si>
    <t>Comments</t>
  </si>
  <si>
    <t>Minor Issues: 2018 WellCare plan listed as "RX" on BTT instead of "Rx"), wondering if this needs to be reflected in the job description</t>
  </si>
  <si>
    <t>L</t>
  </si>
  <si>
    <t>JMH</t>
  </si>
  <si>
    <t>Rx is correct</t>
  </si>
  <si>
    <t>Issue in ECMS-- job name has Care 1st, but it should be Care 1st+, for both ANOC and EOC (job # 18513 and 18100)</t>
  </si>
  <si>
    <t>Yes, we corrected this</t>
  </si>
  <si>
    <t>Job Name is incorrect in ECMS-- Missing 0 at the end of Plan Code: Easy Choice Best Plan (HMO) 406-005-00</t>
  </si>
  <si>
    <t>This was an error in the BTT so our tracker is correct</t>
  </si>
  <si>
    <t>FairField county spelled incorrectly, should be Fairfield (also spelled incorrectly on BTT)</t>
  </si>
  <si>
    <t>M</t>
  </si>
  <si>
    <t>ok</t>
  </si>
  <si>
    <t>Should SNP be at the end of the Job Description? (it is listed this way for other SNP plans)</t>
  </si>
  <si>
    <t>No, this is an MAPD CSNP plan</t>
  </si>
  <si>
    <t>Gasden county is misspelled, should be Gadsden (also incorrect on BTT)</t>
  </si>
  <si>
    <t>444-191-000, 444-192-000</t>
  </si>
  <si>
    <t>43, 44</t>
  </si>
  <si>
    <t>Desoto county is misspelled, should be DeSoto (also incorrect on BTT)</t>
  </si>
  <si>
    <t>444-198-000, 444-199-000, 544-004-000, 544-006-000</t>
  </si>
  <si>
    <t>50, 51, 72, 74</t>
  </si>
  <si>
    <t xml:space="preserve">Add a space in between Lake and the comma before it </t>
  </si>
  <si>
    <t xml:space="preserve">Job Name in ECMS is incorrect, has AL instead of GA and a different plan number </t>
  </si>
  <si>
    <t>Good catch!</t>
  </si>
  <si>
    <t>Plan is listed as WellCare Advance (HMO), should be WellCare Advance (HMO-POS)</t>
  </si>
  <si>
    <t>Job Name in heading in ECMS is incorrect-- has GA instead of IL</t>
  </si>
  <si>
    <t xml:space="preserve">Remove extra space between Fayette and Franklin counties </t>
  </si>
  <si>
    <t>421-003-000, 421-004-000</t>
  </si>
  <si>
    <t>97, 98</t>
  </si>
  <si>
    <t>Remove extra space between Fayette and Franklin, Hart and Henry, and Simpson and Spencer</t>
  </si>
  <si>
    <t xml:space="preserve">Insert a space between Job Number and ME </t>
  </si>
  <si>
    <t>Should the Job Description be set up like the others with 2018 plan name to 2019 plan name? (Retiree - MA-PD CY to Retiree - MA-PD CY), also missing MA-PD w/o POS at the end?</t>
  </si>
  <si>
    <r>
      <t xml:space="preserve">Incorrect Job ID, should be TX9UAREOC17759E_0806 </t>
    </r>
    <r>
      <rPr>
        <sz val="11"/>
        <color rgb="FFFF0000"/>
        <rFont val="Calibri"/>
        <family val="2"/>
        <scheme val="minor"/>
      </rPr>
      <t>(might want to double check this because there is an EOC under Job 18437 in ECMS but it says for non- CY plans)</t>
    </r>
  </si>
  <si>
    <t>F, AI</t>
  </si>
  <si>
    <r>
      <t xml:space="preserve">Incorect Material Tracking Number, should be H4506_WCM_17759E </t>
    </r>
    <r>
      <rPr>
        <sz val="11"/>
        <color rgb="FFFF0000"/>
        <rFont val="Calibri"/>
        <family val="2"/>
        <scheme val="minor"/>
      </rPr>
      <t>(might want to double check this because there is an EOC under Job 18437 in ECMS but it says for non- CY plans)</t>
    </r>
  </si>
  <si>
    <t>AM</t>
  </si>
  <si>
    <t>Not sure if this is correct, BTT has plan type as MAPD w/o POS</t>
  </si>
  <si>
    <t>T</t>
  </si>
  <si>
    <t>EGWP is correct</t>
  </si>
  <si>
    <t xml:space="preserve">Insert a space between Job Number and MS </t>
  </si>
  <si>
    <t>Make "TO" lowercase in Job Description for consistency with others (it appears this way in ANOC Job Name in ECMS also)</t>
  </si>
  <si>
    <t>Job Name is incorrect in ECMS-- has the wrong Contract/Plan Numbers (should be H0712024000 to H0712024000), also should be MA-PD w/o POS</t>
  </si>
  <si>
    <t>Should this column be filled out since the EOC mails seperately and not with this plan's ANOC?</t>
  </si>
  <si>
    <t>S, AM</t>
  </si>
  <si>
    <t>Tracking number in ECMS differs from SOT: H0088_PPO_14971E</t>
  </si>
  <si>
    <t>D</t>
  </si>
  <si>
    <t>Insert a space between Job Number and NY</t>
  </si>
  <si>
    <t>Good catch! - corrected by BC</t>
  </si>
  <si>
    <t>Jjones</t>
  </si>
  <si>
    <t>Trans</t>
  </si>
  <si>
    <t>575-082-001</t>
  </si>
  <si>
    <t>575-082-002</t>
  </si>
  <si>
    <t>Should include “Today’s Options” in the plan name</t>
  </si>
  <si>
    <t>LW</t>
  </si>
  <si>
    <t>BC</t>
  </si>
  <si>
    <t xml:space="preserve">ANOC tracking # shows "E" at end, EOC VIN needs "S" for Spanish </t>
  </si>
  <si>
    <t>D, F, AG</t>
  </si>
  <si>
    <t>Khang</t>
  </si>
  <si>
    <t>F, I, AG</t>
  </si>
  <si>
    <t>Extension shows as "202" rather than 0202 from ECMS</t>
  </si>
  <si>
    <t>71-78</t>
  </si>
  <si>
    <t>J</t>
  </si>
  <si>
    <t>8 WLR plans (Premier and Prime) show ANOC VIN but do not have ANOC jobs</t>
  </si>
  <si>
    <t>J, AF</t>
  </si>
  <si>
    <t>101-104</t>
  </si>
  <si>
    <t>AF</t>
  </si>
  <si>
    <t>Plan does not have ANOC but column J shows ANOC VIN; Column AF does not show plan code</t>
  </si>
  <si>
    <t>No Plan code info in column AF</t>
  </si>
  <si>
    <t>cell may need to say w/o POS</t>
  </si>
  <si>
    <t xml:space="preserve">should say 2019 </t>
  </si>
  <si>
    <t>All</t>
  </si>
  <si>
    <t>Tracking number has E at end</t>
  </si>
  <si>
    <t>Should cell say WellCare Today's Options Advantage Plus 150A (PPO)?</t>
  </si>
  <si>
    <t xml:space="preserve">ANOC TRACKING is different in ECMS; shows as H5430_WCM_18100S
 </t>
  </si>
  <si>
    <t>ANOC tracking # different in ECMS</t>
  </si>
  <si>
    <t>F</t>
  </si>
  <si>
    <t>Tracking # is incorrect in ECMS</t>
  </si>
  <si>
    <t>ECMS tracking # ends in 0091 rather than 0218</t>
  </si>
  <si>
    <t>EOC VIN ends in 0001 in ECMS</t>
  </si>
  <si>
    <t>F and AG</t>
  </si>
  <si>
    <t>Was already corrected</t>
  </si>
  <si>
    <t>ANOC VIN ends in 0005 in ECMS</t>
  </si>
  <si>
    <t>Issue in ECMS-- incorrect Contract Numbers and Plan Names in the Job Name</t>
  </si>
  <si>
    <t>I'm not sure that New York should be included as a county, on the BTT it is listed as New York: (with the counties following)</t>
  </si>
  <si>
    <t>The first contract number in the Job Description is incorrect, should be H2775088000. Also listed incorrectly in the Job Name in ECMS.</t>
  </si>
  <si>
    <t>736-013-000, 736-019-000, 736-033-003, 736-034-001, 736-035-001</t>
  </si>
  <si>
    <t>139-143</t>
  </si>
  <si>
    <t>This column just has "R" in it, should have Job ID: NY9UFRANC18576E_0019</t>
  </si>
  <si>
    <t>485-002-000, 485-003-000, 485-004-000, 485-005-003, 485-005-004</t>
  </si>
  <si>
    <t>146-150</t>
  </si>
  <si>
    <t>Job Name (only header) in ECMS has different contract numbers and state (ANOC 18534)</t>
  </si>
  <si>
    <t>Insert a space between Job Number and SC</t>
  </si>
  <si>
    <t>436-054-002, 465-002-000, 536-001-000, 536-002-000</t>
  </si>
  <si>
    <t>166, 168-170</t>
  </si>
  <si>
    <t>Remove period after Fairfield</t>
  </si>
  <si>
    <t xml:space="preserve">Issue in ECMS-- Job Name for the ANOC has different contract numbers and plan names (H1416032000 to H1416032000 (Value to Value) MA-PD w/ POS) </t>
  </si>
  <si>
    <t>Remove underscore at the end of the EOC tracking number for consistency with the others</t>
  </si>
  <si>
    <t>173, 174</t>
  </si>
  <si>
    <t>Remove extra space between Overtone and Pickett counties and Smith and Stewart counties</t>
  </si>
  <si>
    <t>Insert a space between Job Number and TN</t>
  </si>
  <si>
    <t>Removed PFFS and EGWP translations since we will not be translating them</t>
  </si>
  <si>
    <t>H4868_WCM_18533E_M</t>
  </si>
  <si>
    <t>H1416_WCM_18389E_M</t>
  </si>
  <si>
    <t>H1416_WCM_18384E_M</t>
  </si>
  <si>
    <t>H0174_WCM_18391E_M</t>
  </si>
  <si>
    <t>H0174_WCM_18392E_M</t>
  </si>
  <si>
    <t>H0174_WCM_18393E_M</t>
  </si>
  <si>
    <t>H1416_WCM_19235E_M</t>
  </si>
  <si>
    <t>H0913_WCM_18532E_M</t>
  </si>
  <si>
    <t>H1416_WCM_18332E_M</t>
  </si>
  <si>
    <t>H5087_WCM_18333E_M</t>
  </si>
  <si>
    <t>H0270_PPO_19276E_C</t>
  </si>
  <si>
    <t>H1416_WCM_17690E_C</t>
  </si>
  <si>
    <t>H5087_WCM_17687E_C</t>
  </si>
  <si>
    <t>H1416_WCM_19220E_C</t>
  </si>
  <si>
    <t>H0913_WCM_18048E_C</t>
  </si>
  <si>
    <t>H4868_WCM_18047E_C</t>
  </si>
  <si>
    <t>H1416_WCM_17761E_C</t>
  </si>
  <si>
    <t>H1416_WCM_17737E_C</t>
  </si>
  <si>
    <t>H0174_WCM_17765E_C</t>
  </si>
  <si>
    <t>H4868_WCM_18533S_M</t>
  </si>
  <si>
    <t>H0174_WCM_18391S_M</t>
  </si>
  <si>
    <t>H0174_WCM_18392S_M</t>
  </si>
  <si>
    <t>H0174_WCM_18393S_M</t>
  </si>
  <si>
    <t>H5087_WCM_18334C_M</t>
  </si>
  <si>
    <t>H5087_WCM_18334K_M</t>
  </si>
  <si>
    <t>H5087_WCM_18334S_M</t>
  </si>
  <si>
    <t>H5087_WCM_18334V_M</t>
  </si>
  <si>
    <t>H0913_WCM_18532S_M</t>
  </si>
  <si>
    <t>H4868_WCM_18047S_C</t>
  </si>
  <si>
    <t>H0174_WCM_17765S_C</t>
  </si>
  <si>
    <t>H5087_WCM_17686C_C</t>
  </si>
  <si>
    <t>H5087_WCM_17686K_C</t>
  </si>
  <si>
    <t>H5087_WCM_17686S_C</t>
  </si>
  <si>
    <t>H5087_WCM_17686V_C</t>
  </si>
  <si>
    <t>H0913_WCM_18048S_C</t>
  </si>
  <si>
    <t>Add "M" to all ANOC tracking numbers</t>
  </si>
  <si>
    <t>Brittney</t>
  </si>
  <si>
    <t>MCMG requirement</t>
  </si>
  <si>
    <t xml:space="preserve">ENG </t>
  </si>
  <si>
    <t>Add "C" to all EOC tracking numbers</t>
  </si>
  <si>
    <t>Not translating into these languages</t>
  </si>
  <si>
    <t>12,13 &amp; 15</t>
  </si>
  <si>
    <t>Leslie</t>
  </si>
  <si>
    <t>Additional jobs opened for translating into CHI, KOR, VIE</t>
  </si>
  <si>
    <t>Greenwood</t>
  </si>
  <si>
    <t>Additional ANOC job created</t>
  </si>
  <si>
    <t>H1416050000 to H1416052002 (Essential to Value) MA-PD w/o POS</t>
  </si>
  <si>
    <t>H1416_WCM_22936E_M</t>
  </si>
  <si>
    <t>Adjusted Tracking # to read "PPO" in the middle instead of "WCM"</t>
  </si>
  <si>
    <t>AR9IMRANC24298E_0041</t>
  </si>
  <si>
    <t>SC9IMRANC24351E_2052</t>
  </si>
  <si>
    <t>SC9IMRANC24356E_1052</t>
  </si>
  <si>
    <t xml:space="preserve">TX9UXRANC24360E_0005  </t>
  </si>
  <si>
    <t xml:space="preserve">TX9UXRANC24361E_0005  </t>
  </si>
  <si>
    <t>TX9UXRANC24362E_0005</t>
  </si>
  <si>
    <t>C, D, J, AP, AQ</t>
  </si>
  <si>
    <t>ANOC Erratas</t>
  </si>
  <si>
    <t>Numerous</t>
  </si>
  <si>
    <t xml:space="preserve">SC9IMRANC24687E_2052  </t>
  </si>
  <si>
    <t>Revised 61 ANOCs and added Errata columns at the end for tracking and Job ID #s</t>
  </si>
  <si>
    <t>C &amp; J</t>
  </si>
  <si>
    <t>61 rows</t>
  </si>
  <si>
    <t>Revised 3 translated EOC Job ID #s &amp; Job #s on 'Translations' tab</t>
  </si>
  <si>
    <t>E, F &amp; AG</t>
  </si>
  <si>
    <t>3 rows</t>
  </si>
  <si>
    <t>RA
Approval</t>
  </si>
  <si>
    <t xml:space="preserve">EOC 
to CS </t>
  </si>
  <si>
    <t>Revised 56 translated ANOC Job ID #s &amp; Job #s on 'Translations' tab</t>
  </si>
  <si>
    <t>56 rows</t>
  </si>
  <si>
    <t>ANOC Public Final on SharePoint</t>
  </si>
  <si>
    <t>10/21/2018 ANOCs</t>
  </si>
  <si>
    <t>10/16/2018 ANOCs</t>
  </si>
  <si>
    <t>11/1/2018 ANOC
11/16/18 EOC</t>
  </si>
  <si>
    <t>11/6/2018 ANOC
11/16/18 EOC</t>
  </si>
  <si>
    <t>11/16/2018 ANOC</t>
  </si>
  <si>
    <t>IL, KY</t>
  </si>
  <si>
    <t>6 EOCs had edits so we need to change the Job IDs</t>
  </si>
  <si>
    <t xml:space="preserve">417-023-000, 417-024-000, 417-048-000, 421-002-000 </t>
  </si>
  <si>
    <t>E, F</t>
  </si>
  <si>
    <t>EOC had edits to home-delivery meals</t>
  </si>
  <si>
    <t>83, 91 - 94, 96</t>
  </si>
  <si>
    <t>101 - 104</t>
  </si>
  <si>
    <t>417-009-000, 417-023-000, 417-024-000, 417-048-000, 421-002-000, 421-005-000</t>
  </si>
  <si>
    <t>4 EOCs had edits so we need to change the Job IDs</t>
  </si>
  <si>
    <t>Job ID correction for MA Only EOC</t>
  </si>
  <si>
    <t>EOC Job ID</t>
  </si>
  <si>
    <t>Job ID Extension</t>
  </si>
  <si>
    <t>ANOC Job ID</t>
  </si>
  <si>
    <t xml:space="preserve">ANOC To RA / Posted to Q drive </t>
  </si>
  <si>
    <t>ANOC - CMS 
Upload/State Approval</t>
  </si>
  <si>
    <t>EOC to RA - Posted to Q drive</t>
  </si>
  <si>
    <t>EOC - RA Approval</t>
  </si>
  <si>
    <t>ANOC 
to SharePoint</t>
  </si>
  <si>
    <t>EOC to SharePoint</t>
  </si>
  <si>
    <t>EOC to Print</t>
  </si>
  <si>
    <t>ANOC to Customer Service</t>
  </si>
  <si>
    <t>EOC to Customer Service</t>
  </si>
  <si>
    <t>ANOC to Translations</t>
  </si>
  <si>
    <t>EOC to Translations</t>
  </si>
  <si>
    <t xml:space="preserve">ANOC 
to CS </t>
  </si>
  <si>
    <t>Key for columns A &amp; B:</t>
  </si>
  <si>
    <t>ANOC/EOC to CA</t>
  </si>
  <si>
    <t>S4802132</t>
  </si>
  <si>
    <t>PDP</t>
  </si>
  <si>
    <t>WI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</si>
</sst>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0"/>
      <color rgb="FFFF0000"/>
      <name val="Arial"/>
      <family val="2"/>
    </font>
    <font>
      <sz val="11"/>
      <name val="Calibri"/>
      <family val="2"/>
      <scheme val="minor"/>
    </font>
    <font>
      <sz val="10"/>
      <name val="Helv"/>
      <charset val="204"/>
    </font>
    <font>
      <b/>
      <sz val="10"/>
      <color indexed="10"/>
      <name val="Arial"/>
      <family val="2"/>
    </font>
    <font>
      <sz val="9"/>
      <color indexed="81"/>
      <name val="Tahoma"/>
      <family val="2"/>
    </font>
    <font>
      <b/>
      <sz val="9"/>
      <color indexed="81"/>
      <name val="Tahoma"/>
      <family val="2"/>
    </font>
    <font>
      <b/>
      <sz val="10"/>
      <name val="Arial"/>
      <family val="2"/>
    </font>
  </fonts>
  <fills count="15">
    <fill>
      <patternFill patternType="none"/>
    </fill>
    <fill>
      <patternFill patternType="gray125"/>
    </fill>
    <fill>
      <patternFill patternType="solid">
        <fgColor theme="5" tint="0.59999389629810485"/>
        <bgColor indexed="64"/>
      </patternFill>
    </fill>
    <fill>
      <patternFill patternType="solid">
        <fgColor rgb="FFDA9694"/>
        <bgColor indexed="64"/>
      </patternFill>
    </fill>
    <fill>
      <patternFill patternType="solid">
        <fgColor rgb="FFB1A0C7"/>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C66FF"/>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cellStyleXfs>
  <cellXfs count="71">
    <xf numFmtId="0" fontId="0" fillId="0" borderId="0" xfId="0"/>
    <xf numFmtId="0" fontId="0" fillId="0" borderId="0" xfId="0" applyAlignment="1">
      <alignment horizontal="left" vertical="top" wrapText="1"/>
    </xf>
    <xf numFmtId="0" fontId="0" fillId="3" borderId="1" xfId="0" applyFill="1" applyBorder="1" applyAlignment="1">
      <alignment horizontal="left" vertical="top" wrapText="1"/>
    </xf>
    <xf numFmtId="0" fontId="1" fillId="4" borderId="1" xfId="0" applyFont="1" applyFill="1" applyBorder="1" applyAlignment="1">
      <alignment horizontal="left" vertical="top" wrapText="1"/>
    </xf>
    <xf numFmtId="0" fontId="0" fillId="0" borderId="1" xfId="0" applyFill="1" applyBorder="1" applyAlignment="1">
      <alignment horizontal="left" vertical="top" wrapText="1"/>
    </xf>
    <xf numFmtId="164" fontId="0" fillId="0" borderId="1"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1" xfId="0" applyFont="1" applyFill="1" applyBorder="1" applyAlignment="1">
      <alignment horizontal="left" vertical="top" wrapText="1"/>
    </xf>
    <xf numFmtId="0" fontId="5" fillId="0" borderId="1" xfId="0" applyFont="1" applyFill="1" applyBorder="1" applyAlignment="1">
      <alignment vertical="center" wrapText="1"/>
    </xf>
    <xf numFmtId="164" fontId="5" fillId="0" borderId="1" xfId="0" applyNumberFormat="1" applyFont="1" applyFill="1" applyBorder="1" applyAlignment="1">
      <alignment horizontal="left" vertical="top" wrapText="1"/>
    </xf>
    <xf numFmtId="0" fontId="4" fillId="5" borderId="1" xfId="0" applyFont="1" applyFill="1" applyBorder="1" applyAlignment="1">
      <alignment horizontal="center" vertical="center" wrapText="1"/>
    </xf>
    <xf numFmtId="0" fontId="0" fillId="0" borderId="1" xfId="0" applyFill="1" applyBorder="1" applyAlignment="1">
      <alignment horizontal="center" vertical="top" wrapText="1"/>
    </xf>
    <xf numFmtId="49" fontId="0" fillId="0" borderId="1" xfId="0" applyNumberFormat="1" applyFill="1" applyBorder="1" applyAlignment="1">
      <alignment horizontal="left" vertical="top" wrapText="1"/>
    </xf>
    <xf numFmtId="0" fontId="0" fillId="0" borderId="0" xfId="0" applyAlignment="1">
      <alignment horizontal="center"/>
    </xf>
    <xf numFmtId="0" fontId="0" fillId="7" borderId="1" xfId="0" applyFill="1" applyBorder="1" applyAlignment="1">
      <alignment horizontal="left" vertical="top" wrapText="1"/>
    </xf>
    <xf numFmtId="0" fontId="1" fillId="7" borderId="1" xfId="0" applyFont="1" applyFill="1" applyBorder="1" applyAlignment="1">
      <alignment horizontal="left" vertical="top" wrapText="1"/>
    </xf>
    <xf numFmtId="0" fontId="0" fillId="7" borderId="0" xfId="0" applyFill="1"/>
    <xf numFmtId="0" fontId="1" fillId="0" borderId="0" xfId="0" applyFont="1"/>
    <xf numFmtId="0" fontId="2" fillId="8" borderId="1" xfId="0" applyFont="1" applyFill="1" applyBorder="1"/>
    <xf numFmtId="0" fontId="2" fillId="8" borderId="1" xfId="0" applyFont="1" applyFill="1" applyBorder="1" applyAlignment="1">
      <alignment horizontal="right"/>
    </xf>
    <xf numFmtId="0" fontId="2" fillId="8" borderId="1" xfId="0" applyFont="1" applyFill="1" applyBorder="1" applyAlignment="1">
      <alignment horizontal="center"/>
    </xf>
    <xf numFmtId="0" fontId="0" fillId="0" borderId="1" xfId="0" applyFill="1" applyBorder="1"/>
    <xf numFmtId="0" fontId="0" fillId="0" borderId="0" xfId="0" applyAlignment="1">
      <alignment horizontal="right"/>
    </xf>
    <xf numFmtId="0" fontId="0" fillId="0" borderId="1" xfId="0" applyFill="1" applyBorder="1" applyAlignment="1">
      <alignment horizontal="center"/>
    </xf>
    <xf numFmtId="0" fontId="0" fillId="9" borderId="1" xfId="0" applyFill="1" applyBorder="1" applyAlignment="1">
      <alignment wrapText="1"/>
    </xf>
    <xf numFmtId="0" fontId="0" fillId="9" borderId="1" xfId="0" applyFill="1" applyBorder="1"/>
    <xf numFmtId="0" fontId="0" fillId="9" borderId="1" xfId="0" applyFill="1" applyBorder="1" applyAlignment="1">
      <alignment horizontal="right"/>
    </xf>
    <xf numFmtId="0" fontId="0" fillId="9" borderId="1" xfId="0" applyFill="1" applyBorder="1" applyAlignment="1">
      <alignment horizontal="center"/>
    </xf>
    <xf numFmtId="164" fontId="0" fillId="9" borderId="1" xfId="0" applyNumberFormat="1" applyFill="1" applyBorder="1"/>
    <xf numFmtId="0" fontId="0" fillId="9" borderId="1" xfId="0" applyFill="1" applyBorder="1" applyAlignment="1">
      <alignment horizontal="right" wrapText="1"/>
    </xf>
    <xf numFmtId="0" fontId="0" fillId="9" borderId="1" xfId="0" applyFill="1" applyBorder="1" applyAlignment="1">
      <alignment horizontal="left" vertical="top" wrapText="1"/>
    </xf>
    <xf numFmtId="0" fontId="5" fillId="9" borderId="1" xfId="0" applyFont="1" applyFill="1" applyBorder="1" applyAlignment="1">
      <alignment horizontal="left" vertical="top" wrapText="1"/>
    </xf>
    <xf numFmtId="0" fontId="0" fillId="9" borderId="2" xfId="0" applyFill="1" applyBorder="1"/>
    <xf numFmtId="0" fontId="5" fillId="9" borderId="1" xfId="0" applyFont="1" applyFill="1" applyBorder="1" applyAlignment="1">
      <alignment vertical="center" wrapText="1"/>
    </xf>
    <xf numFmtId="14" fontId="0" fillId="9" borderId="1" xfId="0" applyNumberFormat="1" applyFill="1" applyBorder="1"/>
    <xf numFmtId="0" fontId="0" fillId="0" borderId="1" xfId="0" applyFill="1" applyBorder="1" applyAlignment="1">
      <alignment vertical="top" wrapText="1"/>
    </xf>
    <xf numFmtId="0" fontId="0" fillId="0" borderId="0" xfId="0" applyAlignment="1"/>
    <xf numFmtId="164" fontId="0" fillId="0" borderId="1" xfId="0" applyNumberFormat="1" applyFill="1" applyBorder="1" applyAlignment="1">
      <alignment horizontal="center" vertical="top" wrapText="1"/>
    </xf>
    <xf numFmtId="14" fontId="0" fillId="0" borderId="1" xfId="0" applyNumberFormat="1" applyFill="1" applyBorder="1" applyAlignment="1">
      <alignment horizontal="center" vertical="top" wrapText="1"/>
    </xf>
    <xf numFmtId="16" fontId="0" fillId="9" borderId="1" xfId="0" applyNumberFormat="1" applyFill="1" applyBorder="1"/>
    <xf numFmtId="0" fontId="0" fillId="9" borderId="1" xfId="0" applyFill="1" applyBorder="1" applyAlignment="1">
      <alignment horizontal="left"/>
    </xf>
    <xf numFmtId="0" fontId="0" fillId="0" borderId="0" xfId="0" applyFill="1"/>
    <xf numFmtId="164" fontId="0" fillId="0" borderId="1" xfId="0" applyNumberFormat="1" applyFill="1" applyBorder="1" applyAlignment="1">
      <alignment horizontal="left" vertical="top" wrapText="1"/>
    </xf>
    <xf numFmtId="0" fontId="0" fillId="0" borderId="1" xfId="0" applyBorder="1" applyAlignment="1">
      <alignment horizontal="right"/>
    </xf>
    <xf numFmtId="0" fontId="0" fillId="0" borderId="1" xfId="0" applyBorder="1"/>
    <xf numFmtId="164" fontId="0" fillId="0" borderId="1" xfId="0" applyNumberFormat="1" applyBorder="1"/>
    <xf numFmtId="0" fontId="0" fillId="0" borderId="3" xfId="0" applyFill="1" applyBorder="1" applyAlignment="1">
      <alignment horizontal="left" vertical="top" wrapText="1"/>
    </xf>
    <xf numFmtId="0" fontId="2" fillId="2" borderId="1"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2" fillId="10" borderId="1" xfId="0" applyNumberFormat="1"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0" borderId="0" xfId="0" applyAlignment="1">
      <alignment vertical="center" wrapText="1"/>
    </xf>
    <xf numFmtId="0" fontId="2" fillId="10" borderId="1"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xf numFmtId="0" fontId="5" fillId="0" borderId="0" xfId="0" applyFont="1" applyFill="1" applyBorder="1" applyAlignment="1">
      <alignment horizontal="left" vertical="top"/>
    </xf>
    <xf numFmtId="0" fontId="10" fillId="11" borderId="1" xfId="0" applyFont="1" applyFill="1" applyBorder="1" applyAlignment="1">
      <alignment horizontal="center" vertical="center"/>
    </xf>
    <xf numFmtId="0" fontId="10" fillId="12"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0" fillId="14" borderId="1" xfId="0" applyFill="1" applyBorder="1" applyAlignment="1">
      <alignment vertical="top" wrapText="1"/>
    </xf>
    <xf numFmtId="0" fontId="0" fillId="14" borderId="1" xfId="0" applyFill="1" applyBorder="1" applyAlignment="1">
      <alignment horizontal="left" vertical="top" wrapText="1"/>
    </xf>
    <xf numFmtId="164" fontId="5" fillId="14" borderId="1" xfId="0" applyNumberFormat="1" applyFont="1" applyFill="1" applyBorder="1" applyAlignment="1">
      <alignment horizontal="left" vertical="top" wrapText="1"/>
    </xf>
    <xf numFmtId="0" fontId="0" fillId="14" borderId="1" xfId="0" applyFill="1" applyBorder="1" applyAlignment="1">
      <alignment horizontal="center" vertical="top" wrapText="1"/>
    </xf>
    <xf numFmtId="164" fontId="0" fillId="14" borderId="1" xfId="0" applyNumberFormat="1" applyFill="1" applyBorder="1" applyAlignment="1">
      <alignment horizontal="center" vertical="top" wrapText="1"/>
    </xf>
    <xf numFmtId="0" fontId="0" fillId="14" borderId="0" xfId="0" applyFill="1" applyAlignment="1">
      <alignment horizontal="left" vertical="top" wrapText="1"/>
    </xf>
  </cellXfs>
  <cellStyles count="2">
    <cellStyle name="Normal" xfId="0" builtinId="0"/>
    <cellStyle name="Style 1" xfId="1"/>
  </cellStyles>
  <dxfs count="0"/>
  <tableStyles count="0" defaultTableStyle="TableStyleMedium2" defaultPivotStyle="PivotStyleLight16"/>
  <colors>
    <mruColors>
      <color rgb="FFCC66FF"/>
      <color rgb="FFB7DEE8"/>
      <color rgb="FFFF7C80"/>
      <color rgb="FFFF5050"/>
      <color rgb="FFDA9694"/>
      <color rgb="FFB1A0C7"/>
      <color rgb="FFFF66FF"/>
      <color rgb="FF9966FF"/>
      <color rgb="FFB7DE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
  <sheetViews>
    <sheetView workbookViewId="0">
      <pane ySplit="1" topLeftCell="A2" activePane="bottomLeft" state="frozen"/>
      <selection pane="bottomLeft" activeCell="J73" sqref="J73"/>
    </sheetView>
  </sheetViews>
  <sheetFormatPr defaultRowHeight="15"/>
  <cols>
    <col min="1" max="1" width="78.85546875" bestFit="1" customWidth="1"/>
    <col min="2" max="2" width="13.7109375" bestFit="1" customWidth="1"/>
    <col min="3" max="3" width="9.42578125" bestFit="1" customWidth="1"/>
    <col min="4" max="4" width="14.7109375" customWidth="1"/>
    <col min="5" max="5" width="12.140625" style="22" bestFit="1" customWidth="1"/>
    <col min="6" max="6" width="14.140625" customWidth="1"/>
    <col min="7" max="7" width="8.140625" customWidth="1"/>
    <col min="8" max="8" width="13.28515625" customWidth="1"/>
    <col min="9" max="9" width="10.42578125" customWidth="1"/>
    <col min="10" max="10" width="44.140625" bestFit="1" customWidth="1"/>
  </cols>
  <sheetData>
    <row r="1" spans="1:10">
      <c r="A1" s="18" t="s">
        <v>184</v>
      </c>
      <c r="B1" s="18" t="s">
        <v>185</v>
      </c>
      <c r="C1" s="18" t="s">
        <v>5</v>
      </c>
      <c r="D1" s="18" t="s">
        <v>4</v>
      </c>
      <c r="E1" s="19" t="s">
        <v>186</v>
      </c>
      <c r="F1" s="18" t="s">
        <v>187</v>
      </c>
      <c r="G1" s="20" t="s">
        <v>188</v>
      </c>
      <c r="H1" s="18" t="s">
        <v>189</v>
      </c>
      <c r="I1" s="18" t="s">
        <v>190</v>
      </c>
      <c r="J1" s="18" t="s">
        <v>191</v>
      </c>
    </row>
    <row r="2" spans="1:10" ht="59.45" customHeight="1">
      <c r="A2" s="24" t="s">
        <v>192</v>
      </c>
      <c r="B2" s="25" t="s">
        <v>29</v>
      </c>
      <c r="C2" s="25" t="s">
        <v>31</v>
      </c>
      <c r="D2" s="25" t="s">
        <v>35</v>
      </c>
      <c r="E2" s="26" t="s">
        <v>193</v>
      </c>
      <c r="F2" s="25">
        <v>6</v>
      </c>
      <c r="G2" s="27" t="s">
        <v>194</v>
      </c>
      <c r="H2" s="25" t="s">
        <v>24</v>
      </c>
      <c r="I2" s="28">
        <v>43290</v>
      </c>
      <c r="J2" s="25" t="s">
        <v>195</v>
      </c>
    </row>
    <row r="3" spans="1:10" ht="45.6" customHeight="1">
      <c r="A3" s="24" t="s">
        <v>196</v>
      </c>
      <c r="B3" s="25" t="s">
        <v>29</v>
      </c>
      <c r="C3" s="25" t="s">
        <v>42</v>
      </c>
      <c r="D3" s="25" t="s">
        <v>41</v>
      </c>
      <c r="E3" s="26" t="s">
        <v>193</v>
      </c>
      <c r="F3" s="25">
        <v>9</v>
      </c>
      <c r="G3" s="27" t="s">
        <v>194</v>
      </c>
      <c r="H3" s="25" t="s">
        <v>243</v>
      </c>
      <c r="I3" s="28">
        <v>43290</v>
      </c>
      <c r="J3" s="25" t="s">
        <v>197</v>
      </c>
    </row>
    <row r="4" spans="1:10" ht="49.15" customHeight="1">
      <c r="A4" s="24" t="s">
        <v>198</v>
      </c>
      <c r="B4" s="25" t="s">
        <v>29</v>
      </c>
      <c r="C4" s="25" t="s">
        <v>45</v>
      </c>
      <c r="D4" s="25" t="s">
        <v>50</v>
      </c>
      <c r="E4" s="26" t="s">
        <v>141</v>
      </c>
      <c r="F4" s="25">
        <v>13</v>
      </c>
      <c r="G4" s="27" t="s">
        <v>194</v>
      </c>
      <c r="H4" s="25" t="s">
        <v>24</v>
      </c>
      <c r="I4" s="28">
        <v>43290</v>
      </c>
      <c r="J4" s="25" t="s">
        <v>199</v>
      </c>
    </row>
    <row r="5" spans="1:10" ht="37.15" customHeight="1">
      <c r="A5" s="24" t="s">
        <v>200</v>
      </c>
      <c r="B5" s="25" t="s">
        <v>29</v>
      </c>
      <c r="C5" s="25" t="s">
        <v>54</v>
      </c>
      <c r="D5" s="25" t="s">
        <v>53</v>
      </c>
      <c r="E5" s="26" t="s">
        <v>201</v>
      </c>
      <c r="F5" s="25">
        <v>20</v>
      </c>
      <c r="G5" s="27" t="s">
        <v>194</v>
      </c>
      <c r="H5" s="25" t="s">
        <v>243</v>
      </c>
      <c r="I5" s="28">
        <v>43290</v>
      </c>
      <c r="J5" s="25" t="s">
        <v>202</v>
      </c>
    </row>
    <row r="6" spans="1:10" ht="43.9" customHeight="1">
      <c r="A6" s="24" t="s">
        <v>203</v>
      </c>
      <c r="B6" s="25" t="s">
        <v>29</v>
      </c>
      <c r="C6" s="25" t="s">
        <v>55</v>
      </c>
      <c r="D6" s="25" t="s">
        <v>56</v>
      </c>
      <c r="E6" s="26" t="s">
        <v>193</v>
      </c>
      <c r="F6" s="25">
        <v>35</v>
      </c>
      <c r="G6" s="27" t="s">
        <v>194</v>
      </c>
      <c r="H6" s="25" t="s">
        <v>24</v>
      </c>
      <c r="I6" s="28">
        <v>43290</v>
      </c>
      <c r="J6" s="25" t="s">
        <v>204</v>
      </c>
    </row>
    <row r="7" spans="1:10" ht="47.45" customHeight="1">
      <c r="A7" s="24" t="s">
        <v>203</v>
      </c>
      <c r="B7" s="25" t="s">
        <v>29</v>
      </c>
      <c r="C7" s="25" t="s">
        <v>55</v>
      </c>
      <c r="D7" s="25" t="s">
        <v>57</v>
      </c>
      <c r="E7" s="26" t="s">
        <v>193</v>
      </c>
      <c r="F7" s="25">
        <v>36</v>
      </c>
      <c r="G7" s="27" t="s">
        <v>194</v>
      </c>
      <c r="H7" s="25" t="s">
        <v>24</v>
      </c>
      <c r="I7" s="28">
        <v>43290</v>
      </c>
      <c r="J7" s="25" t="s">
        <v>204</v>
      </c>
    </row>
    <row r="8" spans="1:10" ht="31.15" customHeight="1">
      <c r="A8" s="24" t="s">
        <v>205</v>
      </c>
      <c r="B8" s="25" t="s">
        <v>29</v>
      </c>
      <c r="C8" s="25" t="s">
        <v>55</v>
      </c>
      <c r="D8" s="24" t="s">
        <v>206</v>
      </c>
      <c r="E8" s="26" t="s">
        <v>201</v>
      </c>
      <c r="F8" s="26" t="s">
        <v>207</v>
      </c>
      <c r="G8" s="27" t="s">
        <v>194</v>
      </c>
      <c r="H8" s="25" t="s">
        <v>243</v>
      </c>
      <c r="I8" s="28">
        <v>43290</v>
      </c>
      <c r="J8" s="25" t="s">
        <v>202</v>
      </c>
    </row>
    <row r="9" spans="1:10" ht="57.6" customHeight="1">
      <c r="A9" s="24" t="s">
        <v>208</v>
      </c>
      <c r="B9" s="25" t="s">
        <v>29</v>
      </c>
      <c r="C9" s="25" t="s">
        <v>55</v>
      </c>
      <c r="D9" s="24" t="s">
        <v>209</v>
      </c>
      <c r="E9" s="26" t="s">
        <v>201</v>
      </c>
      <c r="F9" s="26" t="s">
        <v>210</v>
      </c>
      <c r="G9" s="27" t="s">
        <v>194</v>
      </c>
      <c r="H9" s="25" t="s">
        <v>243</v>
      </c>
      <c r="I9" s="28">
        <v>43290</v>
      </c>
      <c r="J9" s="25" t="s">
        <v>202</v>
      </c>
    </row>
    <row r="10" spans="1:10" ht="22.15" customHeight="1">
      <c r="A10" s="25" t="s">
        <v>211</v>
      </c>
      <c r="B10" s="25" t="s">
        <v>29</v>
      </c>
      <c r="C10" s="25" t="s">
        <v>55</v>
      </c>
      <c r="D10" s="25" t="s">
        <v>58</v>
      </c>
      <c r="E10" s="26" t="s">
        <v>201</v>
      </c>
      <c r="F10" s="25">
        <v>71</v>
      </c>
      <c r="G10" s="27" t="s">
        <v>194</v>
      </c>
      <c r="H10" s="25" t="s">
        <v>243</v>
      </c>
      <c r="I10" s="28">
        <v>43290</v>
      </c>
      <c r="J10" s="25" t="s">
        <v>202</v>
      </c>
    </row>
    <row r="11" spans="1:10" ht="32.450000000000003" customHeight="1">
      <c r="A11" s="24" t="s">
        <v>212</v>
      </c>
      <c r="B11" s="25" t="s">
        <v>29</v>
      </c>
      <c r="C11" s="25" t="s">
        <v>60</v>
      </c>
      <c r="D11" s="25" t="s">
        <v>62</v>
      </c>
      <c r="E11" s="26" t="s">
        <v>141</v>
      </c>
      <c r="F11" s="25">
        <v>87</v>
      </c>
      <c r="G11" s="27" t="s">
        <v>194</v>
      </c>
      <c r="H11" s="25" t="s">
        <v>243</v>
      </c>
      <c r="I11" s="28">
        <v>43290</v>
      </c>
      <c r="J11" s="25" t="s">
        <v>213</v>
      </c>
    </row>
    <row r="12" spans="1:10" ht="36.6" customHeight="1">
      <c r="A12" s="24" t="s">
        <v>214</v>
      </c>
      <c r="B12" s="25" t="s">
        <v>29</v>
      </c>
      <c r="C12" s="25" t="s">
        <v>63</v>
      </c>
      <c r="D12" s="25" t="s">
        <v>64</v>
      </c>
      <c r="E12" s="26" t="s">
        <v>141</v>
      </c>
      <c r="F12" s="25">
        <v>95</v>
      </c>
      <c r="G12" s="27" t="s">
        <v>194</v>
      </c>
      <c r="H12" s="25" t="s">
        <v>243</v>
      </c>
      <c r="I12" s="28">
        <v>43290</v>
      </c>
      <c r="J12" s="25" t="s">
        <v>213</v>
      </c>
    </row>
    <row r="13" spans="1:10" ht="31.9" customHeight="1">
      <c r="A13" s="24" t="s">
        <v>215</v>
      </c>
      <c r="B13" s="25" t="s">
        <v>29</v>
      </c>
      <c r="C13" s="25" t="s">
        <v>63</v>
      </c>
      <c r="D13" s="25" t="s">
        <v>64</v>
      </c>
      <c r="E13" s="26" t="s">
        <v>141</v>
      </c>
      <c r="F13" s="25">
        <v>95</v>
      </c>
      <c r="G13" s="27" t="s">
        <v>194</v>
      </c>
      <c r="H13" s="25" t="s">
        <v>244</v>
      </c>
      <c r="I13" s="28">
        <v>43290</v>
      </c>
      <c r="J13" s="25" t="s">
        <v>237</v>
      </c>
    </row>
    <row r="14" spans="1:10" ht="29.45" customHeight="1">
      <c r="A14" s="24" t="s">
        <v>216</v>
      </c>
      <c r="B14" s="25" t="s">
        <v>29</v>
      </c>
      <c r="C14" s="25" t="s">
        <v>65</v>
      </c>
      <c r="D14" s="24" t="s">
        <v>217</v>
      </c>
      <c r="E14" s="26" t="s">
        <v>201</v>
      </c>
      <c r="F14" s="26" t="s">
        <v>218</v>
      </c>
      <c r="G14" s="27" t="s">
        <v>194</v>
      </c>
      <c r="H14" s="25" t="s">
        <v>243</v>
      </c>
      <c r="I14" s="28">
        <v>43290</v>
      </c>
      <c r="J14" s="25" t="s">
        <v>202</v>
      </c>
    </row>
    <row r="15" spans="1:10" ht="42" customHeight="1">
      <c r="A15" s="24" t="s">
        <v>219</v>
      </c>
      <c r="B15" s="25" t="s">
        <v>29</v>
      </c>
      <c r="C15" s="25" t="s">
        <v>65</v>
      </c>
      <c r="D15" s="25" t="s">
        <v>66</v>
      </c>
      <c r="E15" s="26" t="s">
        <v>201</v>
      </c>
      <c r="F15" s="25">
        <v>100</v>
      </c>
      <c r="G15" s="27" t="s">
        <v>194</v>
      </c>
      <c r="H15" s="25" t="s">
        <v>243</v>
      </c>
      <c r="I15" s="28">
        <v>43290</v>
      </c>
      <c r="J15" s="25" t="s">
        <v>202</v>
      </c>
    </row>
    <row r="16" spans="1:10" ht="18" customHeight="1">
      <c r="A16" s="25" t="s">
        <v>220</v>
      </c>
      <c r="B16" s="25" t="s">
        <v>29</v>
      </c>
      <c r="C16" s="25" t="s">
        <v>67</v>
      </c>
      <c r="D16" s="25" t="s">
        <v>68</v>
      </c>
      <c r="E16" s="26" t="s">
        <v>141</v>
      </c>
      <c r="F16" s="25">
        <v>108</v>
      </c>
      <c r="G16" s="27" t="s">
        <v>194</v>
      </c>
      <c r="H16" s="25" t="s">
        <v>243</v>
      </c>
      <c r="I16" s="28">
        <v>43290</v>
      </c>
      <c r="J16" s="25" t="s">
        <v>202</v>
      </c>
    </row>
    <row r="17" spans="1:10" ht="76.150000000000006" customHeight="1">
      <c r="A17" s="24" t="s">
        <v>221</v>
      </c>
      <c r="B17" s="25" t="s">
        <v>29</v>
      </c>
      <c r="C17" s="25" t="s">
        <v>113</v>
      </c>
      <c r="D17" s="25" t="s">
        <v>127</v>
      </c>
      <c r="E17" s="26" t="s">
        <v>193</v>
      </c>
      <c r="F17" s="25">
        <v>109</v>
      </c>
      <c r="G17" s="27" t="s">
        <v>194</v>
      </c>
      <c r="H17" s="25" t="s">
        <v>243</v>
      </c>
      <c r="I17" s="28">
        <v>43290</v>
      </c>
      <c r="J17" s="25" t="s">
        <v>213</v>
      </c>
    </row>
    <row r="18" spans="1:10" ht="49.9" customHeight="1">
      <c r="A18" s="24" t="s">
        <v>222</v>
      </c>
      <c r="B18" s="25" t="s">
        <v>29</v>
      </c>
      <c r="C18" s="25" t="s">
        <v>113</v>
      </c>
      <c r="D18" s="25" t="s">
        <v>127</v>
      </c>
      <c r="E18" s="26" t="s">
        <v>223</v>
      </c>
      <c r="F18" s="26">
        <v>109</v>
      </c>
      <c r="G18" s="27" t="s">
        <v>194</v>
      </c>
      <c r="H18" s="25" t="s">
        <v>243</v>
      </c>
      <c r="I18" s="28">
        <v>43290</v>
      </c>
      <c r="J18" s="25" t="s">
        <v>213</v>
      </c>
    </row>
    <row r="19" spans="1:10" ht="78.599999999999994" customHeight="1">
      <c r="A19" s="24" t="s">
        <v>224</v>
      </c>
      <c r="B19" s="25" t="s">
        <v>29</v>
      </c>
      <c r="C19" s="25" t="s">
        <v>113</v>
      </c>
      <c r="D19" s="25" t="s">
        <v>127</v>
      </c>
      <c r="E19" s="26" t="s">
        <v>225</v>
      </c>
      <c r="F19" s="25">
        <v>109</v>
      </c>
      <c r="G19" s="27" t="s">
        <v>194</v>
      </c>
      <c r="H19" s="25" t="s">
        <v>243</v>
      </c>
      <c r="I19" s="28">
        <v>43290</v>
      </c>
      <c r="J19" s="25" t="s">
        <v>213</v>
      </c>
    </row>
    <row r="20" spans="1:10" ht="33.6" customHeight="1">
      <c r="A20" s="24" t="s">
        <v>226</v>
      </c>
      <c r="B20" s="25" t="s">
        <v>29</v>
      </c>
      <c r="C20" s="25" t="s">
        <v>113</v>
      </c>
      <c r="D20" s="25" t="s">
        <v>127</v>
      </c>
      <c r="E20" s="26" t="s">
        <v>227</v>
      </c>
      <c r="F20" s="25">
        <v>109</v>
      </c>
      <c r="G20" s="27" t="s">
        <v>194</v>
      </c>
      <c r="H20" s="25" t="s">
        <v>24</v>
      </c>
      <c r="I20" s="28">
        <v>43290</v>
      </c>
      <c r="J20" s="25" t="s">
        <v>228</v>
      </c>
    </row>
    <row r="21" spans="1:10">
      <c r="A21" s="25" t="s">
        <v>229</v>
      </c>
      <c r="B21" s="25" t="s">
        <v>29</v>
      </c>
      <c r="C21" s="25" t="s">
        <v>69</v>
      </c>
      <c r="D21" s="25" t="s">
        <v>71</v>
      </c>
      <c r="E21" s="26" t="s">
        <v>141</v>
      </c>
      <c r="F21" s="25">
        <v>116</v>
      </c>
      <c r="G21" s="27" t="s">
        <v>194</v>
      </c>
      <c r="H21" s="25" t="s">
        <v>243</v>
      </c>
      <c r="I21" s="28">
        <v>43290</v>
      </c>
      <c r="J21" s="25" t="s">
        <v>202</v>
      </c>
    </row>
    <row r="22" spans="1:10" ht="48.6" customHeight="1">
      <c r="A22" s="24" t="s">
        <v>230</v>
      </c>
      <c r="B22" s="25" t="s">
        <v>29</v>
      </c>
      <c r="C22" s="25" t="s">
        <v>78</v>
      </c>
      <c r="D22" s="25" t="s">
        <v>77</v>
      </c>
      <c r="E22" s="26" t="s">
        <v>193</v>
      </c>
      <c r="F22" s="25">
        <v>120</v>
      </c>
      <c r="G22" s="27" t="s">
        <v>194</v>
      </c>
      <c r="H22" s="25" t="s">
        <v>243</v>
      </c>
      <c r="I22" s="28">
        <v>43290</v>
      </c>
      <c r="J22" s="25" t="s">
        <v>202</v>
      </c>
    </row>
    <row r="23" spans="1:10" ht="63" customHeight="1">
      <c r="A23" s="24" t="s">
        <v>231</v>
      </c>
      <c r="B23" s="25" t="s">
        <v>29</v>
      </c>
      <c r="C23" s="25" t="s">
        <v>78</v>
      </c>
      <c r="D23" s="25" t="s">
        <v>79</v>
      </c>
      <c r="E23" s="26" t="s">
        <v>193</v>
      </c>
      <c r="F23" s="25">
        <v>122</v>
      </c>
      <c r="G23" s="27" t="s">
        <v>194</v>
      </c>
      <c r="H23" s="25" t="s">
        <v>243</v>
      </c>
      <c r="I23" s="28">
        <v>43290</v>
      </c>
      <c r="J23" s="25" t="s">
        <v>213</v>
      </c>
    </row>
    <row r="24" spans="1:10" ht="44.45" customHeight="1">
      <c r="A24" s="24" t="s">
        <v>232</v>
      </c>
      <c r="B24" s="25" t="s">
        <v>29</v>
      </c>
      <c r="C24" s="25" t="s">
        <v>81</v>
      </c>
      <c r="D24" s="25" t="s">
        <v>85</v>
      </c>
      <c r="E24" s="26" t="s">
        <v>233</v>
      </c>
      <c r="F24" s="25">
        <v>126</v>
      </c>
      <c r="G24" s="27" t="s">
        <v>194</v>
      </c>
      <c r="H24" s="25" t="s">
        <v>243</v>
      </c>
      <c r="I24" s="28">
        <v>43290</v>
      </c>
      <c r="J24" s="25" t="s">
        <v>213</v>
      </c>
    </row>
    <row r="25" spans="1:10" ht="28.9" customHeight="1">
      <c r="A25" s="24" t="s">
        <v>234</v>
      </c>
      <c r="B25" s="25" t="s">
        <v>29</v>
      </c>
      <c r="C25" s="25" t="s">
        <v>89</v>
      </c>
      <c r="D25" s="25" t="s">
        <v>88</v>
      </c>
      <c r="E25" s="26" t="s">
        <v>235</v>
      </c>
      <c r="F25" s="25">
        <v>129</v>
      </c>
      <c r="G25" s="27" t="s">
        <v>194</v>
      </c>
      <c r="H25" s="25" t="s">
        <v>243</v>
      </c>
      <c r="I25" s="28">
        <v>43290</v>
      </c>
      <c r="J25" s="25" t="s">
        <v>237</v>
      </c>
    </row>
    <row r="26" spans="1:10">
      <c r="A26" s="25" t="s">
        <v>236</v>
      </c>
      <c r="B26" s="25" t="s">
        <v>29</v>
      </c>
      <c r="C26" s="25" t="s">
        <v>89</v>
      </c>
      <c r="D26" s="25" t="s">
        <v>99</v>
      </c>
      <c r="E26" s="26" t="s">
        <v>141</v>
      </c>
      <c r="F26" s="25">
        <v>130</v>
      </c>
      <c r="G26" s="27" t="s">
        <v>194</v>
      </c>
      <c r="H26" s="25" t="s">
        <v>243</v>
      </c>
      <c r="I26" s="28">
        <v>43290</v>
      </c>
      <c r="J26" s="25" t="s">
        <v>202</v>
      </c>
    </row>
    <row r="27" spans="1:10">
      <c r="A27" s="24" t="s">
        <v>272</v>
      </c>
      <c r="B27" s="25" t="s">
        <v>29</v>
      </c>
      <c r="C27" s="25" t="s">
        <v>89</v>
      </c>
      <c r="D27" s="25" t="s">
        <v>98</v>
      </c>
      <c r="E27" s="26" t="s">
        <v>193</v>
      </c>
      <c r="F27" s="25">
        <v>132</v>
      </c>
      <c r="G27" s="27" t="s">
        <v>194</v>
      </c>
      <c r="H27" s="25"/>
      <c r="I27" s="25"/>
      <c r="J27" s="25"/>
    </row>
    <row r="28" spans="1:10" ht="30">
      <c r="A28" s="24" t="s">
        <v>273</v>
      </c>
      <c r="B28" s="25" t="s">
        <v>29</v>
      </c>
      <c r="C28" s="25" t="s">
        <v>89</v>
      </c>
      <c r="D28" s="25" t="s">
        <v>135</v>
      </c>
      <c r="E28" s="26" t="s">
        <v>201</v>
      </c>
      <c r="F28" s="25">
        <v>135</v>
      </c>
      <c r="G28" s="27" t="s">
        <v>194</v>
      </c>
      <c r="H28" s="25" t="s">
        <v>243</v>
      </c>
      <c r="I28" s="28">
        <v>43291</v>
      </c>
      <c r="J28" s="25"/>
    </row>
    <row r="29" spans="1:10" ht="30">
      <c r="A29" s="24" t="s">
        <v>274</v>
      </c>
      <c r="B29" s="25" t="s">
        <v>29</v>
      </c>
      <c r="C29" s="25" t="s">
        <v>89</v>
      </c>
      <c r="D29" s="25" t="s">
        <v>134</v>
      </c>
      <c r="E29" s="26" t="s">
        <v>193</v>
      </c>
      <c r="F29" s="25">
        <v>136</v>
      </c>
      <c r="G29" s="27" t="s">
        <v>194</v>
      </c>
      <c r="H29" s="25" t="s">
        <v>243</v>
      </c>
      <c r="I29" s="28">
        <v>43291</v>
      </c>
      <c r="J29" s="25"/>
    </row>
    <row r="30" spans="1:10" ht="75">
      <c r="A30" s="25" t="s">
        <v>236</v>
      </c>
      <c r="B30" s="25" t="s">
        <v>29</v>
      </c>
      <c r="C30" s="25" t="s">
        <v>89</v>
      </c>
      <c r="D30" s="24" t="s">
        <v>275</v>
      </c>
      <c r="E30" s="26" t="s">
        <v>141</v>
      </c>
      <c r="F30" s="26" t="s">
        <v>276</v>
      </c>
      <c r="G30" s="27" t="s">
        <v>194</v>
      </c>
      <c r="H30" s="25" t="s">
        <v>243</v>
      </c>
      <c r="I30" s="28">
        <v>43291</v>
      </c>
      <c r="J30" s="25"/>
    </row>
    <row r="31" spans="1:10">
      <c r="A31" s="24" t="s">
        <v>277</v>
      </c>
      <c r="B31" s="25" t="s">
        <v>29</v>
      </c>
      <c r="C31" s="25" t="s">
        <v>89</v>
      </c>
      <c r="D31" s="25" t="s">
        <v>97</v>
      </c>
      <c r="E31" s="26" t="s">
        <v>251</v>
      </c>
      <c r="F31" s="25">
        <v>140</v>
      </c>
      <c r="G31" s="27" t="s">
        <v>194</v>
      </c>
      <c r="H31" s="25" t="s">
        <v>243</v>
      </c>
      <c r="I31" s="28">
        <v>43291</v>
      </c>
      <c r="J31" s="25"/>
    </row>
    <row r="32" spans="1:10" ht="30">
      <c r="A32" s="24" t="s">
        <v>232</v>
      </c>
      <c r="B32" s="25" t="s">
        <v>29</v>
      </c>
      <c r="C32" s="25" t="s">
        <v>89</v>
      </c>
      <c r="D32" s="25" t="s">
        <v>92</v>
      </c>
      <c r="E32" s="26" t="s">
        <v>225</v>
      </c>
      <c r="F32" s="25">
        <v>145</v>
      </c>
      <c r="G32" s="27" t="s">
        <v>194</v>
      </c>
      <c r="H32" s="25" t="s">
        <v>243</v>
      </c>
      <c r="I32" s="28">
        <v>43291</v>
      </c>
      <c r="J32" s="25"/>
    </row>
    <row r="33" spans="1:10" ht="75">
      <c r="A33" s="25" t="s">
        <v>236</v>
      </c>
      <c r="B33" s="25" t="s">
        <v>29</v>
      </c>
      <c r="C33" s="25" t="s">
        <v>89</v>
      </c>
      <c r="D33" s="24" t="s">
        <v>278</v>
      </c>
      <c r="E33" s="26" t="s">
        <v>141</v>
      </c>
      <c r="F33" s="29" t="s">
        <v>279</v>
      </c>
      <c r="G33" s="27" t="s">
        <v>194</v>
      </c>
      <c r="H33" s="25" t="s">
        <v>243</v>
      </c>
      <c r="I33" s="28">
        <v>43291</v>
      </c>
      <c r="J33" s="25"/>
    </row>
    <row r="34" spans="1:10" ht="30">
      <c r="A34" s="24" t="s">
        <v>280</v>
      </c>
      <c r="B34" s="25" t="s">
        <v>29</v>
      </c>
      <c r="C34" s="25" t="s">
        <v>89</v>
      </c>
      <c r="D34" s="25" t="s">
        <v>96</v>
      </c>
      <c r="E34" s="26" t="s">
        <v>193</v>
      </c>
      <c r="F34" s="25">
        <v>148</v>
      </c>
      <c r="G34" s="27" t="s">
        <v>194</v>
      </c>
      <c r="H34" s="25"/>
      <c r="I34" s="25"/>
      <c r="J34" s="25"/>
    </row>
    <row r="35" spans="1:10" ht="60">
      <c r="A35" s="25" t="s">
        <v>281</v>
      </c>
      <c r="B35" s="25" t="s">
        <v>29</v>
      </c>
      <c r="C35" s="25" t="s">
        <v>102</v>
      </c>
      <c r="D35" s="24" t="s">
        <v>282</v>
      </c>
      <c r="E35" s="26" t="s">
        <v>141</v>
      </c>
      <c r="F35" s="29" t="s">
        <v>283</v>
      </c>
      <c r="G35" s="27" t="s">
        <v>194</v>
      </c>
      <c r="H35" s="25" t="s">
        <v>243</v>
      </c>
      <c r="I35" s="28">
        <v>43291</v>
      </c>
      <c r="J35" s="25"/>
    </row>
    <row r="36" spans="1:10">
      <c r="A36" s="25" t="s">
        <v>284</v>
      </c>
      <c r="B36" s="25" t="s">
        <v>29</v>
      </c>
      <c r="C36" s="25" t="s">
        <v>102</v>
      </c>
      <c r="D36" s="25" t="s">
        <v>109</v>
      </c>
      <c r="E36" s="26" t="s">
        <v>201</v>
      </c>
      <c r="F36" s="25">
        <v>169</v>
      </c>
      <c r="G36" s="27" t="s">
        <v>194</v>
      </c>
      <c r="H36" s="25"/>
      <c r="I36" s="25"/>
      <c r="J36" s="25"/>
    </row>
    <row r="37" spans="1:10" ht="30">
      <c r="A37" s="24" t="s">
        <v>285</v>
      </c>
      <c r="B37" s="25" t="s">
        <v>29</v>
      </c>
      <c r="C37" s="25" t="s">
        <v>110</v>
      </c>
      <c r="D37" s="25" t="s">
        <v>111</v>
      </c>
      <c r="E37" s="26" t="s">
        <v>193</v>
      </c>
      <c r="F37" s="25">
        <v>173</v>
      </c>
      <c r="G37" s="27" t="s">
        <v>194</v>
      </c>
      <c r="H37" s="25"/>
      <c r="I37" s="25"/>
      <c r="J37" s="25"/>
    </row>
    <row r="38" spans="1:10" ht="30">
      <c r="A38" s="24" t="s">
        <v>286</v>
      </c>
      <c r="B38" s="25" t="s">
        <v>29</v>
      </c>
      <c r="C38" s="25" t="s">
        <v>110</v>
      </c>
      <c r="D38" s="25" t="s">
        <v>111</v>
      </c>
      <c r="E38" s="26" t="s">
        <v>225</v>
      </c>
      <c r="F38" s="26" t="s">
        <v>287</v>
      </c>
      <c r="G38" s="27" t="s">
        <v>194</v>
      </c>
      <c r="H38" s="25" t="s">
        <v>243</v>
      </c>
      <c r="I38" s="28">
        <v>43291</v>
      </c>
      <c r="J38" s="25"/>
    </row>
    <row r="39" spans="1:10" ht="30">
      <c r="A39" s="24" t="s">
        <v>288</v>
      </c>
      <c r="B39" s="25" t="s">
        <v>29</v>
      </c>
      <c r="C39" s="25" t="s">
        <v>110</v>
      </c>
      <c r="D39" s="25" t="s">
        <v>112</v>
      </c>
      <c r="E39" s="26" t="s">
        <v>201</v>
      </c>
      <c r="F39" s="25">
        <v>175</v>
      </c>
      <c r="G39" s="27" t="s">
        <v>194</v>
      </c>
      <c r="H39" s="25"/>
      <c r="I39" s="25"/>
      <c r="J39" s="25"/>
    </row>
    <row r="40" spans="1:10">
      <c r="A40" s="25" t="s">
        <v>289</v>
      </c>
      <c r="B40" s="25" t="s">
        <v>29</v>
      </c>
      <c r="C40" s="25" t="s">
        <v>110</v>
      </c>
      <c r="D40" s="25" t="s">
        <v>112</v>
      </c>
      <c r="E40" s="26" t="s">
        <v>141</v>
      </c>
      <c r="F40" s="25">
        <v>175</v>
      </c>
      <c r="G40" s="27" t="s">
        <v>194</v>
      </c>
      <c r="H40" s="25" t="s">
        <v>243</v>
      </c>
      <c r="I40" s="28">
        <v>43291</v>
      </c>
      <c r="J40" s="25"/>
    </row>
    <row r="41" spans="1:10">
      <c r="A41" s="25" t="s">
        <v>236</v>
      </c>
      <c r="B41" s="25" t="s">
        <v>29</v>
      </c>
      <c r="C41" s="25" t="s">
        <v>89</v>
      </c>
      <c r="D41" s="25" t="s">
        <v>132</v>
      </c>
      <c r="E41" s="26" t="s">
        <v>141</v>
      </c>
      <c r="F41" s="25">
        <v>189</v>
      </c>
      <c r="G41" s="27" t="s">
        <v>194</v>
      </c>
      <c r="H41" s="25" t="s">
        <v>243</v>
      </c>
      <c r="I41" s="28">
        <v>43291</v>
      </c>
      <c r="J41" s="25"/>
    </row>
    <row r="42" spans="1:10">
      <c r="A42" s="25" t="s">
        <v>242</v>
      </c>
      <c r="B42" s="25" t="s">
        <v>29</v>
      </c>
      <c r="C42" s="25" t="s">
        <v>89</v>
      </c>
      <c r="D42" s="25" t="s">
        <v>240</v>
      </c>
      <c r="E42" s="26" t="s">
        <v>141</v>
      </c>
      <c r="F42" s="25">
        <v>130</v>
      </c>
      <c r="G42" s="27" t="s">
        <v>238</v>
      </c>
      <c r="H42" s="25" t="s">
        <v>243</v>
      </c>
      <c r="I42" s="28">
        <v>43290</v>
      </c>
      <c r="J42" s="25" t="s">
        <v>213</v>
      </c>
    </row>
    <row r="43" spans="1:10">
      <c r="A43" s="25" t="s">
        <v>242</v>
      </c>
      <c r="B43" s="25" t="s">
        <v>239</v>
      </c>
      <c r="C43" s="25" t="s">
        <v>89</v>
      </c>
      <c r="D43" s="25" t="s">
        <v>241</v>
      </c>
      <c r="E43" s="26" t="s">
        <v>141</v>
      </c>
      <c r="F43" s="25">
        <v>135</v>
      </c>
      <c r="G43" s="27" t="s">
        <v>238</v>
      </c>
      <c r="H43" s="25" t="s">
        <v>243</v>
      </c>
      <c r="I43" s="28">
        <v>43290</v>
      </c>
      <c r="J43" s="25" t="s">
        <v>213</v>
      </c>
    </row>
    <row r="44" spans="1:10">
      <c r="A44" s="25" t="s">
        <v>245</v>
      </c>
      <c r="B44" s="25" t="s">
        <v>239</v>
      </c>
      <c r="C44" s="25" t="s">
        <v>55</v>
      </c>
      <c r="D44" s="30" t="s">
        <v>59</v>
      </c>
      <c r="E44" s="26" t="s">
        <v>246</v>
      </c>
      <c r="F44" s="25">
        <v>70</v>
      </c>
      <c r="G44" s="27" t="s">
        <v>247</v>
      </c>
      <c r="H44" s="25" t="s">
        <v>243</v>
      </c>
      <c r="I44" s="28">
        <v>43291</v>
      </c>
      <c r="J44" s="25" t="s">
        <v>213</v>
      </c>
    </row>
    <row r="45" spans="1:10">
      <c r="A45" s="25" t="s">
        <v>249</v>
      </c>
      <c r="B45" s="25" t="s">
        <v>239</v>
      </c>
      <c r="C45" s="25" t="s">
        <v>55</v>
      </c>
      <c r="D45" s="31" t="s">
        <v>128</v>
      </c>
      <c r="E45" s="26" t="s">
        <v>248</v>
      </c>
      <c r="F45" s="25">
        <v>80</v>
      </c>
      <c r="G45" s="27" t="s">
        <v>247</v>
      </c>
      <c r="H45" s="25" t="s">
        <v>243</v>
      </c>
      <c r="I45" s="28">
        <v>43291</v>
      </c>
      <c r="J45" s="25" t="s">
        <v>213</v>
      </c>
    </row>
    <row r="46" spans="1:10">
      <c r="A46" s="25" t="s">
        <v>252</v>
      </c>
      <c r="B46" s="25" t="s">
        <v>239</v>
      </c>
      <c r="C46" s="25" t="s">
        <v>55</v>
      </c>
      <c r="D46" s="25"/>
      <c r="E46" s="26" t="s">
        <v>251</v>
      </c>
      <c r="F46" s="26" t="s">
        <v>250</v>
      </c>
      <c r="G46" s="27" t="s">
        <v>247</v>
      </c>
      <c r="H46" s="25" t="s">
        <v>243</v>
      </c>
      <c r="I46" s="28">
        <v>43291</v>
      </c>
      <c r="J46" s="25" t="s">
        <v>213</v>
      </c>
    </row>
    <row r="47" spans="1:10">
      <c r="A47" s="25" t="s">
        <v>256</v>
      </c>
      <c r="B47" s="25" t="s">
        <v>239</v>
      </c>
      <c r="C47" s="25"/>
      <c r="D47" s="25"/>
      <c r="E47" s="26" t="s">
        <v>253</v>
      </c>
      <c r="F47" s="26">
        <v>100</v>
      </c>
      <c r="G47" s="27" t="s">
        <v>247</v>
      </c>
      <c r="H47" s="25" t="s">
        <v>243</v>
      </c>
      <c r="I47" s="28">
        <v>43291</v>
      </c>
      <c r="J47" s="25" t="s">
        <v>213</v>
      </c>
    </row>
    <row r="48" spans="1:10">
      <c r="A48" s="25" t="s">
        <v>257</v>
      </c>
      <c r="B48" s="25" t="s">
        <v>239</v>
      </c>
      <c r="C48" s="25"/>
      <c r="D48" s="25"/>
      <c r="E48" s="26" t="s">
        <v>255</v>
      </c>
      <c r="F48" s="26" t="s">
        <v>254</v>
      </c>
      <c r="G48" s="27" t="s">
        <v>247</v>
      </c>
      <c r="H48" s="25" t="s">
        <v>243</v>
      </c>
      <c r="I48" s="28">
        <v>43291</v>
      </c>
      <c r="J48" s="25" t="s">
        <v>213</v>
      </c>
    </row>
    <row r="49" spans="1:10">
      <c r="A49" s="25" t="s">
        <v>258</v>
      </c>
      <c r="B49" s="25" t="s">
        <v>239</v>
      </c>
      <c r="C49" s="25" t="s">
        <v>89</v>
      </c>
      <c r="D49" s="30" t="s">
        <v>88</v>
      </c>
      <c r="E49" s="26" t="s">
        <v>193</v>
      </c>
      <c r="F49" s="25">
        <v>114</v>
      </c>
      <c r="G49" s="27" t="s">
        <v>247</v>
      </c>
      <c r="H49" s="25" t="s">
        <v>243</v>
      </c>
      <c r="I49" s="28">
        <v>43291</v>
      </c>
      <c r="J49" s="25" t="s">
        <v>213</v>
      </c>
    </row>
    <row r="50" spans="1:10">
      <c r="A50" s="25" t="s">
        <v>259</v>
      </c>
      <c r="B50" s="25" t="s">
        <v>239</v>
      </c>
      <c r="C50" s="25"/>
      <c r="D50" s="25"/>
      <c r="E50" s="26" t="s">
        <v>255</v>
      </c>
      <c r="F50" s="26" t="s">
        <v>260</v>
      </c>
      <c r="G50" s="27" t="s">
        <v>247</v>
      </c>
      <c r="H50" s="25" t="s">
        <v>243</v>
      </c>
      <c r="I50" s="28">
        <v>43291</v>
      </c>
      <c r="J50" s="25" t="s">
        <v>213</v>
      </c>
    </row>
    <row r="51" spans="1:10">
      <c r="A51" s="32" t="s">
        <v>261</v>
      </c>
      <c r="B51" s="25" t="s">
        <v>239</v>
      </c>
      <c r="C51" s="25" t="s">
        <v>55</v>
      </c>
      <c r="D51" s="25"/>
      <c r="E51" s="26" t="s">
        <v>26</v>
      </c>
      <c r="F51" s="25">
        <v>42</v>
      </c>
      <c r="G51" s="27" t="s">
        <v>247</v>
      </c>
      <c r="H51" s="25" t="s">
        <v>243</v>
      </c>
      <c r="I51" s="28">
        <v>43291</v>
      </c>
      <c r="J51" s="25" t="s">
        <v>213</v>
      </c>
    </row>
    <row r="52" spans="1:10">
      <c r="A52" s="32" t="s">
        <v>262</v>
      </c>
      <c r="B52" s="25" t="s">
        <v>239</v>
      </c>
      <c r="C52" s="25" t="s">
        <v>89</v>
      </c>
      <c r="D52" s="30" t="s">
        <v>99</v>
      </c>
      <c r="E52" s="26" t="s">
        <v>141</v>
      </c>
      <c r="F52" s="25">
        <v>135</v>
      </c>
      <c r="G52" s="27" t="s">
        <v>247</v>
      </c>
      <c r="H52" s="25" t="s">
        <v>243</v>
      </c>
      <c r="I52" s="28">
        <v>43291</v>
      </c>
      <c r="J52" s="25" t="s">
        <v>213</v>
      </c>
    </row>
    <row r="53" spans="1:10" ht="30">
      <c r="A53" s="24" t="s">
        <v>263</v>
      </c>
      <c r="B53" s="25" t="s">
        <v>239</v>
      </c>
      <c r="C53" s="25" t="s">
        <v>42</v>
      </c>
      <c r="D53" s="30" t="s">
        <v>41</v>
      </c>
      <c r="E53" s="26" t="s">
        <v>144</v>
      </c>
      <c r="F53" s="25">
        <v>2</v>
      </c>
      <c r="G53" s="27" t="s">
        <v>247</v>
      </c>
      <c r="H53" s="25" t="s">
        <v>243</v>
      </c>
      <c r="I53" s="28">
        <v>43291</v>
      </c>
      <c r="J53" s="25" t="s">
        <v>213</v>
      </c>
    </row>
    <row r="54" spans="1:10">
      <c r="A54" s="25" t="s">
        <v>264</v>
      </c>
      <c r="B54" s="25" t="s">
        <v>239</v>
      </c>
      <c r="C54" s="25" t="s">
        <v>45</v>
      </c>
      <c r="D54" s="30" t="s">
        <v>48</v>
      </c>
      <c r="E54" s="26" t="s">
        <v>235</v>
      </c>
      <c r="F54" s="25">
        <v>12</v>
      </c>
      <c r="G54" s="27" t="s">
        <v>247</v>
      </c>
      <c r="H54" s="25" t="s">
        <v>243</v>
      </c>
      <c r="I54" s="28">
        <v>43291</v>
      </c>
      <c r="J54" s="25" t="s">
        <v>213</v>
      </c>
    </row>
    <row r="55" spans="1:10">
      <c r="A55" s="25" t="s">
        <v>267</v>
      </c>
      <c r="B55" s="25" t="s">
        <v>239</v>
      </c>
      <c r="C55" s="25" t="s">
        <v>55</v>
      </c>
      <c r="D55" s="31" t="s">
        <v>129</v>
      </c>
      <c r="E55" s="26" t="s">
        <v>265</v>
      </c>
      <c r="F55" s="25">
        <v>60</v>
      </c>
      <c r="G55" s="27" t="s">
        <v>247</v>
      </c>
      <c r="H55" s="25" t="s">
        <v>243</v>
      </c>
      <c r="I55" s="28">
        <v>43291</v>
      </c>
      <c r="J55" s="25" t="s">
        <v>213</v>
      </c>
    </row>
    <row r="56" spans="1:10">
      <c r="A56" s="25" t="s">
        <v>266</v>
      </c>
      <c r="B56" s="25" t="s">
        <v>239</v>
      </c>
      <c r="C56" s="25" t="s">
        <v>55</v>
      </c>
      <c r="D56" s="31" t="s">
        <v>129</v>
      </c>
      <c r="E56" s="26" t="s">
        <v>26</v>
      </c>
      <c r="F56" s="25">
        <v>60</v>
      </c>
      <c r="G56" s="27" t="s">
        <v>243</v>
      </c>
      <c r="H56" s="25" t="s">
        <v>243</v>
      </c>
      <c r="I56" s="28">
        <v>43291</v>
      </c>
      <c r="J56" s="25" t="s">
        <v>213</v>
      </c>
    </row>
    <row r="57" spans="1:10">
      <c r="A57" s="25" t="s">
        <v>268</v>
      </c>
      <c r="B57" s="25" t="s">
        <v>239</v>
      </c>
      <c r="C57" s="25" t="s">
        <v>55</v>
      </c>
      <c r="D57" s="33" t="s">
        <v>130</v>
      </c>
      <c r="E57" s="26" t="s">
        <v>269</v>
      </c>
      <c r="F57" s="25">
        <v>76</v>
      </c>
      <c r="G57" s="27" t="s">
        <v>247</v>
      </c>
      <c r="H57" s="25" t="s">
        <v>243</v>
      </c>
      <c r="I57" s="28">
        <v>43291</v>
      </c>
      <c r="J57" s="25" t="s">
        <v>270</v>
      </c>
    </row>
    <row r="58" spans="1:10">
      <c r="A58" s="25" t="s">
        <v>271</v>
      </c>
      <c r="B58" s="25" t="s">
        <v>239</v>
      </c>
      <c r="C58" s="25" t="s">
        <v>81</v>
      </c>
      <c r="D58" s="30" t="s">
        <v>80</v>
      </c>
      <c r="E58" s="26" t="s">
        <v>251</v>
      </c>
      <c r="F58" s="25">
        <v>109</v>
      </c>
      <c r="G58" s="27" t="s">
        <v>247</v>
      </c>
      <c r="H58" s="25" t="s">
        <v>243</v>
      </c>
      <c r="I58" s="28">
        <v>43291</v>
      </c>
      <c r="J58" s="25" t="s">
        <v>213</v>
      </c>
    </row>
    <row r="59" spans="1:10">
      <c r="A59" s="25" t="s">
        <v>290</v>
      </c>
      <c r="B59" s="25" t="s">
        <v>239</v>
      </c>
      <c r="C59" s="25"/>
      <c r="D59" s="25"/>
      <c r="E59" s="26"/>
      <c r="F59" s="25"/>
      <c r="G59" s="25"/>
      <c r="H59" s="25" t="s">
        <v>243</v>
      </c>
      <c r="I59" s="28">
        <v>43291</v>
      </c>
      <c r="J59" s="25"/>
    </row>
    <row r="60" spans="1:10">
      <c r="A60" s="25" t="s">
        <v>326</v>
      </c>
      <c r="B60" s="25" t="s">
        <v>329</v>
      </c>
      <c r="C60" s="25" t="s">
        <v>260</v>
      </c>
      <c r="D60" s="25" t="s">
        <v>260</v>
      </c>
      <c r="E60" s="26" t="s">
        <v>235</v>
      </c>
      <c r="F60" s="25" t="s">
        <v>260</v>
      </c>
      <c r="G60" s="27" t="s">
        <v>327</v>
      </c>
      <c r="H60" s="25" t="s">
        <v>244</v>
      </c>
      <c r="I60" s="34">
        <v>43314</v>
      </c>
      <c r="J60" s="25" t="s">
        <v>328</v>
      </c>
    </row>
    <row r="61" spans="1:10">
      <c r="A61" s="25" t="s">
        <v>330</v>
      </c>
      <c r="B61" s="25" t="s">
        <v>29</v>
      </c>
      <c r="C61" s="25" t="s">
        <v>260</v>
      </c>
      <c r="D61" s="25" t="s">
        <v>260</v>
      </c>
      <c r="E61" s="26" t="s">
        <v>225</v>
      </c>
      <c r="F61" s="25" t="s">
        <v>260</v>
      </c>
      <c r="G61" s="27" t="s">
        <v>327</v>
      </c>
      <c r="H61" s="25" t="s">
        <v>244</v>
      </c>
      <c r="I61" s="34">
        <v>43315</v>
      </c>
      <c r="J61" s="25" t="s">
        <v>328</v>
      </c>
    </row>
    <row r="62" spans="1:10">
      <c r="A62" s="25" t="s">
        <v>326</v>
      </c>
      <c r="B62" s="25" t="s">
        <v>239</v>
      </c>
      <c r="C62" s="25" t="s">
        <v>260</v>
      </c>
      <c r="D62" s="25" t="s">
        <v>260</v>
      </c>
      <c r="E62" s="26" t="s">
        <v>235</v>
      </c>
      <c r="F62" s="25" t="s">
        <v>260</v>
      </c>
      <c r="G62" s="27" t="s">
        <v>327</v>
      </c>
      <c r="H62" s="25" t="s">
        <v>244</v>
      </c>
      <c r="I62" s="34">
        <v>43316</v>
      </c>
      <c r="J62" s="25" t="s">
        <v>328</v>
      </c>
    </row>
    <row r="63" spans="1:10">
      <c r="A63" s="25" t="s">
        <v>330</v>
      </c>
      <c r="B63" s="25" t="s">
        <v>239</v>
      </c>
      <c r="C63" s="25" t="s">
        <v>260</v>
      </c>
      <c r="D63" s="25" t="s">
        <v>260</v>
      </c>
      <c r="E63" s="26" t="s">
        <v>26</v>
      </c>
      <c r="F63" s="25" t="s">
        <v>260</v>
      </c>
      <c r="G63" s="27" t="s">
        <v>327</v>
      </c>
      <c r="H63" s="25" t="s">
        <v>244</v>
      </c>
      <c r="I63" s="34">
        <v>43317</v>
      </c>
      <c r="J63" s="25" t="s">
        <v>328</v>
      </c>
    </row>
    <row r="64" spans="1:10">
      <c r="A64" s="25" t="s">
        <v>331</v>
      </c>
      <c r="B64" s="25" t="s">
        <v>239</v>
      </c>
      <c r="C64" s="25" t="s">
        <v>45</v>
      </c>
      <c r="D64" s="30" t="s">
        <v>48</v>
      </c>
      <c r="E64" s="26" t="s">
        <v>260</v>
      </c>
      <c r="F64" s="39" t="s">
        <v>332</v>
      </c>
      <c r="G64" s="27" t="s">
        <v>333</v>
      </c>
      <c r="H64" s="25" t="s">
        <v>243</v>
      </c>
      <c r="I64" s="34">
        <v>43330</v>
      </c>
      <c r="J64" s="25"/>
    </row>
    <row r="65" spans="1:10">
      <c r="A65" s="25" t="s">
        <v>334</v>
      </c>
      <c r="B65" s="25" t="s">
        <v>239</v>
      </c>
      <c r="C65" s="25" t="s">
        <v>45</v>
      </c>
      <c r="D65" s="25" t="s">
        <v>52</v>
      </c>
      <c r="E65" s="26" t="s">
        <v>260</v>
      </c>
      <c r="F65" s="25"/>
      <c r="G65" s="27" t="s">
        <v>333</v>
      </c>
      <c r="H65" s="25" t="s">
        <v>243</v>
      </c>
      <c r="I65" s="34">
        <v>43330</v>
      </c>
      <c r="J65" s="25"/>
    </row>
    <row r="66" spans="1:10">
      <c r="A66" s="25" t="s">
        <v>336</v>
      </c>
      <c r="B66" s="25" t="s">
        <v>29</v>
      </c>
      <c r="C66" s="25" t="s">
        <v>102</v>
      </c>
      <c r="D66" s="25" t="s">
        <v>105</v>
      </c>
      <c r="E66" s="26" t="s">
        <v>260</v>
      </c>
      <c r="F66" s="40">
        <v>164</v>
      </c>
      <c r="G66" s="27" t="s">
        <v>333</v>
      </c>
      <c r="H66" s="25" t="s">
        <v>243</v>
      </c>
      <c r="I66" s="34">
        <v>43362</v>
      </c>
      <c r="J66" s="25"/>
    </row>
    <row r="67" spans="1:10">
      <c r="A67" s="25" t="s">
        <v>339</v>
      </c>
      <c r="B67" s="25" t="s">
        <v>29</v>
      </c>
      <c r="C67" s="25" t="s">
        <v>67</v>
      </c>
      <c r="D67" s="25" t="s">
        <v>68</v>
      </c>
      <c r="E67" s="26" t="s">
        <v>235</v>
      </c>
      <c r="F67" s="25">
        <v>108</v>
      </c>
      <c r="G67" s="27" t="s">
        <v>327</v>
      </c>
      <c r="H67" s="25" t="s">
        <v>244</v>
      </c>
      <c r="I67" s="34">
        <v>43367</v>
      </c>
      <c r="J67" s="25"/>
    </row>
    <row r="68" spans="1:10" s="41" customFormat="1">
      <c r="A68" s="25" t="s">
        <v>350</v>
      </c>
      <c r="B68" s="25" t="s">
        <v>29</v>
      </c>
      <c r="C68" s="25" t="s">
        <v>348</v>
      </c>
      <c r="D68" s="25" t="s">
        <v>348</v>
      </c>
      <c r="E68" s="26" t="s">
        <v>346</v>
      </c>
      <c r="F68" s="25" t="s">
        <v>352</v>
      </c>
      <c r="G68" s="27" t="s">
        <v>333</v>
      </c>
      <c r="H68" s="25" t="s">
        <v>243</v>
      </c>
      <c r="I68" s="34">
        <v>43384</v>
      </c>
      <c r="J68" s="25" t="s">
        <v>347</v>
      </c>
    </row>
    <row r="69" spans="1:10">
      <c r="A69" s="25" t="s">
        <v>358</v>
      </c>
      <c r="B69" s="25" t="s">
        <v>239</v>
      </c>
      <c r="C69" s="25" t="s">
        <v>348</v>
      </c>
      <c r="D69" s="25" t="s">
        <v>348</v>
      </c>
      <c r="E69" s="26" t="s">
        <v>351</v>
      </c>
      <c r="F69" s="25" t="s">
        <v>359</v>
      </c>
      <c r="G69" s="27" t="s">
        <v>333</v>
      </c>
      <c r="H69" s="25" t="s">
        <v>243</v>
      </c>
      <c r="I69" s="34">
        <v>43405</v>
      </c>
      <c r="J69" s="25" t="s">
        <v>347</v>
      </c>
    </row>
    <row r="70" spans="1:10">
      <c r="A70" s="25" t="s">
        <v>353</v>
      </c>
      <c r="B70" s="25" t="s">
        <v>239</v>
      </c>
      <c r="C70" s="25" t="s">
        <v>348</v>
      </c>
      <c r="D70" s="25" t="s">
        <v>348</v>
      </c>
      <c r="E70" s="26" t="s">
        <v>354</v>
      </c>
      <c r="F70" s="25" t="s">
        <v>355</v>
      </c>
      <c r="G70" s="27" t="s">
        <v>333</v>
      </c>
      <c r="H70" s="25" t="s">
        <v>243</v>
      </c>
      <c r="I70" s="34">
        <v>43405</v>
      </c>
      <c r="J70" s="25" t="s">
        <v>347</v>
      </c>
    </row>
    <row r="71" spans="1:10" ht="90">
      <c r="A71" s="25" t="s">
        <v>367</v>
      </c>
      <c r="B71" s="25" t="s">
        <v>29</v>
      </c>
      <c r="C71" s="25" t="s">
        <v>366</v>
      </c>
      <c r="D71" s="30" t="s">
        <v>373</v>
      </c>
      <c r="E71" s="26" t="s">
        <v>369</v>
      </c>
      <c r="F71" s="25" t="s">
        <v>371</v>
      </c>
      <c r="G71" s="27" t="s">
        <v>333</v>
      </c>
      <c r="H71" s="25" t="s">
        <v>243</v>
      </c>
      <c r="I71" s="28">
        <v>43439</v>
      </c>
      <c r="J71" s="25" t="s">
        <v>370</v>
      </c>
    </row>
    <row r="72" spans="1:10" ht="60">
      <c r="A72" s="25" t="s">
        <v>374</v>
      </c>
      <c r="B72" s="25" t="s">
        <v>239</v>
      </c>
      <c r="C72" s="25" t="s">
        <v>63</v>
      </c>
      <c r="D72" s="30" t="s">
        <v>368</v>
      </c>
      <c r="E72" s="26" t="s">
        <v>369</v>
      </c>
      <c r="F72" s="25" t="s">
        <v>372</v>
      </c>
      <c r="G72" s="27" t="s">
        <v>333</v>
      </c>
      <c r="H72" s="25" t="s">
        <v>243</v>
      </c>
      <c r="I72" s="28">
        <v>43439</v>
      </c>
      <c r="J72" s="25" t="s">
        <v>370</v>
      </c>
    </row>
    <row r="73" spans="1:10">
      <c r="A73" s="21" t="s">
        <v>375</v>
      </c>
      <c r="B73" s="21" t="s">
        <v>239</v>
      </c>
      <c r="C73" s="21" t="s">
        <v>113</v>
      </c>
      <c r="D73" s="4" t="s">
        <v>123</v>
      </c>
      <c r="E73" s="43" t="s">
        <v>369</v>
      </c>
      <c r="F73" s="44">
        <v>160</v>
      </c>
      <c r="G73" s="23" t="s">
        <v>333</v>
      </c>
      <c r="H73" s="21" t="s">
        <v>243</v>
      </c>
      <c r="I73" s="45">
        <v>43441</v>
      </c>
      <c r="J73" s="44"/>
    </row>
    <row r="74" spans="1:10">
      <c r="D74" s="46"/>
    </row>
    <row r="145" spans="19:19">
      <c r="S145" t="str">
        <f>E145&amp; " NY CCP 2019 EOC WellCare Today's Options Advantage Plus 150A (PPO) 'Change Log'!D27:D28575-082-000"</f>
        <v xml:space="preserve"> NY CCP 2019 EOC WellCare Today's Options Advantage Plus 150A (PPO) 'Change Log'!D27:D28575-082-000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1"/>
  <sheetViews>
    <sheetView tabSelected="1" zoomScale="90" zoomScaleNormal="90" workbookViewId="0">
      <pane ySplit="1" topLeftCell="A11" activePane="bottomLeft" state="frozen"/>
      <selection pane="bottomLeft" activeCell="E19" sqref="E19"/>
    </sheetView>
  </sheetViews>
  <sheetFormatPr defaultRowHeight="15"/>
  <cols>
    <col min="1" max="1" width="14.85546875" style="36" customWidth="1"/>
    <col min="2" max="2" width="14.85546875" customWidth="1"/>
    <col min="3" max="3" width="14.5703125" customWidth="1"/>
    <col min="4" max="4" width="10.140625" customWidth="1"/>
    <col min="5" max="5" width="64.7109375" style="1" customWidth="1"/>
    <col min="6" max="6" width="36.28515625" style="1" customWidth="1"/>
    <col min="7" max="7" width="16.28515625" bestFit="1" customWidth="1"/>
    <col min="8" max="8" width="16.7109375" customWidth="1"/>
    <col min="9" max="9" width="9.7109375" customWidth="1"/>
    <col min="10" max="10" width="19.28515625" customWidth="1"/>
    <col min="11" max="13" width="9.28515625" customWidth="1"/>
    <col min="14" max="14" width="10.7109375" customWidth="1"/>
    <col min="15" max="15" width="25" customWidth="1"/>
    <col min="16" max="16" width="26.28515625" customWidth="1"/>
    <col min="17" max="17" width="10.7109375" customWidth="1"/>
    <col min="18" max="18" width="23.28515625" customWidth="1"/>
    <col min="19" max="19" width="26.28515625" customWidth="1"/>
    <col min="20" max="20" width="63.85546875" customWidth="1"/>
    <col min="21" max="21" width="34.7109375" customWidth="1"/>
    <col min="22" max="22" width="15.28515625" style="13" customWidth="1"/>
    <col min="23" max="23" width="14.5703125" style="13" customWidth="1"/>
    <col min="24" max="24" width="15.140625" style="13" customWidth="1"/>
    <col min="25" max="25" width="15.42578125" style="13" customWidth="1"/>
    <col min="26" max="26" width="13.28515625" customWidth="1"/>
    <col min="27" max="27" width="13.28515625" style="13" customWidth="1"/>
    <col min="28" max="34" width="13.28515625" customWidth="1"/>
  </cols>
  <sheetData>
    <row r="1" spans="1:34" ht="79.900000000000006" customHeight="1">
      <c r="A1" s="61" t="s">
        <v>12</v>
      </c>
      <c r="B1" s="58">
        <v>2018</v>
      </c>
      <c r="C1" s="58">
        <v>2019</v>
      </c>
      <c r="D1" s="58" t="s">
        <v>5</v>
      </c>
      <c r="E1" s="58" t="s">
        <v>6</v>
      </c>
      <c r="F1" s="58" t="s">
        <v>7</v>
      </c>
      <c r="G1" s="58" t="s">
        <v>3</v>
      </c>
      <c r="H1" s="58" t="s">
        <v>4</v>
      </c>
      <c r="I1" s="60" t="s">
        <v>377</v>
      </c>
      <c r="J1" s="63" t="s">
        <v>19</v>
      </c>
      <c r="K1" s="63" t="s">
        <v>20</v>
      </c>
      <c r="L1" s="63" t="s">
        <v>21</v>
      </c>
      <c r="M1" s="63" t="s">
        <v>23</v>
      </c>
      <c r="N1" s="57" t="s">
        <v>0</v>
      </c>
      <c r="O1" s="57" t="s">
        <v>1</v>
      </c>
      <c r="P1" s="57" t="s">
        <v>378</v>
      </c>
      <c r="Q1" s="59" t="s">
        <v>2</v>
      </c>
      <c r="R1" s="59" t="s">
        <v>22</v>
      </c>
      <c r="S1" s="59" t="s">
        <v>376</v>
      </c>
      <c r="T1" s="57" t="s">
        <v>124</v>
      </c>
      <c r="U1" s="59" t="s">
        <v>125</v>
      </c>
      <c r="V1" s="62" t="s">
        <v>379</v>
      </c>
      <c r="W1" s="62" t="s">
        <v>381</v>
      </c>
      <c r="X1" s="62" t="s">
        <v>380</v>
      </c>
      <c r="Y1" s="62" t="s">
        <v>382</v>
      </c>
      <c r="Z1" s="64" t="s">
        <v>383</v>
      </c>
      <c r="AA1" s="64" t="s">
        <v>384</v>
      </c>
      <c r="AB1" s="64" t="s">
        <v>385</v>
      </c>
      <c r="AC1" s="64" t="s">
        <v>17</v>
      </c>
      <c r="AD1" s="64" t="s">
        <v>18</v>
      </c>
      <c r="AE1" s="64" t="s">
        <v>386</v>
      </c>
      <c r="AF1" s="64" t="s">
        <v>387</v>
      </c>
      <c r="AG1" s="64" t="s">
        <v>388</v>
      </c>
      <c r="AH1" s="64" t="s">
        <v>389</v>
      </c>
    </row>
    <row r="2" spans="1:34" s="6" customFormat="1" ht="35.450000000000003" customHeight="1">
      <c r="A2" s="35" t="s">
        <v>27</v>
      </c>
      <c r="B2" s="4" t="s">
        <v>34</v>
      </c>
      <c r="C2" s="4" t="s">
        <v>34</v>
      </c>
      <c r="D2" s="4" t="s">
        <v>31</v>
      </c>
      <c r="E2" s="4" t="s">
        <v>36</v>
      </c>
      <c r="F2" s="4" t="s">
        <v>32</v>
      </c>
      <c r="G2" s="4" t="s">
        <v>30</v>
      </c>
      <c r="H2" s="4" t="s">
        <v>35</v>
      </c>
      <c r="I2" s="4" t="str">
        <f t="shared" ref="I2:I4" si="0">RIGHT("0000"&amp;(MID(H2,5,3)),4)</f>
        <v>0041</v>
      </c>
      <c r="J2" s="4" t="s">
        <v>28</v>
      </c>
      <c r="K2" s="4" t="s">
        <v>29</v>
      </c>
      <c r="L2" s="4">
        <v>2019</v>
      </c>
      <c r="M2" s="4" t="s">
        <v>70</v>
      </c>
      <c r="N2" s="4">
        <v>24298</v>
      </c>
      <c r="O2" s="4" t="s">
        <v>299</v>
      </c>
      <c r="P2" s="4" t="s">
        <v>340</v>
      </c>
      <c r="Q2" s="4">
        <v>17690</v>
      </c>
      <c r="R2" s="4" t="s">
        <v>302</v>
      </c>
      <c r="S2" s="4" t="s">
        <v>167</v>
      </c>
      <c r="T2" s="5" t="str">
        <f>Q2&amp;" AR CCP 2019 EOC WellCare Rx (HMO) 405-041-000"</f>
        <v>17690 AR CCP 2019 EOC WellCare Rx (HMO) 405-041-000</v>
      </c>
      <c r="U2" s="4" t="str">
        <f>D2 &amp; " 2019 EOC " &amp; H2 &amp; " " &amp;  K2</f>
        <v>AR 2019 EOC 405-041-000 ENG</v>
      </c>
      <c r="V2" s="37">
        <v>43357</v>
      </c>
      <c r="W2" s="37">
        <v>43361</v>
      </c>
      <c r="X2" s="37">
        <v>43357</v>
      </c>
      <c r="Y2" s="37">
        <v>43362</v>
      </c>
      <c r="Z2" s="37">
        <v>43362</v>
      </c>
      <c r="AA2" s="38">
        <v>43362</v>
      </c>
      <c r="AB2" s="37">
        <v>43361</v>
      </c>
      <c r="AC2" s="37">
        <v>43360</v>
      </c>
      <c r="AD2" s="37">
        <v>43362</v>
      </c>
      <c r="AE2" s="37">
        <v>43360</v>
      </c>
      <c r="AF2" s="37" t="s">
        <v>24</v>
      </c>
      <c r="AG2" s="11" t="s">
        <v>24</v>
      </c>
      <c r="AH2" s="11"/>
    </row>
    <row r="3" spans="1:34" s="6" customFormat="1" ht="35.450000000000003" customHeight="1">
      <c r="A3" s="35" t="s">
        <v>133</v>
      </c>
      <c r="B3" s="4" t="s">
        <v>24</v>
      </c>
      <c r="C3" s="4" t="s">
        <v>37</v>
      </c>
      <c r="D3" s="4" t="s">
        <v>31</v>
      </c>
      <c r="E3" s="4" t="s">
        <v>39</v>
      </c>
      <c r="F3" s="4" t="s">
        <v>40</v>
      </c>
      <c r="G3" s="4" t="s">
        <v>25</v>
      </c>
      <c r="H3" s="4" t="s">
        <v>38</v>
      </c>
      <c r="I3" s="4" t="str">
        <f t="shared" si="0"/>
        <v>0001</v>
      </c>
      <c r="J3" s="4" t="s">
        <v>28</v>
      </c>
      <c r="K3" s="4" t="s">
        <v>29</v>
      </c>
      <c r="L3" s="4">
        <v>2019</v>
      </c>
      <c r="M3" s="4" t="s">
        <v>137</v>
      </c>
      <c r="N3" s="4" t="s">
        <v>24</v>
      </c>
      <c r="O3" s="4" t="s">
        <v>24</v>
      </c>
      <c r="P3" s="4" t="s">
        <v>24</v>
      </c>
      <c r="Q3" s="4">
        <v>19276</v>
      </c>
      <c r="R3" s="4" t="s">
        <v>301</v>
      </c>
      <c r="S3" s="4" t="s">
        <v>183</v>
      </c>
      <c r="T3" s="5" t="str">
        <f>Q3&amp; " AR CCP 2019 EOC WellCare Premier (PPO) 505-001-000"</f>
        <v>19276 AR CCP 2019 EOC WellCare Premier (PPO) 505-001-000</v>
      </c>
      <c r="U3" s="4" t="str">
        <f>D3 &amp; " 2019 EOC " &amp; H3 &amp; " " &amp;  K3</f>
        <v>AR 2019 EOC 505-001-000 ENG</v>
      </c>
      <c r="V3" s="11" t="s">
        <v>24</v>
      </c>
      <c r="W3" s="38">
        <v>43361</v>
      </c>
      <c r="X3" s="11" t="s">
        <v>24</v>
      </c>
      <c r="Y3" s="38">
        <v>43363</v>
      </c>
      <c r="Z3" s="11" t="s">
        <v>24</v>
      </c>
      <c r="AA3" s="37">
        <v>43362</v>
      </c>
      <c r="AB3" s="37">
        <v>43361</v>
      </c>
      <c r="AC3" s="11" t="s">
        <v>24</v>
      </c>
      <c r="AD3" s="37">
        <v>43362</v>
      </c>
      <c r="AE3" s="11" t="s">
        <v>24</v>
      </c>
      <c r="AF3" s="11" t="s">
        <v>24</v>
      </c>
      <c r="AG3" s="37" t="s">
        <v>24</v>
      </c>
      <c r="AH3" s="37"/>
    </row>
    <row r="4" spans="1:34" s="6" customFormat="1" ht="35.450000000000003" customHeight="1">
      <c r="A4" s="35" t="s">
        <v>27</v>
      </c>
      <c r="B4" s="4" t="s">
        <v>43</v>
      </c>
      <c r="C4" s="4" t="s">
        <v>43</v>
      </c>
      <c r="D4" s="4" t="s">
        <v>45</v>
      </c>
      <c r="E4" s="4" t="s">
        <v>46</v>
      </c>
      <c r="F4" s="4" t="s">
        <v>47</v>
      </c>
      <c r="G4" s="4" t="s">
        <v>30</v>
      </c>
      <c r="H4" s="4" t="s">
        <v>44</v>
      </c>
      <c r="I4" s="4" t="str">
        <f t="shared" si="0"/>
        <v>0002</v>
      </c>
      <c r="J4" s="4" t="s">
        <v>28</v>
      </c>
      <c r="K4" s="4" t="s">
        <v>29</v>
      </c>
      <c r="L4" s="4">
        <v>2019</v>
      </c>
      <c r="M4" s="4" t="s">
        <v>138</v>
      </c>
      <c r="N4" s="4">
        <v>18333</v>
      </c>
      <c r="O4" s="4" t="s">
        <v>300</v>
      </c>
      <c r="P4" s="4" t="s">
        <v>174</v>
      </c>
      <c r="Q4" s="4">
        <v>17687</v>
      </c>
      <c r="R4" s="4" t="s">
        <v>303</v>
      </c>
      <c r="S4" s="4" t="s">
        <v>168</v>
      </c>
      <c r="T4" s="5" t="str">
        <f>Q4&amp;" CA CCP 2019 EOC Easy Choice Plus Plan (HMO) 406-002-000"</f>
        <v>17687 CA CCP 2019 EOC Easy Choice Plus Plan (HMO) 406-002-000</v>
      </c>
      <c r="U4" s="4" t="str">
        <f>D4 &amp; " 2019 EOC " &amp; H4 &amp; " " &amp;  K4</f>
        <v>CA 2019 EOC 406-002-000 ENG</v>
      </c>
      <c r="V4" s="37">
        <v>43357</v>
      </c>
      <c r="W4" s="37">
        <v>43361</v>
      </c>
      <c r="X4" s="37">
        <v>43357</v>
      </c>
      <c r="Y4" s="37">
        <v>43362</v>
      </c>
      <c r="Z4" s="37">
        <v>43362</v>
      </c>
      <c r="AA4" s="38">
        <v>43362</v>
      </c>
      <c r="AB4" s="37">
        <v>43361</v>
      </c>
      <c r="AC4" s="37">
        <v>43360</v>
      </c>
      <c r="AD4" s="37">
        <v>43362</v>
      </c>
      <c r="AE4" s="37">
        <v>43360</v>
      </c>
      <c r="AF4" s="37">
        <v>43360</v>
      </c>
      <c r="AG4" s="37">
        <v>43362</v>
      </c>
      <c r="AH4" s="37"/>
    </row>
    <row r="5" spans="1:34" s="6" customFormat="1" ht="35.450000000000003" customHeight="1">
      <c r="A5" s="35" t="s">
        <v>61</v>
      </c>
      <c r="B5" s="7" t="s">
        <v>72</v>
      </c>
      <c r="C5" s="7" t="s">
        <v>73</v>
      </c>
      <c r="D5" s="4" t="s">
        <v>75</v>
      </c>
      <c r="E5" s="4" t="s">
        <v>76</v>
      </c>
      <c r="F5" s="4" t="s">
        <v>136</v>
      </c>
      <c r="G5" s="4" t="s">
        <v>30</v>
      </c>
      <c r="H5" s="4" t="s">
        <v>74</v>
      </c>
      <c r="I5" s="4">
        <v>1054</v>
      </c>
      <c r="J5" s="4" t="s">
        <v>28</v>
      </c>
      <c r="K5" s="4" t="s">
        <v>29</v>
      </c>
      <c r="L5" s="4">
        <v>2019</v>
      </c>
      <c r="M5" s="4" t="s">
        <v>70</v>
      </c>
      <c r="N5" s="4">
        <v>19235</v>
      </c>
      <c r="O5" s="4" t="s">
        <v>297</v>
      </c>
      <c r="P5" s="4" t="s">
        <v>182</v>
      </c>
      <c r="Q5" s="4">
        <v>19220</v>
      </c>
      <c r="R5" s="4" t="s">
        <v>304</v>
      </c>
      <c r="S5" s="4" t="s">
        <v>181</v>
      </c>
      <c r="T5" s="5" t="str">
        <f>Q5&amp;" NA CCP 2019 EOC WellCare Advance (HMO-POS) 405-054-001"</f>
        <v>19220 NA CCP 2019 EOC WellCare Advance (HMO-POS) 405-054-001</v>
      </c>
      <c r="U5" s="4" t="str">
        <f>D5 &amp; " 2019 EOC " &amp; H5 &amp; " " &amp;  K5</f>
        <v>NA 2019 EOC 405-054-001 ENG</v>
      </c>
      <c r="V5" s="11"/>
      <c r="W5" s="37"/>
      <c r="X5" s="37"/>
      <c r="Y5" s="37"/>
      <c r="Z5" s="37"/>
      <c r="AA5" s="37"/>
      <c r="AB5" s="37"/>
      <c r="AC5" s="37"/>
      <c r="AD5" s="37"/>
      <c r="AE5" s="37"/>
      <c r="AF5" s="37"/>
      <c r="AG5" s="37"/>
      <c r="AH5" s="37"/>
    </row>
    <row r="6" spans="1:34" s="6" customFormat="1" ht="35.450000000000003" customHeight="1">
      <c r="A6" s="35" t="s">
        <v>33</v>
      </c>
      <c r="B6" s="2" t="s">
        <v>84</v>
      </c>
      <c r="C6" s="2" t="s">
        <v>84</v>
      </c>
      <c r="D6" s="4" t="s">
        <v>81</v>
      </c>
      <c r="E6" s="4" t="s">
        <v>86</v>
      </c>
      <c r="F6" s="4" t="s">
        <v>82</v>
      </c>
      <c r="G6" s="4" t="s">
        <v>30</v>
      </c>
      <c r="H6" s="4" t="s">
        <v>85</v>
      </c>
      <c r="I6" s="4" t="str">
        <f t="shared" ref="I6:I7" si="1">RIGHT("0000"&amp;(MID(H6,5,3)),4)</f>
        <v>0013</v>
      </c>
      <c r="J6" s="4" t="s">
        <v>24</v>
      </c>
      <c r="K6" s="4" t="s">
        <v>29</v>
      </c>
      <c r="L6" s="4">
        <v>2019</v>
      </c>
      <c r="M6" s="4" t="s">
        <v>83</v>
      </c>
      <c r="N6" s="4">
        <v>18532</v>
      </c>
      <c r="O6" s="4" t="s">
        <v>298</v>
      </c>
      <c r="P6" s="4" t="s">
        <v>175</v>
      </c>
      <c r="Q6" s="4" t="s">
        <v>24</v>
      </c>
      <c r="R6" s="4" t="s">
        <v>24</v>
      </c>
      <c r="S6" s="4" t="s">
        <v>24</v>
      </c>
      <c r="T6" s="9" t="s">
        <v>24</v>
      </c>
      <c r="U6" s="4" t="s">
        <v>24</v>
      </c>
      <c r="V6" s="37">
        <v>43363</v>
      </c>
      <c r="W6" s="37" t="s">
        <v>24</v>
      </c>
      <c r="X6" s="37">
        <v>43363</v>
      </c>
      <c r="Y6" s="37" t="s">
        <v>24</v>
      </c>
      <c r="Z6" s="37">
        <v>43363</v>
      </c>
      <c r="AA6" s="37" t="s">
        <v>24</v>
      </c>
      <c r="AB6" s="37" t="s">
        <v>24</v>
      </c>
      <c r="AC6" s="37">
        <v>43363</v>
      </c>
      <c r="AD6" s="37" t="s">
        <v>24</v>
      </c>
      <c r="AE6" s="37">
        <v>43363</v>
      </c>
      <c r="AF6" s="37">
        <v>43363</v>
      </c>
      <c r="AG6" s="37" t="s">
        <v>24</v>
      </c>
      <c r="AH6" s="37"/>
    </row>
    <row r="7" spans="1:34" s="70" customFormat="1" ht="35.450000000000003" customHeight="1">
      <c r="A7" s="65" t="s">
        <v>33</v>
      </c>
      <c r="B7" s="66" t="s">
        <v>84</v>
      </c>
      <c r="C7" s="66" t="s">
        <v>84</v>
      </c>
      <c r="D7" s="66" t="s">
        <v>81</v>
      </c>
      <c r="E7" s="66" t="s">
        <v>87</v>
      </c>
      <c r="F7" s="66" t="s">
        <v>82</v>
      </c>
      <c r="G7" s="66" t="s">
        <v>25</v>
      </c>
      <c r="H7" s="66" t="s">
        <v>85</v>
      </c>
      <c r="I7" s="66" t="str">
        <f t="shared" si="1"/>
        <v>0013</v>
      </c>
      <c r="J7" s="66" t="s">
        <v>28</v>
      </c>
      <c r="K7" s="66" t="s">
        <v>29</v>
      </c>
      <c r="L7" s="66">
        <v>2019</v>
      </c>
      <c r="M7" s="66" t="s">
        <v>83</v>
      </c>
      <c r="N7" s="66" t="s">
        <v>24</v>
      </c>
      <c r="O7" s="66" t="s">
        <v>24</v>
      </c>
      <c r="P7" s="66" t="s">
        <v>24</v>
      </c>
      <c r="Q7" s="66">
        <v>18048</v>
      </c>
      <c r="R7" s="66" t="s">
        <v>305</v>
      </c>
      <c r="S7" s="66" t="s">
        <v>172</v>
      </c>
      <c r="T7" s="67" t="str">
        <f>Q7&amp;" NJ CCP 2019 EOC WellCare Liberty (HMO SNP) 434-013-000"</f>
        <v>18048 NJ CCP 2019 EOC WellCare Liberty (HMO SNP) 434-013-000</v>
      </c>
      <c r="U7" s="66" t="str">
        <f>D7 &amp; " 2019 EOC " &amp; H7 &amp; " " &amp;  K7</f>
        <v>NJ 2019 EOC 434-013-000 ENG</v>
      </c>
      <c r="V7" s="68" t="s">
        <v>24</v>
      </c>
      <c r="W7" s="69">
        <v>43385</v>
      </c>
      <c r="X7" s="68" t="s">
        <v>24</v>
      </c>
      <c r="Y7" s="69">
        <v>43388</v>
      </c>
      <c r="Z7" s="68" t="s">
        <v>24</v>
      </c>
      <c r="AA7" s="69">
        <v>43388</v>
      </c>
      <c r="AB7" s="69">
        <v>43385</v>
      </c>
      <c r="AC7" s="68" t="s">
        <v>24</v>
      </c>
      <c r="AD7" s="69">
        <v>43388</v>
      </c>
      <c r="AE7" s="68" t="s">
        <v>24</v>
      </c>
      <c r="AF7" s="68" t="s">
        <v>24</v>
      </c>
      <c r="AG7" s="69">
        <v>43388</v>
      </c>
      <c r="AH7" s="69"/>
    </row>
    <row r="8" spans="1:34" s="6" customFormat="1" ht="35.450000000000003" customHeight="1">
      <c r="A8" s="35" t="s">
        <v>33</v>
      </c>
      <c r="B8" s="3" t="s">
        <v>90</v>
      </c>
      <c r="C8" s="3" t="s">
        <v>91</v>
      </c>
      <c r="D8" s="4" t="s">
        <v>89</v>
      </c>
      <c r="E8" s="4" t="s">
        <v>93</v>
      </c>
      <c r="F8" s="4" t="s">
        <v>94</v>
      </c>
      <c r="G8" s="4" t="s">
        <v>30</v>
      </c>
      <c r="H8" s="4" t="s">
        <v>92</v>
      </c>
      <c r="I8" s="4" t="str">
        <f>RIGHT("0000"&amp;(MID(H8,5,3)),4)</f>
        <v>0002</v>
      </c>
      <c r="J8" s="4" t="s">
        <v>28</v>
      </c>
      <c r="K8" s="4" t="s">
        <v>29</v>
      </c>
      <c r="L8" s="4">
        <v>2019</v>
      </c>
      <c r="M8" s="4" t="s">
        <v>131</v>
      </c>
      <c r="N8" s="4">
        <v>18533</v>
      </c>
      <c r="O8" s="4" t="s">
        <v>291</v>
      </c>
      <c r="P8" s="4" t="s">
        <v>176</v>
      </c>
      <c r="Q8" s="4" t="s">
        <v>24</v>
      </c>
      <c r="R8" s="4" t="s">
        <v>24</v>
      </c>
      <c r="S8" s="4" t="s">
        <v>24</v>
      </c>
      <c r="T8" s="5" t="s">
        <v>24</v>
      </c>
      <c r="U8" s="4" t="s">
        <v>24</v>
      </c>
      <c r="V8" s="37">
        <v>43359</v>
      </c>
      <c r="W8" s="37" t="s">
        <v>24</v>
      </c>
      <c r="X8" s="37">
        <v>43360</v>
      </c>
      <c r="Y8" s="37" t="s">
        <v>24</v>
      </c>
      <c r="Z8" s="37">
        <v>43363</v>
      </c>
      <c r="AA8" s="37" t="s">
        <v>24</v>
      </c>
      <c r="AB8" s="37" t="s">
        <v>24</v>
      </c>
      <c r="AC8" s="37">
        <v>43361</v>
      </c>
      <c r="AD8" s="37" t="s">
        <v>24</v>
      </c>
      <c r="AE8" s="37">
        <v>43361</v>
      </c>
      <c r="AF8" s="37">
        <v>43361</v>
      </c>
      <c r="AG8" s="37" t="s">
        <v>24</v>
      </c>
      <c r="AH8" s="37"/>
    </row>
    <row r="9" spans="1:34" s="6" customFormat="1" ht="35.450000000000003" customHeight="1">
      <c r="A9" s="35" t="s">
        <v>33</v>
      </c>
      <c r="B9" s="3" t="s">
        <v>90</v>
      </c>
      <c r="C9" s="3" t="s">
        <v>91</v>
      </c>
      <c r="D9" s="4" t="s">
        <v>89</v>
      </c>
      <c r="E9" s="4" t="s">
        <v>95</v>
      </c>
      <c r="F9" s="4" t="s">
        <v>94</v>
      </c>
      <c r="G9" s="4" t="s">
        <v>25</v>
      </c>
      <c r="H9" s="4" t="s">
        <v>92</v>
      </c>
      <c r="I9" s="4" t="str">
        <f>RIGHT("0000"&amp;(MID(H9,5,3)),4)</f>
        <v>0002</v>
      </c>
      <c r="J9" s="4" t="s">
        <v>28</v>
      </c>
      <c r="K9" s="4" t="s">
        <v>29</v>
      </c>
      <c r="L9" s="4">
        <v>2019</v>
      </c>
      <c r="M9" s="4" t="s">
        <v>131</v>
      </c>
      <c r="N9" s="4" t="s">
        <v>24</v>
      </c>
      <c r="O9" s="4" t="s">
        <v>24</v>
      </c>
      <c r="P9" s="4" t="s">
        <v>24</v>
      </c>
      <c r="Q9" s="4">
        <v>18047</v>
      </c>
      <c r="R9" s="4" t="s">
        <v>306</v>
      </c>
      <c r="S9" s="4" t="s">
        <v>173</v>
      </c>
      <c r="T9" s="5" t="str">
        <f>Q9&amp; " NY CCP 2019 EOC WellCare Liberty (HMO SNP) 485-002-000"</f>
        <v>18047 NY CCP 2019 EOC WellCare Liberty (HMO SNP) 485-002-000</v>
      </c>
      <c r="U9" s="4" t="str">
        <f t="shared" ref="U9:U15" si="2">D9 &amp; " 2019 EOC " &amp; H9 &amp; " " &amp;  K9</f>
        <v>NY 2019 EOC 485-002-000 ENG</v>
      </c>
      <c r="V9" s="11" t="s">
        <v>24</v>
      </c>
      <c r="W9" s="37">
        <v>43369</v>
      </c>
      <c r="X9" s="11" t="s">
        <v>24</v>
      </c>
      <c r="Y9" s="37">
        <v>43369</v>
      </c>
      <c r="Z9" s="11" t="s">
        <v>24</v>
      </c>
      <c r="AA9" s="37">
        <v>43369</v>
      </c>
      <c r="AB9" s="37">
        <v>43369</v>
      </c>
      <c r="AC9" s="11" t="s">
        <v>24</v>
      </c>
      <c r="AD9" s="37">
        <v>43369</v>
      </c>
      <c r="AE9" s="11" t="s">
        <v>24</v>
      </c>
      <c r="AF9" s="11" t="s">
        <v>24</v>
      </c>
      <c r="AG9" s="37">
        <v>43369</v>
      </c>
      <c r="AH9" s="37"/>
    </row>
    <row r="10" spans="1:34" s="6" customFormat="1" ht="35.450000000000003" customHeight="1">
      <c r="A10" s="35" t="s">
        <v>27</v>
      </c>
      <c r="B10" s="14" t="s">
        <v>104</v>
      </c>
      <c r="C10" s="14" t="s">
        <v>104</v>
      </c>
      <c r="D10" s="4" t="s">
        <v>102</v>
      </c>
      <c r="E10" s="4" t="s">
        <v>106</v>
      </c>
      <c r="F10" s="4" t="s">
        <v>107</v>
      </c>
      <c r="G10" s="4" t="s">
        <v>30</v>
      </c>
      <c r="H10" s="4" t="s">
        <v>105</v>
      </c>
      <c r="I10" s="4">
        <v>2052</v>
      </c>
      <c r="J10" s="4" t="s">
        <v>28</v>
      </c>
      <c r="K10" s="4" t="s">
        <v>29</v>
      </c>
      <c r="L10" s="4">
        <v>2019</v>
      </c>
      <c r="M10" s="4" t="s">
        <v>70</v>
      </c>
      <c r="N10" s="4">
        <v>24351</v>
      </c>
      <c r="O10" s="4" t="s">
        <v>293</v>
      </c>
      <c r="P10" s="4" t="s">
        <v>341</v>
      </c>
      <c r="Q10" s="4">
        <v>17737</v>
      </c>
      <c r="R10" s="4" t="s">
        <v>308</v>
      </c>
      <c r="S10" s="4" t="s">
        <v>169</v>
      </c>
      <c r="T10" s="5" t="str">
        <f>Q10&amp; " SC CCP 2019 EOC WellCare Value (HMO) 436-052-002"</f>
        <v>17737 SC CCP 2019 EOC WellCare Value (HMO) 436-052-002</v>
      </c>
      <c r="U10" s="4" t="str">
        <f t="shared" si="2"/>
        <v>SC 2019 EOC 436-052-002 ENG</v>
      </c>
      <c r="V10" s="37">
        <v>43357</v>
      </c>
      <c r="W10" s="37">
        <v>43361</v>
      </c>
      <c r="X10" s="37">
        <v>43357</v>
      </c>
      <c r="Y10" s="37">
        <v>43364</v>
      </c>
      <c r="Z10" s="37">
        <v>43362</v>
      </c>
      <c r="AA10" s="37">
        <v>43364</v>
      </c>
      <c r="AB10" s="37">
        <v>43361</v>
      </c>
      <c r="AC10" s="37">
        <v>43360</v>
      </c>
      <c r="AD10" s="37">
        <v>43362</v>
      </c>
      <c r="AE10" s="37">
        <v>43360</v>
      </c>
      <c r="AF10" s="37" t="s">
        <v>24</v>
      </c>
      <c r="AG10" s="11" t="s">
        <v>24</v>
      </c>
      <c r="AH10" s="11"/>
    </row>
    <row r="11" spans="1:34" s="6" customFormat="1" ht="35.450000000000003" customHeight="1">
      <c r="A11" s="35" t="s">
        <v>27</v>
      </c>
      <c r="B11" s="7" t="s">
        <v>108</v>
      </c>
      <c r="C11" s="7" t="s">
        <v>100</v>
      </c>
      <c r="D11" s="4" t="s">
        <v>102</v>
      </c>
      <c r="E11" s="4" t="s">
        <v>166</v>
      </c>
      <c r="F11" s="4" t="s">
        <v>103</v>
      </c>
      <c r="G11" s="4" t="s">
        <v>30</v>
      </c>
      <c r="H11" s="4" t="s">
        <v>101</v>
      </c>
      <c r="I11" s="4">
        <v>1052</v>
      </c>
      <c r="J11" s="4" t="s">
        <v>28</v>
      </c>
      <c r="K11" s="4" t="s">
        <v>29</v>
      </c>
      <c r="L11" s="4">
        <v>2019</v>
      </c>
      <c r="M11" s="4" t="s">
        <v>70</v>
      </c>
      <c r="N11" s="4">
        <v>24356</v>
      </c>
      <c r="O11" s="4" t="s">
        <v>292</v>
      </c>
      <c r="P11" s="4" t="s">
        <v>342</v>
      </c>
      <c r="Q11" s="4">
        <v>17761</v>
      </c>
      <c r="R11" s="4" t="s">
        <v>307</v>
      </c>
      <c r="S11" s="4" t="s">
        <v>170</v>
      </c>
      <c r="T11" s="9" t="str">
        <f>Q11&amp; " SC CCP 2019 EOC WellCare Value (HMO) 436-052-001"</f>
        <v>17761 SC CCP 2019 EOC WellCare Value (HMO) 436-052-001</v>
      </c>
      <c r="U11" s="4" t="str">
        <f t="shared" si="2"/>
        <v>SC 2019 EOC 436-052-001 ENG</v>
      </c>
      <c r="V11" s="37">
        <v>43357</v>
      </c>
      <c r="W11" s="37">
        <v>43361</v>
      </c>
      <c r="X11" s="37">
        <v>43357</v>
      </c>
      <c r="Y11" s="37">
        <v>43362</v>
      </c>
      <c r="Z11" s="37">
        <v>43362</v>
      </c>
      <c r="AA11" s="38">
        <v>43362</v>
      </c>
      <c r="AB11" s="37">
        <v>43361</v>
      </c>
      <c r="AC11" s="37">
        <v>43360</v>
      </c>
      <c r="AD11" s="37">
        <v>43362</v>
      </c>
      <c r="AE11" s="37">
        <v>43360</v>
      </c>
      <c r="AF11" s="37" t="s">
        <v>24</v>
      </c>
      <c r="AG11" s="11" t="s">
        <v>24</v>
      </c>
      <c r="AH11" s="11"/>
    </row>
    <row r="12" spans="1:34" s="6" customFormat="1" ht="35.450000000000003" customHeight="1">
      <c r="A12" s="35" t="s">
        <v>27</v>
      </c>
      <c r="B12" s="15" t="s">
        <v>115</v>
      </c>
      <c r="C12" s="15" t="s">
        <v>116</v>
      </c>
      <c r="D12" s="4" t="s">
        <v>113</v>
      </c>
      <c r="E12" s="4" t="s">
        <v>118</v>
      </c>
      <c r="F12" s="4" t="s">
        <v>114</v>
      </c>
      <c r="G12" s="4" t="s">
        <v>30</v>
      </c>
      <c r="H12" s="4" t="s">
        <v>117</v>
      </c>
      <c r="I12" s="4" t="str">
        <f t="shared" ref="I12:I14" si="3">RIGHT("0000"&amp;(MID(H12,5,3)),4)</f>
        <v>0005</v>
      </c>
      <c r="J12" s="4" t="s">
        <v>28</v>
      </c>
      <c r="K12" s="4" t="s">
        <v>29</v>
      </c>
      <c r="L12" s="4">
        <v>2019</v>
      </c>
      <c r="M12" s="4" t="s">
        <v>126</v>
      </c>
      <c r="N12" s="4">
        <v>24360</v>
      </c>
      <c r="O12" s="4" t="s">
        <v>294</v>
      </c>
      <c r="P12" s="4" t="s">
        <v>343</v>
      </c>
      <c r="Q12" s="4">
        <v>17765</v>
      </c>
      <c r="R12" s="4" t="s">
        <v>309</v>
      </c>
      <c r="S12" s="4" t="s">
        <v>171</v>
      </c>
      <c r="T12" s="5" t="str">
        <f>Q12&amp;" TX CCP 2019 EOC WellCare Value (HMO-POS) 468-005-000"</f>
        <v>17765 TX CCP 2019 EOC WellCare Value (HMO-POS) 468-005-000</v>
      </c>
      <c r="U12" s="4" t="str">
        <f t="shared" si="2"/>
        <v>TX 2019 EOC 468-005-000 ENG</v>
      </c>
      <c r="V12" s="37">
        <v>43357</v>
      </c>
      <c r="W12" s="37">
        <v>43361</v>
      </c>
      <c r="X12" s="37">
        <v>43357</v>
      </c>
      <c r="Y12" s="37">
        <v>43362</v>
      </c>
      <c r="Z12" s="37">
        <v>43362</v>
      </c>
      <c r="AA12" s="38">
        <v>43362</v>
      </c>
      <c r="AB12" s="37">
        <v>43361</v>
      </c>
      <c r="AC12" s="37">
        <v>43360</v>
      </c>
      <c r="AD12" s="37">
        <v>43362</v>
      </c>
      <c r="AE12" s="37">
        <v>43360</v>
      </c>
      <c r="AF12" s="37">
        <v>43360</v>
      </c>
      <c r="AG12" s="37">
        <v>43362</v>
      </c>
      <c r="AH12" s="37"/>
    </row>
    <row r="13" spans="1:34" s="6" customFormat="1" ht="35.450000000000003" customHeight="1">
      <c r="A13" s="35" t="s">
        <v>27</v>
      </c>
      <c r="B13" s="15" t="s">
        <v>119</v>
      </c>
      <c r="C13" s="15" t="s">
        <v>116</v>
      </c>
      <c r="D13" s="4" t="s">
        <v>113</v>
      </c>
      <c r="E13" s="4" t="s">
        <v>120</v>
      </c>
      <c r="F13" s="4" t="s">
        <v>114</v>
      </c>
      <c r="G13" s="4" t="s">
        <v>30</v>
      </c>
      <c r="H13" s="4" t="s">
        <v>117</v>
      </c>
      <c r="I13" s="4" t="str">
        <f t="shared" si="3"/>
        <v>0005</v>
      </c>
      <c r="J13" s="4" t="s">
        <v>28</v>
      </c>
      <c r="K13" s="4" t="s">
        <v>29</v>
      </c>
      <c r="L13" s="4">
        <v>2019</v>
      </c>
      <c r="M13" s="4" t="s">
        <v>126</v>
      </c>
      <c r="N13" s="4">
        <v>24361</v>
      </c>
      <c r="O13" s="4" t="s">
        <v>295</v>
      </c>
      <c r="P13" s="4" t="s">
        <v>344</v>
      </c>
      <c r="Q13" s="4">
        <v>17765</v>
      </c>
      <c r="R13" s="4" t="s">
        <v>309</v>
      </c>
      <c r="S13" s="4" t="s">
        <v>171</v>
      </c>
      <c r="T13" s="9" t="str">
        <f>Q13&amp;" TX CCP 2019 EOC WellCare Value (HMO-POS) 468-005-000"</f>
        <v>17765 TX CCP 2019 EOC WellCare Value (HMO-POS) 468-005-000</v>
      </c>
      <c r="U13" s="4" t="str">
        <f t="shared" si="2"/>
        <v>TX 2019 EOC 468-005-000 ENG</v>
      </c>
      <c r="V13" s="37">
        <v>43357</v>
      </c>
      <c r="W13" s="37">
        <v>43361</v>
      </c>
      <c r="X13" s="37">
        <v>43357</v>
      </c>
      <c r="Y13" s="37">
        <v>43362</v>
      </c>
      <c r="Z13" s="37">
        <v>43362</v>
      </c>
      <c r="AA13" s="38">
        <v>43362</v>
      </c>
      <c r="AB13" s="37">
        <v>43361</v>
      </c>
      <c r="AC13" s="37">
        <v>43360</v>
      </c>
      <c r="AD13" s="37">
        <v>43362</v>
      </c>
      <c r="AE13" s="37">
        <v>43360</v>
      </c>
      <c r="AF13" s="37">
        <v>43360</v>
      </c>
      <c r="AG13" s="37">
        <v>43362</v>
      </c>
      <c r="AH13" s="37"/>
    </row>
    <row r="14" spans="1:34" s="6" customFormat="1" ht="35.450000000000003" customHeight="1">
      <c r="A14" s="35" t="s">
        <v>27</v>
      </c>
      <c r="B14" s="15" t="s">
        <v>121</v>
      </c>
      <c r="C14" s="15" t="s">
        <v>116</v>
      </c>
      <c r="D14" s="4" t="s">
        <v>113</v>
      </c>
      <c r="E14" s="4" t="s">
        <v>122</v>
      </c>
      <c r="F14" s="4" t="s">
        <v>114</v>
      </c>
      <c r="G14" s="4" t="s">
        <v>30</v>
      </c>
      <c r="H14" s="4" t="s">
        <v>117</v>
      </c>
      <c r="I14" s="4" t="str">
        <f t="shared" si="3"/>
        <v>0005</v>
      </c>
      <c r="J14" s="4" t="s">
        <v>28</v>
      </c>
      <c r="K14" s="4" t="s">
        <v>29</v>
      </c>
      <c r="L14" s="4">
        <v>2019</v>
      </c>
      <c r="M14" s="4" t="s">
        <v>126</v>
      </c>
      <c r="N14" s="4">
        <v>24362</v>
      </c>
      <c r="O14" s="4" t="s">
        <v>296</v>
      </c>
      <c r="P14" s="4" t="s">
        <v>345</v>
      </c>
      <c r="Q14" s="4">
        <v>17765</v>
      </c>
      <c r="R14" s="4" t="s">
        <v>309</v>
      </c>
      <c r="S14" s="4" t="s">
        <v>171</v>
      </c>
      <c r="T14" s="9" t="str">
        <f>Q14&amp;" TX CCP 2019 EOC WellCare Value (HMO-POS) 468-005-000"</f>
        <v>17765 TX CCP 2019 EOC WellCare Value (HMO-POS) 468-005-000</v>
      </c>
      <c r="U14" s="4" t="str">
        <f t="shared" si="2"/>
        <v>TX 2019 EOC 468-005-000 ENG</v>
      </c>
      <c r="V14" s="37">
        <v>43357</v>
      </c>
      <c r="W14" s="37">
        <v>43361</v>
      </c>
      <c r="X14" s="37">
        <v>43357</v>
      </c>
      <c r="Y14" s="37">
        <v>43362</v>
      </c>
      <c r="Z14" s="37">
        <v>43362</v>
      </c>
      <c r="AA14" s="38">
        <v>43362</v>
      </c>
      <c r="AB14" s="37">
        <v>43361</v>
      </c>
      <c r="AC14" s="37">
        <v>43360</v>
      </c>
      <c r="AD14" s="37">
        <v>43362</v>
      </c>
      <c r="AE14" s="37">
        <v>43360</v>
      </c>
      <c r="AF14" s="37">
        <v>43360</v>
      </c>
      <c r="AG14" s="37">
        <v>43362</v>
      </c>
      <c r="AH14" s="37"/>
    </row>
    <row r="15" spans="1:34" s="6" customFormat="1" ht="35.450000000000003" customHeight="1">
      <c r="A15" s="35" t="s">
        <v>27</v>
      </c>
      <c r="B15" s="15" t="s">
        <v>108</v>
      </c>
      <c r="C15" s="15" t="s">
        <v>104</v>
      </c>
      <c r="D15" s="4" t="s">
        <v>102</v>
      </c>
      <c r="E15" s="4" t="s">
        <v>337</v>
      </c>
      <c r="F15" s="4" t="s">
        <v>335</v>
      </c>
      <c r="G15" s="4" t="s">
        <v>30</v>
      </c>
      <c r="H15" s="4" t="s">
        <v>105</v>
      </c>
      <c r="I15" s="4">
        <v>2052</v>
      </c>
      <c r="J15" s="4" t="s">
        <v>28</v>
      </c>
      <c r="K15" s="4" t="s">
        <v>29</v>
      </c>
      <c r="L15" s="4">
        <v>2019</v>
      </c>
      <c r="M15" s="4" t="s">
        <v>70</v>
      </c>
      <c r="N15" s="4">
        <v>24687</v>
      </c>
      <c r="O15" s="4" t="s">
        <v>338</v>
      </c>
      <c r="P15" s="4" t="s">
        <v>349</v>
      </c>
      <c r="Q15" s="4">
        <v>17737</v>
      </c>
      <c r="R15" s="4" t="s">
        <v>308</v>
      </c>
      <c r="S15" s="4" t="s">
        <v>169</v>
      </c>
      <c r="T15" s="5" t="str">
        <f>Q15&amp; " SC CCP 2019 EOC WellCare Value (HMO) 436-052-002"</f>
        <v>17737 SC CCP 2019 EOC WellCare Value (HMO) 436-052-002</v>
      </c>
      <c r="U15" s="4" t="str">
        <f t="shared" si="2"/>
        <v>SC 2019 EOC 436-052-002 ENG</v>
      </c>
      <c r="V15" s="37">
        <v>43364</v>
      </c>
      <c r="W15" s="37">
        <v>43361</v>
      </c>
      <c r="X15" s="37">
        <v>43364</v>
      </c>
      <c r="Y15" s="37">
        <v>43364</v>
      </c>
      <c r="Z15" s="37">
        <v>43363</v>
      </c>
      <c r="AA15" s="37">
        <v>43364</v>
      </c>
      <c r="AB15" s="37">
        <v>43364</v>
      </c>
      <c r="AC15" s="37">
        <v>43364</v>
      </c>
      <c r="AD15" s="37">
        <v>43362</v>
      </c>
      <c r="AE15" s="37">
        <v>43364</v>
      </c>
      <c r="AF15" s="37" t="s">
        <v>24</v>
      </c>
      <c r="AG15" s="11" t="s">
        <v>24</v>
      </c>
      <c r="AH15" s="11"/>
    </row>
    <row r="16" spans="1:34" s="6" customFormat="1" ht="35.450000000000003" customHeight="1">
      <c r="A16" s="35" t="s">
        <v>394</v>
      </c>
      <c r="B16" s="15" t="s">
        <v>393</v>
      </c>
      <c r="C16" s="15" t="s">
        <v>393</v>
      </c>
      <c r="D16" s="4" t="s">
        <v>395</v>
      </c>
      <c r="E16" s="4" t="s">
        <v>337</v>
      </c>
      <c r="F16" s="4" t="s">
        <v>335</v>
      </c>
      <c r="G16" s="4" t="s">
        <v>30</v>
      </c>
      <c r="H16" s="4" t="s">
        <v>105</v>
      </c>
      <c r="I16" s="4">
        <v>2052</v>
      </c>
      <c r="J16" s="4" t="s">
        <v>28</v>
      </c>
      <c r="K16" s="4" t="s">
        <v>29</v>
      </c>
      <c r="L16" s="4">
        <v>2019</v>
      </c>
      <c r="M16" s="4" t="s">
        <v>70</v>
      </c>
      <c r="N16" s="4">
        <v>24687</v>
      </c>
      <c r="O16" s="4" t="s">
        <v>338</v>
      </c>
      <c r="P16" s="4" t="s">
        <v>349</v>
      </c>
      <c r="Q16" s="4">
        <v>17737</v>
      </c>
      <c r="R16" s="4" t="s">
        <v>308</v>
      </c>
      <c r="S16" s="4" t="s">
        <v>169</v>
      </c>
      <c r="T16" s="5" t="str">
        <f>Q16&amp; " SC CCP 2019 EOC WellCare Value (HMO) 436-052-002"</f>
        <v>17737 SC CCP 2019 EOC WellCare Value (HMO) 436-052-002</v>
      </c>
      <c r="U16" s="4" t="str">
        <f t="shared" ref="U16" si="4">D16 &amp; " 2019 EOC " &amp; H16 &amp; " " &amp;  K16</f>
        <v>WI 2019 EOC 436-052-002 ENG</v>
      </c>
      <c r="V16" s="37">
        <v>43364</v>
      </c>
      <c r="W16" s="37">
        <v>43361</v>
      </c>
      <c r="X16" s="37">
        <v>43364</v>
      </c>
      <c r="Y16" s="37">
        <v>43364</v>
      </c>
      <c r="Z16" s="37">
        <v>43363</v>
      </c>
      <c r="AA16" s="37">
        <v>43364</v>
      </c>
      <c r="AB16" s="37">
        <v>43364</v>
      </c>
      <c r="AC16" s="37">
        <v>43364</v>
      </c>
      <c r="AD16" s="37">
        <v>43362</v>
      </c>
      <c r="AE16" s="37">
        <v>43364</v>
      </c>
      <c r="AF16" s="37" t="s">
        <v>24</v>
      </c>
      <c r="AG16" s="11" t="s">
        <v>24</v>
      </c>
      <c r="AH16" s="11"/>
    </row>
    <row r="17" spans="1:27" s="41" customFormat="1">
      <c r="A17" s="55"/>
      <c r="B17" s="56" t="s">
        <v>391</v>
      </c>
      <c r="E17" s="6"/>
      <c r="F17" s="6"/>
      <c r="V17" s="54"/>
      <c r="W17" s="54"/>
      <c r="X17" s="54"/>
      <c r="Y17" s="54"/>
      <c r="AA17" s="54"/>
    </row>
    <row r="18" spans="1:27">
      <c r="B18" s="16"/>
      <c r="C18" t="s">
        <v>177</v>
      </c>
    </row>
    <row r="19" spans="1:27">
      <c r="B19" s="3"/>
      <c r="C19" t="s">
        <v>180</v>
      </c>
    </row>
    <row r="20" spans="1:27">
      <c r="B20" s="2"/>
      <c r="C20" t="s">
        <v>180</v>
      </c>
    </row>
    <row r="21" spans="1:27">
      <c r="B21" s="17" t="s">
        <v>178</v>
      </c>
      <c r="C21" t="s">
        <v>179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
  <sheetViews>
    <sheetView zoomScaleNormal="100" workbookViewId="0">
      <pane ySplit="1" topLeftCell="A2" activePane="bottomLeft" state="frozen"/>
      <selection pane="bottomLeft" activeCell="F6" sqref="F6"/>
    </sheetView>
  </sheetViews>
  <sheetFormatPr defaultRowHeight="15"/>
  <cols>
    <col min="1" max="2" width="14.140625" customWidth="1"/>
    <col min="3" max="3" width="12" customWidth="1"/>
    <col min="4" max="4" width="26.85546875" customWidth="1"/>
    <col min="5" max="5" width="11.28515625" customWidth="1"/>
    <col min="6" max="6" width="26.140625" customWidth="1"/>
    <col min="7" max="7" width="22.7109375" customWidth="1"/>
    <col min="8" max="8" width="9.140625" customWidth="1"/>
    <col min="9" max="9" width="11.42578125" customWidth="1"/>
    <col min="10" max="10" width="9.85546875" customWidth="1"/>
    <col min="11" max="11" width="24.85546875" customWidth="1"/>
    <col min="12" max="12" width="7.85546875" customWidth="1"/>
    <col min="13" max="13" width="70.7109375" customWidth="1"/>
    <col min="14" max="14" width="26" customWidth="1"/>
    <col min="15" max="18" width="9.140625" style="13" customWidth="1"/>
    <col min="19" max="19" width="83.140625" customWidth="1"/>
    <col min="20" max="20" width="13.140625" customWidth="1"/>
    <col min="21" max="21" width="16.42578125" hidden="1" customWidth="1"/>
    <col min="22" max="22" width="17.5703125" hidden="1" customWidth="1"/>
    <col min="23" max="23" width="13.28515625" hidden="1" customWidth="1"/>
    <col min="24" max="24" width="11" hidden="1" customWidth="1"/>
    <col min="25" max="31" width="10.140625" hidden="1" customWidth="1"/>
    <col min="32" max="32" width="32.7109375" customWidth="1"/>
    <col min="33" max="34" width="24.5703125" customWidth="1"/>
    <col min="35" max="35" width="10.42578125" customWidth="1"/>
    <col min="36" max="36" width="9.42578125" customWidth="1"/>
    <col min="37" max="37" width="8.85546875" customWidth="1"/>
  </cols>
  <sheetData>
    <row r="1" spans="1:37" s="52" customFormat="1" ht="60" customHeight="1">
      <c r="A1" s="48">
        <v>2018</v>
      </c>
      <c r="B1" s="48">
        <v>2019</v>
      </c>
      <c r="C1" s="49" t="s">
        <v>0</v>
      </c>
      <c r="D1" s="50" t="s">
        <v>1</v>
      </c>
      <c r="E1" s="50" t="s">
        <v>2</v>
      </c>
      <c r="F1" s="50" t="s">
        <v>376</v>
      </c>
      <c r="G1" s="10" t="s">
        <v>22</v>
      </c>
      <c r="H1" s="50" t="s">
        <v>3</v>
      </c>
      <c r="I1" s="10" t="s">
        <v>4</v>
      </c>
      <c r="J1" s="10" t="s">
        <v>377</v>
      </c>
      <c r="K1" s="50" t="s">
        <v>378</v>
      </c>
      <c r="L1" s="48" t="s">
        <v>5</v>
      </c>
      <c r="M1" s="50" t="s">
        <v>6</v>
      </c>
      <c r="N1" s="48" t="s">
        <v>7</v>
      </c>
      <c r="O1" s="53" t="s">
        <v>8</v>
      </c>
      <c r="P1" s="53" t="s">
        <v>9</v>
      </c>
      <c r="Q1" s="53" t="s">
        <v>10</v>
      </c>
      <c r="R1" s="53" t="s">
        <v>11</v>
      </c>
      <c r="S1" s="10" t="s">
        <v>139</v>
      </c>
      <c r="T1" s="50" t="s">
        <v>12</v>
      </c>
      <c r="U1" s="47" t="s">
        <v>13</v>
      </c>
      <c r="V1" s="47" t="s">
        <v>356</v>
      </c>
      <c r="W1" s="51" t="s">
        <v>14</v>
      </c>
      <c r="X1" s="51" t="s">
        <v>360</v>
      </c>
      <c r="Y1" s="51" t="s">
        <v>15</v>
      </c>
      <c r="Z1" s="51" t="s">
        <v>392</v>
      </c>
      <c r="AA1" s="51" t="s">
        <v>16</v>
      </c>
      <c r="AB1" s="51" t="s">
        <v>17</v>
      </c>
      <c r="AC1" s="51" t="s">
        <v>18</v>
      </c>
      <c r="AD1" s="51" t="s">
        <v>390</v>
      </c>
      <c r="AE1" s="51" t="s">
        <v>357</v>
      </c>
      <c r="AF1" s="10" t="s">
        <v>140</v>
      </c>
      <c r="AG1" s="10" t="s">
        <v>376</v>
      </c>
      <c r="AH1" s="10" t="s">
        <v>19</v>
      </c>
      <c r="AI1" s="10" t="s">
        <v>20</v>
      </c>
      <c r="AJ1" s="10" t="s">
        <v>21</v>
      </c>
      <c r="AK1" s="10" t="s">
        <v>23</v>
      </c>
    </row>
    <row r="2" spans="1:37" s="6" customFormat="1" ht="26.45" customHeight="1">
      <c r="A2" s="4" t="s">
        <v>49</v>
      </c>
      <c r="B2" s="4" t="s">
        <v>49</v>
      </c>
      <c r="C2" s="4">
        <v>18596</v>
      </c>
      <c r="D2" s="4" t="s">
        <v>314</v>
      </c>
      <c r="E2" s="4">
        <v>18626</v>
      </c>
      <c r="F2" s="4" t="str">
        <f>L2 &amp; "9" &amp; AK2 &amp; "EOC" &amp; E2 &amp; LEFT(AI2,1) &amp; "_" &amp; J2</f>
        <v>CA9RMREOC18626C_0005</v>
      </c>
      <c r="G2" s="4" t="s">
        <v>321</v>
      </c>
      <c r="H2" s="4" t="s">
        <v>30</v>
      </c>
      <c r="I2" s="4" t="s">
        <v>50</v>
      </c>
      <c r="J2" s="4" t="s">
        <v>143</v>
      </c>
      <c r="K2" s="4" t="str">
        <f>L2 &amp; "9" &amp; AK2 &amp; "ANC" &amp; C2 &amp; LEFT(AI2,1) &amp;"_" &amp; J2</f>
        <v>CA9RMRANC18596C_0005</v>
      </c>
      <c r="L2" s="4" t="s">
        <v>45</v>
      </c>
      <c r="M2" s="4" t="s">
        <v>149</v>
      </c>
      <c r="N2" s="4" t="s">
        <v>51</v>
      </c>
      <c r="O2" s="11"/>
      <c r="P2" s="11" t="s">
        <v>144</v>
      </c>
      <c r="Q2" s="11"/>
      <c r="R2" s="11"/>
      <c r="S2" s="5" t="s">
        <v>153</v>
      </c>
      <c r="T2" s="4" t="s">
        <v>27</v>
      </c>
      <c r="U2" s="42" t="s">
        <v>365</v>
      </c>
      <c r="V2" s="42" t="s">
        <v>365</v>
      </c>
      <c r="W2" s="42"/>
      <c r="X2" s="42"/>
      <c r="Y2" s="42"/>
      <c r="Z2" s="42"/>
      <c r="AA2" s="42"/>
      <c r="AB2" s="42"/>
      <c r="AC2" s="42"/>
      <c r="AD2" s="42"/>
      <c r="AE2" s="42"/>
      <c r="AF2" s="4" t="str">
        <f t="shared" ref="AF2:AF12" si="0">L2 &amp; " 2019 EOC " &amp; I2 &amp; " " &amp; AI2</f>
        <v>CA 2019 EOC 406-005-000 CHI</v>
      </c>
      <c r="AG2" s="4" t="str">
        <f t="shared" ref="AG2:AG12" si="1">F2</f>
        <v>CA9RMREOC18626C_0005</v>
      </c>
      <c r="AH2" s="12" t="s">
        <v>28</v>
      </c>
      <c r="AI2" s="4" t="s">
        <v>9</v>
      </c>
      <c r="AJ2" s="4">
        <v>2019</v>
      </c>
      <c r="AK2" s="8" t="s">
        <v>138</v>
      </c>
    </row>
    <row r="3" spans="1:37" s="6" customFormat="1" ht="26.45" customHeight="1">
      <c r="A3" s="4" t="s">
        <v>49</v>
      </c>
      <c r="B3" s="4" t="s">
        <v>49</v>
      </c>
      <c r="C3" s="4">
        <v>18963</v>
      </c>
      <c r="D3" s="4" t="s">
        <v>315</v>
      </c>
      <c r="E3" s="4">
        <v>18627</v>
      </c>
      <c r="F3" s="4" t="str">
        <f>L3 &amp; "9" &amp; AK3 &amp; "EOC" &amp; E3 &amp; LEFT(AI3,1) &amp; "_" &amp; J3</f>
        <v>CA9RMREOC18627K_0005</v>
      </c>
      <c r="G3" s="4" t="s">
        <v>322</v>
      </c>
      <c r="H3" s="4" t="s">
        <v>30</v>
      </c>
      <c r="I3" s="4" t="s">
        <v>50</v>
      </c>
      <c r="J3" s="4" t="s">
        <v>143</v>
      </c>
      <c r="K3" s="4" t="str">
        <f>L3 &amp; "9" &amp; AK3 &amp; "ANC" &amp; C3 &amp; LEFT(AI3,1) &amp;"_" &amp; J3</f>
        <v>CA9RMRANC18963K_0005</v>
      </c>
      <c r="L3" s="4" t="s">
        <v>45</v>
      </c>
      <c r="M3" s="4" t="s">
        <v>150</v>
      </c>
      <c r="N3" s="4" t="s">
        <v>51</v>
      </c>
      <c r="O3" s="11"/>
      <c r="P3" s="11"/>
      <c r="Q3" s="11" t="s">
        <v>145</v>
      </c>
      <c r="R3" s="11"/>
      <c r="S3" s="5" t="s">
        <v>154</v>
      </c>
      <c r="T3" s="4" t="s">
        <v>27</v>
      </c>
      <c r="U3" s="42" t="s">
        <v>365</v>
      </c>
      <c r="V3" s="42" t="s">
        <v>365</v>
      </c>
      <c r="W3" s="42"/>
      <c r="X3" s="42"/>
      <c r="Y3" s="42"/>
      <c r="Z3" s="42"/>
      <c r="AA3" s="42"/>
      <c r="AB3" s="42"/>
      <c r="AC3" s="42"/>
      <c r="AD3" s="42"/>
      <c r="AE3" s="42"/>
      <c r="AF3" s="4" t="str">
        <f t="shared" si="0"/>
        <v>CA 2019 EOC 406-005-000 KOR</v>
      </c>
      <c r="AG3" s="4" t="str">
        <f t="shared" si="1"/>
        <v>CA9RMREOC18627K_0005</v>
      </c>
      <c r="AH3" s="12" t="s">
        <v>28</v>
      </c>
      <c r="AI3" s="4" t="s">
        <v>10</v>
      </c>
      <c r="AJ3" s="4">
        <v>2019</v>
      </c>
      <c r="AK3" s="8" t="s">
        <v>138</v>
      </c>
    </row>
    <row r="4" spans="1:37" s="6" customFormat="1" ht="26.45" customHeight="1">
      <c r="A4" s="4" t="s">
        <v>49</v>
      </c>
      <c r="B4" s="4" t="s">
        <v>49</v>
      </c>
      <c r="C4" s="4">
        <v>18964</v>
      </c>
      <c r="D4" s="4" t="s">
        <v>316</v>
      </c>
      <c r="E4" s="4">
        <v>18628</v>
      </c>
      <c r="F4" s="4" t="str">
        <f>L4 &amp; "9" &amp; AK4 &amp; "EOC" &amp; E4 &amp; LEFT(AI4,1) &amp; "_" &amp; J4</f>
        <v>CA9RMREOC18628S_0005</v>
      </c>
      <c r="G4" s="4" t="s">
        <v>323</v>
      </c>
      <c r="H4" s="4" t="s">
        <v>30</v>
      </c>
      <c r="I4" s="4" t="s">
        <v>50</v>
      </c>
      <c r="J4" s="4" t="s">
        <v>143</v>
      </c>
      <c r="K4" s="4" t="str">
        <f>L4 &amp; "9" &amp; AK4 &amp; "ANC" &amp; C4 &amp; LEFT(AI4,1) &amp;"_" &amp; J4</f>
        <v>CA9RMRANC18964S_0005</v>
      </c>
      <c r="L4" s="4" t="s">
        <v>45</v>
      </c>
      <c r="M4" s="4" t="s">
        <v>148</v>
      </c>
      <c r="N4" s="4" t="s">
        <v>51</v>
      </c>
      <c r="O4" s="11" t="s">
        <v>141</v>
      </c>
      <c r="P4" s="11"/>
      <c r="Q4" s="11"/>
      <c r="R4" s="11"/>
      <c r="S4" s="5" t="s">
        <v>152</v>
      </c>
      <c r="T4" s="4" t="s">
        <v>27</v>
      </c>
      <c r="U4" s="42" t="s">
        <v>363</v>
      </c>
      <c r="V4" s="42" t="s">
        <v>364</v>
      </c>
      <c r="W4" s="42"/>
      <c r="X4" s="42"/>
      <c r="Y4" s="42"/>
      <c r="Z4" s="42"/>
      <c r="AA4" s="42">
        <v>43410</v>
      </c>
      <c r="AB4" s="42">
        <v>43410</v>
      </c>
      <c r="AC4" s="42"/>
      <c r="AD4" s="42"/>
      <c r="AE4" s="42"/>
      <c r="AF4" s="4" t="str">
        <f t="shared" si="0"/>
        <v>CA 2019 EOC 406-005-000 SPA</v>
      </c>
      <c r="AG4" s="4" t="str">
        <f t="shared" si="1"/>
        <v>CA9RMREOC18628S_0005</v>
      </c>
      <c r="AH4" s="12" t="s">
        <v>28</v>
      </c>
      <c r="AI4" s="4" t="s">
        <v>8</v>
      </c>
      <c r="AJ4" s="4">
        <v>2019</v>
      </c>
      <c r="AK4" s="8" t="s">
        <v>138</v>
      </c>
    </row>
    <row r="5" spans="1:37" s="6" customFormat="1" ht="26.45" customHeight="1">
      <c r="A5" s="4" t="s">
        <v>49</v>
      </c>
      <c r="B5" s="4" t="s">
        <v>49</v>
      </c>
      <c r="C5" s="4">
        <v>18965</v>
      </c>
      <c r="D5" s="4" t="s">
        <v>317</v>
      </c>
      <c r="E5" s="4">
        <v>18629</v>
      </c>
      <c r="F5" s="4" t="str">
        <f>L5 &amp; "9" &amp; AK5 &amp; "EOC" &amp; E5 &amp; LEFT(AI5,1) &amp; "_" &amp; J5</f>
        <v>CA9RMREOC18629V_0005</v>
      </c>
      <c r="G5" s="4" t="s">
        <v>324</v>
      </c>
      <c r="H5" s="4" t="s">
        <v>30</v>
      </c>
      <c r="I5" s="4" t="s">
        <v>50</v>
      </c>
      <c r="J5" s="4" t="s">
        <v>143</v>
      </c>
      <c r="K5" s="4" t="str">
        <f>L5 &amp; "9" &amp; AK5 &amp; "ANC" &amp; C5 &amp; LEFT(AI5,1) &amp;"_" &amp; J5</f>
        <v>CA9RMRANC18965V_0005</v>
      </c>
      <c r="L5" s="4" t="s">
        <v>45</v>
      </c>
      <c r="M5" s="4" t="s">
        <v>151</v>
      </c>
      <c r="N5" s="4" t="s">
        <v>51</v>
      </c>
      <c r="O5" s="11"/>
      <c r="P5" s="11"/>
      <c r="Q5" s="11"/>
      <c r="R5" s="11" t="s">
        <v>146</v>
      </c>
      <c r="S5" s="5" t="s">
        <v>155</v>
      </c>
      <c r="T5" s="4" t="s">
        <v>27</v>
      </c>
      <c r="U5" s="42" t="s">
        <v>365</v>
      </c>
      <c r="V5" s="42" t="s">
        <v>365</v>
      </c>
      <c r="W5" s="42"/>
      <c r="X5" s="42"/>
      <c r="Y5" s="42"/>
      <c r="Z5" s="42"/>
      <c r="AA5" s="42"/>
      <c r="AB5" s="42"/>
      <c r="AC5" s="42"/>
      <c r="AD5" s="42"/>
      <c r="AE5" s="42"/>
      <c r="AF5" s="4" t="str">
        <f t="shared" si="0"/>
        <v>CA 2019 EOC 406-005-000 VIE</v>
      </c>
      <c r="AG5" s="4" t="str">
        <f t="shared" si="1"/>
        <v>CA9RMREOC18629V_0005</v>
      </c>
      <c r="AH5" s="12" t="s">
        <v>28</v>
      </c>
      <c r="AI5" s="4" t="s">
        <v>11</v>
      </c>
      <c r="AJ5" s="4">
        <v>2019</v>
      </c>
      <c r="AK5" s="8" t="s">
        <v>138</v>
      </c>
    </row>
    <row r="6" spans="1:37" s="6" customFormat="1" ht="26.45" customHeight="1">
      <c r="A6" s="2" t="s">
        <v>84</v>
      </c>
      <c r="B6" s="2" t="s">
        <v>84</v>
      </c>
      <c r="C6" s="4">
        <v>19204</v>
      </c>
      <c r="D6" s="4" t="s">
        <v>318</v>
      </c>
      <c r="E6" s="4" t="s">
        <v>24</v>
      </c>
      <c r="F6" s="4" t="s">
        <v>24</v>
      </c>
      <c r="G6" s="4" t="s">
        <v>325</v>
      </c>
      <c r="H6" s="4" t="s">
        <v>30</v>
      </c>
      <c r="I6" s="4" t="s">
        <v>85</v>
      </c>
      <c r="J6" s="4" t="s">
        <v>147</v>
      </c>
      <c r="K6" s="4" t="str">
        <f>L6 &amp; "9" &amp; AK6 &amp; "ANC" &amp; C6 &amp; LEFT(AI6,1) &amp;"_" &amp; J6</f>
        <v>NJ9JMRANC19204S_0013</v>
      </c>
      <c r="L6" s="4" t="s">
        <v>81</v>
      </c>
      <c r="M6" s="4" t="s">
        <v>156</v>
      </c>
      <c r="N6" s="4" t="s">
        <v>82</v>
      </c>
      <c r="O6" s="11" t="s">
        <v>141</v>
      </c>
      <c r="P6" s="11"/>
      <c r="Q6" s="11"/>
      <c r="R6" s="11"/>
      <c r="S6" s="9" t="s">
        <v>158</v>
      </c>
      <c r="T6" s="4" t="s">
        <v>33</v>
      </c>
      <c r="U6" s="42" t="s">
        <v>362</v>
      </c>
      <c r="V6" s="42" t="s">
        <v>361</v>
      </c>
      <c r="W6" s="42"/>
      <c r="X6" s="42"/>
      <c r="Y6" s="42"/>
      <c r="Z6" s="42"/>
      <c r="AA6" s="42">
        <v>43410</v>
      </c>
      <c r="AB6" s="42">
        <v>43410</v>
      </c>
      <c r="AC6" s="42"/>
      <c r="AD6" s="42"/>
      <c r="AE6" s="42"/>
      <c r="AF6" s="4" t="str">
        <f t="shared" si="0"/>
        <v>NJ 2019 EOC 434-013-000 SPA</v>
      </c>
      <c r="AG6" s="4" t="str">
        <f t="shared" si="1"/>
        <v>N/A</v>
      </c>
      <c r="AH6" s="12" t="s">
        <v>28</v>
      </c>
      <c r="AI6" s="4" t="s">
        <v>8</v>
      </c>
      <c r="AJ6" s="4">
        <v>2019</v>
      </c>
      <c r="AK6" s="4" t="s">
        <v>83</v>
      </c>
    </row>
    <row r="7" spans="1:37" s="6" customFormat="1" ht="26.45" customHeight="1">
      <c r="A7" s="2" t="s">
        <v>84</v>
      </c>
      <c r="B7" s="2" t="s">
        <v>84</v>
      </c>
      <c r="C7" s="4" t="s">
        <v>24</v>
      </c>
      <c r="D7" s="4" t="s">
        <v>24</v>
      </c>
      <c r="E7" s="4">
        <v>19068</v>
      </c>
      <c r="F7" s="4" t="str">
        <f>L7 &amp; "9" &amp; AK7 &amp; "EOC" &amp; E7 &amp; LEFT(AI7,1) &amp; "_" &amp; J7</f>
        <v>NJ9JMREOC19068S_0013</v>
      </c>
      <c r="G7" s="4" t="s">
        <v>325</v>
      </c>
      <c r="H7" s="4" t="s">
        <v>25</v>
      </c>
      <c r="I7" s="4" t="s">
        <v>85</v>
      </c>
      <c r="J7" s="4" t="s">
        <v>147</v>
      </c>
      <c r="K7" s="4" t="s">
        <v>24</v>
      </c>
      <c r="L7" s="4" t="s">
        <v>81</v>
      </c>
      <c r="M7" s="4" t="s">
        <v>157</v>
      </c>
      <c r="N7" s="4" t="s">
        <v>82</v>
      </c>
      <c r="O7" s="11" t="s">
        <v>141</v>
      </c>
      <c r="P7" s="11"/>
      <c r="Q7" s="11"/>
      <c r="R7" s="11"/>
      <c r="S7" s="9" t="s">
        <v>158</v>
      </c>
      <c r="T7" s="4" t="s">
        <v>33</v>
      </c>
      <c r="U7" s="42"/>
      <c r="V7" s="42"/>
      <c r="W7" s="42"/>
      <c r="X7" s="42"/>
      <c r="Y7" s="42"/>
      <c r="Z7" s="42"/>
      <c r="AA7" s="42"/>
      <c r="AB7" s="42"/>
      <c r="AC7" s="42"/>
      <c r="AD7" s="42"/>
      <c r="AE7" s="42"/>
      <c r="AF7" s="4" t="str">
        <f t="shared" si="0"/>
        <v>NJ 2019 EOC 434-013-000 SPA</v>
      </c>
      <c r="AG7" s="4" t="str">
        <f t="shared" si="1"/>
        <v>NJ9JMREOC19068S_0013</v>
      </c>
      <c r="AH7" s="12" t="s">
        <v>28</v>
      </c>
      <c r="AI7" s="4" t="s">
        <v>8</v>
      </c>
      <c r="AJ7" s="4">
        <v>2019</v>
      </c>
      <c r="AK7" s="4" t="s">
        <v>83</v>
      </c>
    </row>
    <row r="8" spans="1:37" s="6" customFormat="1" ht="26.45" customHeight="1">
      <c r="A8" s="3" t="s">
        <v>90</v>
      </c>
      <c r="B8" s="3" t="s">
        <v>91</v>
      </c>
      <c r="C8" s="4">
        <v>19211</v>
      </c>
      <c r="D8" s="4" t="s">
        <v>310</v>
      </c>
      <c r="E8" s="4" t="s">
        <v>24</v>
      </c>
      <c r="F8" s="4" t="s">
        <v>24</v>
      </c>
      <c r="G8" s="4" t="s">
        <v>319</v>
      </c>
      <c r="H8" s="4" t="s">
        <v>30</v>
      </c>
      <c r="I8" s="4" t="s">
        <v>92</v>
      </c>
      <c r="J8" s="4" t="s">
        <v>142</v>
      </c>
      <c r="K8" s="4" t="str">
        <f>L8 &amp; "9" &amp; AK8 &amp; "ANC" &amp; C8 &amp; LEFT(AI8,1) &amp;"_" &amp; J8</f>
        <v>NY9UMRANC19211S_0002</v>
      </c>
      <c r="L8" s="4" t="s">
        <v>89</v>
      </c>
      <c r="M8" s="4" t="s">
        <v>164</v>
      </c>
      <c r="N8" s="4" t="s">
        <v>94</v>
      </c>
      <c r="O8" s="11" t="s">
        <v>141</v>
      </c>
      <c r="P8" s="11"/>
      <c r="Q8" s="11"/>
      <c r="R8" s="11"/>
      <c r="S8" s="5" t="s">
        <v>163</v>
      </c>
      <c r="T8" s="4" t="s">
        <v>33</v>
      </c>
      <c r="U8" s="42" t="s">
        <v>362</v>
      </c>
      <c r="V8" s="42" t="s">
        <v>361</v>
      </c>
      <c r="W8" s="42"/>
      <c r="X8" s="42"/>
      <c r="Y8" s="42"/>
      <c r="Z8" s="42"/>
      <c r="AA8" s="42">
        <v>43410</v>
      </c>
      <c r="AB8" s="42">
        <v>43410</v>
      </c>
      <c r="AC8" s="42"/>
      <c r="AD8" s="42"/>
      <c r="AE8" s="42"/>
      <c r="AF8" s="4" t="str">
        <f t="shared" si="0"/>
        <v>NY 2019 EOC 485-002-000 SPA</v>
      </c>
      <c r="AG8" s="4" t="str">
        <f t="shared" si="1"/>
        <v>N/A</v>
      </c>
      <c r="AH8" s="12" t="s">
        <v>28</v>
      </c>
      <c r="AI8" s="4" t="s">
        <v>8</v>
      </c>
      <c r="AJ8" s="4">
        <v>2019</v>
      </c>
      <c r="AK8" s="4" t="s">
        <v>131</v>
      </c>
    </row>
    <row r="9" spans="1:37" s="6" customFormat="1" ht="26.45" customHeight="1">
      <c r="A9" s="3" t="s">
        <v>90</v>
      </c>
      <c r="B9" s="3" t="s">
        <v>91</v>
      </c>
      <c r="C9" s="4" t="s">
        <v>24</v>
      </c>
      <c r="D9" s="4" t="s">
        <v>24</v>
      </c>
      <c r="E9" s="4">
        <v>19075</v>
      </c>
      <c r="F9" s="4" t="str">
        <f>L9 &amp; "9" &amp; AK9 &amp; "EOC" &amp; E9 &amp; LEFT(AI9,1) &amp; "_" &amp; J9</f>
        <v>NY9UMREOC19075S_0002</v>
      </c>
      <c r="G9" s="4" t="s">
        <v>319</v>
      </c>
      <c r="H9" s="4" t="s">
        <v>25</v>
      </c>
      <c r="I9" s="4" t="s">
        <v>92</v>
      </c>
      <c r="J9" s="4" t="s">
        <v>142</v>
      </c>
      <c r="K9" s="4" t="s">
        <v>24</v>
      </c>
      <c r="L9" s="4" t="s">
        <v>89</v>
      </c>
      <c r="M9" s="4" t="s">
        <v>165</v>
      </c>
      <c r="N9" s="4" t="s">
        <v>94</v>
      </c>
      <c r="O9" s="11" t="s">
        <v>141</v>
      </c>
      <c r="P9" s="11"/>
      <c r="Q9" s="11"/>
      <c r="R9" s="11"/>
      <c r="S9" s="5" t="s">
        <v>163</v>
      </c>
      <c r="T9" s="4" t="s">
        <v>33</v>
      </c>
      <c r="U9" s="42"/>
      <c r="V9" s="42"/>
      <c r="W9" s="42"/>
      <c r="X9" s="42"/>
      <c r="Y9" s="42"/>
      <c r="Z9" s="42"/>
      <c r="AA9" s="42"/>
      <c r="AB9" s="42"/>
      <c r="AC9" s="42"/>
      <c r="AD9" s="42"/>
      <c r="AE9" s="42"/>
      <c r="AF9" s="4" t="str">
        <f t="shared" si="0"/>
        <v>NY 2019 EOC 485-002-000 SPA</v>
      </c>
      <c r="AG9" s="4" t="str">
        <f t="shared" si="1"/>
        <v>NY9UMREOC19075S_0002</v>
      </c>
      <c r="AH9" s="12" t="s">
        <v>28</v>
      </c>
      <c r="AI9" s="4" t="s">
        <v>8</v>
      </c>
      <c r="AJ9" s="4">
        <v>2019</v>
      </c>
      <c r="AK9" s="4" t="s">
        <v>131</v>
      </c>
    </row>
    <row r="10" spans="1:37" s="6" customFormat="1" ht="36.6" customHeight="1">
      <c r="A10" s="15" t="s">
        <v>115</v>
      </c>
      <c r="B10" s="15" t="s">
        <v>116</v>
      </c>
      <c r="C10" s="4">
        <v>25927</v>
      </c>
      <c r="D10" s="4" t="s">
        <v>311</v>
      </c>
      <c r="E10" s="4">
        <v>18938</v>
      </c>
      <c r="F10" s="4" t="str">
        <f>L10 &amp; "9" &amp; AK10 &amp; "EOC" &amp; E10 &amp; LEFT(AI10,1) &amp; "_" &amp; J10</f>
        <v>TX9UXREOC18938S_0005</v>
      </c>
      <c r="G10" s="4" t="s">
        <v>320</v>
      </c>
      <c r="H10" s="4" t="s">
        <v>30</v>
      </c>
      <c r="I10" s="4" t="s">
        <v>117</v>
      </c>
      <c r="J10" s="4" t="s">
        <v>143</v>
      </c>
      <c r="K10" s="4" t="str">
        <f>L10 &amp; "9" &amp; AK10 &amp; "ANC" &amp; C10 &amp; LEFT(AI10,1) &amp;"_" &amp; J10</f>
        <v>TX9UXRANC25927S_0005</v>
      </c>
      <c r="L10" s="4" t="s">
        <v>113</v>
      </c>
      <c r="M10" s="4" t="s">
        <v>159</v>
      </c>
      <c r="N10" s="4" t="s">
        <v>114</v>
      </c>
      <c r="O10" s="11" t="s">
        <v>141</v>
      </c>
      <c r="P10" s="11"/>
      <c r="Q10" s="11"/>
      <c r="R10" s="11"/>
      <c r="S10" s="5" t="s">
        <v>162</v>
      </c>
      <c r="T10" s="4" t="s">
        <v>27</v>
      </c>
      <c r="U10" s="42"/>
      <c r="V10" s="42"/>
      <c r="W10" s="42"/>
      <c r="X10" s="42"/>
      <c r="Y10" s="42"/>
      <c r="Z10" s="42"/>
      <c r="AA10" s="42"/>
      <c r="AB10" s="42"/>
      <c r="AC10" s="42"/>
      <c r="AD10" s="42"/>
      <c r="AE10" s="42"/>
      <c r="AF10" s="4" t="str">
        <f t="shared" si="0"/>
        <v>TX 2019 EOC 468-005-000 SPA</v>
      </c>
      <c r="AG10" s="4" t="str">
        <f t="shared" si="1"/>
        <v>TX9UXREOC18938S_0005</v>
      </c>
      <c r="AH10" s="12" t="s">
        <v>28</v>
      </c>
      <c r="AI10" s="4" t="s">
        <v>8</v>
      </c>
      <c r="AJ10" s="4">
        <v>2019</v>
      </c>
      <c r="AK10" s="4" t="s">
        <v>126</v>
      </c>
    </row>
    <row r="11" spans="1:37" s="6" customFormat="1" ht="26.45" customHeight="1">
      <c r="A11" s="15" t="s">
        <v>119</v>
      </c>
      <c r="B11" s="15" t="s">
        <v>116</v>
      </c>
      <c r="C11" s="4">
        <v>25928</v>
      </c>
      <c r="D11" s="4" t="s">
        <v>312</v>
      </c>
      <c r="E11" s="4">
        <v>18938</v>
      </c>
      <c r="F11" s="4" t="str">
        <f>L11 &amp; "9" &amp; AK11 &amp; "EOC" &amp; E11 &amp; LEFT(AI11,1) &amp; "_" &amp; J11</f>
        <v>TX9UXREOC18938S_0005</v>
      </c>
      <c r="G11" s="4" t="s">
        <v>320</v>
      </c>
      <c r="H11" s="4" t="s">
        <v>30</v>
      </c>
      <c r="I11" s="4" t="s">
        <v>117</v>
      </c>
      <c r="J11" s="4" t="s">
        <v>143</v>
      </c>
      <c r="K11" s="4" t="str">
        <f>L11 &amp; "9" &amp; AK11 &amp; "ANC" &amp; C11 &amp; LEFT(AI11,1) &amp;"_" &amp; J11</f>
        <v>TX9UXRANC25928S_0005</v>
      </c>
      <c r="L11" s="4" t="s">
        <v>113</v>
      </c>
      <c r="M11" s="4" t="s">
        <v>160</v>
      </c>
      <c r="N11" s="4" t="s">
        <v>114</v>
      </c>
      <c r="O11" s="11" t="s">
        <v>141</v>
      </c>
      <c r="P11" s="11"/>
      <c r="Q11" s="11"/>
      <c r="R11" s="11"/>
      <c r="S11" s="9" t="s">
        <v>162</v>
      </c>
      <c r="T11" s="4" t="s">
        <v>27</v>
      </c>
      <c r="U11" s="42"/>
      <c r="V11" s="42"/>
      <c r="W11" s="42"/>
      <c r="X11" s="42"/>
      <c r="Y11" s="42"/>
      <c r="Z11" s="42"/>
      <c r="AA11" s="42"/>
      <c r="AB11" s="42"/>
      <c r="AC11" s="42"/>
      <c r="AD11" s="42"/>
      <c r="AE11" s="42"/>
      <c r="AF11" s="4" t="str">
        <f t="shared" si="0"/>
        <v>TX 2019 EOC 468-005-000 SPA</v>
      </c>
      <c r="AG11" s="4" t="str">
        <f t="shared" si="1"/>
        <v>TX9UXREOC18938S_0005</v>
      </c>
      <c r="AH11" s="12" t="s">
        <v>28</v>
      </c>
      <c r="AI11" s="4" t="s">
        <v>8</v>
      </c>
      <c r="AJ11" s="4">
        <v>2019</v>
      </c>
      <c r="AK11" s="4" t="s">
        <v>126</v>
      </c>
    </row>
    <row r="12" spans="1:37" s="6" customFormat="1" ht="26.45" customHeight="1">
      <c r="A12" s="15" t="s">
        <v>121</v>
      </c>
      <c r="B12" s="15" t="s">
        <v>116</v>
      </c>
      <c r="C12" s="4">
        <v>25929</v>
      </c>
      <c r="D12" s="4" t="s">
        <v>313</v>
      </c>
      <c r="E12" s="4">
        <v>18938</v>
      </c>
      <c r="F12" s="4" t="str">
        <f>L12 &amp; "9" &amp; AK12 &amp; "EOC" &amp; E12 &amp; LEFT(AI12,1) &amp; "_" &amp; J12</f>
        <v>TX9UXREOC18938S_0005</v>
      </c>
      <c r="G12" s="4" t="s">
        <v>320</v>
      </c>
      <c r="H12" s="4" t="s">
        <v>30</v>
      </c>
      <c r="I12" s="4" t="s">
        <v>117</v>
      </c>
      <c r="J12" s="4" t="s">
        <v>143</v>
      </c>
      <c r="K12" s="4" t="str">
        <f>L12 &amp; "9" &amp; AK12 &amp; "ANC" &amp; C12 &amp; LEFT(AI12,1) &amp;"_" &amp; J12</f>
        <v>TX9UXRANC25929S_0005</v>
      </c>
      <c r="L12" s="4" t="s">
        <v>113</v>
      </c>
      <c r="M12" s="4" t="s">
        <v>161</v>
      </c>
      <c r="N12" s="4" t="s">
        <v>114</v>
      </c>
      <c r="O12" s="11" t="s">
        <v>141</v>
      </c>
      <c r="P12" s="11"/>
      <c r="Q12" s="11"/>
      <c r="R12" s="11"/>
      <c r="S12" s="9" t="s">
        <v>162</v>
      </c>
      <c r="T12" s="4" t="s">
        <v>27</v>
      </c>
      <c r="U12" s="42"/>
      <c r="V12" s="42"/>
      <c r="W12" s="42"/>
      <c r="X12" s="42"/>
      <c r="Y12" s="42"/>
      <c r="Z12" s="42"/>
      <c r="AA12" s="42"/>
      <c r="AB12" s="42"/>
      <c r="AC12" s="42"/>
      <c r="AD12" s="42"/>
      <c r="AE12" s="42"/>
      <c r="AF12" s="4" t="str">
        <f t="shared" si="0"/>
        <v>TX 2019 EOC 468-005-000 SPA</v>
      </c>
      <c r="AG12" s="4" t="str">
        <f t="shared" si="1"/>
        <v>TX9UXREOC18938S_0005</v>
      </c>
      <c r="AH12" s="12" t="s">
        <v>28</v>
      </c>
      <c r="AI12" s="4" t="s">
        <v>8</v>
      </c>
      <c r="AJ12" s="4">
        <v>2019</v>
      </c>
      <c r="AK12" s="4" t="s">
        <v>126</v>
      </c>
    </row>
    <row r="13" spans="1:37" ht="14.45" customHeight="1"/>
    <row r="14" spans="1:37" s="41" customFormat="1">
      <c r="A14" s="56" t="s">
        <v>391</v>
      </c>
      <c r="M14" s="6"/>
      <c r="N14" s="6"/>
      <c r="O14" s="54"/>
      <c r="P14" s="54"/>
      <c r="Q14" s="54"/>
      <c r="R14" s="54"/>
      <c r="U14" s="55"/>
      <c r="V14" s="54"/>
      <c r="W14" s="54"/>
      <c r="X14" s="54"/>
      <c r="Y14" s="54"/>
      <c r="AA14" s="54"/>
    </row>
    <row r="15" spans="1:37">
      <c r="A15" s="16"/>
      <c r="B15" t="s">
        <v>177</v>
      </c>
      <c r="M15" s="1"/>
      <c r="N15" s="1"/>
      <c r="U15" s="36"/>
      <c r="V15" s="13"/>
      <c r="W15" s="13"/>
      <c r="X15" s="13"/>
      <c r="Y15" s="13"/>
      <c r="AA15" s="13"/>
    </row>
    <row r="16" spans="1:37">
      <c r="A16" s="3"/>
      <c r="B16" t="s">
        <v>180</v>
      </c>
      <c r="M16" s="1"/>
      <c r="N16" s="1"/>
      <c r="U16" s="36"/>
      <c r="V16" s="13"/>
      <c r="W16" s="13"/>
      <c r="X16" s="13"/>
      <c r="Y16" s="13"/>
      <c r="AA16" s="13"/>
    </row>
    <row r="17" spans="1:27">
      <c r="A17" s="2"/>
      <c r="B17" t="s">
        <v>180</v>
      </c>
      <c r="M17" s="1"/>
      <c r="N17" s="1"/>
      <c r="U17" s="36"/>
      <c r="V17" s="13"/>
      <c r="W17" s="13"/>
      <c r="X17" s="13"/>
      <c r="Y17" s="13"/>
      <c r="AA17" s="13"/>
    </row>
    <row r="18" spans="1:27">
      <c r="A18" s="17" t="s">
        <v>178</v>
      </c>
      <c r="B18" t="s">
        <v>179</v>
      </c>
      <c r="M18" s="1"/>
      <c r="N18" s="1"/>
      <c r="U18" s="36"/>
      <c r="V18" s="13"/>
      <c r="W18" s="13"/>
      <c r="X18" s="13"/>
      <c r="Y18" s="13"/>
      <c r="AA18" s="13"/>
    </row>
  </sheetData>
  <autoFilter ref="A1:AK1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Change Log</vt:lpstr>
      <vt:lpstr>ENG</vt:lpstr>
      <vt:lpstr>Translations</vt:lpstr>
      <vt:lpstr>ENG!_FilterDatabase</vt:lpstr>
      <vt:lpstr>Translations!_FilterDatabase</vt:lpstr>
    </vt:vector>
  </TitlesOfParts>
  <Company>Comprehensive Health Management,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 Siva Prasad</cp:lastModifiedBy>
  <dcterms:created xsi:type="dcterms:W3CDTF">2018-06-13T16:06:56Z</dcterms:created>
  <dcterms:modified xsi:type="dcterms:W3CDTF">2019-05-28T14:26:48Z</dcterms:modified>
</cp:coreProperties>
</file>