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dha\Documents\"/>
    </mc:Choice>
  </mc:AlternateContent>
  <xr:revisionPtr revIDLastSave="0" documentId="13_ncr:1_{138A66A1-977D-45A8-A7BF-D6A7C1A8CE97}" xr6:coauthVersionLast="47" xr6:coauthVersionMax="47" xr10:uidLastSave="{00000000-0000-0000-0000-000000000000}"/>
  <bookViews>
    <workbookView xWindow="4080" yWindow="1830" windowWidth="21600" windowHeight="11385" xr2:uid="{D060B9AD-FF3E-46F7-A8DC-92EBDF8AB394}"/>
  </bookViews>
  <sheets>
    <sheet name="Master. Trim.Rt.Lt.mid.upper et" sheetId="1" r:id="rId1"/>
    <sheet name="blank. missing values. number t" sheetId="2" r:id="rId2"/>
    <sheet name="Duplicates and parsing data" sheetId="3" r:id="rId3"/>
    <sheet name="Top 10 formulas" sheetId="4" r:id="rId4"/>
    <sheet name="Pivot tables" sheetId="9" r:id="rId5"/>
    <sheet name="Statistics" sheetId="5" r:id="rId6"/>
  </sheets>
  <calcPr calcId="191029"/>
  <pivotCaches>
    <pivotCache cacheId="9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9" i="5" l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2" i="5"/>
  <c r="G24" i="5"/>
  <c r="G25" i="5"/>
  <c r="G26" i="5"/>
  <c r="G27" i="5"/>
  <c r="G23" i="5"/>
  <c r="E32" i="4" l="1"/>
  <c r="E31" i="4"/>
  <c r="E30" i="4"/>
  <c r="C30" i="4"/>
  <c r="C31" i="4"/>
  <c r="C32" i="4"/>
  <c r="C33" i="4"/>
  <c r="C29" i="4"/>
  <c r="B30" i="4"/>
  <c r="B31" i="4"/>
  <c r="B29" i="4"/>
  <c r="A30" i="4"/>
  <c r="G23" i="4"/>
  <c r="F23" i="4"/>
  <c r="E23" i="4"/>
  <c r="D24" i="4"/>
  <c r="B23" i="4"/>
  <c r="A23" i="4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2" i="1"/>
  <c r="E13" i="3"/>
  <c r="E14" i="3"/>
  <c r="E15" i="3"/>
  <c r="E16" i="3"/>
  <c r="E17" i="3"/>
  <c r="E18" i="3"/>
  <c r="E19" i="3"/>
  <c r="E6" i="3"/>
  <c r="E7" i="3"/>
  <c r="E8" i="3"/>
  <c r="E9" i="3"/>
  <c r="E10" i="3"/>
  <c r="E11" i="3"/>
  <c r="E12" i="3"/>
  <c r="E3" i="3"/>
  <c r="E4" i="3"/>
  <c r="E5" i="3"/>
  <c r="E2" i="3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G25" i="1"/>
  <c r="G26" i="1"/>
  <c r="G27" i="1"/>
  <c r="G28" i="1"/>
  <c r="G29" i="1"/>
  <c r="G30" i="1"/>
  <c r="G31" i="1"/>
  <c r="G32" i="1"/>
  <c r="G33" i="1"/>
  <c r="G24" i="1"/>
  <c r="F25" i="1"/>
  <c r="F26" i="1"/>
  <c r="F27" i="1"/>
  <c r="F28" i="1"/>
  <c r="F29" i="1"/>
  <c r="F30" i="1"/>
  <c r="F31" i="1"/>
  <c r="F32" i="1"/>
  <c r="F33" i="1"/>
  <c r="F24" i="1"/>
  <c r="E25" i="1"/>
  <c r="E26" i="1"/>
  <c r="E27" i="1"/>
  <c r="E28" i="1"/>
  <c r="E29" i="1"/>
  <c r="E30" i="1"/>
  <c r="E31" i="1"/>
  <c r="E32" i="1"/>
  <c r="E33" i="1"/>
  <c r="E24" i="1"/>
  <c r="D25" i="1"/>
  <c r="D26" i="1"/>
  <c r="D27" i="1"/>
  <c r="D28" i="1"/>
  <c r="D29" i="1"/>
  <c r="D30" i="1"/>
  <c r="D31" i="1"/>
  <c r="D32" i="1"/>
  <c r="D33" i="1"/>
  <c r="D24" i="1"/>
  <c r="C25" i="1"/>
  <c r="C26" i="1"/>
  <c r="C27" i="1"/>
  <c r="C28" i="1"/>
  <c r="C29" i="1"/>
  <c r="C30" i="1"/>
  <c r="C31" i="1"/>
  <c r="C32" i="1"/>
  <c r="C33" i="1"/>
  <c r="C24" i="1"/>
  <c r="B25" i="1"/>
  <c r="B26" i="1"/>
  <c r="B27" i="1"/>
  <c r="B28" i="1"/>
  <c r="B29" i="1"/>
  <c r="B30" i="1"/>
  <c r="B31" i="1"/>
  <c r="B32" i="1"/>
  <c r="B33" i="1"/>
  <c r="B24" i="1"/>
  <c r="A25" i="1"/>
  <c r="A26" i="1"/>
  <c r="A27" i="1"/>
  <c r="A28" i="1"/>
  <c r="A29" i="1"/>
  <c r="A30" i="1"/>
  <c r="A31" i="1"/>
  <c r="A32" i="1"/>
  <c r="A33" i="1"/>
  <c r="A24" i="1"/>
</calcChain>
</file>

<file path=xl/sharedStrings.xml><?xml version="1.0" encoding="utf-8"?>
<sst xmlns="http://schemas.openxmlformats.org/spreadsheetml/2006/main" count="615" uniqueCount="160">
  <si>
    <t>Therapist Name</t>
  </si>
  <si>
    <t>Units billed</t>
  </si>
  <si>
    <t>Productivity</t>
  </si>
  <si>
    <t>Department worked</t>
  </si>
  <si>
    <t>Clock hours</t>
  </si>
  <si>
    <t>Home address</t>
  </si>
  <si>
    <t>Manager</t>
  </si>
  <si>
    <t>Soorya</t>
  </si>
  <si>
    <t>Vijay</t>
  </si>
  <si>
    <t>Superstar</t>
  </si>
  <si>
    <t>Vivek</t>
  </si>
  <si>
    <t>Vadivel</t>
  </si>
  <si>
    <t>Chimbu</t>
  </si>
  <si>
    <t>Aarya</t>
  </si>
  <si>
    <t>Dhanoosh</t>
  </si>
  <si>
    <t>SKJ</t>
  </si>
  <si>
    <t>Jim</t>
  </si>
  <si>
    <t>Jacob</t>
  </si>
  <si>
    <t>KK</t>
  </si>
  <si>
    <t>OP</t>
  </si>
  <si>
    <t>IP</t>
  </si>
  <si>
    <t>RE</t>
  </si>
  <si>
    <t>WC</t>
  </si>
  <si>
    <t>5</t>
  </si>
  <si>
    <t>SUPERSTAR</t>
  </si>
  <si>
    <t>ViJay</t>
  </si>
  <si>
    <t>CR</t>
  </si>
  <si>
    <t>258 HIP CR, DALLAS, TX 75889</t>
  </si>
  <si>
    <t>Thambi Karthi</t>
  </si>
  <si>
    <t>3</t>
  </si>
  <si>
    <t>10</t>
  </si>
  <si>
    <t>OOTY</t>
  </si>
  <si>
    <t>DELHI</t>
  </si>
  <si>
    <t>COONOOR</t>
  </si>
  <si>
    <t>CBE</t>
  </si>
  <si>
    <t>ERODE</t>
  </si>
  <si>
    <t>CHENNAI</t>
  </si>
  <si>
    <t>25 N ATLANTIC, DALLA,TX 75029</t>
  </si>
  <si>
    <t>257 VERICOSE DR, DALLAS, TX 75001</t>
  </si>
  <si>
    <t>456 KNEE AVE, DALLAS, TX 72034</t>
  </si>
  <si>
    <t>10245  HORIZANTAL RD, DALLAS, TX, 75421</t>
  </si>
  <si>
    <t>14587 CIRCLE DR, DALLAS, TX,54875</t>
  </si>
  <si>
    <t>5487 MCKINNEY AVE, DALLAS, TX, 75222</t>
  </si>
  <si>
    <t>254  NORTH VAE, DALLAS, TX,74021</t>
  </si>
  <si>
    <t>4110 LBJ, DALLAS,TX,74112</t>
  </si>
  <si>
    <t>1478  ALLEN DR, DALLAS, TX,71002</t>
  </si>
  <si>
    <t>25987 CENTRAL COLONY, DALLAS, TX,74875</t>
  </si>
  <si>
    <t>2145 HEAD WAY, DALLAS, TX,74587</t>
  </si>
  <si>
    <t>216  BONE DR, DALLAS, TX,75114</t>
  </si>
  <si>
    <t>33 EXTREMITY ROAD, DALLAS, TX, 71487</t>
  </si>
  <si>
    <t>75  SPINE COVE, DALLAS,TX, 71111</t>
  </si>
  <si>
    <t>548 FOOT WALK, DALLAS, TX, 70014</t>
  </si>
  <si>
    <t>147 ANKLE DR, DALLAS, TX,70012</t>
  </si>
  <si>
    <t>547 THIGH CIRCLE, DALLAS,TX,71487</t>
  </si>
  <si>
    <t>Kamal     KING</t>
  </si>
  <si>
    <t xml:space="preserve">              Vivek COMMDEY</t>
  </si>
  <si>
    <t>PK    AS       MOON</t>
  </si>
  <si>
    <t># FUNCTIONS</t>
  </si>
  <si>
    <t>1. TRIM</t>
  </si>
  <si>
    <t>2.RIGHT</t>
  </si>
  <si>
    <t>3.LEFT</t>
  </si>
  <si>
    <t>4.MID</t>
  </si>
  <si>
    <t>5.UPPER</t>
  </si>
  <si>
    <t>6.LOWER</t>
  </si>
  <si>
    <t>7.PROPER</t>
  </si>
  <si>
    <t>convert numbers stored as text to numbers</t>
  </si>
  <si>
    <t>we look at  the clock hours column</t>
  </si>
  <si>
    <t>we can convert to number by typing #1&gt;copy and paste special with column you want to convert to numbers, click on multiply it should fix it.</t>
  </si>
  <si>
    <t>like above.</t>
  </si>
  <si>
    <t>Remove duplicates:</t>
  </si>
  <si>
    <t>highlight errors</t>
  </si>
  <si>
    <t>conditional fornatting&gt;hightlight&gt; duplicate cells.</t>
  </si>
  <si>
    <t>div method&gt; select column or columns&gt; new rule? Format cells</t>
  </si>
  <si>
    <t>Parsing</t>
  </si>
  <si>
    <t>City</t>
  </si>
  <si>
    <t>zip code</t>
  </si>
  <si>
    <t>25 N ATLANTIC, DALLA,TX, 75029</t>
  </si>
  <si>
    <t>257 VERICOSE DR, DALLAS, TX, 75001</t>
  </si>
  <si>
    <t>456 KNEE AVE, DALLAS, TX ,72034</t>
  </si>
  <si>
    <t>258 HIP CR, DALLAS, TX, 75889</t>
  </si>
  <si>
    <t>456 KNEE AVE, DALLAS, TX, 72034</t>
  </si>
  <si>
    <t>25 N ATLANTIC</t>
  </si>
  <si>
    <t xml:space="preserve"> DALLA</t>
  </si>
  <si>
    <t>TX</t>
  </si>
  <si>
    <t>257 VERICOSE DR</t>
  </si>
  <si>
    <t xml:space="preserve"> DALLAS</t>
  </si>
  <si>
    <t xml:space="preserve"> TX</t>
  </si>
  <si>
    <t>456 KNEE AVE</t>
  </si>
  <si>
    <t>258 HIP CR</t>
  </si>
  <si>
    <t>10245  HORIZANTAL RD</t>
  </si>
  <si>
    <t>14587 CIRCLE DR</t>
  </si>
  <si>
    <t>5487 MCKINNEY AVE</t>
  </si>
  <si>
    <t>254  NORTH VAE</t>
  </si>
  <si>
    <t>4110 LBJ</t>
  </si>
  <si>
    <t>1478  ALLEN DR</t>
  </si>
  <si>
    <t>25987 CENTRAL COLONY</t>
  </si>
  <si>
    <t>2145 HEAD WAY</t>
  </si>
  <si>
    <t>216  BONE DR</t>
  </si>
  <si>
    <t>33 EXTREMITY ROAD</t>
  </si>
  <si>
    <t>75  SPINE COVE</t>
  </si>
  <si>
    <t>548 FOOT WALK</t>
  </si>
  <si>
    <t>147 ANKLE DR</t>
  </si>
  <si>
    <t>547 THIGH CIRCLE</t>
  </si>
  <si>
    <t>State</t>
  </si>
  <si>
    <t>Kamal  King</t>
  </si>
  <si>
    <t>Vivek Commedy</t>
  </si>
  <si>
    <t>PK   Moon</t>
  </si>
  <si>
    <t>Zipcode</t>
  </si>
  <si>
    <t>1Average</t>
  </si>
  <si>
    <t>2. Sum</t>
  </si>
  <si>
    <t>Count</t>
  </si>
  <si>
    <t>Dapartment worked</t>
  </si>
  <si>
    <t>3.Sumif</t>
  </si>
  <si>
    <t>4.Count</t>
  </si>
  <si>
    <t xml:space="preserve">5.Counta </t>
  </si>
  <si>
    <t>6.Count blank</t>
  </si>
  <si>
    <t>7.Countif</t>
  </si>
  <si>
    <t>8.Concatenate</t>
  </si>
  <si>
    <t>9.If</t>
  </si>
  <si>
    <r>
      <t xml:space="preserve"> </t>
    </r>
    <r>
      <rPr>
        <b/>
        <sz val="16"/>
        <color rgb="FFC00000"/>
        <rFont val="Calibri"/>
        <family val="2"/>
        <scheme val="minor"/>
      </rPr>
      <t>Top 10 Formulas</t>
    </r>
  </si>
  <si>
    <t>10. Vlookup</t>
  </si>
  <si>
    <t>Column2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</si>
  <si>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</si>
  <si>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</si>
  <si>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</si>
  <si>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</si>
  <si>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</si>
  <si>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</si>
  <si>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</si>
  <si>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</si>
  <si>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</si>
  <si>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</si>
  <si>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</si>
  <si>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</si>
  <si>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Confidence Level(95.0%)</t>
  </si>
  <si>
    <t>Descriptive Statistics</t>
  </si>
  <si>
    <t>Unit Billed</t>
  </si>
  <si>
    <t>Percentile</t>
  </si>
  <si>
    <t>P10</t>
  </si>
  <si>
    <t>P25</t>
  </si>
  <si>
    <t>P50</t>
  </si>
  <si>
    <t>P75</t>
  </si>
  <si>
    <t>P90</t>
  </si>
  <si>
    <t>Frequency Table</t>
  </si>
  <si>
    <t>Units Billed</t>
  </si>
  <si>
    <t>1 to 10</t>
  </si>
  <si>
    <t>10 to 20</t>
  </si>
  <si>
    <t>20 to 30</t>
  </si>
  <si>
    <t>30 to 40</t>
  </si>
  <si>
    <t>Upper bin</t>
  </si>
  <si>
    <t>More</t>
  </si>
  <si>
    <t>Frequency</t>
  </si>
  <si>
    <t>Sum of Units billed</t>
  </si>
  <si>
    <t>Row Labels</t>
  </si>
  <si>
    <t>Grand Total</t>
  </si>
  <si>
    <t>Unit Hours</t>
  </si>
  <si>
    <t>Sum of Unit Hours</t>
  </si>
  <si>
    <t xml:space="preserve">           Vivek COMMDEY</t>
  </si>
  <si>
    <t xml:space="preserve">To find missing values,  select all data, go to home screen, then to find and select,&gt; select special&gt;next dialogue box click on  </t>
  </si>
  <si>
    <t>blanks then empty column will be highlighted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</si>
</sst>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C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7">
    <xf numFmtId="0" fontId="0" fillId="0" borderId="0" xfId="0"/>
    <xf numFmtId="0" fontId="0" fillId="0" borderId="0" xfId="0" quotePrefix="1"/>
    <xf numFmtId="0" fontId="2" fillId="0" borderId="0" xfId="0" applyFont="1"/>
    <xf numFmtId="0" fontId="2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0" borderId="0" xfId="0" applyNumberFormat="1"/>
    <xf numFmtId="0" fontId="1" fillId="0" borderId="0" xfId="0" applyFont="1"/>
    <xf numFmtId="0" fontId="0" fillId="0" borderId="0" xfId="0" quotePrefix="1" applyNumberFormat="1"/>
    <xf numFmtId="9" fontId="0" fillId="0" borderId="0" xfId="1" applyFont="1"/>
    <xf numFmtId="0" fontId="0" fillId="0" borderId="0" xfId="0" applyAlignment="1">
      <alignment wrapText="1"/>
    </xf>
    <xf numFmtId="0" fontId="0" fillId="4" borderId="0" xfId="0" applyFill="1"/>
    <xf numFmtId="0" fontId="4" fillId="4" borderId="2" xfId="0" applyFont="1" applyFill="1" applyBorder="1"/>
    <xf numFmtId="0" fontId="0" fillId="0" borderId="3" xfId="0" applyBorder="1"/>
    <xf numFmtId="0" fontId="0" fillId="0" borderId="4" xfId="0" applyBorder="1"/>
    <xf numFmtId="0" fontId="4" fillId="4" borderId="5" xfId="0" applyFont="1" applyFill="1" applyBorder="1"/>
    <xf numFmtId="9" fontId="4" fillId="4" borderId="6" xfId="0" applyNumberFormat="1" applyFont="1" applyFill="1" applyBorder="1"/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4" fillId="4" borderId="2" xfId="0" applyFont="1" applyFill="1" applyBorder="1" applyAlignment="1">
      <alignment wrapText="1"/>
    </xf>
    <xf numFmtId="0" fontId="4" fillId="4" borderId="6" xfId="0" applyFont="1" applyFill="1" applyBorder="1"/>
    <xf numFmtId="0" fontId="0" fillId="4" borderId="6" xfId="0" applyFill="1" applyBorder="1"/>
    <xf numFmtId="0" fontId="0" fillId="0" borderId="1" xfId="0" applyBorder="1"/>
    <xf numFmtId="9" fontId="0" fillId="0" borderId="1" xfId="1" applyFont="1" applyBorder="1"/>
    <xf numFmtId="0" fontId="0" fillId="0" borderId="1" xfId="0" applyBorder="1" applyAlignment="1">
      <alignment wrapText="1"/>
    </xf>
    <xf numFmtId="9" fontId="0" fillId="0" borderId="1" xfId="1" applyFont="1" applyBorder="1" applyAlignment="1">
      <alignment wrapText="1"/>
    </xf>
    <xf numFmtId="0" fontId="0" fillId="0" borderId="0" xfId="0" applyFill="1" applyBorder="1" applyAlignment="1"/>
    <xf numFmtId="0" fontId="0" fillId="0" borderId="0" xfId="0" applyNumberFormat="1" applyFill="1" applyBorder="1" applyAlignment="1"/>
    <xf numFmtId="0" fontId="0" fillId="0" borderId="5" xfId="0" applyBorder="1"/>
    <xf numFmtId="0" fontId="0" fillId="0" borderId="11" xfId="0" applyBorder="1"/>
    <xf numFmtId="0" fontId="9" fillId="4" borderId="11" xfId="0" applyFont="1" applyFill="1" applyBorder="1"/>
    <xf numFmtId="0" fontId="9" fillId="4" borderId="6" xfId="0" applyFont="1" applyFill="1" applyBorder="1"/>
    <xf numFmtId="0" fontId="0" fillId="0" borderId="0" xfId="0" applyBorder="1"/>
    <xf numFmtId="0" fontId="0" fillId="0" borderId="8" xfId="0" applyFill="1" applyBorder="1" applyAlignment="1"/>
    <xf numFmtId="0" fontId="0" fillId="0" borderId="12" xfId="0" applyBorder="1"/>
    <xf numFmtId="9" fontId="0" fillId="0" borderId="0" xfId="0" applyNumberFormat="1" applyBorder="1"/>
    <xf numFmtId="0" fontId="1" fillId="4" borderId="11" xfId="0" applyFont="1" applyFill="1" applyBorder="1"/>
    <xf numFmtId="9" fontId="0" fillId="0" borderId="12" xfId="0" applyNumberFormat="1" applyBorder="1"/>
    <xf numFmtId="0" fontId="6" fillId="0" borderId="0" xfId="0" applyFont="1" applyFill="1" applyBorder="1" applyAlignment="1">
      <alignment horizontal="center"/>
    </xf>
    <xf numFmtId="0" fontId="7" fillId="4" borderId="5" xfId="0" applyFont="1" applyFill="1" applyBorder="1"/>
    <xf numFmtId="0" fontId="8" fillId="4" borderId="11" xfId="0" applyFont="1" applyFill="1" applyBorder="1"/>
    <xf numFmtId="0" fontId="0" fillId="4" borderId="11" xfId="0" applyFill="1" applyBorder="1"/>
    <xf numFmtId="0" fontId="6" fillId="0" borderId="7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0" fillId="0" borderId="7" xfId="0" applyFill="1" applyBorder="1" applyAlignment="1"/>
    <xf numFmtId="0" fontId="0" fillId="0" borderId="9" xfId="0" applyFill="1" applyBorder="1" applyAlignment="1"/>
    <xf numFmtId="0" fontId="0" fillId="0" borderId="12" xfId="0" applyFill="1" applyBorder="1" applyAlignment="1"/>
    <xf numFmtId="0" fontId="0" fillId="0" borderId="10" xfId="0" applyFill="1" applyBorder="1" applyAlignment="1"/>
    <xf numFmtId="0" fontId="0" fillId="0" borderId="0" xfId="0" pivotButton="1"/>
    <xf numFmtId="0" fontId="0" fillId="0" borderId="0" xfId="0" applyAlignment="1">
      <alignment horizontal="left"/>
    </xf>
    <xf numFmtId="0" fontId="0" fillId="5" borderId="0" xfId="0" applyFill="1"/>
    <xf numFmtId="0" fontId="9" fillId="0" borderId="0" xfId="0" applyFont="1"/>
    <xf numFmtId="0" fontId="0" fillId="0" borderId="0" xfId="0" applyFont="1"/>
    <xf numFmtId="0" fontId="0" fillId="0" borderId="3" xfId="0" applyBorder="1" applyAlignment="1">
      <alignment wrapText="1"/>
    </xf>
  </cellXfs>
  <cellStyles count="2">
    <cellStyle name="Normal" xfId="0" builtinId="0"/>
    <cellStyle name="Percent" xfId="1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general" vertical="bottom" textRotation="0" wrapText="1" indent="0" justifyLastLine="0" shrinkToFit="0" readingOrder="0"/>
    </dxf>
  </dxfs>
  <tableStyles count="1" defaultTableStyle="TableStyleMedium2" defaultPivotStyle="PivotStyleLight16">
    <tableStyle name="Invisible" pivot="0" table="0" count="0" xr9:uid="{60B84260-9E47-47F9-B6EC-0DDFF511664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[Palani Excel Project.xlsx]Pivot tables!PivotTable3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Units billed vs Hours worked</a:t>
            </a:r>
          </a:p>
        </c:rich>
      </c:tx>
      <c:layout>
        <c:manualLayout>
          <c:xMode val="edge"/>
          <c:yMode val="edge"/>
          <c:x val="0.18727077865266847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tables'!$B$3</c:f>
              <c:strCache>
                <c:ptCount val="1"/>
                <c:pt idx="0">
                  <c:v>Sum of Unit Hours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tables'!$A$4:$A$20</c:f>
              <c:strCache>
                <c:ptCount val="16"/>
                <c:pt idx="0">
                  <c:v>Aarya</c:v>
                </c:pt>
                <c:pt idx="1">
                  <c:v>Chimbu</c:v>
                </c:pt>
                <c:pt idx="2">
                  <c:v>Dhanoosh</c:v>
                </c:pt>
                <c:pt idx="3">
                  <c:v>Jacob</c:v>
                </c:pt>
                <c:pt idx="4">
                  <c:v>Jim</c:v>
                </c:pt>
                <c:pt idx="5">
                  <c:v>Kamal  King</c:v>
                </c:pt>
                <c:pt idx="6">
                  <c:v>KK</c:v>
                </c:pt>
                <c:pt idx="7">
                  <c:v>PK   Moon</c:v>
                </c:pt>
                <c:pt idx="8">
                  <c:v>SKJ</c:v>
                </c:pt>
                <c:pt idx="9">
                  <c:v>Soorya</c:v>
                </c:pt>
                <c:pt idx="10">
                  <c:v>Superstar</c:v>
                </c:pt>
                <c:pt idx="11">
                  <c:v>Thambi Karthi</c:v>
                </c:pt>
                <c:pt idx="12">
                  <c:v>Vadivel</c:v>
                </c:pt>
                <c:pt idx="13">
                  <c:v>Vijay</c:v>
                </c:pt>
                <c:pt idx="14">
                  <c:v>Vivek</c:v>
                </c:pt>
                <c:pt idx="15">
                  <c:v>Vivek Commedy</c:v>
                </c:pt>
              </c:strCache>
            </c:strRef>
          </c:cat>
          <c:val>
            <c:numRef>
              <c:f>'Pivot tables'!$B$4:$B$20</c:f>
              <c:numCache>
                <c:formatCode>General</c:formatCode>
                <c:ptCount val="16"/>
                <c:pt idx="0">
                  <c:v>12</c:v>
                </c:pt>
                <c:pt idx="1">
                  <c:v>24</c:v>
                </c:pt>
                <c:pt idx="2">
                  <c:v>36</c:v>
                </c:pt>
                <c:pt idx="3">
                  <c:v>40</c:v>
                </c:pt>
                <c:pt idx="4">
                  <c:v>36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12</c:v>
                </c:pt>
                <c:pt idx="9">
                  <c:v>24</c:v>
                </c:pt>
                <c:pt idx="10">
                  <c:v>76</c:v>
                </c:pt>
                <c:pt idx="11">
                  <c:v>20</c:v>
                </c:pt>
                <c:pt idx="12">
                  <c:v>24</c:v>
                </c:pt>
                <c:pt idx="13">
                  <c:v>60</c:v>
                </c:pt>
                <c:pt idx="14">
                  <c:v>20</c:v>
                </c:pt>
                <c:pt idx="15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B0-475F-9634-2A39B4EAA7D5}"/>
            </c:ext>
          </c:extLst>
        </c:ser>
        <c:ser>
          <c:idx val="1"/>
          <c:order val="1"/>
          <c:tx>
            <c:strRef>
              <c:f>'Pivot tables'!$C$3</c:f>
              <c:strCache>
                <c:ptCount val="1"/>
                <c:pt idx="0">
                  <c:v>Sum of Units billed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tables'!$A$4:$A$20</c:f>
              <c:strCache>
                <c:ptCount val="16"/>
                <c:pt idx="0">
                  <c:v>Aarya</c:v>
                </c:pt>
                <c:pt idx="1">
                  <c:v>Chimbu</c:v>
                </c:pt>
                <c:pt idx="2">
                  <c:v>Dhanoosh</c:v>
                </c:pt>
                <c:pt idx="3">
                  <c:v>Jacob</c:v>
                </c:pt>
                <c:pt idx="4">
                  <c:v>Jim</c:v>
                </c:pt>
                <c:pt idx="5">
                  <c:v>Kamal  King</c:v>
                </c:pt>
                <c:pt idx="6">
                  <c:v>KK</c:v>
                </c:pt>
                <c:pt idx="7">
                  <c:v>PK   Moon</c:v>
                </c:pt>
                <c:pt idx="8">
                  <c:v>SKJ</c:v>
                </c:pt>
                <c:pt idx="9">
                  <c:v>Soorya</c:v>
                </c:pt>
                <c:pt idx="10">
                  <c:v>Superstar</c:v>
                </c:pt>
                <c:pt idx="11">
                  <c:v>Thambi Karthi</c:v>
                </c:pt>
                <c:pt idx="12">
                  <c:v>Vadivel</c:v>
                </c:pt>
                <c:pt idx="13">
                  <c:v>Vijay</c:v>
                </c:pt>
                <c:pt idx="14">
                  <c:v>Vivek</c:v>
                </c:pt>
                <c:pt idx="15">
                  <c:v>Vivek Commedy</c:v>
                </c:pt>
              </c:strCache>
            </c:strRef>
          </c:cat>
          <c:val>
            <c:numRef>
              <c:f>'Pivot tables'!$C$4:$C$20</c:f>
              <c:numCache>
                <c:formatCode>General</c:formatCode>
                <c:ptCount val="16"/>
                <c:pt idx="0">
                  <c:v>7</c:v>
                </c:pt>
                <c:pt idx="1">
                  <c:v>21</c:v>
                </c:pt>
                <c:pt idx="2">
                  <c:v>14</c:v>
                </c:pt>
                <c:pt idx="3">
                  <c:v>39</c:v>
                </c:pt>
                <c:pt idx="4">
                  <c:v>15</c:v>
                </c:pt>
                <c:pt idx="5">
                  <c:v>16</c:v>
                </c:pt>
                <c:pt idx="6">
                  <c:v>22</c:v>
                </c:pt>
                <c:pt idx="7">
                  <c:v>20</c:v>
                </c:pt>
                <c:pt idx="8">
                  <c:v>10</c:v>
                </c:pt>
                <c:pt idx="9">
                  <c:v>31</c:v>
                </c:pt>
                <c:pt idx="10">
                  <c:v>49</c:v>
                </c:pt>
                <c:pt idx="11">
                  <c:v>18</c:v>
                </c:pt>
                <c:pt idx="12">
                  <c:v>22</c:v>
                </c:pt>
                <c:pt idx="13">
                  <c:v>60</c:v>
                </c:pt>
                <c:pt idx="14">
                  <c:v>19</c:v>
                </c:pt>
                <c:pt idx="15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B0-475F-9634-2A39B4EAA7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4039456"/>
        <c:axId val="644034464"/>
      </c:barChart>
      <c:catAx>
        <c:axId val="644039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034464"/>
        <c:crosses val="autoZero"/>
        <c:auto val="1"/>
        <c:lblAlgn val="ctr"/>
        <c:lblOffset val="100"/>
        <c:noMultiLvlLbl val="0"/>
      </c:catAx>
      <c:valAx>
        <c:axId val="64403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039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20083114610675"/>
          <c:y val="3.1759623797025356E-2"/>
          <c:w val="0.24438309504309921"/>
          <c:h val="0.249121588129657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solidFill>
            <a:schemeClr val="accent4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7"/>
        <c:spPr>
          <a:solidFill>
            <a:schemeClr val="accent5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1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2"/>
        <c:spPr>
          <a:solidFill>
            <a:schemeClr val="accent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3"/>
        <c:spPr>
          <a:solidFill>
            <a:schemeClr val="accent4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4"/>
        <c:spPr>
          <a:solidFill>
            <a:schemeClr val="accent5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5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8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9"/>
        <c:spPr>
          <a:solidFill>
            <a:schemeClr val="accent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0"/>
        <c:spPr>
          <a:solidFill>
            <a:schemeClr val="accent4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1"/>
        <c:spPr>
          <a:solidFill>
            <a:schemeClr val="accent5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2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5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6"/>
        <c:spPr>
          <a:solidFill>
            <a:schemeClr val="accent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7"/>
        <c:spPr>
          <a:solidFill>
            <a:schemeClr val="accent4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8"/>
        <c:spPr>
          <a:solidFill>
            <a:schemeClr val="accent5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9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v>Sum of Unit Hours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8A8-43EB-938F-30A2CF526CF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8A8-43EB-938F-30A2CF526CF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8A8-43EB-938F-30A2CF526CF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8A8-43EB-938F-30A2CF526CF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8A8-43EB-938F-30A2CF526CF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88A8-43EB-938F-30A2CF526CFC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6"/>
              <c:pt idx="0">
                <c:v>CBE</c:v>
              </c:pt>
              <c:pt idx="1">
                <c:v>CHENNAI</c:v>
              </c:pt>
              <c:pt idx="2">
                <c:v>COONOOR</c:v>
              </c:pt>
              <c:pt idx="3">
                <c:v>DELHI</c:v>
              </c:pt>
              <c:pt idx="4">
                <c:v>ERODE</c:v>
              </c:pt>
              <c:pt idx="5">
                <c:v>OOTY</c:v>
              </c:pt>
            </c:strLit>
          </c:cat>
          <c:val>
            <c:numLit>
              <c:formatCode>General</c:formatCode>
              <c:ptCount val="6"/>
              <c:pt idx="0">
                <c:v>44</c:v>
              </c:pt>
              <c:pt idx="1">
                <c:v>104</c:v>
              </c:pt>
              <c:pt idx="2">
                <c:v>88</c:v>
              </c:pt>
              <c:pt idx="3">
                <c:v>76</c:v>
              </c:pt>
              <c:pt idx="4">
                <c:v>44</c:v>
              </c:pt>
              <c:pt idx="5">
                <c:v>120</c:v>
              </c:pt>
            </c:numLit>
          </c:val>
          <c:extLst>
            <c:ext xmlns:c16="http://schemas.microsoft.com/office/drawing/2014/chart" uri="{C3380CC4-5D6E-409C-BE32-E72D297353CC}">
              <c16:uniqueId val="{0000000C-88A8-43EB-938F-30A2CF526CFC}"/>
            </c:ext>
          </c:extLst>
        </c:ser>
        <c:ser>
          <c:idx val="1"/>
          <c:order val="1"/>
          <c:tx>
            <c:v>Series2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E-88A8-43EB-938F-30A2CF526CF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0-88A8-43EB-938F-30A2CF526CF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2-88A8-43EB-938F-30A2CF526CF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4-88A8-43EB-938F-30A2CF526CF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6-88A8-43EB-938F-30A2CF526CF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8-88A8-43EB-938F-30A2CF526CFC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6"/>
              <c:pt idx="0">
                <c:v>CBE</c:v>
              </c:pt>
              <c:pt idx="1">
                <c:v>CHENNAI</c:v>
              </c:pt>
              <c:pt idx="2">
                <c:v>COONOOR</c:v>
              </c:pt>
              <c:pt idx="3">
                <c:v>DELHI</c:v>
              </c:pt>
              <c:pt idx="4">
                <c:v>ERODE</c:v>
              </c:pt>
              <c:pt idx="5">
                <c:v>OOTY</c:v>
              </c:pt>
            </c:strLit>
          </c:cat>
          <c:val>
            <c:numLit>
              <c:formatCode>General</c:formatCode>
              <c:ptCount val="6"/>
              <c:pt idx="0">
                <c:v>37</c:v>
              </c:pt>
              <c:pt idx="1">
                <c:v>91</c:v>
              </c:pt>
              <c:pt idx="2">
                <c:v>67</c:v>
              </c:pt>
              <c:pt idx="3">
                <c:v>53</c:v>
              </c:pt>
              <c:pt idx="4">
                <c:v>41</c:v>
              </c:pt>
              <c:pt idx="5">
                <c:v>93</c:v>
              </c:pt>
            </c:numLit>
          </c:val>
          <c:extLst>
            <c:ext xmlns:c16="http://schemas.microsoft.com/office/drawing/2014/chart" uri="{C3380CC4-5D6E-409C-BE32-E72D297353CC}">
              <c16:uniqueId val="{00000019-88A8-43EB-938F-30A2CF526CF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</a:p>
        </c:rich>
      </c:tx>
      <c:layout>
        <c:manualLayout>
          <c:xMode val="edge"/>
          <c:yMode val="edge"/>
          <c:x val="0.35318569553805773"/>
          <c:y val="3.96039603960396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gradFill>
              <a:gsLst>
                <a:gs pos="0">
                  <a:schemeClr val="accent6"/>
                </a:gs>
                <a:gs pos="100000">
                  <a:schemeClr val="accent6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Statistics!$K$23:$K$26</c:f>
              <c:strCach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More</c:v>
                </c:pt>
              </c:strCache>
            </c:strRef>
          </c:cat>
          <c:val>
            <c:numRef>
              <c:f>Statistics!$L$23:$L$26</c:f>
              <c:numCache>
                <c:formatCode>General</c:formatCode>
                <c:ptCount val="4"/>
                <c:pt idx="0">
                  <c:v>2</c:v>
                </c:pt>
                <c:pt idx="1">
                  <c:v>8</c:v>
                </c:pt>
                <c:pt idx="2">
                  <c:v>5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E4-4028-9AA7-57F5C0427D4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643979552"/>
        <c:axId val="643985792"/>
      </c:barChart>
      <c:catAx>
        <c:axId val="643979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985792"/>
        <c:crosses val="autoZero"/>
        <c:auto val="1"/>
        <c:lblAlgn val="ctr"/>
        <c:lblOffset val="100"/>
        <c:noMultiLvlLbl val="0"/>
      </c:catAx>
      <c:valAx>
        <c:axId val="643985792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643979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2</xdr:row>
      <xdr:rowOff>19050</xdr:rowOff>
    </xdr:from>
    <xdr:to>
      <xdr:col>9</xdr:col>
      <xdr:colOff>523875</xdr:colOff>
      <xdr:row>15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E76C8C-4677-88C1-482D-2FA75FF029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38100</xdr:colOff>
      <xdr:row>19</xdr:row>
      <xdr:rowOff>114300</xdr:rowOff>
    </xdr:from>
    <xdr:to>
      <xdr:col>9</xdr:col>
      <xdr:colOff>438150</xdr:colOff>
      <xdr:row>33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CDB7483-4DD2-4E07-88FB-05F71F91DF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</xdr:colOff>
      <xdr:row>27</xdr:row>
      <xdr:rowOff>19050</xdr:rowOff>
    </xdr:from>
    <xdr:to>
      <xdr:col>11</xdr:col>
      <xdr:colOff>581025</xdr:colOff>
      <xdr:row>38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6DB8AB-40A1-2840-6170-B17F1FDA98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uradha" refreshedDate="44692.941943518519" createdVersion="7" refreshedVersion="7" minRefreshableVersion="3" recordCount="18" xr:uid="{78474F18-DC7B-48AA-89A3-9180BF70DED8}">
  <cacheSource type="worksheet">
    <worksheetSource ref="A1:K19" sheet="Statistics"/>
  </cacheSource>
  <cacheFields count="11">
    <cacheField name="Therapist Name" numFmtId="0">
      <sharedItems count="16">
        <s v="Soorya"/>
        <s v="Vijay"/>
        <s v="Superstar"/>
        <s v="Kamal  King"/>
        <s v="Vivek"/>
        <s v="Vadivel"/>
        <s v="Chimbu"/>
        <s v="Thambi Karthi"/>
        <s v="Aarya"/>
        <s v="Dhanoosh"/>
        <s v="Vivek Commedy"/>
        <s v="SKJ"/>
        <s v="PK   Moon"/>
        <s v="Jim"/>
        <s v="Jacob"/>
        <s v="KK"/>
      </sharedItems>
    </cacheField>
    <cacheField name="Department worked" numFmtId="0">
      <sharedItems/>
    </cacheField>
    <cacheField name="Clock hours" numFmtId="0">
      <sharedItems containsSemiMixedTypes="0" containsString="0" containsNumber="1" containsInteger="1" minValue="3" maxValue="10"/>
    </cacheField>
    <cacheField name="Units billed" numFmtId="0">
      <sharedItems containsSemiMixedTypes="0" containsString="0" containsNumber="1" containsInteger="1" minValue="7" maxValue="39"/>
    </cacheField>
    <cacheField name="Unit Hours" numFmtId="0">
      <sharedItems containsSemiMixedTypes="0" containsString="0" containsNumber="1" containsInteger="1" minValue="12" maxValue="40"/>
    </cacheField>
    <cacheField name="Productivity" numFmtId="9">
      <sharedItems containsSemiMixedTypes="0" containsString="0" containsNumber="1" minValue="0.3888888888888889" maxValue="1.2916666666666667"/>
    </cacheField>
    <cacheField name="Home address" numFmtId="0">
      <sharedItems/>
    </cacheField>
    <cacheField name="City" numFmtId="0">
      <sharedItems/>
    </cacheField>
    <cacheField name="State" numFmtId="0">
      <sharedItems/>
    </cacheField>
    <cacheField name="Zipcode" numFmtId="0">
      <sharedItems containsSemiMixedTypes="0" containsString="0" containsNumber="1" containsInteger="1" minValue="54875" maxValue="75889"/>
    </cacheField>
    <cacheField name="Manager" numFmtId="0">
      <sharedItems count="6">
        <s v="OOTY"/>
        <s v="DELHI"/>
        <s v="COONOOR"/>
        <s v="CBE"/>
        <s v="ERODE"/>
        <s v="CHENNAI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x v="0"/>
    <s v="OP"/>
    <n v="6"/>
    <n v="31"/>
    <n v="24"/>
    <n v="1.2916666666666667"/>
    <s v="25 N ATLANTIC"/>
    <s v=" DALLAS"/>
    <s v="TX"/>
    <n v="75029"/>
    <x v="0"/>
  </r>
  <r>
    <x v="1"/>
    <s v="IP"/>
    <n v="7"/>
    <n v="32"/>
    <n v="28"/>
    <n v="1.1428571428571428"/>
    <s v="257 VERICOSE DR"/>
    <s v=" DALLAS"/>
    <s v=" TX"/>
    <n v="75001"/>
    <x v="1"/>
  </r>
  <r>
    <x v="2"/>
    <s v="RE"/>
    <n v="9"/>
    <n v="20"/>
    <n v="36"/>
    <n v="0.55555555555555558"/>
    <s v="456 KNEE AVE"/>
    <s v=" DALLAS"/>
    <s v=" TX"/>
    <n v="72034"/>
    <x v="2"/>
  </r>
  <r>
    <x v="3"/>
    <s v="WC"/>
    <n v="5"/>
    <n v="16"/>
    <n v="20"/>
    <n v="0.8"/>
    <s v="258 HIP CR"/>
    <s v=" DALLAS"/>
    <s v=" TX"/>
    <n v="75889"/>
    <x v="3"/>
  </r>
  <r>
    <x v="4"/>
    <s v="WC"/>
    <n v="5"/>
    <n v="19"/>
    <n v="20"/>
    <n v="0.95"/>
    <s v="10245  HORIZANTAL RD"/>
    <s v=" DALLAS"/>
    <s v=" TX"/>
    <n v="75421"/>
    <x v="4"/>
  </r>
  <r>
    <x v="5"/>
    <s v="OP"/>
    <n v="6"/>
    <n v="22"/>
    <n v="24"/>
    <n v="0.91666666666666663"/>
    <s v="14587 CIRCLE DR"/>
    <s v=" DALLAS"/>
    <s v=" TX"/>
    <n v="54875"/>
    <x v="4"/>
  </r>
  <r>
    <x v="6"/>
    <s v="IP"/>
    <n v="6"/>
    <n v="21"/>
    <n v="24"/>
    <n v="0.875"/>
    <s v="5487 MCKINNEY AVE"/>
    <s v=" DALLAS"/>
    <s v=" TX"/>
    <n v="75222"/>
    <x v="3"/>
  </r>
  <r>
    <x v="7"/>
    <s v="RE"/>
    <n v="5"/>
    <n v="18"/>
    <n v="20"/>
    <n v="0.9"/>
    <s v="254  NORTH VAE"/>
    <s v=" DALLAS"/>
    <s v=" TX"/>
    <n v="74021"/>
    <x v="0"/>
  </r>
  <r>
    <x v="8"/>
    <s v="RE"/>
    <n v="3"/>
    <n v="7"/>
    <n v="12"/>
    <n v="0.58333333333333337"/>
    <s v="4110 LBJ"/>
    <s v=" DALLAS"/>
    <s v="TX"/>
    <n v="74112"/>
    <x v="1"/>
  </r>
  <r>
    <x v="9"/>
    <s v="OP"/>
    <n v="9"/>
    <n v="14"/>
    <n v="36"/>
    <n v="0.3888888888888889"/>
    <s v="1478  ALLEN DR"/>
    <s v=" DALLAS"/>
    <s v=" TX"/>
    <n v="71002"/>
    <x v="1"/>
  </r>
  <r>
    <x v="10"/>
    <s v="WC"/>
    <n v="5"/>
    <n v="19"/>
    <n v="20"/>
    <n v="0.95"/>
    <s v="25987 CENTRAL COLONY"/>
    <s v=" DALLAS"/>
    <s v=" TX"/>
    <n v="74875"/>
    <x v="2"/>
  </r>
  <r>
    <x v="11"/>
    <s v="WC"/>
    <n v="3"/>
    <n v="10"/>
    <n v="12"/>
    <n v="0.83333333333333337"/>
    <s v="2145 HEAD WAY"/>
    <s v=" DALLAS"/>
    <s v=" TX"/>
    <n v="74587"/>
    <x v="5"/>
  </r>
  <r>
    <x v="12"/>
    <s v="WC"/>
    <n v="7"/>
    <n v="20"/>
    <n v="28"/>
    <n v="0.7142857142857143"/>
    <s v="216  BONE DR"/>
    <s v=" DALLAS"/>
    <s v=" TX"/>
    <n v="75114"/>
    <x v="5"/>
  </r>
  <r>
    <x v="13"/>
    <s v="RE"/>
    <n v="9"/>
    <n v="15"/>
    <n v="36"/>
    <n v="0.41666666666666669"/>
    <s v="33 EXTREMITY ROAD"/>
    <s v=" DALLAS"/>
    <s v=" TX"/>
    <n v="71487"/>
    <x v="0"/>
  </r>
  <r>
    <x v="14"/>
    <s v="IP"/>
    <n v="10"/>
    <n v="39"/>
    <n v="40"/>
    <n v="0.97499999999999998"/>
    <s v="75  SPINE COVE"/>
    <s v=" DALLAS"/>
    <s v="TX"/>
    <n v="71111"/>
    <x v="5"/>
  </r>
  <r>
    <x v="15"/>
    <s v="OP"/>
    <n v="6"/>
    <n v="22"/>
    <n v="24"/>
    <n v="0.91666666666666663"/>
    <s v="548 FOOT WALK"/>
    <s v=" DALLAS"/>
    <s v=" TX"/>
    <n v="70014"/>
    <x v="5"/>
  </r>
  <r>
    <x v="2"/>
    <s v="RE"/>
    <n v="10"/>
    <n v="29"/>
    <n v="40"/>
    <n v="0.72499999999999998"/>
    <s v="147 ANKLE DR"/>
    <s v=" DALLAS"/>
    <s v=" TX"/>
    <n v="70012"/>
    <x v="0"/>
  </r>
  <r>
    <x v="1"/>
    <s v="CR"/>
    <n v="8"/>
    <n v="28"/>
    <n v="32"/>
    <n v="0.875"/>
    <s v="547 THIGH CIRCLE"/>
    <s v=" DALLAS"/>
    <s v="TX"/>
    <n v="71487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BF5FBA-881C-4A39-A676-5F698083170F}" name="PivotTable3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C20" firstHeaderRow="0" firstDataRow="1" firstDataCol="1"/>
  <pivotFields count="11">
    <pivotField axis="axisRow" showAll="0">
      <items count="17">
        <item x="8"/>
        <item x="6"/>
        <item x="9"/>
        <item x="14"/>
        <item x="13"/>
        <item x="3"/>
        <item x="15"/>
        <item x="12"/>
        <item x="11"/>
        <item x="0"/>
        <item x="2"/>
        <item x="7"/>
        <item x="5"/>
        <item x="1"/>
        <item x="4"/>
        <item x="10"/>
        <item t="default"/>
      </items>
    </pivotField>
    <pivotField showAll="0"/>
    <pivotField showAll="0"/>
    <pivotField dataField="1" showAll="0"/>
    <pivotField dataField="1" showAll="0"/>
    <pivotField numFmtId="9" showAll="0"/>
    <pivotField showAll="0"/>
    <pivotField showAll="0"/>
    <pivotField showAll="0"/>
    <pivotField showAll="0"/>
    <pivotField showAll="0"/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Unit Hours" fld="4" baseField="0" baseItem="0"/>
    <dataField name="Sum of Units billed" fld="3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2C30CA-2B9D-4B6B-A82A-176CC24EB71C}" name="Table1" displayName="Table1" ref="A1:G19" totalsRowShown="0" headerRowDxfId="4">
  <autoFilter ref="A1:G19" xr:uid="{0A2C30CA-2B9D-4B6B-A82A-176CC24EB71C}"/>
  <tableColumns count="7">
    <tableColumn id="1" xr3:uid="{097D62C3-119C-4771-AFAF-DBC1E77AFD35}" name="Therapist Name"/>
    <tableColumn id="2" xr3:uid="{A834190D-8BCC-491B-8A36-E88602BAD59F}" name="Department worked"/>
    <tableColumn id="3" xr3:uid="{92DD3CFD-D4D4-476A-A9C0-8D15B2F55B36}" name="Clock hours"/>
    <tableColumn id="4" xr3:uid="{A83C0AE6-4F32-4499-B00D-A11B9FF30AB2}" name="Units billed"/>
    <tableColumn id="5" xr3:uid="{839B495C-DD06-44DE-BE66-8B6F74D93117}" name="Productivity">
      <calculatedColumnFormula>(D2/(C2*4))</calculatedColumnFormula>
    </tableColumn>
    <tableColumn id="6" xr3:uid="{319F52CD-990F-4088-A8FC-32F2CAAD3034}" name="Home address"/>
    <tableColumn id="7" xr3:uid="{4A487231-97E0-4B2D-8207-5CA7EE34F887}" name="Manag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1558E-8084-4E08-A782-3E597C46BE29}">
  <dimension ref="A1:G33"/>
  <sheetViews>
    <sheetView tabSelected="1" workbookViewId="0">
      <selection activeCell="K21" sqref="K21"/>
    </sheetView>
  </sheetViews>
  <sheetFormatPr defaultRowHeight="15" x14ac:dyDescent="0.25"/>
  <cols>
    <col min="1" max="1" width="17.140625" customWidth="1"/>
    <col min="2" max="2" width="12.85546875" customWidth="1"/>
    <col min="3" max="4" width="13.28515625" customWidth="1"/>
    <col min="5" max="5" width="13.85546875" customWidth="1"/>
    <col min="6" max="6" width="37.7109375" customWidth="1"/>
    <col min="7" max="7" width="10.85546875" customWidth="1"/>
  </cols>
  <sheetData>
    <row r="1" spans="1:7" s="10" customFormat="1" ht="30" x14ac:dyDescent="0.25">
      <c r="A1" s="10" t="s">
        <v>0</v>
      </c>
      <c r="B1" s="10" t="s">
        <v>3</v>
      </c>
      <c r="C1" s="10" t="s">
        <v>4</v>
      </c>
      <c r="D1" s="10" t="s">
        <v>1</v>
      </c>
      <c r="E1" s="10" t="s">
        <v>2</v>
      </c>
      <c r="F1" s="10" t="s">
        <v>5</v>
      </c>
      <c r="G1" s="10" t="s">
        <v>6</v>
      </c>
    </row>
    <row r="2" spans="1:7" x14ac:dyDescent="0.25">
      <c r="A2" t="s">
        <v>7</v>
      </c>
      <c r="B2" t="s">
        <v>19</v>
      </c>
      <c r="C2">
        <v>6</v>
      </c>
      <c r="D2">
        <v>31</v>
      </c>
      <c r="E2">
        <f>(D2/(C2*4))</f>
        <v>1.2916666666666667</v>
      </c>
      <c r="F2" t="s">
        <v>37</v>
      </c>
      <c r="G2" t="s">
        <v>31</v>
      </c>
    </row>
    <row r="3" spans="1:7" x14ac:dyDescent="0.25">
      <c r="A3" t="s">
        <v>8</v>
      </c>
      <c r="B3" s="1" t="s">
        <v>20</v>
      </c>
      <c r="C3">
        <v>7</v>
      </c>
      <c r="D3">
        <v>32</v>
      </c>
      <c r="E3">
        <f t="shared" ref="E3:E19" si="0">(D3/(C3*4))</f>
        <v>1.1428571428571428</v>
      </c>
      <c r="F3" t="s">
        <v>38</v>
      </c>
      <c r="G3" t="s">
        <v>32</v>
      </c>
    </row>
    <row r="4" spans="1:7" x14ac:dyDescent="0.25">
      <c r="A4" t="s">
        <v>9</v>
      </c>
      <c r="B4" t="s">
        <v>21</v>
      </c>
      <c r="C4">
        <v>9</v>
      </c>
      <c r="D4">
        <v>20</v>
      </c>
      <c r="E4">
        <f t="shared" si="0"/>
        <v>0.55555555555555558</v>
      </c>
      <c r="F4" t="s">
        <v>39</v>
      </c>
      <c r="G4" t="s">
        <v>33</v>
      </c>
    </row>
    <row r="5" spans="1:7" x14ac:dyDescent="0.25">
      <c r="A5" t="s">
        <v>54</v>
      </c>
      <c r="B5" t="s">
        <v>22</v>
      </c>
      <c r="D5">
        <v>16</v>
      </c>
      <c r="E5" t="e">
        <f t="shared" si="0"/>
        <v>#DIV/0!</v>
      </c>
      <c r="F5" t="s">
        <v>27</v>
      </c>
      <c r="G5" t="s">
        <v>34</v>
      </c>
    </row>
    <row r="6" spans="1:7" x14ac:dyDescent="0.25">
      <c r="A6" t="s">
        <v>10</v>
      </c>
      <c r="B6" t="s">
        <v>22</v>
      </c>
      <c r="C6">
        <v>5</v>
      </c>
      <c r="D6">
        <v>19</v>
      </c>
      <c r="E6">
        <f t="shared" si="0"/>
        <v>0.95</v>
      </c>
      <c r="F6" t="s">
        <v>40</v>
      </c>
      <c r="G6" t="s">
        <v>35</v>
      </c>
    </row>
    <row r="7" spans="1:7" x14ac:dyDescent="0.25">
      <c r="A7" t="s">
        <v>11</v>
      </c>
      <c r="B7" t="s">
        <v>19</v>
      </c>
      <c r="C7">
        <v>0</v>
      </c>
      <c r="D7">
        <v>22</v>
      </c>
      <c r="E7" t="e">
        <f t="shared" si="0"/>
        <v>#DIV/0!</v>
      </c>
      <c r="F7" t="s">
        <v>41</v>
      </c>
      <c r="G7" t="s">
        <v>35</v>
      </c>
    </row>
    <row r="8" spans="1:7" x14ac:dyDescent="0.25">
      <c r="A8" t="s">
        <v>12</v>
      </c>
      <c r="B8" t="s">
        <v>20</v>
      </c>
      <c r="C8">
        <v>6</v>
      </c>
      <c r="D8">
        <v>21</v>
      </c>
      <c r="E8">
        <f t="shared" si="0"/>
        <v>0.875</v>
      </c>
      <c r="F8" t="s">
        <v>42</v>
      </c>
      <c r="G8" t="s">
        <v>34</v>
      </c>
    </row>
    <row r="9" spans="1:7" x14ac:dyDescent="0.25">
      <c r="A9" s="1" t="s">
        <v>28</v>
      </c>
      <c r="B9" t="s">
        <v>21</v>
      </c>
      <c r="C9" s="1" t="s">
        <v>23</v>
      </c>
      <c r="D9">
        <v>18</v>
      </c>
      <c r="E9">
        <f t="shared" si="0"/>
        <v>0.9</v>
      </c>
      <c r="F9" t="s">
        <v>43</v>
      </c>
      <c r="G9" t="s">
        <v>31</v>
      </c>
    </row>
    <row r="10" spans="1:7" x14ac:dyDescent="0.25">
      <c r="A10" t="s">
        <v>13</v>
      </c>
      <c r="B10" t="s">
        <v>21</v>
      </c>
      <c r="C10">
        <v>3</v>
      </c>
      <c r="D10">
        <v>7</v>
      </c>
      <c r="E10">
        <f t="shared" si="0"/>
        <v>0.58333333333333337</v>
      </c>
      <c r="F10" t="s">
        <v>44</v>
      </c>
      <c r="G10" t="s">
        <v>32</v>
      </c>
    </row>
    <row r="11" spans="1:7" x14ac:dyDescent="0.25">
      <c r="A11" t="s">
        <v>14</v>
      </c>
      <c r="B11" t="s">
        <v>19</v>
      </c>
      <c r="C11">
        <v>9</v>
      </c>
      <c r="D11">
        <v>14</v>
      </c>
      <c r="E11">
        <f t="shared" si="0"/>
        <v>0.3888888888888889</v>
      </c>
      <c r="F11" t="s">
        <v>45</v>
      </c>
      <c r="G11" t="s">
        <v>32</v>
      </c>
    </row>
    <row r="12" spans="1:7" x14ac:dyDescent="0.25">
      <c r="A12" t="s">
        <v>157</v>
      </c>
      <c r="B12" t="s">
        <v>22</v>
      </c>
      <c r="C12">
        <v>5</v>
      </c>
      <c r="D12">
        <v>19</v>
      </c>
      <c r="E12">
        <f t="shared" si="0"/>
        <v>0.95</v>
      </c>
      <c r="F12" t="s">
        <v>46</v>
      </c>
      <c r="G12" t="s">
        <v>33</v>
      </c>
    </row>
    <row r="13" spans="1:7" x14ac:dyDescent="0.25">
      <c r="A13" t="s">
        <v>15</v>
      </c>
      <c r="B13" t="s">
        <v>22</v>
      </c>
      <c r="C13" s="1" t="s">
        <v>29</v>
      </c>
      <c r="D13">
        <v>10</v>
      </c>
      <c r="E13">
        <f t="shared" si="0"/>
        <v>0.83333333333333337</v>
      </c>
      <c r="F13" t="s">
        <v>47</v>
      </c>
      <c r="G13" t="s">
        <v>36</v>
      </c>
    </row>
    <row r="14" spans="1:7" x14ac:dyDescent="0.25">
      <c r="A14" t="s">
        <v>56</v>
      </c>
      <c r="B14" t="s">
        <v>22</v>
      </c>
      <c r="C14">
        <v>7</v>
      </c>
      <c r="D14">
        <v>20</v>
      </c>
      <c r="E14">
        <f t="shared" si="0"/>
        <v>0.7142857142857143</v>
      </c>
      <c r="F14" t="s">
        <v>48</v>
      </c>
      <c r="G14" t="s">
        <v>36</v>
      </c>
    </row>
    <row r="15" spans="1:7" x14ac:dyDescent="0.25">
      <c r="A15" t="s">
        <v>16</v>
      </c>
      <c r="B15" t="s">
        <v>21</v>
      </c>
      <c r="C15">
        <v>9</v>
      </c>
      <c r="D15">
        <v>15</v>
      </c>
      <c r="E15">
        <f t="shared" si="0"/>
        <v>0.41666666666666669</v>
      </c>
      <c r="F15" t="s">
        <v>49</v>
      </c>
      <c r="G15" t="s">
        <v>31</v>
      </c>
    </row>
    <row r="16" spans="1:7" x14ac:dyDescent="0.25">
      <c r="A16" t="s">
        <v>17</v>
      </c>
      <c r="B16" t="s">
        <v>20</v>
      </c>
      <c r="C16">
        <v>10</v>
      </c>
      <c r="D16">
        <v>39</v>
      </c>
      <c r="E16">
        <f t="shared" si="0"/>
        <v>0.97499999999999998</v>
      </c>
      <c r="F16" t="s">
        <v>50</v>
      </c>
      <c r="G16" t="s">
        <v>36</v>
      </c>
    </row>
    <row r="17" spans="1:7" x14ac:dyDescent="0.25">
      <c r="A17" t="s">
        <v>18</v>
      </c>
      <c r="B17" t="s">
        <v>19</v>
      </c>
      <c r="C17">
        <v>6</v>
      </c>
      <c r="D17">
        <v>22</v>
      </c>
      <c r="E17">
        <f t="shared" si="0"/>
        <v>0.91666666666666663</v>
      </c>
      <c r="F17" t="s">
        <v>51</v>
      </c>
      <c r="G17" t="s">
        <v>36</v>
      </c>
    </row>
    <row r="18" spans="1:7" x14ac:dyDescent="0.25">
      <c r="A18" t="s">
        <v>24</v>
      </c>
      <c r="B18" t="s">
        <v>21</v>
      </c>
      <c r="C18" s="1" t="s">
        <v>30</v>
      </c>
      <c r="D18">
        <v>29</v>
      </c>
      <c r="E18">
        <f t="shared" si="0"/>
        <v>0.72499999999999998</v>
      </c>
      <c r="F18" t="s">
        <v>52</v>
      </c>
      <c r="G18" t="s">
        <v>31</v>
      </c>
    </row>
    <row r="19" spans="1:7" x14ac:dyDescent="0.25">
      <c r="A19" t="s">
        <v>25</v>
      </c>
      <c r="B19" t="s">
        <v>26</v>
      </c>
      <c r="C19">
        <v>8</v>
      </c>
      <c r="D19">
        <v>28</v>
      </c>
      <c r="E19">
        <f t="shared" si="0"/>
        <v>0.875</v>
      </c>
      <c r="F19" t="s">
        <v>53</v>
      </c>
      <c r="G19" t="s">
        <v>33</v>
      </c>
    </row>
    <row r="22" spans="1:7" ht="15.75" x14ac:dyDescent="0.25">
      <c r="A22" s="2" t="s">
        <v>57</v>
      </c>
      <c r="B22" s="2"/>
      <c r="C22" s="2"/>
      <c r="D22" s="2"/>
      <c r="E22" s="2"/>
      <c r="F22" s="2"/>
      <c r="G22" s="2"/>
    </row>
    <row r="23" spans="1:7" ht="15.75" x14ac:dyDescent="0.25">
      <c r="A23" s="3" t="s">
        <v>58</v>
      </c>
      <c r="B23" s="3" t="s">
        <v>59</v>
      </c>
      <c r="C23" s="3" t="s">
        <v>60</v>
      </c>
      <c r="D23" s="3" t="s">
        <v>61</v>
      </c>
      <c r="E23" s="3" t="s">
        <v>62</v>
      </c>
      <c r="F23" s="3" t="s">
        <v>63</v>
      </c>
      <c r="G23" s="3" t="s">
        <v>64</v>
      </c>
    </row>
    <row r="24" spans="1:7" x14ac:dyDescent="0.25">
      <c r="A24" t="str">
        <f t="shared" ref="A24:A33" si="1">TRIM(A2)</f>
        <v>Soorya</v>
      </c>
      <c r="B24" t="str">
        <f t="shared" ref="B24:B33" si="2">RIGHT(G2,3)</f>
        <v>OTY</v>
      </c>
      <c r="C24" t="str">
        <f>LEFT(G2,3)</f>
        <v>OOT</v>
      </c>
      <c r="D24" t="str">
        <f>MID(G2,3,1)</f>
        <v>T</v>
      </c>
      <c r="E24" t="str">
        <f>UPPER(A2)</f>
        <v>SOORYA</v>
      </c>
      <c r="F24" t="str">
        <f>LOWER(A2)</f>
        <v>soorya</v>
      </c>
      <c r="G24" t="str">
        <f>PROPER(A2)</f>
        <v>Soorya</v>
      </c>
    </row>
    <row r="25" spans="1:7" x14ac:dyDescent="0.25">
      <c r="A25" t="str">
        <f t="shared" si="1"/>
        <v>Vijay</v>
      </c>
      <c r="B25" t="str">
        <f t="shared" si="2"/>
        <v>LHI</v>
      </c>
      <c r="C25" t="str">
        <f t="shared" ref="C25:C33" si="3">LEFT(G3,3)</f>
        <v>DEL</v>
      </c>
      <c r="D25" t="str">
        <f t="shared" ref="D25:D33" si="4">MID(G3,3,1)</f>
        <v>L</v>
      </c>
      <c r="E25" t="str">
        <f t="shared" ref="E25:E33" si="5">UPPER(A3)</f>
        <v>VIJAY</v>
      </c>
      <c r="F25" t="str">
        <f t="shared" ref="F25:F33" si="6">LOWER(A3)</f>
        <v>vijay</v>
      </c>
      <c r="G25" t="str">
        <f t="shared" ref="G25:G33" si="7">PROPER(A3)</f>
        <v>Vijay</v>
      </c>
    </row>
    <row r="26" spans="1:7" x14ac:dyDescent="0.25">
      <c r="A26" t="str">
        <f t="shared" si="1"/>
        <v>Superstar</v>
      </c>
      <c r="B26" t="str">
        <f t="shared" si="2"/>
        <v>OOR</v>
      </c>
      <c r="C26" t="str">
        <f t="shared" si="3"/>
        <v>COO</v>
      </c>
      <c r="D26" t="str">
        <f t="shared" si="4"/>
        <v>O</v>
      </c>
      <c r="E26" t="str">
        <f t="shared" si="5"/>
        <v>SUPERSTAR</v>
      </c>
      <c r="F26" t="str">
        <f t="shared" si="6"/>
        <v>superstar</v>
      </c>
      <c r="G26" t="str">
        <f t="shared" si="7"/>
        <v>Superstar</v>
      </c>
    </row>
    <row r="27" spans="1:7" x14ac:dyDescent="0.25">
      <c r="A27" t="str">
        <f t="shared" si="1"/>
        <v>Kamal KING</v>
      </c>
      <c r="B27" t="str">
        <f t="shared" si="2"/>
        <v>CBE</v>
      </c>
      <c r="C27" t="str">
        <f t="shared" si="3"/>
        <v>CBE</v>
      </c>
      <c r="D27" t="str">
        <f t="shared" si="4"/>
        <v>E</v>
      </c>
      <c r="E27" t="str">
        <f t="shared" si="5"/>
        <v>KAMAL     KING</v>
      </c>
      <c r="F27" t="str">
        <f t="shared" si="6"/>
        <v>kamal     king</v>
      </c>
      <c r="G27" t="str">
        <f t="shared" si="7"/>
        <v>Kamal     King</v>
      </c>
    </row>
    <row r="28" spans="1:7" x14ac:dyDescent="0.25">
      <c r="A28" t="str">
        <f t="shared" si="1"/>
        <v>Vivek</v>
      </c>
      <c r="B28" t="str">
        <f t="shared" si="2"/>
        <v>ODE</v>
      </c>
      <c r="C28" t="str">
        <f t="shared" si="3"/>
        <v>ERO</v>
      </c>
      <c r="D28" t="str">
        <f t="shared" si="4"/>
        <v>O</v>
      </c>
      <c r="E28" t="str">
        <f t="shared" si="5"/>
        <v>VIVEK</v>
      </c>
      <c r="F28" t="str">
        <f t="shared" si="6"/>
        <v>vivek</v>
      </c>
      <c r="G28" t="str">
        <f t="shared" si="7"/>
        <v>Vivek</v>
      </c>
    </row>
    <row r="29" spans="1:7" x14ac:dyDescent="0.25">
      <c r="A29" t="str">
        <f t="shared" si="1"/>
        <v>Vadivel</v>
      </c>
      <c r="B29" t="str">
        <f t="shared" si="2"/>
        <v>ODE</v>
      </c>
      <c r="C29" t="str">
        <f t="shared" si="3"/>
        <v>ERO</v>
      </c>
      <c r="D29" t="str">
        <f t="shared" si="4"/>
        <v>O</v>
      </c>
      <c r="E29" t="str">
        <f t="shared" si="5"/>
        <v>VADIVEL</v>
      </c>
      <c r="F29" t="str">
        <f t="shared" si="6"/>
        <v>vadivel</v>
      </c>
      <c r="G29" t="str">
        <f t="shared" si="7"/>
        <v>Vadivel</v>
      </c>
    </row>
    <row r="30" spans="1:7" x14ac:dyDescent="0.25">
      <c r="A30" t="str">
        <f t="shared" si="1"/>
        <v>Chimbu</v>
      </c>
      <c r="B30" t="str">
        <f t="shared" si="2"/>
        <v>CBE</v>
      </c>
      <c r="C30" t="str">
        <f t="shared" si="3"/>
        <v>CBE</v>
      </c>
      <c r="D30" t="str">
        <f t="shared" si="4"/>
        <v>E</v>
      </c>
      <c r="E30" t="str">
        <f t="shared" si="5"/>
        <v>CHIMBU</v>
      </c>
      <c r="F30" t="str">
        <f t="shared" si="6"/>
        <v>chimbu</v>
      </c>
      <c r="G30" t="str">
        <f t="shared" si="7"/>
        <v>Chimbu</v>
      </c>
    </row>
    <row r="31" spans="1:7" x14ac:dyDescent="0.25">
      <c r="A31" t="str">
        <f t="shared" si="1"/>
        <v>Thambi Karthi</v>
      </c>
      <c r="B31" t="str">
        <f t="shared" si="2"/>
        <v>OTY</v>
      </c>
      <c r="C31" t="str">
        <f t="shared" si="3"/>
        <v>OOT</v>
      </c>
      <c r="D31" t="str">
        <f t="shared" si="4"/>
        <v>T</v>
      </c>
      <c r="E31" t="str">
        <f t="shared" si="5"/>
        <v>THAMBI KARTHI</v>
      </c>
      <c r="F31" t="str">
        <f t="shared" si="6"/>
        <v>thambi karthi</v>
      </c>
      <c r="G31" t="str">
        <f t="shared" si="7"/>
        <v>Thambi Karthi</v>
      </c>
    </row>
    <row r="32" spans="1:7" x14ac:dyDescent="0.25">
      <c r="A32" t="str">
        <f t="shared" si="1"/>
        <v>Aarya</v>
      </c>
      <c r="B32" t="str">
        <f t="shared" si="2"/>
        <v>LHI</v>
      </c>
      <c r="C32" t="str">
        <f t="shared" si="3"/>
        <v>DEL</v>
      </c>
      <c r="D32" t="str">
        <f t="shared" si="4"/>
        <v>L</v>
      </c>
      <c r="E32" t="str">
        <f t="shared" si="5"/>
        <v>AARYA</v>
      </c>
      <c r="F32" t="str">
        <f t="shared" si="6"/>
        <v>aarya</v>
      </c>
      <c r="G32" t="str">
        <f t="shared" si="7"/>
        <v>Aarya</v>
      </c>
    </row>
    <row r="33" spans="1:7" x14ac:dyDescent="0.25">
      <c r="A33" t="str">
        <f t="shared" si="1"/>
        <v>Dhanoosh</v>
      </c>
      <c r="B33" t="str">
        <f t="shared" si="2"/>
        <v>LHI</v>
      </c>
      <c r="C33" t="str">
        <f t="shared" si="3"/>
        <v>DEL</v>
      </c>
      <c r="D33" t="str">
        <f t="shared" si="4"/>
        <v>L</v>
      </c>
      <c r="E33" t="str">
        <f t="shared" si="5"/>
        <v>DHANOOSH</v>
      </c>
      <c r="F33" t="str">
        <f t="shared" si="6"/>
        <v>dhanoosh</v>
      </c>
      <c r="G33" t="str">
        <f t="shared" si="7"/>
        <v>Dhanoosh</v>
      </c>
    </row>
  </sheetData>
  <pageMargins left="0.25" right="0" top="0.25" bottom="0.25" header="0.3" footer="0.05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6BF41-2163-41D7-AFF2-15FFFCFA340F}">
  <dimension ref="A1:K28"/>
  <sheetViews>
    <sheetView workbookViewId="0">
      <selection activeCell="B27" sqref="B27"/>
    </sheetView>
  </sheetViews>
  <sheetFormatPr defaultRowHeight="15" x14ac:dyDescent="0.25"/>
  <cols>
    <col min="2" max="2" width="18.5703125" customWidth="1"/>
    <col min="3" max="3" width="12" customWidth="1"/>
    <col min="4" max="4" width="14.140625" customWidth="1"/>
    <col min="5" max="5" width="12" customWidth="1"/>
    <col min="6" max="6" width="38.7109375" customWidth="1"/>
  </cols>
  <sheetData>
    <row r="1" spans="1:7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5</v>
      </c>
      <c r="G1" t="s">
        <v>6</v>
      </c>
    </row>
    <row r="2" spans="1:7" x14ac:dyDescent="0.25">
      <c r="A2" t="s">
        <v>7</v>
      </c>
      <c r="B2" t="s">
        <v>19</v>
      </c>
      <c r="C2">
        <v>6</v>
      </c>
      <c r="D2">
        <v>31</v>
      </c>
      <c r="E2">
        <f>(D2/(C2*4))</f>
        <v>1.2916666666666667</v>
      </c>
      <c r="F2" t="s">
        <v>37</v>
      </c>
      <c r="G2" t="s">
        <v>31</v>
      </c>
    </row>
    <row r="3" spans="1:7" x14ac:dyDescent="0.25">
      <c r="A3" t="s">
        <v>8</v>
      </c>
      <c r="B3" t="s">
        <v>20</v>
      </c>
      <c r="C3">
        <v>7</v>
      </c>
      <c r="D3">
        <v>32</v>
      </c>
      <c r="E3">
        <f t="shared" ref="E3:E19" si="0">(D3/(C3*4))</f>
        <v>1.1428571428571428</v>
      </c>
      <c r="F3" t="s">
        <v>38</v>
      </c>
      <c r="G3" t="s">
        <v>32</v>
      </c>
    </row>
    <row r="4" spans="1:7" x14ac:dyDescent="0.25">
      <c r="A4" t="s">
        <v>9</v>
      </c>
      <c r="B4" t="s">
        <v>21</v>
      </c>
      <c r="C4">
        <v>9</v>
      </c>
      <c r="D4">
        <v>20</v>
      </c>
      <c r="E4">
        <f t="shared" si="0"/>
        <v>0.55555555555555558</v>
      </c>
      <c r="F4" t="s">
        <v>39</v>
      </c>
      <c r="G4" t="s">
        <v>33</v>
      </c>
    </row>
    <row r="5" spans="1:7" x14ac:dyDescent="0.25">
      <c r="A5" t="s">
        <v>54</v>
      </c>
      <c r="B5" t="s">
        <v>22</v>
      </c>
      <c r="C5">
        <v>0</v>
      </c>
      <c r="D5">
        <v>16</v>
      </c>
      <c r="E5" t="e">
        <f t="shared" si="0"/>
        <v>#DIV/0!</v>
      </c>
      <c r="F5" t="s">
        <v>27</v>
      </c>
      <c r="G5" t="s">
        <v>34</v>
      </c>
    </row>
    <row r="6" spans="1:7" x14ac:dyDescent="0.25">
      <c r="A6" t="s">
        <v>10</v>
      </c>
      <c r="B6" t="s">
        <v>22</v>
      </c>
      <c r="C6">
        <v>5</v>
      </c>
      <c r="D6">
        <v>19</v>
      </c>
      <c r="E6">
        <f t="shared" si="0"/>
        <v>0.95</v>
      </c>
      <c r="F6" t="s">
        <v>40</v>
      </c>
      <c r="G6" t="s">
        <v>35</v>
      </c>
    </row>
    <row r="7" spans="1:7" x14ac:dyDescent="0.25">
      <c r="A7" t="s">
        <v>11</v>
      </c>
      <c r="B7" t="s">
        <v>19</v>
      </c>
      <c r="C7">
        <v>0</v>
      </c>
      <c r="D7">
        <v>22</v>
      </c>
      <c r="E7" t="e">
        <f t="shared" si="0"/>
        <v>#DIV/0!</v>
      </c>
      <c r="F7" t="s">
        <v>41</v>
      </c>
      <c r="G7" t="s">
        <v>35</v>
      </c>
    </row>
    <row r="8" spans="1:7" x14ac:dyDescent="0.25">
      <c r="A8" t="s">
        <v>12</v>
      </c>
      <c r="B8" t="s">
        <v>20</v>
      </c>
      <c r="C8">
        <v>6</v>
      </c>
      <c r="D8">
        <v>21</v>
      </c>
      <c r="E8">
        <f t="shared" si="0"/>
        <v>0.875</v>
      </c>
      <c r="F8" t="s">
        <v>42</v>
      </c>
      <c r="G8" t="s">
        <v>34</v>
      </c>
    </row>
    <row r="9" spans="1:7" x14ac:dyDescent="0.25">
      <c r="A9" t="s">
        <v>28</v>
      </c>
      <c r="B9" t="s">
        <v>21</v>
      </c>
      <c r="C9">
        <v>5</v>
      </c>
      <c r="D9">
        <v>18</v>
      </c>
      <c r="E9">
        <f t="shared" si="0"/>
        <v>0.9</v>
      </c>
      <c r="F9" t="s">
        <v>43</v>
      </c>
      <c r="G9" t="s">
        <v>31</v>
      </c>
    </row>
    <row r="10" spans="1:7" x14ac:dyDescent="0.25">
      <c r="A10" t="s">
        <v>13</v>
      </c>
      <c r="B10" t="s">
        <v>21</v>
      </c>
      <c r="C10">
        <v>3</v>
      </c>
      <c r="D10">
        <v>7</v>
      </c>
      <c r="E10">
        <f t="shared" si="0"/>
        <v>0.58333333333333337</v>
      </c>
      <c r="F10" t="s">
        <v>44</v>
      </c>
      <c r="G10" t="s">
        <v>32</v>
      </c>
    </row>
    <row r="11" spans="1:7" x14ac:dyDescent="0.25">
      <c r="A11" t="s">
        <v>14</v>
      </c>
      <c r="B11" t="s">
        <v>19</v>
      </c>
      <c r="C11">
        <v>9</v>
      </c>
      <c r="D11">
        <v>14</v>
      </c>
      <c r="E11">
        <f t="shared" si="0"/>
        <v>0.3888888888888889</v>
      </c>
      <c r="F11" t="s">
        <v>45</v>
      </c>
      <c r="G11" t="s">
        <v>32</v>
      </c>
    </row>
    <row r="12" spans="1:7" x14ac:dyDescent="0.25">
      <c r="A12" t="s">
        <v>55</v>
      </c>
      <c r="B12" t="s">
        <v>22</v>
      </c>
      <c r="C12">
        <v>5</v>
      </c>
      <c r="D12">
        <v>19</v>
      </c>
      <c r="E12">
        <f t="shared" si="0"/>
        <v>0.95</v>
      </c>
      <c r="F12" t="s">
        <v>46</v>
      </c>
      <c r="G12" t="s">
        <v>33</v>
      </c>
    </row>
    <row r="13" spans="1:7" x14ac:dyDescent="0.25">
      <c r="A13" t="s">
        <v>15</v>
      </c>
      <c r="B13" t="s">
        <v>22</v>
      </c>
      <c r="C13">
        <v>3</v>
      </c>
      <c r="D13">
        <v>10</v>
      </c>
      <c r="E13">
        <f t="shared" si="0"/>
        <v>0.83333333333333337</v>
      </c>
      <c r="F13" t="s">
        <v>47</v>
      </c>
      <c r="G13" t="s">
        <v>36</v>
      </c>
    </row>
    <row r="14" spans="1:7" x14ac:dyDescent="0.25">
      <c r="A14" t="s">
        <v>56</v>
      </c>
      <c r="B14" t="s">
        <v>22</v>
      </c>
      <c r="C14">
        <v>7</v>
      </c>
      <c r="D14">
        <v>20</v>
      </c>
      <c r="E14">
        <f t="shared" si="0"/>
        <v>0.7142857142857143</v>
      </c>
      <c r="F14" t="s">
        <v>48</v>
      </c>
      <c r="G14" t="s">
        <v>36</v>
      </c>
    </row>
    <row r="15" spans="1:7" x14ac:dyDescent="0.25">
      <c r="A15" t="s">
        <v>16</v>
      </c>
      <c r="B15" t="s">
        <v>21</v>
      </c>
      <c r="C15">
        <v>9</v>
      </c>
      <c r="D15">
        <v>15</v>
      </c>
      <c r="E15">
        <f t="shared" si="0"/>
        <v>0.41666666666666669</v>
      </c>
      <c r="F15" t="s">
        <v>49</v>
      </c>
      <c r="G15" t="s">
        <v>31</v>
      </c>
    </row>
    <row r="16" spans="1:7" x14ac:dyDescent="0.25">
      <c r="A16" t="s">
        <v>17</v>
      </c>
      <c r="B16" t="s">
        <v>20</v>
      </c>
      <c r="C16">
        <v>10</v>
      </c>
      <c r="D16">
        <v>39</v>
      </c>
      <c r="E16">
        <f t="shared" si="0"/>
        <v>0.97499999999999998</v>
      </c>
      <c r="F16" t="s">
        <v>50</v>
      </c>
      <c r="G16" t="s">
        <v>36</v>
      </c>
    </row>
    <row r="17" spans="1:11" x14ac:dyDescent="0.25">
      <c r="A17" t="s">
        <v>18</v>
      </c>
      <c r="B17" t="s">
        <v>19</v>
      </c>
      <c r="C17">
        <v>6</v>
      </c>
      <c r="D17">
        <v>22</v>
      </c>
      <c r="E17">
        <f t="shared" si="0"/>
        <v>0.91666666666666663</v>
      </c>
      <c r="F17" t="s">
        <v>51</v>
      </c>
      <c r="G17" t="s">
        <v>36</v>
      </c>
    </row>
    <row r="18" spans="1:11" x14ac:dyDescent="0.25">
      <c r="A18" t="s">
        <v>24</v>
      </c>
      <c r="B18" t="s">
        <v>21</v>
      </c>
      <c r="C18">
        <v>10</v>
      </c>
      <c r="D18">
        <v>29</v>
      </c>
      <c r="E18">
        <f t="shared" si="0"/>
        <v>0.72499999999999998</v>
      </c>
      <c r="F18" t="s">
        <v>52</v>
      </c>
      <c r="G18" t="s">
        <v>31</v>
      </c>
    </row>
    <row r="19" spans="1:11" x14ac:dyDescent="0.25">
      <c r="A19" t="s">
        <v>25</v>
      </c>
      <c r="B19" t="s">
        <v>26</v>
      </c>
      <c r="C19">
        <v>8</v>
      </c>
      <c r="D19">
        <v>28</v>
      </c>
      <c r="E19">
        <f t="shared" si="0"/>
        <v>0.875</v>
      </c>
      <c r="F19" t="s">
        <v>53</v>
      </c>
      <c r="G19" t="s">
        <v>33</v>
      </c>
    </row>
    <row r="22" spans="1:11" x14ac:dyDescent="0.25">
      <c r="A22" s="4" t="s">
        <v>158</v>
      </c>
      <c r="B22" s="5"/>
      <c r="C22" s="5"/>
      <c r="D22" s="5"/>
      <c r="E22" s="5"/>
      <c r="F22" s="5"/>
      <c r="G22" s="5"/>
      <c r="H22" s="53"/>
      <c r="I22" s="53"/>
      <c r="J22" s="53"/>
      <c r="K22" s="53"/>
    </row>
    <row r="23" spans="1:11" x14ac:dyDescent="0.25">
      <c r="A23" s="11" t="s">
        <v>159</v>
      </c>
      <c r="B23" s="11"/>
      <c r="C23" s="11"/>
      <c r="D23" s="11"/>
    </row>
    <row r="25" spans="1:11" x14ac:dyDescent="0.25">
      <c r="A25" s="4" t="s">
        <v>65</v>
      </c>
      <c r="B25" s="5"/>
      <c r="C25" s="5"/>
      <c r="D25" s="5"/>
    </row>
    <row r="26" spans="1:11" x14ac:dyDescent="0.25">
      <c r="A26" t="s">
        <v>66</v>
      </c>
    </row>
    <row r="27" spans="1:11" x14ac:dyDescent="0.25">
      <c r="A27" s="4" t="s">
        <v>67</v>
      </c>
      <c r="B27">
        <v>1</v>
      </c>
    </row>
    <row r="28" spans="1:11" x14ac:dyDescent="0.25">
      <c r="A28" t="s">
        <v>68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F7CD9-51BE-4A1A-A2ED-F81CB1BD55FF}">
  <dimension ref="A1:G33"/>
  <sheetViews>
    <sheetView topLeftCell="A21" workbookViewId="0">
      <selection activeCell="I37" sqref="I37"/>
    </sheetView>
  </sheetViews>
  <sheetFormatPr defaultRowHeight="15" x14ac:dyDescent="0.25"/>
  <cols>
    <col min="1" max="1" width="17" customWidth="1"/>
    <col min="2" max="2" width="15.85546875" customWidth="1"/>
    <col min="3" max="4" width="10.85546875" customWidth="1"/>
    <col min="5" max="5" width="10" customWidth="1"/>
    <col min="6" max="6" width="39.7109375" customWidth="1"/>
    <col min="7" max="7" width="14.42578125" customWidth="1"/>
  </cols>
  <sheetData>
    <row r="1" spans="1:7" s="10" customFormat="1" ht="30" x14ac:dyDescent="0.25">
      <c r="A1" s="10" t="s">
        <v>0</v>
      </c>
      <c r="B1" s="10" t="s">
        <v>3</v>
      </c>
      <c r="C1" s="10" t="s">
        <v>4</v>
      </c>
      <c r="D1" s="10" t="s">
        <v>1</v>
      </c>
      <c r="E1" s="10" t="s">
        <v>2</v>
      </c>
      <c r="F1" s="10" t="s">
        <v>5</v>
      </c>
      <c r="G1" s="10" t="s">
        <v>6</v>
      </c>
    </row>
    <row r="2" spans="1:7" x14ac:dyDescent="0.25">
      <c r="A2" t="s">
        <v>7</v>
      </c>
      <c r="B2" t="s">
        <v>19</v>
      </c>
      <c r="C2">
        <v>6</v>
      </c>
      <c r="D2">
        <v>31</v>
      </c>
      <c r="E2">
        <f>(D2/(C2*4))</f>
        <v>1.2916666666666667</v>
      </c>
      <c r="F2" t="s">
        <v>76</v>
      </c>
      <c r="G2" t="s">
        <v>31</v>
      </c>
    </row>
    <row r="3" spans="1:7" x14ac:dyDescent="0.25">
      <c r="A3" t="s">
        <v>8</v>
      </c>
      <c r="B3" t="s">
        <v>20</v>
      </c>
      <c r="C3">
        <v>7</v>
      </c>
      <c r="D3">
        <v>32</v>
      </c>
      <c r="E3">
        <f t="shared" ref="E3:E19" si="0">(D3/(C3*4))</f>
        <v>1.1428571428571428</v>
      </c>
      <c r="F3" t="s">
        <v>77</v>
      </c>
      <c r="G3" t="s">
        <v>32</v>
      </c>
    </row>
    <row r="4" spans="1:7" x14ac:dyDescent="0.25">
      <c r="A4" t="s">
        <v>9</v>
      </c>
      <c r="B4" t="s">
        <v>21</v>
      </c>
      <c r="C4">
        <v>9</v>
      </c>
      <c r="D4">
        <v>20</v>
      </c>
      <c r="E4">
        <f t="shared" si="0"/>
        <v>0.55555555555555558</v>
      </c>
      <c r="F4" t="s">
        <v>78</v>
      </c>
      <c r="G4" t="s">
        <v>33</v>
      </c>
    </row>
    <row r="5" spans="1:7" x14ac:dyDescent="0.25">
      <c r="A5" t="s">
        <v>54</v>
      </c>
      <c r="B5" t="s">
        <v>22</v>
      </c>
      <c r="D5">
        <v>16</v>
      </c>
      <c r="E5" t="e">
        <f t="shared" si="0"/>
        <v>#DIV/0!</v>
      </c>
      <c r="F5" t="s">
        <v>79</v>
      </c>
      <c r="G5" t="s">
        <v>34</v>
      </c>
    </row>
    <row r="6" spans="1:7" x14ac:dyDescent="0.25">
      <c r="A6" t="s">
        <v>10</v>
      </c>
      <c r="B6" t="s">
        <v>22</v>
      </c>
      <c r="C6">
        <v>5</v>
      </c>
      <c r="D6">
        <v>19</v>
      </c>
      <c r="E6">
        <f t="shared" si="0"/>
        <v>0.95</v>
      </c>
      <c r="F6" t="s">
        <v>40</v>
      </c>
      <c r="G6" t="s">
        <v>35</v>
      </c>
    </row>
    <row r="7" spans="1:7" x14ac:dyDescent="0.25">
      <c r="A7" t="s">
        <v>11</v>
      </c>
      <c r="B7" t="s">
        <v>19</v>
      </c>
      <c r="C7">
        <v>6</v>
      </c>
      <c r="D7">
        <v>22</v>
      </c>
      <c r="E7">
        <f t="shared" si="0"/>
        <v>0.91666666666666663</v>
      </c>
      <c r="F7" t="s">
        <v>41</v>
      </c>
      <c r="G7" t="s">
        <v>35</v>
      </c>
    </row>
    <row r="8" spans="1:7" x14ac:dyDescent="0.25">
      <c r="A8" t="s">
        <v>12</v>
      </c>
      <c r="B8" t="s">
        <v>20</v>
      </c>
      <c r="C8">
        <v>6</v>
      </c>
      <c r="D8">
        <v>21</v>
      </c>
      <c r="E8">
        <f t="shared" si="0"/>
        <v>0.875</v>
      </c>
      <c r="F8" t="s">
        <v>42</v>
      </c>
      <c r="G8" t="s">
        <v>34</v>
      </c>
    </row>
    <row r="9" spans="1:7" x14ac:dyDescent="0.25">
      <c r="A9" t="s">
        <v>28</v>
      </c>
      <c r="B9" t="s">
        <v>21</v>
      </c>
      <c r="C9" s="6">
        <v>5</v>
      </c>
      <c r="D9">
        <v>18</v>
      </c>
      <c r="E9">
        <f t="shared" si="0"/>
        <v>0.9</v>
      </c>
      <c r="F9" t="s">
        <v>43</v>
      </c>
      <c r="G9" t="s">
        <v>31</v>
      </c>
    </row>
    <row r="10" spans="1:7" x14ac:dyDescent="0.25">
      <c r="A10" t="s">
        <v>13</v>
      </c>
      <c r="B10" t="s">
        <v>21</v>
      </c>
      <c r="C10">
        <v>3</v>
      </c>
      <c r="D10">
        <v>7</v>
      </c>
      <c r="E10">
        <f t="shared" si="0"/>
        <v>0.58333333333333337</v>
      </c>
      <c r="F10" t="s">
        <v>44</v>
      </c>
      <c r="G10" t="s">
        <v>32</v>
      </c>
    </row>
    <row r="11" spans="1:7" x14ac:dyDescent="0.25">
      <c r="A11" t="s">
        <v>14</v>
      </c>
      <c r="B11" t="s">
        <v>19</v>
      </c>
      <c r="C11">
        <v>9</v>
      </c>
      <c r="D11">
        <v>14</v>
      </c>
      <c r="E11">
        <f t="shared" si="0"/>
        <v>0.3888888888888889</v>
      </c>
      <c r="F11" t="s">
        <v>45</v>
      </c>
      <c r="G11" t="s">
        <v>32</v>
      </c>
    </row>
    <row r="12" spans="1:7" x14ac:dyDescent="0.25">
      <c r="A12" t="s">
        <v>55</v>
      </c>
      <c r="B12" t="s">
        <v>22</v>
      </c>
      <c r="C12">
        <v>5</v>
      </c>
      <c r="D12">
        <v>19</v>
      </c>
      <c r="E12">
        <f t="shared" si="0"/>
        <v>0.95</v>
      </c>
      <c r="F12" t="s">
        <v>46</v>
      </c>
      <c r="G12" t="s">
        <v>33</v>
      </c>
    </row>
    <row r="13" spans="1:7" x14ac:dyDescent="0.25">
      <c r="A13" t="s">
        <v>15</v>
      </c>
      <c r="B13" t="s">
        <v>22</v>
      </c>
      <c r="C13" s="6">
        <v>3</v>
      </c>
      <c r="D13">
        <v>10</v>
      </c>
      <c r="E13">
        <f>(D13/(C13*4))</f>
        <v>0.83333333333333337</v>
      </c>
      <c r="F13" t="s">
        <v>47</v>
      </c>
      <c r="G13" t="s">
        <v>36</v>
      </c>
    </row>
    <row r="14" spans="1:7" x14ac:dyDescent="0.25">
      <c r="A14" t="s">
        <v>56</v>
      </c>
      <c r="B14" t="s">
        <v>22</v>
      </c>
      <c r="C14">
        <v>7</v>
      </c>
      <c r="D14">
        <v>20</v>
      </c>
      <c r="E14">
        <f t="shared" si="0"/>
        <v>0.7142857142857143</v>
      </c>
      <c r="F14" t="s">
        <v>48</v>
      </c>
      <c r="G14" t="s">
        <v>36</v>
      </c>
    </row>
    <row r="15" spans="1:7" x14ac:dyDescent="0.25">
      <c r="A15" t="s">
        <v>16</v>
      </c>
      <c r="B15" t="s">
        <v>21</v>
      </c>
      <c r="C15">
        <v>9</v>
      </c>
      <c r="D15">
        <v>15</v>
      </c>
      <c r="E15">
        <f t="shared" si="0"/>
        <v>0.41666666666666669</v>
      </c>
      <c r="F15" t="s">
        <v>49</v>
      </c>
      <c r="G15" t="s">
        <v>31</v>
      </c>
    </row>
    <row r="16" spans="1:7" x14ac:dyDescent="0.25">
      <c r="A16" t="s">
        <v>17</v>
      </c>
      <c r="B16" t="s">
        <v>20</v>
      </c>
      <c r="C16">
        <v>10</v>
      </c>
      <c r="D16">
        <v>39</v>
      </c>
      <c r="E16">
        <f t="shared" si="0"/>
        <v>0.97499999999999998</v>
      </c>
      <c r="F16" t="s">
        <v>50</v>
      </c>
      <c r="G16" t="s">
        <v>36</v>
      </c>
    </row>
    <row r="17" spans="1:7" x14ac:dyDescent="0.25">
      <c r="A17" t="s">
        <v>18</v>
      </c>
      <c r="B17" t="s">
        <v>19</v>
      </c>
      <c r="C17">
        <v>6</v>
      </c>
      <c r="D17">
        <v>22</v>
      </c>
      <c r="E17">
        <f t="shared" si="0"/>
        <v>0.91666666666666663</v>
      </c>
      <c r="F17" t="s">
        <v>51</v>
      </c>
      <c r="G17" t="s">
        <v>36</v>
      </c>
    </row>
    <row r="18" spans="1:7" x14ac:dyDescent="0.25">
      <c r="A18" t="s">
        <v>24</v>
      </c>
      <c r="B18" t="s">
        <v>21</v>
      </c>
      <c r="C18" s="6">
        <v>10</v>
      </c>
      <c r="D18">
        <v>29</v>
      </c>
      <c r="E18">
        <f t="shared" si="0"/>
        <v>0.72499999999999998</v>
      </c>
      <c r="F18" t="s">
        <v>52</v>
      </c>
      <c r="G18" t="s">
        <v>31</v>
      </c>
    </row>
    <row r="19" spans="1:7" x14ac:dyDescent="0.25">
      <c r="A19" t="s">
        <v>25</v>
      </c>
      <c r="B19" t="s">
        <v>26</v>
      </c>
      <c r="C19">
        <v>8</v>
      </c>
      <c r="D19">
        <v>28</v>
      </c>
      <c r="E19">
        <f t="shared" si="0"/>
        <v>0.875</v>
      </c>
      <c r="F19" t="s">
        <v>53</v>
      </c>
      <c r="G19" t="s">
        <v>33</v>
      </c>
    </row>
    <row r="21" spans="1:7" x14ac:dyDescent="0.25">
      <c r="A21" t="s">
        <v>69</v>
      </c>
    </row>
    <row r="23" spans="1:7" x14ac:dyDescent="0.25">
      <c r="A23" t="s">
        <v>71</v>
      </c>
    </row>
    <row r="25" spans="1:7" x14ac:dyDescent="0.25">
      <c r="A25" s="4" t="s">
        <v>70</v>
      </c>
    </row>
    <row r="26" spans="1:7" x14ac:dyDescent="0.25">
      <c r="A26" t="s">
        <v>72</v>
      </c>
    </row>
    <row r="28" spans="1:7" x14ac:dyDescent="0.25">
      <c r="A28" t="s">
        <v>73</v>
      </c>
    </row>
    <row r="29" spans="1:7" x14ac:dyDescent="0.25">
      <c r="A29" t="s">
        <v>5</v>
      </c>
      <c r="D29" t="s">
        <v>5</v>
      </c>
      <c r="E29" t="s">
        <v>74</v>
      </c>
      <c r="F29" t="s">
        <v>103</v>
      </c>
      <c r="G29" t="s">
        <v>75</v>
      </c>
    </row>
    <row r="30" spans="1:7" x14ac:dyDescent="0.25">
      <c r="A30" t="s">
        <v>76</v>
      </c>
      <c r="D30" t="s">
        <v>81</v>
      </c>
      <c r="E30" t="s">
        <v>82</v>
      </c>
      <c r="F30" t="s">
        <v>83</v>
      </c>
      <c r="G30">
        <v>75029</v>
      </c>
    </row>
    <row r="31" spans="1:7" x14ac:dyDescent="0.25">
      <c r="A31" t="s">
        <v>77</v>
      </c>
      <c r="D31" t="s">
        <v>84</v>
      </c>
      <c r="E31" t="s">
        <v>85</v>
      </c>
      <c r="F31" t="s">
        <v>86</v>
      </c>
      <c r="G31">
        <v>75001</v>
      </c>
    </row>
    <row r="32" spans="1:7" ht="15.75" x14ac:dyDescent="0.25">
      <c r="A32" s="54" t="s">
        <v>80</v>
      </c>
      <c r="B32" s="55"/>
      <c r="C32" s="55"/>
      <c r="D32" s="55" t="s">
        <v>87</v>
      </c>
      <c r="E32" s="55" t="s">
        <v>85</v>
      </c>
      <c r="F32" s="55" t="s">
        <v>86</v>
      </c>
      <c r="G32" s="55">
        <v>72034</v>
      </c>
    </row>
    <row r="33" spans="1:7" x14ac:dyDescent="0.25">
      <c r="A33" s="55" t="s">
        <v>79</v>
      </c>
      <c r="B33" s="55"/>
      <c r="C33" s="55"/>
      <c r="D33" s="55" t="s">
        <v>88</v>
      </c>
      <c r="E33" s="55" t="s">
        <v>85</v>
      </c>
      <c r="F33" s="55" t="s">
        <v>86</v>
      </c>
      <c r="G33" s="55">
        <v>75889</v>
      </c>
    </row>
  </sheetData>
  <conditionalFormatting sqref="A1:G19">
    <cfRule type="duplicateValues" dxfId="3" priority="1"/>
    <cfRule type="duplicateValues" dxfId="2" priority="4"/>
  </conditionalFormatting>
  <conditionalFormatting sqref="A25">
    <cfRule type="colorScale" priority="3">
      <colorScale>
        <cfvo type="min"/>
        <cfvo type="max"/>
        <color rgb="FFFF7128"/>
        <color rgb="FFFFEF9C"/>
      </colorScale>
    </cfRule>
  </conditionalFormatting>
  <conditionalFormatting sqref="D26">
    <cfRule type="colorScale" priority="2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1C2DE-E4B8-4F9E-981C-7898ED70F297}">
  <dimension ref="A1:J33"/>
  <sheetViews>
    <sheetView workbookViewId="0">
      <selection activeCell="L10" sqref="L10"/>
    </sheetView>
  </sheetViews>
  <sheetFormatPr defaultRowHeight="15" x14ac:dyDescent="0.25"/>
  <cols>
    <col min="1" max="1" width="10.85546875" customWidth="1"/>
    <col min="2" max="2" width="14.42578125" customWidth="1"/>
    <col min="3" max="3" width="10.85546875" customWidth="1"/>
    <col min="4" max="4" width="11.42578125" customWidth="1"/>
    <col min="5" max="5" width="15.42578125" customWidth="1"/>
    <col min="6" max="6" width="15.5703125" customWidth="1"/>
    <col min="7" max="7" width="9.7109375" customWidth="1"/>
    <col min="8" max="8" width="13.5703125" customWidth="1"/>
    <col min="9" max="9" width="7.7109375" customWidth="1"/>
    <col min="10" max="10" width="11.7109375" customWidth="1"/>
    <col min="12" max="12" width="14.85546875" customWidth="1"/>
    <col min="13" max="13" width="16.5703125" customWidth="1"/>
  </cols>
  <sheetData>
    <row r="1" spans="1:10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5</v>
      </c>
      <c r="G1" t="s">
        <v>74</v>
      </c>
      <c r="H1" t="s">
        <v>103</v>
      </c>
      <c r="I1" t="s">
        <v>107</v>
      </c>
      <c r="J1" t="s">
        <v>6</v>
      </c>
    </row>
    <row r="2" spans="1:10" x14ac:dyDescent="0.25">
      <c r="A2" t="s">
        <v>7</v>
      </c>
      <c r="B2" t="s">
        <v>19</v>
      </c>
      <c r="C2">
        <v>6</v>
      </c>
      <c r="D2">
        <v>31</v>
      </c>
      <c r="E2" s="9">
        <f>((((D2/(C2*4)))*1)*1)*1</f>
        <v>1.2916666666666667</v>
      </c>
      <c r="F2" t="s">
        <v>81</v>
      </c>
      <c r="G2" t="s">
        <v>85</v>
      </c>
      <c r="H2" t="s">
        <v>83</v>
      </c>
      <c r="I2">
        <v>75029</v>
      </c>
      <c r="J2" t="s">
        <v>31</v>
      </c>
    </row>
    <row r="3" spans="1:10" x14ac:dyDescent="0.25">
      <c r="A3" t="s">
        <v>8</v>
      </c>
      <c r="B3" s="1" t="s">
        <v>20</v>
      </c>
      <c r="C3">
        <v>7</v>
      </c>
      <c r="D3">
        <v>32</v>
      </c>
      <c r="E3" s="9">
        <f>((((D3/(C3*4)))*1)*1)*1</f>
        <v>1.1428571428571428</v>
      </c>
      <c r="F3" t="s">
        <v>84</v>
      </c>
      <c r="G3" t="s">
        <v>85</v>
      </c>
      <c r="H3" t="s">
        <v>86</v>
      </c>
      <c r="I3">
        <v>75001</v>
      </c>
      <c r="J3" t="s">
        <v>32</v>
      </c>
    </row>
    <row r="4" spans="1:10" x14ac:dyDescent="0.25">
      <c r="A4" t="s">
        <v>9</v>
      </c>
      <c r="B4" t="s">
        <v>21</v>
      </c>
      <c r="C4">
        <v>9</v>
      </c>
      <c r="D4">
        <v>20</v>
      </c>
      <c r="E4" s="9">
        <f>((((D4/(C4*4)))*1)*1)*1</f>
        <v>0.55555555555555558</v>
      </c>
      <c r="F4" t="s">
        <v>87</v>
      </c>
      <c r="G4" t="s">
        <v>85</v>
      </c>
      <c r="H4" t="s">
        <v>86</v>
      </c>
      <c r="I4">
        <v>72034</v>
      </c>
      <c r="J4" t="s">
        <v>33</v>
      </c>
    </row>
    <row r="5" spans="1:10" x14ac:dyDescent="0.25">
      <c r="A5" t="s">
        <v>104</v>
      </c>
      <c r="B5" t="s">
        <v>22</v>
      </c>
      <c r="C5">
        <v>5</v>
      </c>
      <c r="D5">
        <v>16</v>
      </c>
      <c r="E5" s="9">
        <f>((((D5/(C5*4)))*1)*1)*1</f>
        <v>0.8</v>
      </c>
      <c r="F5" t="s">
        <v>88</v>
      </c>
      <c r="G5" t="s">
        <v>85</v>
      </c>
      <c r="H5" t="s">
        <v>86</v>
      </c>
      <c r="I5">
        <v>75889</v>
      </c>
      <c r="J5" t="s">
        <v>34</v>
      </c>
    </row>
    <row r="6" spans="1:10" x14ac:dyDescent="0.25">
      <c r="A6" t="s">
        <v>10</v>
      </c>
      <c r="B6" t="s">
        <v>22</v>
      </c>
      <c r="C6">
        <v>5</v>
      </c>
      <c r="D6">
        <v>19</v>
      </c>
      <c r="E6" s="9">
        <f>((((D6/(C6*4)))*1)*1)*1</f>
        <v>0.95</v>
      </c>
      <c r="F6" t="s">
        <v>89</v>
      </c>
      <c r="G6" t="s">
        <v>85</v>
      </c>
      <c r="H6" t="s">
        <v>86</v>
      </c>
      <c r="I6">
        <v>75421</v>
      </c>
      <c r="J6" t="s">
        <v>35</v>
      </c>
    </row>
    <row r="7" spans="1:10" x14ac:dyDescent="0.25">
      <c r="A7" t="s">
        <v>11</v>
      </c>
      <c r="B7" t="s">
        <v>19</v>
      </c>
      <c r="C7">
        <v>6</v>
      </c>
      <c r="D7">
        <v>22</v>
      </c>
      <c r="E7" s="9">
        <f>((((D7/(C7*4)))*1)*1)*1</f>
        <v>0.91666666666666663</v>
      </c>
      <c r="F7" t="s">
        <v>90</v>
      </c>
      <c r="G7" t="s">
        <v>85</v>
      </c>
      <c r="H7" t="s">
        <v>86</v>
      </c>
      <c r="I7">
        <v>54875</v>
      </c>
      <c r="J7" t="s">
        <v>35</v>
      </c>
    </row>
    <row r="8" spans="1:10" x14ac:dyDescent="0.25">
      <c r="A8" t="s">
        <v>12</v>
      </c>
      <c r="B8" t="s">
        <v>20</v>
      </c>
      <c r="C8">
        <v>6</v>
      </c>
      <c r="D8">
        <v>21</v>
      </c>
      <c r="E8" s="9">
        <f>((((D8/(C8*4)))*1)*1)*1</f>
        <v>0.875</v>
      </c>
      <c r="F8" t="s">
        <v>91</v>
      </c>
      <c r="G8" t="s">
        <v>85</v>
      </c>
      <c r="H8" t="s">
        <v>86</v>
      </c>
      <c r="I8">
        <v>75222</v>
      </c>
      <c r="J8" t="s">
        <v>34</v>
      </c>
    </row>
    <row r="9" spans="1:10" x14ac:dyDescent="0.25">
      <c r="A9" s="1" t="s">
        <v>28</v>
      </c>
      <c r="B9" t="s">
        <v>21</v>
      </c>
      <c r="C9" s="8">
        <v>5</v>
      </c>
      <c r="D9">
        <v>18</v>
      </c>
      <c r="E9" s="9">
        <f>((((D9/(C9*4)))*1)*1)*1</f>
        <v>0.9</v>
      </c>
      <c r="F9" t="s">
        <v>92</v>
      </c>
      <c r="G9" t="s">
        <v>85</v>
      </c>
      <c r="H9" t="s">
        <v>86</v>
      </c>
      <c r="I9">
        <v>74021</v>
      </c>
      <c r="J9" t="s">
        <v>31</v>
      </c>
    </row>
    <row r="10" spans="1:10" x14ac:dyDescent="0.25">
      <c r="A10" t="s">
        <v>13</v>
      </c>
      <c r="B10" t="s">
        <v>21</v>
      </c>
      <c r="C10">
        <v>3</v>
      </c>
      <c r="D10">
        <v>7</v>
      </c>
      <c r="E10" s="9">
        <f>((((D10/(C10*4)))*1)*1)*1</f>
        <v>0.58333333333333337</v>
      </c>
      <c r="F10" t="s">
        <v>93</v>
      </c>
      <c r="G10" t="s">
        <v>85</v>
      </c>
      <c r="H10" t="s">
        <v>83</v>
      </c>
      <c r="I10">
        <v>74112</v>
      </c>
      <c r="J10" t="s">
        <v>32</v>
      </c>
    </row>
    <row r="11" spans="1:10" x14ac:dyDescent="0.25">
      <c r="A11" t="s">
        <v>14</v>
      </c>
      <c r="B11" t="s">
        <v>19</v>
      </c>
      <c r="C11">
        <v>9</v>
      </c>
      <c r="D11">
        <v>14</v>
      </c>
      <c r="E11" s="9">
        <f>((((D11/(C11*4)))*1)*1)*1</f>
        <v>0.3888888888888889</v>
      </c>
      <c r="F11" t="s">
        <v>94</v>
      </c>
      <c r="G11" t="s">
        <v>85</v>
      </c>
      <c r="H11" t="s">
        <v>86</v>
      </c>
      <c r="I11">
        <v>71002</v>
      </c>
      <c r="J11" t="s">
        <v>32</v>
      </c>
    </row>
    <row r="12" spans="1:10" x14ac:dyDescent="0.25">
      <c r="A12" t="s">
        <v>105</v>
      </c>
      <c r="B12" t="s">
        <v>22</v>
      </c>
      <c r="C12">
        <v>5</v>
      </c>
      <c r="D12">
        <v>19</v>
      </c>
      <c r="E12" s="9">
        <f>((((D12/(C12*4)))*1)*1)*1</f>
        <v>0.95</v>
      </c>
      <c r="F12" t="s">
        <v>95</v>
      </c>
      <c r="G12" t="s">
        <v>85</v>
      </c>
      <c r="H12" t="s">
        <v>86</v>
      </c>
      <c r="I12">
        <v>74875</v>
      </c>
      <c r="J12" t="s">
        <v>33</v>
      </c>
    </row>
    <row r="13" spans="1:10" x14ac:dyDescent="0.25">
      <c r="A13" t="s">
        <v>15</v>
      </c>
      <c r="B13" t="s">
        <v>22</v>
      </c>
      <c r="C13" s="8">
        <v>3</v>
      </c>
      <c r="D13">
        <v>10</v>
      </c>
      <c r="E13" s="9">
        <f>((((D13/(C13*4)))*1)*1)*1</f>
        <v>0.83333333333333337</v>
      </c>
      <c r="F13" t="s">
        <v>96</v>
      </c>
      <c r="G13" t="s">
        <v>85</v>
      </c>
      <c r="H13" t="s">
        <v>86</v>
      </c>
      <c r="I13">
        <v>74587</v>
      </c>
      <c r="J13" t="s">
        <v>36</v>
      </c>
    </row>
    <row r="14" spans="1:10" x14ac:dyDescent="0.25">
      <c r="A14" t="s">
        <v>106</v>
      </c>
      <c r="B14" t="s">
        <v>22</v>
      </c>
      <c r="C14">
        <v>7</v>
      </c>
      <c r="D14">
        <v>20</v>
      </c>
      <c r="E14" s="9">
        <f>((((D14/(C14*4)))*1)*1)*1</f>
        <v>0.7142857142857143</v>
      </c>
      <c r="F14" t="s">
        <v>97</v>
      </c>
      <c r="G14" t="s">
        <v>85</v>
      </c>
      <c r="H14" t="s">
        <v>86</v>
      </c>
      <c r="I14">
        <v>75114</v>
      </c>
      <c r="J14" t="s">
        <v>36</v>
      </c>
    </row>
    <row r="15" spans="1:10" x14ac:dyDescent="0.25">
      <c r="A15" t="s">
        <v>16</v>
      </c>
      <c r="B15" t="s">
        <v>21</v>
      </c>
      <c r="C15">
        <v>9</v>
      </c>
      <c r="D15">
        <v>15</v>
      </c>
      <c r="E15" s="9">
        <f>((((D15/(C15*4)))*1)*1)*1</f>
        <v>0.41666666666666669</v>
      </c>
      <c r="F15" t="s">
        <v>98</v>
      </c>
      <c r="G15" t="s">
        <v>85</v>
      </c>
      <c r="H15" t="s">
        <v>86</v>
      </c>
      <c r="I15">
        <v>71487</v>
      </c>
      <c r="J15" t="s">
        <v>31</v>
      </c>
    </row>
    <row r="16" spans="1:10" x14ac:dyDescent="0.25">
      <c r="A16" t="s">
        <v>17</v>
      </c>
      <c r="B16" t="s">
        <v>20</v>
      </c>
      <c r="C16">
        <v>10</v>
      </c>
      <c r="D16">
        <v>39</v>
      </c>
      <c r="E16" s="9">
        <f>((((D16/(C16*4)))*1)*1)*1</f>
        <v>0.97499999999999998</v>
      </c>
      <c r="F16" t="s">
        <v>99</v>
      </c>
      <c r="G16" t="s">
        <v>85</v>
      </c>
      <c r="H16" t="s">
        <v>83</v>
      </c>
      <c r="I16">
        <v>71111</v>
      </c>
      <c r="J16" t="s">
        <v>36</v>
      </c>
    </row>
    <row r="17" spans="1:10" x14ac:dyDescent="0.25">
      <c r="A17" t="s">
        <v>18</v>
      </c>
      <c r="B17" t="s">
        <v>19</v>
      </c>
      <c r="C17">
        <v>6</v>
      </c>
      <c r="D17">
        <v>22</v>
      </c>
      <c r="E17" s="9">
        <f>((((D17/(C17*4)))*1)*1)*1</f>
        <v>0.91666666666666663</v>
      </c>
      <c r="F17" t="s">
        <v>100</v>
      </c>
      <c r="G17" t="s">
        <v>85</v>
      </c>
      <c r="H17" t="s">
        <v>86</v>
      </c>
      <c r="I17">
        <v>70014</v>
      </c>
      <c r="J17" t="s">
        <v>36</v>
      </c>
    </row>
    <row r="18" spans="1:10" x14ac:dyDescent="0.25">
      <c r="A18" t="s">
        <v>9</v>
      </c>
      <c r="B18" t="s">
        <v>21</v>
      </c>
      <c r="C18" s="8">
        <v>10</v>
      </c>
      <c r="D18">
        <v>29</v>
      </c>
      <c r="E18" s="9">
        <f>((((D18/(C18*4)))*1)*1)*1</f>
        <v>0.72499999999999998</v>
      </c>
      <c r="F18" t="s">
        <v>101</v>
      </c>
      <c r="G18" t="s">
        <v>85</v>
      </c>
      <c r="H18" t="s">
        <v>86</v>
      </c>
      <c r="I18">
        <v>70012</v>
      </c>
      <c r="J18" t="s">
        <v>31</v>
      </c>
    </row>
    <row r="19" spans="1:10" x14ac:dyDescent="0.25">
      <c r="A19" t="s">
        <v>25</v>
      </c>
      <c r="B19" t="s">
        <v>26</v>
      </c>
      <c r="C19">
        <v>8</v>
      </c>
      <c r="D19">
        <v>28</v>
      </c>
      <c r="E19" s="9">
        <v>0.875</v>
      </c>
      <c r="F19" t="s">
        <v>102</v>
      </c>
      <c r="G19" t="s">
        <v>85</v>
      </c>
      <c r="H19" t="s">
        <v>83</v>
      </c>
      <c r="I19">
        <v>71487</v>
      </c>
      <c r="J19" t="s">
        <v>33</v>
      </c>
    </row>
    <row r="21" spans="1:10" ht="21" x14ac:dyDescent="0.35">
      <c r="A21" t="s">
        <v>119</v>
      </c>
    </row>
    <row r="22" spans="1:10" ht="31.5" x14ac:dyDescent="0.25">
      <c r="A22" s="12" t="s">
        <v>108</v>
      </c>
      <c r="B22" s="12" t="s">
        <v>109</v>
      </c>
      <c r="C22" s="15"/>
      <c r="D22" s="16" t="s">
        <v>112</v>
      </c>
      <c r="E22" s="12" t="s">
        <v>113</v>
      </c>
      <c r="F22" s="12" t="s">
        <v>114</v>
      </c>
      <c r="G22" s="22" t="s">
        <v>115</v>
      </c>
      <c r="H22" s="12"/>
    </row>
    <row r="23" spans="1:10" ht="30" x14ac:dyDescent="0.25">
      <c r="A23" s="13">
        <f>AVERAGE(C2:C19)</f>
        <v>6.6111111111111107</v>
      </c>
      <c r="B23" s="13">
        <f>SUM(C2:C19)</f>
        <v>119</v>
      </c>
      <c r="C23" s="17" t="s">
        <v>3</v>
      </c>
      <c r="D23" s="18"/>
      <c r="E23" s="13">
        <f>COUNT(C2:C19)</f>
        <v>18</v>
      </c>
      <c r="F23" s="13">
        <f>COUNTA(C2:C19)</f>
        <v>18</v>
      </c>
      <c r="G23" s="13">
        <f>COUNTBLANK(C2:C19)</f>
        <v>0</v>
      </c>
      <c r="H23" s="56" t="s">
        <v>111</v>
      </c>
    </row>
    <row r="24" spans="1:10" x14ac:dyDescent="0.25">
      <c r="A24" s="13"/>
      <c r="B24" s="13"/>
      <c r="C24" s="19" t="s">
        <v>20</v>
      </c>
      <c r="D24" s="18">
        <f>SUMIF(B2:B19,C24,C2:C19)</f>
        <v>23</v>
      </c>
      <c r="E24" s="13"/>
      <c r="F24" s="13"/>
      <c r="G24" s="13"/>
      <c r="H24" s="13" t="s">
        <v>22</v>
      </c>
    </row>
    <row r="25" spans="1:10" x14ac:dyDescent="0.25">
      <c r="A25" s="13"/>
      <c r="B25" s="13"/>
      <c r="C25" s="19"/>
      <c r="D25" s="18"/>
      <c r="E25" s="13"/>
      <c r="F25" s="14"/>
      <c r="G25" s="14"/>
      <c r="H25" s="14"/>
    </row>
    <row r="26" spans="1:10" ht="1.5" customHeight="1" x14ac:dyDescent="0.25">
      <c r="A26" s="13"/>
      <c r="B26" s="13"/>
      <c r="C26" s="19"/>
      <c r="D26" s="18"/>
      <c r="E26" s="13"/>
      <c r="F26" s="13"/>
      <c r="G26" s="13"/>
      <c r="H26" s="19"/>
    </row>
    <row r="27" spans="1:10" hidden="1" x14ac:dyDescent="0.25">
      <c r="A27" s="14"/>
      <c r="B27" s="14"/>
      <c r="C27" s="20"/>
      <c r="D27" s="21"/>
      <c r="E27" s="14"/>
      <c r="F27" s="14"/>
      <c r="G27" s="14"/>
      <c r="H27" s="20"/>
    </row>
    <row r="28" spans="1:10" ht="27" customHeight="1" x14ac:dyDescent="0.25">
      <c r="A28" s="23" t="s">
        <v>116</v>
      </c>
      <c r="B28" s="22" t="s">
        <v>117</v>
      </c>
      <c r="C28" s="12" t="s">
        <v>118</v>
      </c>
      <c r="D28" s="15" t="s">
        <v>120</v>
      </c>
      <c r="E28" s="24"/>
    </row>
    <row r="29" spans="1:10" x14ac:dyDescent="0.25">
      <c r="A29" s="18"/>
      <c r="B29" s="13" t="str">
        <f xml:space="preserve"> _xlfn.CONCAT(G2, " ",H2)</f>
        <v xml:space="preserve"> DALLAS TX</v>
      </c>
      <c r="C29" s="13" t="b">
        <f>IF(B2="WC", TRUE, FALSE)</f>
        <v>0</v>
      </c>
      <c r="D29" s="19" t="s">
        <v>0</v>
      </c>
      <c r="E29" s="18" t="s">
        <v>8</v>
      </c>
    </row>
    <row r="30" spans="1:10" x14ac:dyDescent="0.25">
      <c r="A30" s="18">
        <f>COUNTIF(B2:B19,H24)</f>
        <v>5</v>
      </c>
      <c r="B30" s="13" t="str">
        <f xml:space="preserve"> _xlfn.CONCAT(G3, " ",H3)</f>
        <v xml:space="preserve"> DALLAS  TX</v>
      </c>
      <c r="C30" s="13" t="b">
        <f>IF(B3="WC", TRUE, FALSE)</f>
        <v>0</v>
      </c>
      <c r="D30" s="19" t="s">
        <v>5</v>
      </c>
      <c r="E30" s="18" t="str">
        <f>VLOOKUP(E29,A2:J19,6,FALSE)</f>
        <v>257 VERICOSE DR</v>
      </c>
    </row>
    <row r="31" spans="1:10" x14ac:dyDescent="0.25">
      <c r="A31" s="18"/>
      <c r="B31" s="13" t="str">
        <f xml:space="preserve"> _xlfn.CONCAT(G4, " ",H4)</f>
        <v xml:space="preserve"> DALLAS  TX</v>
      </c>
      <c r="C31" s="13" t="b">
        <f>IF(B4="WC", TRUE, FALSE)</f>
        <v>0</v>
      </c>
      <c r="D31" s="19" t="s">
        <v>107</v>
      </c>
      <c r="E31" s="18">
        <f>VLOOKUP(E29,A2:J19,9, FALSE)</f>
        <v>75001</v>
      </c>
    </row>
    <row r="32" spans="1:10" x14ac:dyDescent="0.25">
      <c r="A32" s="18"/>
      <c r="B32" s="13"/>
      <c r="C32" s="13" t="b">
        <f>IF(B5="WC", TRUE, FALSE)</f>
        <v>1</v>
      </c>
      <c r="D32" s="19" t="s">
        <v>6</v>
      </c>
      <c r="E32" s="18" t="str">
        <f>VLOOKUP(E29,A2:J19,10, FALSE)</f>
        <v>DELHI</v>
      </c>
    </row>
    <row r="33" spans="1:5" x14ac:dyDescent="0.25">
      <c r="A33" s="21"/>
      <c r="B33" s="14"/>
      <c r="C33" s="14" t="b">
        <f>IF(B6="WC", TRUE, FALSE)</f>
        <v>1</v>
      </c>
      <c r="D33" s="20"/>
      <c r="E33" s="21"/>
    </row>
  </sheetData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8EEA7-5BF4-4D72-94D2-106DB5065624}">
  <dimension ref="A3:C31"/>
  <sheetViews>
    <sheetView topLeftCell="A21" workbookViewId="0">
      <selection activeCell="M22" sqref="M21:M22"/>
    </sheetView>
  </sheetViews>
  <sheetFormatPr defaultRowHeight="15" x14ac:dyDescent="0.25"/>
  <cols>
    <col min="1" max="1" width="15.5703125" bestFit="1" customWidth="1"/>
    <col min="2" max="2" width="17.28515625" bestFit="1" customWidth="1"/>
    <col min="3" max="3" width="18.140625" bestFit="1" customWidth="1"/>
  </cols>
  <sheetData>
    <row r="3" spans="1:3" x14ac:dyDescent="0.25">
      <c r="A3" s="51" t="s">
        <v>153</v>
      </c>
      <c r="B3" t="s">
        <v>156</v>
      </c>
      <c r="C3" t="s">
        <v>152</v>
      </c>
    </row>
    <row r="4" spans="1:3" x14ac:dyDescent="0.25">
      <c r="A4" s="52" t="s">
        <v>13</v>
      </c>
      <c r="B4" s="6">
        <v>12</v>
      </c>
      <c r="C4" s="6">
        <v>7</v>
      </c>
    </row>
    <row r="5" spans="1:3" x14ac:dyDescent="0.25">
      <c r="A5" s="52" t="s">
        <v>12</v>
      </c>
      <c r="B5" s="6">
        <v>24</v>
      </c>
      <c r="C5" s="6">
        <v>21</v>
      </c>
    </row>
    <row r="6" spans="1:3" x14ac:dyDescent="0.25">
      <c r="A6" s="52" t="s">
        <v>14</v>
      </c>
      <c r="B6" s="6">
        <v>36</v>
      </c>
      <c r="C6" s="6">
        <v>14</v>
      </c>
    </row>
    <row r="7" spans="1:3" x14ac:dyDescent="0.25">
      <c r="A7" s="52" t="s">
        <v>17</v>
      </c>
      <c r="B7" s="6">
        <v>40</v>
      </c>
      <c r="C7" s="6">
        <v>39</v>
      </c>
    </row>
    <row r="8" spans="1:3" x14ac:dyDescent="0.25">
      <c r="A8" s="52" t="s">
        <v>16</v>
      </c>
      <c r="B8" s="6">
        <v>36</v>
      </c>
      <c r="C8" s="6">
        <v>15</v>
      </c>
    </row>
    <row r="9" spans="1:3" x14ac:dyDescent="0.25">
      <c r="A9" s="52" t="s">
        <v>104</v>
      </c>
      <c r="B9" s="6">
        <v>20</v>
      </c>
      <c r="C9" s="6">
        <v>16</v>
      </c>
    </row>
    <row r="10" spans="1:3" x14ac:dyDescent="0.25">
      <c r="A10" s="52" t="s">
        <v>18</v>
      </c>
      <c r="B10" s="6">
        <v>24</v>
      </c>
      <c r="C10" s="6">
        <v>22</v>
      </c>
    </row>
    <row r="11" spans="1:3" x14ac:dyDescent="0.25">
      <c r="A11" s="52" t="s">
        <v>106</v>
      </c>
      <c r="B11" s="6">
        <v>28</v>
      </c>
      <c r="C11" s="6">
        <v>20</v>
      </c>
    </row>
    <row r="12" spans="1:3" x14ac:dyDescent="0.25">
      <c r="A12" s="52" t="s">
        <v>15</v>
      </c>
      <c r="B12" s="6">
        <v>12</v>
      </c>
      <c r="C12" s="6">
        <v>10</v>
      </c>
    </row>
    <row r="13" spans="1:3" x14ac:dyDescent="0.25">
      <c r="A13" s="52" t="s">
        <v>7</v>
      </c>
      <c r="B13" s="6">
        <v>24</v>
      </c>
      <c r="C13" s="6">
        <v>31</v>
      </c>
    </row>
    <row r="14" spans="1:3" x14ac:dyDescent="0.25">
      <c r="A14" s="52" t="s">
        <v>9</v>
      </c>
      <c r="B14" s="6">
        <v>76</v>
      </c>
      <c r="C14" s="6">
        <v>49</v>
      </c>
    </row>
    <row r="15" spans="1:3" x14ac:dyDescent="0.25">
      <c r="A15" s="52" t="s">
        <v>28</v>
      </c>
      <c r="B15" s="6">
        <v>20</v>
      </c>
      <c r="C15" s="6">
        <v>18</v>
      </c>
    </row>
    <row r="16" spans="1:3" x14ac:dyDescent="0.25">
      <c r="A16" s="52" t="s">
        <v>11</v>
      </c>
      <c r="B16" s="6">
        <v>24</v>
      </c>
      <c r="C16" s="6">
        <v>22</v>
      </c>
    </row>
    <row r="17" spans="1:3" x14ac:dyDescent="0.25">
      <c r="A17" s="52" t="s">
        <v>8</v>
      </c>
      <c r="B17" s="6">
        <v>60</v>
      </c>
      <c r="C17" s="6">
        <v>60</v>
      </c>
    </row>
    <row r="18" spans="1:3" x14ac:dyDescent="0.25">
      <c r="A18" s="52" t="s">
        <v>10</v>
      </c>
      <c r="B18" s="6">
        <v>20</v>
      </c>
      <c r="C18" s="6">
        <v>19</v>
      </c>
    </row>
    <row r="19" spans="1:3" x14ac:dyDescent="0.25">
      <c r="A19" s="52" t="s">
        <v>105</v>
      </c>
      <c r="B19" s="6">
        <v>20</v>
      </c>
      <c r="C19" s="6">
        <v>19</v>
      </c>
    </row>
    <row r="20" spans="1:3" x14ac:dyDescent="0.25">
      <c r="A20" s="52" t="s">
        <v>154</v>
      </c>
      <c r="B20" s="6">
        <v>476</v>
      </c>
      <c r="C20" s="6">
        <v>382</v>
      </c>
    </row>
    <row r="24" spans="1:3" x14ac:dyDescent="0.25">
      <c r="A24" s="7" t="s">
        <v>153</v>
      </c>
      <c r="B24" s="7" t="s">
        <v>156</v>
      </c>
      <c r="C24" s="7" t="s">
        <v>152</v>
      </c>
    </row>
    <row r="25" spans="1:3" x14ac:dyDescent="0.25">
      <c r="A25" t="s">
        <v>34</v>
      </c>
      <c r="B25">
        <v>44</v>
      </c>
      <c r="C25">
        <v>37</v>
      </c>
    </row>
    <row r="26" spans="1:3" x14ac:dyDescent="0.25">
      <c r="A26" t="s">
        <v>36</v>
      </c>
      <c r="B26">
        <v>104</v>
      </c>
      <c r="C26">
        <v>91</v>
      </c>
    </row>
    <row r="27" spans="1:3" x14ac:dyDescent="0.25">
      <c r="A27" t="s">
        <v>33</v>
      </c>
      <c r="B27">
        <v>88</v>
      </c>
      <c r="C27">
        <v>67</v>
      </c>
    </row>
    <row r="28" spans="1:3" x14ac:dyDescent="0.25">
      <c r="A28" t="s">
        <v>32</v>
      </c>
      <c r="B28">
        <v>76</v>
      </c>
      <c r="C28">
        <v>53</v>
      </c>
    </row>
    <row r="29" spans="1:3" x14ac:dyDescent="0.25">
      <c r="A29" t="s">
        <v>35</v>
      </c>
      <c r="B29">
        <v>44</v>
      </c>
      <c r="C29">
        <v>41</v>
      </c>
    </row>
    <row r="30" spans="1:3" x14ac:dyDescent="0.25">
      <c r="A30" t="s">
        <v>31</v>
      </c>
      <c r="B30">
        <v>120</v>
      </c>
      <c r="C30">
        <v>93</v>
      </c>
    </row>
    <row r="31" spans="1:3" x14ac:dyDescent="0.25">
      <c r="A31" t="s">
        <v>154</v>
      </c>
      <c r="B31">
        <v>476</v>
      </c>
      <c r="C31">
        <v>382</v>
      </c>
    </row>
  </sheetData>
  <pageMargins left="0.7" right="0.7" top="0.75" bottom="0.75" header="0.3" footer="0.3"/>
  <pageSetup orientation="landscape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08146-60F0-4F07-ADE7-A74D003DF245}">
  <dimension ref="A1:L38"/>
  <sheetViews>
    <sheetView showGridLines="0" view="pageLayout" topLeftCell="A51" zoomScaleNormal="100" workbookViewId="0">
      <selection activeCell="O13" sqref="O13"/>
    </sheetView>
  </sheetViews>
  <sheetFormatPr defaultRowHeight="15" x14ac:dyDescent="0.25"/>
  <cols>
    <col min="1" max="1" width="12.85546875" customWidth="1"/>
    <col min="2" max="2" width="12" customWidth="1"/>
    <col min="4" max="4" width="13.85546875" customWidth="1"/>
    <col min="5" max="5" width="8.7109375" style="9" customWidth="1"/>
    <col min="6" max="6" width="13.7109375" customWidth="1"/>
    <col min="8" max="8" width="8.140625" customWidth="1"/>
    <col min="9" max="9" width="5.7109375" customWidth="1"/>
    <col min="10" max="10" width="7.28515625" customWidth="1"/>
  </cols>
  <sheetData>
    <row r="1" spans="1:11" ht="30" x14ac:dyDescent="0.25">
      <c r="A1" s="27" t="s">
        <v>0</v>
      </c>
      <c r="B1" s="27" t="s">
        <v>3</v>
      </c>
      <c r="C1" s="27" t="s">
        <v>4</v>
      </c>
      <c r="D1" s="27" t="s">
        <v>1</v>
      </c>
      <c r="E1" s="27" t="s">
        <v>155</v>
      </c>
      <c r="F1" s="28" t="s">
        <v>2</v>
      </c>
      <c r="G1" s="27" t="s">
        <v>5</v>
      </c>
      <c r="H1" s="27" t="s">
        <v>74</v>
      </c>
      <c r="I1" s="27" t="s">
        <v>103</v>
      </c>
      <c r="J1" s="27" t="s">
        <v>107</v>
      </c>
      <c r="K1" s="27" t="s">
        <v>6</v>
      </c>
    </row>
    <row r="2" spans="1:11" x14ac:dyDescent="0.25">
      <c r="A2" s="25" t="s">
        <v>7</v>
      </c>
      <c r="B2" s="25" t="s">
        <v>19</v>
      </c>
      <c r="C2" s="25">
        <v>6</v>
      </c>
      <c r="D2" s="25">
        <v>31</v>
      </c>
      <c r="E2" s="25">
        <f>C2*4</f>
        <v>24</v>
      </c>
      <c r="F2" s="26">
        <v>1.2916666666666667</v>
      </c>
      <c r="G2" s="25" t="s">
        <v>81</v>
      </c>
      <c r="H2" s="25" t="s">
        <v>85</v>
      </c>
      <c r="I2" s="25" t="s">
        <v>83</v>
      </c>
      <c r="J2" s="25">
        <v>75029</v>
      </c>
      <c r="K2" s="25" t="s">
        <v>31</v>
      </c>
    </row>
    <row r="3" spans="1:11" x14ac:dyDescent="0.25">
      <c r="A3" s="25" t="s">
        <v>8</v>
      </c>
      <c r="B3" s="25" t="s">
        <v>20</v>
      </c>
      <c r="C3" s="25">
        <v>7</v>
      </c>
      <c r="D3" s="25">
        <v>32</v>
      </c>
      <c r="E3" s="25">
        <f t="shared" ref="E3:E18" si="0">C3*4</f>
        <v>28</v>
      </c>
      <c r="F3" s="26">
        <v>1.1428571428571428</v>
      </c>
      <c r="G3" s="25" t="s">
        <v>84</v>
      </c>
      <c r="H3" s="25" t="s">
        <v>85</v>
      </c>
      <c r="I3" s="25" t="s">
        <v>86</v>
      </c>
      <c r="J3" s="25">
        <v>75001</v>
      </c>
      <c r="K3" s="25" t="s">
        <v>32</v>
      </c>
    </row>
    <row r="4" spans="1:11" x14ac:dyDescent="0.25">
      <c r="A4" s="25" t="s">
        <v>9</v>
      </c>
      <c r="B4" s="25" t="s">
        <v>21</v>
      </c>
      <c r="C4" s="25">
        <v>9</v>
      </c>
      <c r="D4" s="25">
        <v>20</v>
      </c>
      <c r="E4" s="25">
        <f t="shared" si="0"/>
        <v>36</v>
      </c>
      <c r="F4" s="26">
        <v>0.55555555555555558</v>
      </c>
      <c r="G4" s="25" t="s">
        <v>87</v>
      </c>
      <c r="H4" s="25" t="s">
        <v>85</v>
      </c>
      <c r="I4" s="25" t="s">
        <v>86</v>
      </c>
      <c r="J4" s="25">
        <v>72034</v>
      </c>
      <c r="K4" s="25" t="s">
        <v>33</v>
      </c>
    </row>
    <row r="5" spans="1:11" x14ac:dyDescent="0.25">
      <c r="A5" s="25" t="s">
        <v>104</v>
      </c>
      <c r="B5" s="25" t="s">
        <v>22</v>
      </c>
      <c r="C5" s="25">
        <v>5</v>
      </c>
      <c r="D5" s="25">
        <v>16</v>
      </c>
      <c r="E5" s="25">
        <f t="shared" si="0"/>
        <v>20</v>
      </c>
      <c r="F5" s="26">
        <v>0.8</v>
      </c>
      <c r="G5" s="25" t="s">
        <v>88</v>
      </c>
      <c r="H5" s="25" t="s">
        <v>85</v>
      </c>
      <c r="I5" s="25" t="s">
        <v>86</v>
      </c>
      <c r="J5" s="25">
        <v>75889</v>
      </c>
      <c r="K5" s="25" t="s">
        <v>34</v>
      </c>
    </row>
    <row r="6" spans="1:11" x14ac:dyDescent="0.25">
      <c r="A6" s="25" t="s">
        <v>10</v>
      </c>
      <c r="B6" s="25" t="s">
        <v>22</v>
      </c>
      <c r="C6" s="25">
        <v>5</v>
      </c>
      <c r="D6" s="25">
        <v>19</v>
      </c>
      <c r="E6" s="25">
        <f t="shared" si="0"/>
        <v>20</v>
      </c>
      <c r="F6" s="26">
        <v>0.95</v>
      </c>
      <c r="G6" s="25" t="s">
        <v>89</v>
      </c>
      <c r="H6" s="25" t="s">
        <v>85</v>
      </c>
      <c r="I6" s="25" t="s">
        <v>86</v>
      </c>
      <c r="J6" s="25">
        <v>75421</v>
      </c>
      <c r="K6" s="25" t="s">
        <v>35</v>
      </c>
    </row>
    <row r="7" spans="1:11" x14ac:dyDescent="0.25">
      <c r="A7" s="25" t="s">
        <v>11</v>
      </c>
      <c r="B7" s="25" t="s">
        <v>19</v>
      </c>
      <c r="C7" s="25">
        <v>6</v>
      </c>
      <c r="D7" s="25">
        <v>22</v>
      </c>
      <c r="E7" s="25">
        <f t="shared" si="0"/>
        <v>24</v>
      </c>
      <c r="F7" s="26">
        <v>0.91666666666666663</v>
      </c>
      <c r="G7" s="25" t="s">
        <v>90</v>
      </c>
      <c r="H7" s="25" t="s">
        <v>85</v>
      </c>
      <c r="I7" s="25" t="s">
        <v>86</v>
      </c>
      <c r="J7" s="25">
        <v>54875</v>
      </c>
      <c r="K7" s="25" t="s">
        <v>35</v>
      </c>
    </row>
    <row r="8" spans="1:11" x14ac:dyDescent="0.25">
      <c r="A8" s="25" t="s">
        <v>12</v>
      </c>
      <c r="B8" s="25" t="s">
        <v>20</v>
      </c>
      <c r="C8" s="25">
        <v>6</v>
      </c>
      <c r="D8" s="25">
        <v>21</v>
      </c>
      <c r="E8" s="25">
        <f t="shared" si="0"/>
        <v>24</v>
      </c>
      <c r="F8" s="26">
        <v>0.875</v>
      </c>
      <c r="G8" s="25" t="s">
        <v>91</v>
      </c>
      <c r="H8" s="25" t="s">
        <v>85</v>
      </c>
      <c r="I8" s="25" t="s">
        <v>86</v>
      </c>
      <c r="J8" s="25">
        <v>75222</v>
      </c>
      <c r="K8" s="25" t="s">
        <v>34</v>
      </c>
    </row>
    <row r="9" spans="1:11" x14ac:dyDescent="0.25">
      <c r="A9" s="25" t="s">
        <v>28</v>
      </c>
      <c r="B9" s="25" t="s">
        <v>21</v>
      </c>
      <c r="C9" s="25">
        <v>5</v>
      </c>
      <c r="D9" s="25">
        <v>18</v>
      </c>
      <c r="E9" s="25">
        <f t="shared" si="0"/>
        <v>20</v>
      </c>
      <c r="F9" s="26">
        <v>0.9</v>
      </c>
      <c r="G9" s="25" t="s">
        <v>92</v>
      </c>
      <c r="H9" s="25" t="s">
        <v>85</v>
      </c>
      <c r="I9" s="25" t="s">
        <v>86</v>
      </c>
      <c r="J9" s="25">
        <v>74021</v>
      </c>
      <c r="K9" s="25" t="s">
        <v>31</v>
      </c>
    </row>
    <row r="10" spans="1:11" x14ac:dyDescent="0.25">
      <c r="A10" s="25" t="s">
        <v>13</v>
      </c>
      <c r="B10" s="25" t="s">
        <v>21</v>
      </c>
      <c r="C10" s="25">
        <v>3</v>
      </c>
      <c r="D10" s="25">
        <v>7</v>
      </c>
      <c r="E10" s="25">
        <f t="shared" si="0"/>
        <v>12</v>
      </c>
      <c r="F10" s="26">
        <v>0.58333333333333337</v>
      </c>
      <c r="G10" s="25" t="s">
        <v>93</v>
      </c>
      <c r="H10" s="25" t="s">
        <v>85</v>
      </c>
      <c r="I10" s="25" t="s">
        <v>83</v>
      </c>
      <c r="J10" s="25">
        <v>74112</v>
      </c>
      <c r="K10" s="25" t="s">
        <v>32</v>
      </c>
    </row>
    <row r="11" spans="1:11" x14ac:dyDescent="0.25">
      <c r="A11" s="25" t="s">
        <v>14</v>
      </c>
      <c r="B11" s="25" t="s">
        <v>19</v>
      </c>
      <c r="C11" s="25">
        <v>9</v>
      </c>
      <c r="D11" s="25">
        <v>14</v>
      </c>
      <c r="E11" s="25">
        <f t="shared" si="0"/>
        <v>36</v>
      </c>
      <c r="F11" s="26">
        <v>0.3888888888888889</v>
      </c>
      <c r="G11" s="25" t="s">
        <v>94</v>
      </c>
      <c r="H11" s="25" t="s">
        <v>85</v>
      </c>
      <c r="I11" s="25" t="s">
        <v>86</v>
      </c>
      <c r="J11" s="25">
        <v>71002</v>
      </c>
      <c r="K11" s="25" t="s">
        <v>32</v>
      </c>
    </row>
    <row r="12" spans="1:11" x14ac:dyDescent="0.25">
      <c r="A12" s="25" t="s">
        <v>105</v>
      </c>
      <c r="B12" s="25" t="s">
        <v>22</v>
      </c>
      <c r="C12" s="25">
        <v>5</v>
      </c>
      <c r="D12" s="25">
        <v>19</v>
      </c>
      <c r="E12" s="25">
        <f t="shared" si="0"/>
        <v>20</v>
      </c>
      <c r="F12" s="26">
        <v>0.95</v>
      </c>
      <c r="G12" s="25" t="s">
        <v>95</v>
      </c>
      <c r="H12" s="25" t="s">
        <v>85</v>
      </c>
      <c r="I12" s="25" t="s">
        <v>86</v>
      </c>
      <c r="J12" s="25">
        <v>74875</v>
      </c>
      <c r="K12" s="25" t="s">
        <v>33</v>
      </c>
    </row>
    <row r="13" spans="1:11" x14ac:dyDescent="0.25">
      <c r="A13" s="25" t="s">
        <v>15</v>
      </c>
      <c r="B13" s="25" t="s">
        <v>22</v>
      </c>
      <c r="C13" s="25">
        <v>3</v>
      </c>
      <c r="D13" s="25">
        <v>10</v>
      </c>
      <c r="E13" s="25">
        <f t="shared" si="0"/>
        <v>12</v>
      </c>
      <c r="F13" s="26">
        <v>0.83333333333333337</v>
      </c>
      <c r="G13" s="25" t="s">
        <v>96</v>
      </c>
      <c r="H13" s="25" t="s">
        <v>85</v>
      </c>
      <c r="I13" s="25" t="s">
        <v>86</v>
      </c>
      <c r="J13" s="25">
        <v>74587</v>
      </c>
      <c r="K13" s="25" t="s">
        <v>36</v>
      </c>
    </row>
    <row r="14" spans="1:11" x14ac:dyDescent="0.25">
      <c r="A14" s="25" t="s">
        <v>106</v>
      </c>
      <c r="B14" s="25" t="s">
        <v>22</v>
      </c>
      <c r="C14" s="25">
        <v>7</v>
      </c>
      <c r="D14" s="25">
        <v>20</v>
      </c>
      <c r="E14" s="25">
        <f t="shared" si="0"/>
        <v>28</v>
      </c>
      <c r="F14" s="26">
        <v>0.7142857142857143</v>
      </c>
      <c r="G14" s="25" t="s">
        <v>97</v>
      </c>
      <c r="H14" s="25" t="s">
        <v>85</v>
      </c>
      <c r="I14" s="25" t="s">
        <v>86</v>
      </c>
      <c r="J14" s="25">
        <v>75114</v>
      </c>
      <c r="K14" s="25" t="s">
        <v>36</v>
      </c>
    </row>
    <row r="15" spans="1:11" x14ac:dyDescent="0.25">
      <c r="A15" s="25" t="s">
        <v>16</v>
      </c>
      <c r="B15" s="25" t="s">
        <v>21</v>
      </c>
      <c r="C15" s="25">
        <v>9</v>
      </c>
      <c r="D15" s="25">
        <v>15</v>
      </c>
      <c r="E15" s="25">
        <f t="shared" si="0"/>
        <v>36</v>
      </c>
      <c r="F15" s="26">
        <v>0.41666666666666669</v>
      </c>
      <c r="G15" s="25" t="s">
        <v>98</v>
      </c>
      <c r="H15" s="25" t="s">
        <v>85</v>
      </c>
      <c r="I15" s="25" t="s">
        <v>86</v>
      </c>
      <c r="J15" s="25">
        <v>71487</v>
      </c>
      <c r="K15" s="25" t="s">
        <v>31</v>
      </c>
    </row>
    <row r="16" spans="1:11" x14ac:dyDescent="0.25">
      <c r="A16" s="25" t="s">
        <v>17</v>
      </c>
      <c r="B16" s="25" t="s">
        <v>20</v>
      </c>
      <c r="C16" s="25">
        <v>10</v>
      </c>
      <c r="D16" s="25">
        <v>39</v>
      </c>
      <c r="E16" s="25">
        <f t="shared" si="0"/>
        <v>40</v>
      </c>
      <c r="F16" s="26">
        <v>0.97499999999999998</v>
      </c>
      <c r="G16" s="25" t="s">
        <v>99</v>
      </c>
      <c r="H16" s="25" t="s">
        <v>85</v>
      </c>
      <c r="I16" s="25" t="s">
        <v>83</v>
      </c>
      <c r="J16" s="25">
        <v>71111</v>
      </c>
      <c r="K16" s="25" t="s">
        <v>36</v>
      </c>
    </row>
    <row r="17" spans="1:12" x14ac:dyDescent="0.25">
      <c r="A17" s="25" t="s">
        <v>18</v>
      </c>
      <c r="B17" s="25" t="s">
        <v>19</v>
      </c>
      <c r="C17" s="25">
        <v>6</v>
      </c>
      <c r="D17" s="25">
        <v>22</v>
      </c>
      <c r="E17" s="25">
        <f t="shared" si="0"/>
        <v>24</v>
      </c>
      <c r="F17" s="26">
        <v>0.91666666666666663</v>
      </c>
      <c r="G17" s="25" t="s">
        <v>100</v>
      </c>
      <c r="H17" s="25" t="s">
        <v>85</v>
      </c>
      <c r="I17" s="25" t="s">
        <v>86</v>
      </c>
      <c r="J17" s="25">
        <v>70014</v>
      </c>
      <c r="K17" s="25" t="s">
        <v>36</v>
      </c>
    </row>
    <row r="18" spans="1:12" x14ac:dyDescent="0.25">
      <c r="A18" s="25" t="s">
        <v>9</v>
      </c>
      <c r="B18" s="25" t="s">
        <v>21</v>
      </c>
      <c r="C18" s="25">
        <v>10</v>
      </c>
      <c r="D18" s="25">
        <v>29</v>
      </c>
      <c r="E18" s="25">
        <f t="shared" si="0"/>
        <v>40</v>
      </c>
      <c r="F18" s="26">
        <v>0.72499999999999998</v>
      </c>
      <c r="G18" s="25" t="s">
        <v>101</v>
      </c>
      <c r="H18" s="25" t="s">
        <v>85</v>
      </c>
      <c r="I18" s="25" t="s">
        <v>86</v>
      </c>
      <c r="J18" s="25">
        <v>70012</v>
      </c>
      <c r="K18" s="25" t="s">
        <v>31</v>
      </c>
    </row>
    <row r="19" spans="1:12" x14ac:dyDescent="0.25">
      <c r="A19" s="25" t="s">
        <v>25</v>
      </c>
      <c r="B19" s="25" t="s">
        <v>26</v>
      </c>
      <c r="C19" s="25">
        <v>8</v>
      </c>
      <c r="D19" s="25">
        <v>28</v>
      </c>
      <c r="E19" s="25">
        <f>C19*4</f>
        <v>32</v>
      </c>
      <c r="F19" s="26">
        <v>0.875</v>
      </c>
      <c r="G19" s="25" t="s">
        <v>102</v>
      </c>
      <c r="H19" s="25" t="s">
        <v>85</v>
      </c>
      <c r="I19" s="25" t="s">
        <v>83</v>
      </c>
      <c r="J19" s="25">
        <v>71487</v>
      </c>
      <c r="K19" s="25" t="s">
        <v>33</v>
      </c>
    </row>
    <row r="21" spans="1:12" ht="18.75" x14ac:dyDescent="0.3">
      <c r="A21" s="42" t="s">
        <v>135</v>
      </c>
      <c r="C21" s="43"/>
      <c r="D21" s="44"/>
      <c r="E21" s="32"/>
      <c r="F21" s="39" t="s">
        <v>137</v>
      </c>
      <c r="G21" s="39" t="s">
        <v>137</v>
      </c>
      <c r="I21" s="31"/>
      <c r="J21" s="32"/>
      <c r="K21" s="33" t="s">
        <v>143</v>
      </c>
      <c r="L21" s="34"/>
    </row>
    <row r="22" spans="1:12" ht="30" x14ac:dyDescent="0.25">
      <c r="B22" s="19"/>
      <c r="C22" s="35"/>
      <c r="D22" s="35"/>
      <c r="E22" s="35"/>
      <c r="F22" s="35"/>
      <c r="G22" s="35"/>
      <c r="I22" s="17" t="s">
        <v>144</v>
      </c>
      <c r="J22" s="35" t="s">
        <v>149</v>
      </c>
      <c r="K22" s="41" t="s">
        <v>149</v>
      </c>
      <c r="L22" s="46" t="s">
        <v>151</v>
      </c>
    </row>
    <row r="23" spans="1:12" x14ac:dyDescent="0.25">
      <c r="A23" s="45" t="s">
        <v>136</v>
      </c>
      <c r="B23" s="41"/>
      <c r="C23" s="41" t="s">
        <v>121</v>
      </c>
      <c r="D23" s="46"/>
      <c r="E23" s="35" t="s">
        <v>138</v>
      </c>
      <c r="F23" s="38">
        <v>0.1</v>
      </c>
      <c r="G23" s="35">
        <f>PERCENTILE($D$2:$D$19,F23)</f>
        <v>12.8</v>
      </c>
      <c r="I23" s="19" t="s">
        <v>145</v>
      </c>
      <c r="J23" s="35">
        <v>10</v>
      </c>
      <c r="K23" s="30">
        <v>10</v>
      </c>
      <c r="L23" s="36">
        <v>2</v>
      </c>
    </row>
    <row r="24" spans="1:12" x14ac:dyDescent="0.25">
      <c r="A24" s="47"/>
      <c r="B24" s="29"/>
      <c r="C24" s="29"/>
      <c r="D24" s="36"/>
      <c r="E24" s="35" t="s">
        <v>139</v>
      </c>
      <c r="F24" s="38">
        <v>0.25</v>
      </c>
      <c r="G24" s="35">
        <f t="shared" ref="G24:G27" si="1">PERCENTILE($D$2:$D$19,F24)</f>
        <v>16.5</v>
      </c>
      <c r="I24" s="19" t="s">
        <v>146</v>
      </c>
      <c r="J24" s="35">
        <v>20</v>
      </c>
      <c r="K24" s="30">
        <v>20</v>
      </c>
      <c r="L24" s="36">
        <v>8</v>
      </c>
    </row>
    <row r="25" spans="1:12" x14ac:dyDescent="0.25">
      <c r="A25" s="47" t="s">
        <v>122</v>
      </c>
      <c r="B25" s="29">
        <v>22.75</v>
      </c>
      <c r="C25" s="29" t="s">
        <v>122</v>
      </c>
      <c r="D25" s="36">
        <v>0.80074404761904761</v>
      </c>
      <c r="E25" s="35" t="s">
        <v>140</v>
      </c>
      <c r="F25" s="38">
        <v>0.5</v>
      </c>
      <c r="G25" s="35">
        <f t="shared" si="1"/>
        <v>20</v>
      </c>
      <c r="I25" s="19" t="s">
        <v>147</v>
      </c>
      <c r="J25" s="35">
        <v>30</v>
      </c>
      <c r="K25" s="30">
        <v>30</v>
      </c>
      <c r="L25" s="36">
        <v>5</v>
      </c>
    </row>
    <row r="26" spans="1:12" x14ac:dyDescent="0.25">
      <c r="A26" s="47" t="s">
        <v>123</v>
      </c>
      <c r="B26" s="29">
        <v>3.2057426151027331</v>
      </c>
      <c r="C26" s="29" t="s">
        <v>123</v>
      </c>
      <c r="D26" s="36">
        <v>6.455675473500902E-2</v>
      </c>
      <c r="E26" s="35" t="s">
        <v>141</v>
      </c>
      <c r="F26" s="38">
        <v>0.75</v>
      </c>
      <c r="G26" s="35">
        <f t="shared" si="1"/>
        <v>26.5</v>
      </c>
      <c r="I26" s="19" t="s">
        <v>148</v>
      </c>
      <c r="J26" s="35"/>
      <c r="K26" s="29" t="s">
        <v>150</v>
      </c>
      <c r="L26" s="36">
        <v>3</v>
      </c>
    </row>
    <row r="27" spans="1:12" x14ac:dyDescent="0.25">
      <c r="A27" s="47" t="s">
        <v>124</v>
      </c>
      <c r="B27" s="29">
        <v>21</v>
      </c>
      <c r="C27" s="29" t="s">
        <v>124</v>
      </c>
      <c r="D27" s="36">
        <v>0.85416666666666674</v>
      </c>
      <c r="E27" s="37" t="s">
        <v>142</v>
      </c>
      <c r="F27" s="40">
        <v>0.9</v>
      </c>
      <c r="G27" s="37">
        <f t="shared" si="1"/>
        <v>31.3</v>
      </c>
      <c r="I27" s="20"/>
      <c r="J27" s="37"/>
      <c r="K27" s="37"/>
      <c r="L27" s="21"/>
    </row>
    <row r="28" spans="1:12" x14ac:dyDescent="0.25">
      <c r="A28" s="47" t="s">
        <v>125</v>
      </c>
      <c r="B28" s="29" t="e">
        <v>#N/A</v>
      </c>
      <c r="C28" s="29" t="s">
        <v>125</v>
      </c>
      <c r="D28" s="36" t="e">
        <v>#N/A</v>
      </c>
    </row>
    <row r="29" spans="1:12" x14ac:dyDescent="0.25">
      <c r="A29" s="47" t="s">
        <v>126</v>
      </c>
      <c r="B29" s="29">
        <v>9.0672093675113565</v>
      </c>
      <c r="C29" s="29" t="s">
        <v>126</v>
      </c>
      <c r="D29" s="36">
        <v>0.18259407617808657</v>
      </c>
    </row>
    <row r="30" spans="1:12" x14ac:dyDescent="0.25">
      <c r="A30" s="47" t="s">
        <v>127</v>
      </c>
      <c r="B30" s="29">
        <v>82.214285714285708</v>
      </c>
      <c r="C30" s="29" t="s">
        <v>127</v>
      </c>
      <c r="D30" s="36">
        <v>3.3340596655328882E-2</v>
      </c>
    </row>
    <row r="31" spans="1:12" x14ac:dyDescent="0.25">
      <c r="A31" s="47" t="s">
        <v>128</v>
      </c>
      <c r="B31" s="29">
        <v>0.28932466083585595</v>
      </c>
      <c r="C31" s="29" t="s">
        <v>128</v>
      </c>
      <c r="D31" s="36">
        <v>2.3421096331708933</v>
      </c>
    </row>
    <row r="32" spans="1:12" x14ac:dyDescent="0.25">
      <c r="A32" s="47" t="s">
        <v>129</v>
      </c>
      <c r="B32" s="29">
        <v>0.52834523398941191</v>
      </c>
      <c r="C32" s="29" t="s">
        <v>129</v>
      </c>
      <c r="D32" s="36">
        <v>-1.4743007227004932</v>
      </c>
    </row>
    <row r="33" spans="1:4" x14ac:dyDescent="0.25">
      <c r="A33" s="47" t="s">
        <v>130</v>
      </c>
      <c r="B33" s="29">
        <v>29</v>
      </c>
      <c r="C33" s="29" t="s">
        <v>130</v>
      </c>
      <c r="D33" s="36">
        <v>0.55833333333333335</v>
      </c>
    </row>
    <row r="34" spans="1:4" x14ac:dyDescent="0.25">
      <c r="A34" s="47" t="s">
        <v>131</v>
      </c>
      <c r="B34" s="29">
        <v>10</v>
      </c>
      <c r="C34" s="29" t="s">
        <v>131</v>
      </c>
      <c r="D34" s="36">
        <v>0.41666666666666669</v>
      </c>
    </row>
    <row r="35" spans="1:4" x14ac:dyDescent="0.25">
      <c r="A35" s="47" t="s">
        <v>132</v>
      </c>
      <c r="B35" s="29">
        <v>39</v>
      </c>
      <c r="C35" s="29" t="s">
        <v>132</v>
      </c>
      <c r="D35" s="36">
        <v>0.97499999999999998</v>
      </c>
    </row>
    <row r="36" spans="1:4" x14ac:dyDescent="0.25">
      <c r="A36" s="47" t="s">
        <v>133</v>
      </c>
      <c r="B36" s="29">
        <v>182</v>
      </c>
      <c r="C36" s="29" t="s">
        <v>133</v>
      </c>
      <c r="D36" s="36">
        <v>6.4059523809523808</v>
      </c>
    </row>
    <row r="37" spans="1:4" x14ac:dyDescent="0.25">
      <c r="A37" s="47" t="s">
        <v>110</v>
      </c>
      <c r="B37" s="29">
        <v>8</v>
      </c>
      <c r="C37" s="29" t="s">
        <v>110</v>
      </c>
      <c r="D37" s="36">
        <v>8</v>
      </c>
    </row>
    <row r="38" spans="1:4" x14ac:dyDescent="0.25">
      <c r="A38" s="48" t="s">
        <v>134</v>
      </c>
      <c r="B38" s="49">
        <v>7.5803767320363971</v>
      </c>
      <c r="C38" s="49" t="s">
        <v>134</v>
      </c>
      <c r="D38" s="50">
        <v>0.15265246785052969</v>
      </c>
    </row>
  </sheetData>
  <sortState xmlns:xlrd2="http://schemas.microsoft.com/office/spreadsheetml/2017/richdata2" ref="K23:K25">
    <sortCondition ref="K23"/>
  </sortState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Master. Trim.Rt.Lt.mid.upper et</vt:lpstr>
      <vt:lpstr>blank. missing values. number t</vt:lpstr>
      <vt:lpstr>Duplicates and parsing data</vt:lpstr>
      <vt:lpstr>Top 10 formulas</vt:lpstr>
      <vt:lpstr>Pivot tables</vt:lpstr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Anuradha</dc:creator>
  <cp:lastModifiedBy>Anuradha</cp:lastModifiedBy>
  <cp:lastPrinted>2022-05-13T00:34:35Z</cp:lastPrinted>
  <dcterms:created xsi:type="dcterms:W3CDTF">2022-05-10T23:36:24Z</dcterms:created>
  <dcterms:modified xsi:type="dcterms:W3CDTF">2022-05-15T04:06:08Z</dcterms:modified>
</cp:coreProperties>
</file>