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Q1" sheetId="1" state="visible" r:id="rId2"/>
    <sheet name="Q2" sheetId="2" state="visible" r:id="rId3"/>
    <sheet name="Q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<sst xmlns="http://schemas.openxmlformats.org/spreadsheetml/2006/main" count="123" uniqueCount="54">
  <si>
    <t xml:space="preserve">Lot for Lot</t>
  </si>
  <si>
    <t xml:space="preserve">Setup Cost</t>
  </si>
  <si>
    <t xml:space="preserve">Period</t>
  </si>
  <si>
    <t xml:space="preserve">Holding Cost</t>
  </si>
  <si>
    <t xml:space="preserve">Demands</t>
  </si>
  <si>
    <t xml:space="preserve">Inventory</t>
  </si>
  <si>
    <t xml:space="preserve">Monthly cost</t>
  </si>
  <si>
    <t xml:space="preserve">Holding cost</t>
  </si>
  <si>
    <t xml:space="preserve">Total cost</t>
  </si>
  <si>
    <t xml:space="preserve">Fixed Order Quantity</t>
  </si>
  <si>
    <t xml:space="preserve">Average Demand</t>
  </si>
  <si>
    <t xml:space="preserve">EOQ</t>
  </si>
  <si>
    <t xml:space="preserve">Planned orders</t>
  </si>
  <si>
    <t xml:space="preserve">Fixed Order Period</t>
  </si>
  <si>
    <t xml:space="preserve">Period interval</t>
  </si>
  <si>
    <t xml:space="preserve">Wagner Whitin</t>
  </si>
  <si>
    <t xml:space="preserve">in pdf</t>
  </si>
  <si>
    <t xml:space="preserve">Job</t>
  </si>
  <si>
    <t xml:space="preserve">Processing time
(in days)</t>
  </si>
  <si>
    <t xml:space="preserve">Due Date
Dj (Day)</t>
  </si>
  <si>
    <t xml:space="preserve">Shortest Processing Time:</t>
  </si>
  <si>
    <t xml:space="preserve">Job sequence</t>
  </si>
  <si>
    <t xml:space="preserve">Process time</t>
  </si>
  <si>
    <t xml:space="preserve">Flow time</t>
  </si>
  <si>
    <t xml:space="preserve">Job due date</t>
  </si>
  <si>
    <t xml:space="preserve">Tardiness</t>
  </si>
  <si>
    <t xml:space="preserve">Lateness</t>
  </si>
  <si>
    <t xml:space="preserve">Mean flow</t>
  </si>
  <si>
    <t xml:space="preserve">Average lateness</t>
  </si>
  <si>
    <t xml:space="preserve">Average tardiness</t>
  </si>
  <si>
    <t xml:space="preserve">Maximum tardiness</t>
  </si>
  <si>
    <t xml:space="preserve">Earliest Due Date:</t>
  </si>
  <si>
    <t xml:space="preserve">Critical Ratio:</t>
  </si>
  <si>
    <t xml:space="preserve">Critical Ratio</t>
  </si>
  <si>
    <t xml:space="preserve">Sequence</t>
  </si>
  <si>
    <t xml:space="preserve">Time now</t>
  </si>
  <si>
    <t xml:space="preserve">Moore’s Algorithm:</t>
  </si>
  <si>
    <t xml:space="preserve">Considering EDD Sequence</t>
  </si>
  <si>
    <t xml:space="preserve">First tardy job</t>
  </si>
  <si>
    <t xml:space="preserve">Longest job (3,7,2,1)</t>
  </si>
  <si>
    <t xml:space="preserve">Item</t>
  </si>
  <si>
    <t xml:space="preserve">Fabricating</t>
  </si>
  <si>
    <t xml:space="preserve">Painting</t>
  </si>
  <si>
    <t xml:space="preserve">Min process</t>
  </si>
  <si>
    <t xml:space="preserve">Max process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</si>
  <si>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</si>
  <si>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</si>
  <si>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</si>
  <si>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</si>
  <si>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</si>
  <si>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</si>
  <si>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Minimum sequence:</t>
  </si>
  <si>
    <t xml:space="preserve">E (Fabricating) – F (Painting) – A (Painting) – C (Painting) – D (Fabricating) – B (Fabricating)</t>
  </si>
  <si>
    <t xml:space="preserve">Sorting data by min process: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</si>
</sst>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0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8" activeCellId="0" sqref="B2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32"/>
    <col collapsed="false" customWidth="true" hidden="false" outlineLevel="0" max="9" min="9" style="0" width="16.54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I2" s="1" t="s">
        <v>1</v>
      </c>
      <c r="J2" s="0" t="n">
        <v>300</v>
      </c>
    </row>
    <row r="3" customFormat="false" ht="12.8" hidden="false" customHeight="false" outlineLevel="0" collapsed="false">
      <c r="A3" s="1" t="s">
        <v>2</v>
      </c>
      <c r="B3" s="1" t="n">
        <v>1</v>
      </c>
      <c r="C3" s="1" t="n">
        <v>2</v>
      </c>
      <c r="D3" s="1" t="n">
        <v>3</v>
      </c>
      <c r="E3" s="1" t="n">
        <v>4</v>
      </c>
      <c r="F3" s="1" t="n">
        <v>5</v>
      </c>
      <c r="G3" s="1" t="n">
        <v>6</v>
      </c>
      <c r="I3" s="1" t="s">
        <v>3</v>
      </c>
      <c r="J3" s="0" t="n">
        <v>1</v>
      </c>
    </row>
    <row r="4" customFormat="false" ht="12.8" hidden="false" customHeight="false" outlineLevel="0" collapsed="false">
      <c r="A4" s="1" t="s">
        <v>4</v>
      </c>
      <c r="B4" s="0" t="n">
        <v>50</v>
      </c>
      <c r="C4" s="0" t="n">
        <v>60</v>
      </c>
      <c r="D4" s="0" t="n">
        <v>90</v>
      </c>
      <c r="E4" s="0" t="n">
        <v>70</v>
      </c>
      <c r="F4" s="0" t="n">
        <v>30</v>
      </c>
      <c r="G4" s="0" t="n">
        <v>100</v>
      </c>
    </row>
    <row r="5" customFormat="false" ht="12.8" hidden="false" customHeight="false" outlineLevel="0" collapsed="false">
      <c r="A5" s="1" t="s">
        <v>5</v>
      </c>
      <c r="B5" s="0" t="n">
        <f aca="false">B4</f>
        <v>50</v>
      </c>
      <c r="C5" s="0" t="n">
        <f aca="false">C4</f>
        <v>60</v>
      </c>
      <c r="D5" s="0" t="n">
        <f aca="false">D4</f>
        <v>90</v>
      </c>
      <c r="E5" s="0" t="n">
        <f aca="false">E4</f>
        <v>70</v>
      </c>
      <c r="F5" s="0" t="n">
        <f aca="false">F4</f>
        <v>30</v>
      </c>
      <c r="G5" s="0" t="n">
        <f aca="false">G4</f>
        <v>100</v>
      </c>
    </row>
    <row r="6" customFormat="false" ht="12.8" hidden="false" customHeight="false" outlineLevel="0" collapsed="false">
      <c r="A6" s="1" t="s">
        <v>6</v>
      </c>
      <c r="B6" s="0" t="n">
        <f aca="false">IF(B4&gt;=0,$J$2,0)</f>
        <v>300</v>
      </c>
      <c r="C6" s="0" t="n">
        <f aca="false">IF(C4&gt;=0,$J$2,0)</f>
        <v>300</v>
      </c>
      <c r="D6" s="0" t="n">
        <f aca="false">IF(D4&gt;=0,$J$2,0)</f>
        <v>300</v>
      </c>
      <c r="E6" s="0" t="n">
        <f aca="false">IF(E4&gt;=0,$J$2,0)</f>
        <v>300</v>
      </c>
      <c r="F6" s="0" t="n">
        <f aca="false">IF(F4&gt;=0,$J$2,0)</f>
        <v>300</v>
      </c>
      <c r="G6" s="0" t="n">
        <f aca="false">IF(G4&gt;=0,$J$2,0)</f>
        <v>300</v>
      </c>
    </row>
    <row r="7" customFormat="false" ht="12.8" hidden="false" customHeight="false" outlineLevel="0" collapsed="false">
      <c r="A7" s="1" t="s">
        <v>7</v>
      </c>
      <c r="B7" s="0" t="n">
        <f aca="false">$J$3*B5</f>
        <v>50</v>
      </c>
      <c r="C7" s="0" t="n">
        <f aca="false">$J$3*C5</f>
        <v>60</v>
      </c>
      <c r="D7" s="0" t="n">
        <f aca="false">$J$3*D5</f>
        <v>90</v>
      </c>
      <c r="E7" s="0" t="n">
        <f aca="false">$J$3*E5</f>
        <v>70</v>
      </c>
      <c r="F7" s="0" t="n">
        <f aca="false">$J$3*F5</f>
        <v>30</v>
      </c>
      <c r="G7" s="0" t="n">
        <f aca="false">$J$3*G5</f>
        <v>100</v>
      </c>
    </row>
    <row r="8" customFormat="false" ht="12.8" hidden="false" customHeight="false" outlineLevel="0" collapsed="false">
      <c r="A8" s="1" t="s">
        <v>8</v>
      </c>
      <c r="B8" s="2" t="n">
        <f aca="false">SUM(B6:G6)+SUM(B7:G7)</f>
        <v>2200</v>
      </c>
    </row>
    <row r="10" customFormat="false" ht="12.8" hidden="false" customHeight="false" outlineLevel="0" collapsed="false">
      <c r="A10" s="1" t="s">
        <v>9</v>
      </c>
    </row>
    <row r="12" customFormat="false" ht="12.8" hidden="false" customHeight="false" outlineLevel="0" collapsed="false">
      <c r="A12" s="1" t="s">
        <v>2</v>
      </c>
      <c r="B12" s="1" t="n">
        <v>1</v>
      </c>
      <c r="C12" s="1" t="n">
        <v>2</v>
      </c>
      <c r="D12" s="1" t="n">
        <v>3</v>
      </c>
      <c r="E12" s="1" t="n">
        <v>4</v>
      </c>
      <c r="F12" s="1" t="n">
        <v>5</v>
      </c>
      <c r="G12" s="1" t="n">
        <v>6</v>
      </c>
      <c r="I12" s="1" t="s">
        <v>10</v>
      </c>
      <c r="J12" s="0" t="n">
        <f aca="false">ROUND(AVERAGE(B13:G13),0)</f>
        <v>67</v>
      </c>
    </row>
    <row r="13" customFormat="false" ht="12.8" hidden="false" customHeight="false" outlineLevel="0" collapsed="false">
      <c r="A13" s="1" t="s">
        <v>4</v>
      </c>
      <c r="B13" s="0" t="n">
        <v>50</v>
      </c>
      <c r="C13" s="0" t="n">
        <v>60</v>
      </c>
      <c r="D13" s="0" t="n">
        <v>90</v>
      </c>
      <c r="E13" s="0" t="n">
        <v>70</v>
      </c>
      <c r="F13" s="0" t="n">
        <v>30</v>
      </c>
      <c r="G13" s="0" t="n">
        <v>100</v>
      </c>
      <c r="I13" s="1" t="s">
        <v>11</v>
      </c>
      <c r="J13" s="0" t="n">
        <f aca="false">ROUND(SQRT(2*J12*J2/J3),0)</f>
        <v>200</v>
      </c>
    </row>
    <row r="14" customFormat="false" ht="12.8" hidden="false" customHeight="false" outlineLevel="0" collapsed="false">
      <c r="A14" s="1" t="s">
        <v>5</v>
      </c>
      <c r="B14" s="0" t="n">
        <f aca="false">B15-B13</f>
        <v>150</v>
      </c>
      <c r="C14" s="0" t="n">
        <f aca="false">B14+C15-C13</f>
        <v>90</v>
      </c>
      <c r="D14" s="0" t="n">
        <f aca="false">C14+D15-D13</f>
        <v>0</v>
      </c>
      <c r="E14" s="0" t="n">
        <f aca="false">D14+E15-E13</f>
        <v>130</v>
      </c>
      <c r="F14" s="0" t="n">
        <f aca="false">E14+F15-F13</f>
        <v>100</v>
      </c>
      <c r="G14" s="0" t="n">
        <f aca="false">F14+G15-G13</f>
        <v>0</v>
      </c>
    </row>
    <row r="15" customFormat="false" ht="12.8" hidden="false" customHeight="false" outlineLevel="0" collapsed="false">
      <c r="A15" s="1" t="s">
        <v>12</v>
      </c>
      <c r="B15" s="0" t="n">
        <f aca="false">IF(B13&gt;0, 200, 0)</f>
        <v>200</v>
      </c>
      <c r="C15" s="0" t="n">
        <f aca="false">IF(C13&gt;B14, 200, 0)</f>
        <v>0</v>
      </c>
      <c r="D15" s="0" t="n">
        <f aca="false">IF(D13&gt;C14, 200, 0)</f>
        <v>0</v>
      </c>
      <c r="E15" s="0" t="n">
        <f aca="false">IF(E13&gt;D14, 200, 0)</f>
        <v>200</v>
      </c>
      <c r="F15" s="0" t="n">
        <f aca="false">IF(F13&gt;E14, 200, 0)</f>
        <v>0</v>
      </c>
      <c r="G15" s="0" t="n">
        <f aca="false">IF(G13&gt;F14, 200, 0)</f>
        <v>0</v>
      </c>
    </row>
    <row r="16" customFormat="false" ht="12.8" hidden="false" customHeight="false" outlineLevel="0" collapsed="false">
      <c r="A16" s="1" t="s">
        <v>7</v>
      </c>
      <c r="B16" s="0" t="n">
        <f aca="false">$J$3*B14</f>
        <v>150</v>
      </c>
      <c r="C16" s="0" t="n">
        <f aca="false">$J$3*C14</f>
        <v>90</v>
      </c>
      <c r="D16" s="0" t="n">
        <f aca="false">$J$3*D14</f>
        <v>0</v>
      </c>
      <c r="E16" s="0" t="n">
        <f aca="false">$J$3*E14</f>
        <v>130</v>
      </c>
      <c r="F16" s="0" t="n">
        <f aca="false">$J$3*F14</f>
        <v>100</v>
      </c>
      <c r="G16" s="0" t="n">
        <f aca="false">$J$3*G14</f>
        <v>0</v>
      </c>
    </row>
    <row r="17" customFormat="false" ht="12.8" hidden="false" customHeight="false" outlineLevel="0" collapsed="false">
      <c r="A17" s="1" t="s">
        <v>8</v>
      </c>
      <c r="B17" s="2" t="n">
        <f aca="false">SUM(B16:G16)+(COUNTIF(B15:G15,200)*J2)</f>
        <v>1070</v>
      </c>
    </row>
    <row r="19" customFormat="false" ht="12.8" hidden="false" customHeight="false" outlineLevel="0" collapsed="false">
      <c r="A19" s="1" t="s">
        <v>13</v>
      </c>
    </row>
    <row r="21" customFormat="false" ht="12.8" hidden="false" customHeight="false" outlineLevel="0" collapsed="false">
      <c r="A21" s="1" t="s">
        <v>2</v>
      </c>
      <c r="B21" s="1" t="n">
        <v>1</v>
      </c>
      <c r="C21" s="1" t="n">
        <v>2</v>
      </c>
      <c r="D21" s="1" t="n">
        <v>3</v>
      </c>
      <c r="E21" s="1" t="n">
        <v>4</v>
      </c>
      <c r="F21" s="1" t="n">
        <v>5</v>
      </c>
      <c r="G21" s="1" t="n">
        <v>6</v>
      </c>
      <c r="I21" s="1" t="s">
        <v>14</v>
      </c>
      <c r="J21" s="0" t="n">
        <v>2</v>
      </c>
    </row>
    <row r="22" customFormat="false" ht="12.8" hidden="false" customHeight="false" outlineLevel="0" collapsed="false">
      <c r="A22" s="1" t="s">
        <v>4</v>
      </c>
      <c r="B22" s="0" t="n">
        <v>50</v>
      </c>
      <c r="C22" s="0" t="n">
        <v>60</v>
      </c>
      <c r="D22" s="0" t="n">
        <v>90</v>
      </c>
      <c r="E22" s="0" t="n">
        <v>70</v>
      </c>
      <c r="F22" s="0" t="n">
        <v>30</v>
      </c>
      <c r="G22" s="0" t="n">
        <v>100</v>
      </c>
    </row>
    <row r="23" customFormat="false" ht="12.8" hidden="false" customHeight="false" outlineLevel="0" collapsed="false">
      <c r="A23" s="1" t="s">
        <v>5</v>
      </c>
      <c r="B23" s="0" t="n">
        <f aca="false">B24-B22</f>
        <v>60</v>
      </c>
      <c r="C23" s="0" t="n">
        <f aca="false">B23+C24-C22</f>
        <v>0</v>
      </c>
      <c r="D23" s="0" t="n">
        <f aca="false">C23+D24-D22</f>
        <v>70</v>
      </c>
      <c r="E23" s="0" t="n">
        <f aca="false">D23+E24-E22</f>
        <v>0</v>
      </c>
      <c r="F23" s="0" t="n">
        <f aca="false">E23+F24-F22</f>
        <v>100</v>
      </c>
      <c r="G23" s="0" t="n">
        <f aca="false">F23+G24-G22</f>
        <v>0</v>
      </c>
    </row>
    <row r="24" customFormat="false" ht="12.8" hidden="false" customHeight="false" outlineLevel="0" collapsed="false">
      <c r="A24" s="1" t="s">
        <v>12</v>
      </c>
      <c r="B24" s="0" t="n">
        <f aca="false">B22+C22</f>
        <v>110</v>
      </c>
      <c r="C24" s="0" t="n">
        <v>0</v>
      </c>
      <c r="D24" s="0" t="n">
        <f aca="false">D22+E22</f>
        <v>160</v>
      </c>
      <c r="E24" s="0" t="n">
        <v>0</v>
      </c>
      <c r="F24" s="0" t="n">
        <f aca="false">F22+G22</f>
        <v>130</v>
      </c>
      <c r="G24" s="0" t="n">
        <v>0</v>
      </c>
    </row>
    <row r="25" customFormat="false" ht="12.8" hidden="false" customHeight="false" outlineLevel="0" collapsed="false">
      <c r="A25" s="1" t="s">
        <v>7</v>
      </c>
      <c r="B25" s="0" t="n">
        <f aca="false">$J$3*B23</f>
        <v>60</v>
      </c>
      <c r="C25" s="0" t="n">
        <f aca="false">$J$3*C23</f>
        <v>0</v>
      </c>
      <c r="D25" s="0" t="n">
        <f aca="false">$J$3*D23</f>
        <v>70</v>
      </c>
      <c r="E25" s="0" t="n">
        <f aca="false">$J$3*E23</f>
        <v>0</v>
      </c>
      <c r="F25" s="0" t="n">
        <f aca="false">$J$3*F23</f>
        <v>100</v>
      </c>
      <c r="G25" s="0" t="n">
        <f aca="false">$J$3*G23</f>
        <v>0</v>
      </c>
    </row>
    <row r="26" customFormat="false" ht="12.8" hidden="false" customHeight="false" outlineLevel="0" collapsed="false">
      <c r="A26" s="1" t="s">
        <v>8</v>
      </c>
      <c r="B26" s="2" t="n">
        <f aca="false">SUM(B25:G25)+(COUNTIF(B24:G24,"&gt;0")*J2)</f>
        <v>1130</v>
      </c>
    </row>
    <row r="28" customFormat="false" ht="12.8" hidden="false" customHeight="false" outlineLevel="0" collapsed="false">
      <c r="A28" s="1" t="s">
        <v>15</v>
      </c>
      <c r="B28" s="0" t="s">
        <v>16</v>
      </c>
    </row>
    <row r="30" customFormat="false" ht="12.8" hidden="false" customHeight="false" outlineLevel="0" collapsed="false">
      <c r="A30" s="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68" activeCellId="0" sqref="F6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36"/>
    <col collapsed="false" customWidth="true" hidden="false" outlineLevel="0" max="2" min="2" style="0" width="20.73"/>
    <col collapsed="false" customWidth="true" hidden="false" outlineLevel="0" max="3" min="3" style="0" width="16.07"/>
    <col collapsed="false" customWidth="true" hidden="false" outlineLevel="0" max="4" min="4" style="0" width="14.49"/>
    <col collapsed="false" customWidth="true" hidden="false" outlineLevel="0" max="5" min="5" style="0" width="14.59"/>
    <col collapsed="false" customWidth="true" hidden="false" outlineLevel="0" max="9" min="9" style="0" width="20.44"/>
  </cols>
  <sheetData>
    <row r="1" customFormat="false" ht="23.45" hidden="false" customHeight="false" outlineLevel="0" collapsed="false">
      <c r="A1" s="4" t="s">
        <v>17</v>
      </c>
      <c r="B1" s="5" t="s">
        <v>18</v>
      </c>
      <c r="C1" s="5" t="s">
        <v>19</v>
      </c>
    </row>
    <row r="2" customFormat="false" ht="12.8" hidden="false" customHeight="false" outlineLevel="0" collapsed="false">
      <c r="A2" s="6" t="n">
        <v>1</v>
      </c>
      <c r="B2" s="6" t="n">
        <v>8</v>
      </c>
      <c r="C2" s="6" t="n">
        <v>19</v>
      </c>
    </row>
    <row r="3" customFormat="false" ht="12.8" hidden="false" customHeight="false" outlineLevel="0" collapsed="false">
      <c r="A3" s="6" t="n">
        <v>2</v>
      </c>
      <c r="B3" s="6" t="n">
        <v>6</v>
      </c>
      <c r="C3" s="6" t="n">
        <v>10</v>
      </c>
    </row>
    <row r="4" customFormat="false" ht="12.8" hidden="false" customHeight="false" outlineLevel="0" collapsed="false">
      <c r="A4" s="6" t="n">
        <v>3</v>
      </c>
      <c r="B4" s="6" t="n">
        <v>1</v>
      </c>
      <c r="C4" s="6" t="n">
        <v>5</v>
      </c>
    </row>
    <row r="5" customFormat="false" ht="12.8" hidden="false" customHeight="false" outlineLevel="0" collapsed="false">
      <c r="A5" s="6" t="n">
        <v>4</v>
      </c>
      <c r="B5" s="6" t="n">
        <v>9</v>
      </c>
      <c r="C5" s="6" t="n">
        <v>22</v>
      </c>
    </row>
    <row r="6" customFormat="false" ht="12.8" hidden="false" customHeight="false" outlineLevel="0" collapsed="false">
      <c r="A6" s="6" t="n">
        <v>5</v>
      </c>
      <c r="B6" s="6" t="n">
        <v>12</v>
      </c>
      <c r="C6" s="6" t="n">
        <v>30</v>
      </c>
    </row>
    <row r="7" customFormat="false" ht="12.8" hidden="false" customHeight="false" outlineLevel="0" collapsed="false">
      <c r="A7" s="6" t="n">
        <v>6</v>
      </c>
      <c r="B7" s="6" t="n">
        <v>15</v>
      </c>
      <c r="C7" s="6" t="n">
        <v>50</v>
      </c>
    </row>
    <row r="8" customFormat="false" ht="12.8" hidden="false" customHeight="false" outlineLevel="0" collapsed="false">
      <c r="A8" s="6" t="n">
        <v>7</v>
      </c>
      <c r="B8" s="6" t="n">
        <v>2</v>
      </c>
      <c r="C8" s="6" t="n">
        <v>6</v>
      </c>
    </row>
    <row r="10" customFormat="false" ht="12.8" hidden="false" customHeight="false" outlineLevel="0" collapsed="false">
      <c r="A10" s="1" t="s">
        <v>20</v>
      </c>
    </row>
    <row r="11" customFormat="false" ht="12.8" hidden="false" customHeight="false" outlineLevel="0" collapsed="false">
      <c r="B11" s="1" t="s">
        <v>21</v>
      </c>
      <c r="C11" s="1" t="s">
        <v>22</v>
      </c>
      <c r="D11" s="1" t="s">
        <v>23</v>
      </c>
      <c r="E11" s="1" t="s">
        <v>24</v>
      </c>
      <c r="F11" s="1" t="s">
        <v>25</v>
      </c>
      <c r="G11" s="1" t="s">
        <v>26</v>
      </c>
    </row>
    <row r="12" customFormat="false" ht="12.8" hidden="false" customHeight="false" outlineLevel="0" collapsed="false">
      <c r="B12" s="6" t="n">
        <v>3</v>
      </c>
      <c r="C12" s="6" t="n">
        <v>1</v>
      </c>
      <c r="D12" s="6" t="n">
        <v>1</v>
      </c>
      <c r="E12" s="6" t="n">
        <v>5</v>
      </c>
      <c r="F12" s="6" t="n">
        <f aca="false">IF(D12-E12&lt;0,0,D12-E12)</f>
        <v>0</v>
      </c>
      <c r="G12" s="6" t="n">
        <f aca="false">IF(D12-E12&gt;0,0,D12-E12)</f>
        <v>-4</v>
      </c>
      <c r="I12" s="1" t="s">
        <v>27</v>
      </c>
      <c r="J12" s="0" t="n">
        <f aca="false">AVERAGE(D12:D18)</f>
        <v>21</v>
      </c>
    </row>
    <row r="13" customFormat="false" ht="12.8" hidden="false" customHeight="false" outlineLevel="0" collapsed="false">
      <c r="B13" s="6" t="n">
        <v>7</v>
      </c>
      <c r="C13" s="6" t="n">
        <v>2</v>
      </c>
      <c r="D13" s="6" t="n">
        <v>3</v>
      </c>
      <c r="E13" s="6" t="n">
        <v>6</v>
      </c>
      <c r="F13" s="6" t="n">
        <f aca="false">IF(D13-E13&lt;0,0,D13-E13)</f>
        <v>0</v>
      </c>
      <c r="G13" s="6" t="n">
        <f aca="false">IF(D13-E13&gt;0,0,D13-E13)</f>
        <v>-3</v>
      </c>
      <c r="I13" s="1" t="s">
        <v>28</v>
      </c>
      <c r="J13" s="0" t="n">
        <f aca="false">AVERAGE(G12:G18)</f>
        <v>-1.42857142857143</v>
      </c>
    </row>
    <row r="14" customFormat="false" ht="12.8" hidden="false" customHeight="false" outlineLevel="0" collapsed="false">
      <c r="B14" s="6" t="n">
        <v>2</v>
      </c>
      <c r="C14" s="6" t="n">
        <v>6</v>
      </c>
      <c r="D14" s="6" t="n">
        <v>9</v>
      </c>
      <c r="E14" s="6" t="n">
        <v>10</v>
      </c>
      <c r="F14" s="6" t="n">
        <f aca="false">IF(D14-E14&lt;0,0,D14-E14)</f>
        <v>0</v>
      </c>
      <c r="G14" s="6" t="n">
        <f aca="false">IF(D14-E14&gt;0,0,D14-E14)</f>
        <v>-1</v>
      </c>
      <c r="I14" s="1" t="s">
        <v>29</v>
      </c>
      <c r="J14" s="0" t="n">
        <f aca="false">AVERAGE(F12:F18)</f>
        <v>2.14285714285714</v>
      </c>
    </row>
    <row r="15" customFormat="false" ht="12.8" hidden="false" customHeight="false" outlineLevel="0" collapsed="false">
      <c r="B15" s="6" t="n">
        <v>1</v>
      </c>
      <c r="C15" s="6" t="n">
        <v>8</v>
      </c>
      <c r="D15" s="6" t="n">
        <v>17</v>
      </c>
      <c r="E15" s="6" t="n">
        <v>19</v>
      </c>
      <c r="F15" s="6" t="n">
        <f aca="false">IF(D15-E15&lt;0,0,D15-E15)</f>
        <v>0</v>
      </c>
      <c r="G15" s="6" t="n">
        <f aca="false">IF(D15-E15&gt;0,0,D15-E15)</f>
        <v>-2</v>
      </c>
      <c r="I15" s="1" t="s">
        <v>30</v>
      </c>
      <c r="J15" s="0" t="n">
        <f aca="false">MAX(F12:F18)</f>
        <v>8</v>
      </c>
    </row>
    <row r="16" customFormat="false" ht="12.8" hidden="false" customHeight="false" outlineLevel="0" collapsed="false">
      <c r="B16" s="6" t="n">
        <v>4</v>
      </c>
      <c r="C16" s="6" t="n">
        <v>9</v>
      </c>
      <c r="D16" s="6" t="n">
        <v>26</v>
      </c>
      <c r="E16" s="6" t="n">
        <v>22</v>
      </c>
      <c r="F16" s="6" t="n">
        <f aca="false">IF(D16-E16&lt;0,0,D16-E16)</f>
        <v>4</v>
      </c>
      <c r="G16" s="6" t="n">
        <f aca="false">IF(D16-E16&gt;0,0,D16-E16)</f>
        <v>0</v>
      </c>
    </row>
    <row r="17" customFormat="false" ht="12.8" hidden="false" customHeight="false" outlineLevel="0" collapsed="false">
      <c r="B17" s="6" t="n">
        <v>5</v>
      </c>
      <c r="C17" s="6" t="n">
        <v>12</v>
      </c>
      <c r="D17" s="6" t="n">
        <v>38</v>
      </c>
      <c r="E17" s="6" t="n">
        <v>30</v>
      </c>
      <c r="F17" s="6" t="n">
        <f aca="false">IF(D17-E17&lt;0,0,D17-E17)</f>
        <v>8</v>
      </c>
      <c r="G17" s="6" t="n">
        <f aca="false">IF(D17-E17&gt;0,0,D17-E17)</f>
        <v>0</v>
      </c>
    </row>
    <row r="18" customFormat="false" ht="12.8" hidden="false" customHeight="false" outlineLevel="0" collapsed="false">
      <c r="B18" s="6" t="n">
        <v>6</v>
      </c>
      <c r="C18" s="6" t="n">
        <v>15</v>
      </c>
      <c r="D18" s="6" t="n">
        <v>53</v>
      </c>
      <c r="E18" s="6" t="n">
        <v>50</v>
      </c>
      <c r="F18" s="6" t="n">
        <f aca="false">IF(D18-E18&lt;0,0,D18-E18)</f>
        <v>3</v>
      </c>
      <c r="G18" s="6" t="n">
        <f aca="false">IF(D18-E18&gt;0,0,D18-E18)</f>
        <v>0</v>
      </c>
    </row>
    <row r="19" customFormat="false" ht="12.8" hidden="false" customHeight="false" outlineLevel="0" collapsed="false">
      <c r="B19" s="6"/>
      <c r="C19" s="6" t="n">
        <f aca="false">SUM(C12:C18)</f>
        <v>53</v>
      </c>
      <c r="D19" s="6" t="n">
        <f aca="false">SUM(D12:D18)</f>
        <v>147</v>
      </c>
      <c r="E19" s="6"/>
      <c r="F19" s="6" t="n">
        <f aca="false">SUM(F12:F18)</f>
        <v>15</v>
      </c>
      <c r="G19" s="6" t="n">
        <f aca="false">SUM(G12:G18)</f>
        <v>-10</v>
      </c>
    </row>
    <row r="21" customFormat="false" ht="12.8" hidden="false" customHeight="false" outlineLevel="0" collapsed="false">
      <c r="A21" s="1" t="s">
        <v>31</v>
      </c>
    </row>
    <row r="22" customFormat="false" ht="12.8" hidden="false" customHeight="false" outlineLevel="0" collapsed="false">
      <c r="B22" s="1" t="s">
        <v>21</v>
      </c>
      <c r="C22" s="1" t="s">
        <v>22</v>
      </c>
      <c r="D22" s="1" t="s">
        <v>23</v>
      </c>
      <c r="E22" s="1" t="s">
        <v>24</v>
      </c>
      <c r="F22" s="1" t="s">
        <v>25</v>
      </c>
      <c r="G22" s="1" t="s">
        <v>26</v>
      </c>
    </row>
    <row r="23" customFormat="false" ht="12.8" hidden="false" customHeight="false" outlineLevel="0" collapsed="false">
      <c r="B23" s="6" t="n">
        <v>3</v>
      </c>
      <c r="C23" s="6" t="n">
        <v>1</v>
      </c>
      <c r="D23" s="6" t="n">
        <v>1</v>
      </c>
      <c r="E23" s="6" t="n">
        <v>5</v>
      </c>
      <c r="F23" s="6" t="n">
        <f aca="false">IF(D23-E23&lt;0,0,D23-E23)</f>
        <v>0</v>
      </c>
      <c r="G23" s="6" t="n">
        <f aca="false">IF(D23-E23&gt;0,0,D23-E23)</f>
        <v>-4</v>
      </c>
    </row>
    <row r="24" customFormat="false" ht="12.8" hidden="false" customHeight="false" outlineLevel="0" collapsed="false">
      <c r="B24" s="6" t="n">
        <v>7</v>
      </c>
      <c r="C24" s="6" t="n">
        <v>2</v>
      </c>
      <c r="D24" s="6" t="n">
        <v>3</v>
      </c>
      <c r="E24" s="6" t="n">
        <v>6</v>
      </c>
      <c r="F24" s="6" t="n">
        <f aca="false">IF(D24-E24&lt;0,0,D24-E24)</f>
        <v>0</v>
      </c>
      <c r="G24" s="6" t="n">
        <f aca="false">IF(D24-E24&gt;0,0,D24-E24)</f>
        <v>-3</v>
      </c>
      <c r="I24" s="1" t="s">
        <v>27</v>
      </c>
      <c r="J24" s="0" t="n">
        <f aca="false">AVERAGE(D23:D29)</f>
        <v>21</v>
      </c>
    </row>
    <row r="25" customFormat="false" ht="12.8" hidden="false" customHeight="false" outlineLevel="0" collapsed="false">
      <c r="B25" s="6" t="n">
        <v>2</v>
      </c>
      <c r="C25" s="6" t="n">
        <v>6</v>
      </c>
      <c r="D25" s="6" t="n">
        <v>9</v>
      </c>
      <c r="E25" s="6" t="n">
        <v>10</v>
      </c>
      <c r="F25" s="6" t="n">
        <f aca="false">IF(D25-E25&lt;0,0,D25-E25)</f>
        <v>0</v>
      </c>
      <c r="G25" s="6" t="n">
        <f aca="false">IF(D25-E25&gt;0,0,D25-E25)</f>
        <v>-1</v>
      </c>
      <c r="I25" s="1" t="s">
        <v>28</v>
      </c>
      <c r="J25" s="0" t="n">
        <f aca="false">AVERAGE(G23:G29)</f>
        <v>-1.42857142857143</v>
      </c>
    </row>
    <row r="26" customFormat="false" ht="12.8" hidden="false" customHeight="false" outlineLevel="0" collapsed="false">
      <c r="B26" s="6" t="n">
        <v>1</v>
      </c>
      <c r="C26" s="6" t="n">
        <v>8</v>
      </c>
      <c r="D26" s="6" t="n">
        <v>17</v>
      </c>
      <c r="E26" s="6" t="n">
        <v>19</v>
      </c>
      <c r="F26" s="6" t="n">
        <f aca="false">IF(D26-E26&lt;0,0,D26-E26)</f>
        <v>0</v>
      </c>
      <c r="G26" s="6" t="n">
        <f aca="false">IF(D26-E26&gt;0,0,D26-E26)</f>
        <v>-2</v>
      </c>
      <c r="I26" s="1" t="s">
        <v>29</v>
      </c>
      <c r="J26" s="0" t="n">
        <f aca="false">AVERAGE(F23:F29)</f>
        <v>2.14285714285714</v>
      </c>
    </row>
    <row r="27" customFormat="false" ht="12.8" hidden="false" customHeight="false" outlineLevel="0" collapsed="false">
      <c r="B27" s="6" t="n">
        <v>4</v>
      </c>
      <c r="C27" s="6" t="n">
        <v>9</v>
      </c>
      <c r="D27" s="6" t="n">
        <v>26</v>
      </c>
      <c r="E27" s="6" t="n">
        <v>22</v>
      </c>
      <c r="F27" s="6" t="n">
        <f aca="false">IF(D27-E27&lt;0,0,D27-E27)</f>
        <v>4</v>
      </c>
      <c r="G27" s="6" t="n">
        <f aca="false">IF(D27-E27&gt;0,0,D27-E27)</f>
        <v>0</v>
      </c>
      <c r="I27" s="1" t="s">
        <v>30</v>
      </c>
      <c r="J27" s="0" t="n">
        <f aca="false">MAX(F23:F29)</f>
        <v>8</v>
      </c>
    </row>
    <row r="28" customFormat="false" ht="12.8" hidden="false" customHeight="false" outlineLevel="0" collapsed="false">
      <c r="B28" s="6" t="n">
        <v>5</v>
      </c>
      <c r="C28" s="6" t="n">
        <v>12</v>
      </c>
      <c r="D28" s="6" t="n">
        <v>38</v>
      </c>
      <c r="E28" s="6" t="n">
        <v>30</v>
      </c>
      <c r="F28" s="6" t="n">
        <f aca="false">IF(D28-E28&lt;0,0,D28-E28)</f>
        <v>8</v>
      </c>
      <c r="G28" s="6" t="n">
        <f aca="false">IF(D28-E28&gt;0,0,D28-E28)</f>
        <v>0</v>
      </c>
    </row>
    <row r="29" customFormat="false" ht="12.8" hidden="false" customHeight="false" outlineLevel="0" collapsed="false">
      <c r="B29" s="6" t="n">
        <v>6</v>
      </c>
      <c r="C29" s="6" t="n">
        <v>15</v>
      </c>
      <c r="D29" s="6" t="n">
        <v>53</v>
      </c>
      <c r="E29" s="6" t="n">
        <v>50</v>
      </c>
      <c r="F29" s="6" t="n">
        <f aca="false">IF(D29-E29&lt;0,0,D29-E29)</f>
        <v>3</v>
      </c>
      <c r="G29" s="6" t="n">
        <f aca="false">IF(D29-E29&gt;0,0,D29-E29)</f>
        <v>0</v>
      </c>
    </row>
    <row r="30" customFormat="false" ht="12.8" hidden="false" customHeight="false" outlineLevel="0" collapsed="false">
      <c r="B30" s="6"/>
      <c r="C30" s="6" t="n">
        <f aca="false">SUM(C23:C29)</f>
        <v>53</v>
      </c>
      <c r="D30" s="6" t="n">
        <f aca="false">SUM(D23:D29)</f>
        <v>147</v>
      </c>
      <c r="E30" s="6"/>
      <c r="F30" s="6" t="n">
        <f aca="false">SUM(F23:F29)</f>
        <v>15</v>
      </c>
      <c r="G30" s="6" t="n">
        <f aca="false">SUM(G23:G29)</f>
        <v>-10</v>
      </c>
    </row>
    <row r="32" customFormat="false" ht="12.8" hidden="false" customHeight="false" outlineLevel="0" collapsed="false">
      <c r="A32" s="1" t="s">
        <v>32</v>
      </c>
    </row>
    <row r="33" customFormat="false" ht="12.8" hidden="false" customHeight="false" outlineLevel="0" collapsed="false">
      <c r="B33" s="1" t="s">
        <v>17</v>
      </c>
      <c r="C33" s="1" t="s">
        <v>22</v>
      </c>
      <c r="D33" s="1" t="s">
        <v>24</v>
      </c>
      <c r="E33" s="1" t="s">
        <v>33</v>
      </c>
      <c r="F33" s="1" t="s">
        <v>34</v>
      </c>
      <c r="G33" s="1"/>
    </row>
    <row r="34" customFormat="false" ht="12.8" hidden="false" customHeight="false" outlineLevel="0" collapsed="false">
      <c r="B34" s="6" t="n">
        <v>1</v>
      </c>
      <c r="C34" s="6" t="n">
        <v>8</v>
      </c>
      <c r="D34" s="6" t="n">
        <v>19</v>
      </c>
      <c r="E34" s="6" t="n">
        <f aca="false">(D34-$J$34)/C34</f>
        <v>2.375</v>
      </c>
      <c r="F34" s="6" t="n">
        <v>2</v>
      </c>
      <c r="I34" s="1" t="s">
        <v>35</v>
      </c>
      <c r="J34" s="0" t="n">
        <v>0</v>
      </c>
    </row>
    <row r="35" customFormat="false" ht="12.8" hidden="false" customHeight="false" outlineLevel="0" collapsed="false">
      <c r="B35" s="6" t="n">
        <v>2</v>
      </c>
      <c r="C35" s="6" t="n">
        <v>6</v>
      </c>
      <c r="D35" s="6" t="n">
        <v>10</v>
      </c>
      <c r="E35" s="6" t="n">
        <f aca="false">(D35-$J$34)/C35</f>
        <v>1.66666666666667</v>
      </c>
      <c r="F35" s="6" t="n">
        <v>1</v>
      </c>
    </row>
    <row r="36" customFormat="false" ht="12.8" hidden="false" customHeight="false" outlineLevel="0" collapsed="false">
      <c r="B36" s="6" t="n">
        <v>3</v>
      </c>
      <c r="C36" s="6" t="n">
        <v>1</v>
      </c>
      <c r="D36" s="6" t="n">
        <v>5</v>
      </c>
      <c r="E36" s="6" t="n">
        <f aca="false">(D36-$J$34)/C36</f>
        <v>5</v>
      </c>
      <c r="F36" s="6" t="n">
        <v>4</v>
      </c>
    </row>
    <row r="37" customFormat="false" ht="12.8" hidden="false" customHeight="false" outlineLevel="0" collapsed="false">
      <c r="B37" s="6" t="n">
        <v>4</v>
      </c>
      <c r="C37" s="6" t="n">
        <v>9</v>
      </c>
      <c r="D37" s="6" t="n">
        <v>22</v>
      </c>
      <c r="E37" s="6" t="n">
        <f aca="false">(D37-$J$34)/C37</f>
        <v>2.44444444444444</v>
      </c>
      <c r="F37" s="6" t="n">
        <v>5</v>
      </c>
    </row>
    <row r="38" customFormat="false" ht="12.8" hidden="false" customHeight="false" outlineLevel="0" collapsed="false">
      <c r="B38" s="6" t="n">
        <v>5</v>
      </c>
      <c r="C38" s="6" t="n">
        <v>12</v>
      </c>
      <c r="D38" s="6" t="n">
        <v>30</v>
      </c>
      <c r="E38" s="6" t="n">
        <f aca="false">(D38-$J$34)/C38</f>
        <v>2.5</v>
      </c>
      <c r="F38" s="6" t="n">
        <v>7</v>
      </c>
    </row>
    <row r="39" customFormat="false" ht="12.8" hidden="false" customHeight="false" outlineLevel="0" collapsed="false">
      <c r="B39" s="6" t="n">
        <v>6</v>
      </c>
      <c r="C39" s="6" t="n">
        <v>15</v>
      </c>
      <c r="D39" s="6" t="n">
        <v>50</v>
      </c>
      <c r="E39" s="6" t="n">
        <f aca="false">(D39-$J$34)/C39</f>
        <v>3.33333333333333</v>
      </c>
      <c r="F39" s="6" t="n">
        <v>6</v>
      </c>
    </row>
    <row r="40" customFormat="false" ht="12.8" hidden="false" customHeight="false" outlineLevel="0" collapsed="false">
      <c r="B40" s="6" t="n">
        <v>7</v>
      </c>
      <c r="C40" s="6" t="n">
        <v>2</v>
      </c>
      <c r="D40" s="6" t="n">
        <v>6</v>
      </c>
      <c r="E40" s="6" t="n">
        <f aca="false">(D40-$J$34)/C40</f>
        <v>3</v>
      </c>
      <c r="F40" s="6" t="n">
        <v>3</v>
      </c>
    </row>
    <row r="42" customFormat="false" ht="12.8" hidden="false" customHeight="false" outlineLevel="0" collapsed="false">
      <c r="B42" s="1" t="s">
        <v>21</v>
      </c>
      <c r="C42" s="1" t="s">
        <v>22</v>
      </c>
      <c r="D42" s="1" t="s">
        <v>23</v>
      </c>
      <c r="E42" s="1" t="s">
        <v>24</v>
      </c>
      <c r="F42" s="1" t="s">
        <v>25</v>
      </c>
      <c r="G42" s="1" t="s">
        <v>26</v>
      </c>
    </row>
    <row r="43" customFormat="false" ht="12.8" hidden="false" customHeight="false" outlineLevel="0" collapsed="false">
      <c r="B43" s="6" t="n">
        <v>2</v>
      </c>
      <c r="C43" s="6" t="n">
        <v>6</v>
      </c>
      <c r="D43" s="6" t="n">
        <v>6</v>
      </c>
      <c r="E43" s="6" t="n">
        <v>10</v>
      </c>
      <c r="F43" s="6" t="n">
        <f aca="false">IF(D43-E43&lt;0,0,D43-E43)</f>
        <v>0</v>
      </c>
      <c r="G43" s="6" t="n">
        <f aca="false">IF(D43-E43&gt;0,0,D43-E43)</f>
        <v>-4</v>
      </c>
    </row>
    <row r="44" customFormat="false" ht="12.8" hidden="false" customHeight="false" outlineLevel="0" collapsed="false">
      <c r="B44" s="6" t="n">
        <v>1</v>
      </c>
      <c r="C44" s="6" t="n">
        <v>8</v>
      </c>
      <c r="D44" s="6" t="n">
        <v>14</v>
      </c>
      <c r="E44" s="6" t="n">
        <v>19</v>
      </c>
      <c r="F44" s="6" t="n">
        <f aca="false">IF(D44-E44&lt;0,0,D44-E44)</f>
        <v>0</v>
      </c>
      <c r="G44" s="6" t="n">
        <f aca="false">IF(D44-E44&gt;0,0,D44-E44)</f>
        <v>-5</v>
      </c>
      <c r="I44" s="1" t="s">
        <v>27</v>
      </c>
      <c r="J44" s="0" t="n">
        <f aca="false">AVERAGE(D43:D49)</f>
        <v>31.4285714285714</v>
      </c>
    </row>
    <row r="45" customFormat="false" ht="12.8" hidden="false" customHeight="false" outlineLevel="0" collapsed="false">
      <c r="B45" s="6" t="n">
        <v>4</v>
      </c>
      <c r="C45" s="6" t="n">
        <v>9</v>
      </c>
      <c r="D45" s="6" t="n">
        <v>23</v>
      </c>
      <c r="E45" s="6" t="n">
        <v>22</v>
      </c>
      <c r="F45" s="6" t="n">
        <f aca="false">IF(D45-E45&lt;0,0,D45-E45)</f>
        <v>1</v>
      </c>
      <c r="G45" s="6" t="n">
        <f aca="false">IF(D45-E45&gt;0,0,D45-E45)</f>
        <v>0</v>
      </c>
      <c r="I45" s="1" t="s">
        <v>28</v>
      </c>
      <c r="J45" s="0" t="n">
        <f aca="false">AVERAGE(G43:G49)</f>
        <v>-1.28571428571429</v>
      </c>
    </row>
    <row r="46" customFormat="false" ht="12.8" hidden="false" customHeight="false" outlineLevel="0" collapsed="false">
      <c r="B46" s="6" t="n">
        <v>5</v>
      </c>
      <c r="C46" s="6" t="n">
        <v>12</v>
      </c>
      <c r="D46" s="6" t="n">
        <v>35</v>
      </c>
      <c r="E46" s="6" t="n">
        <v>30</v>
      </c>
      <c r="F46" s="6" t="n">
        <f aca="false">IF(D46-E46&lt;0,0,D46-E46)</f>
        <v>5</v>
      </c>
      <c r="G46" s="6" t="n">
        <f aca="false">IF(D46-E46&gt;0,0,D46-E46)</f>
        <v>0</v>
      </c>
      <c r="I46" s="1" t="s">
        <v>29</v>
      </c>
      <c r="J46" s="0" t="n">
        <f aca="false">AVERAGE(F43:F49)</f>
        <v>12.4285714285714</v>
      </c>
    </row>
    <row r="47" customFormat="false" ht="12.8" hidden="false" customHeight="false" outlineLevel="0" collapsed="false">
      <c r="B47" s="6" t="n">
        <v>7</v>
      </c>
      <c r="C47" s="6" t="n">
        <v>2</v>
      </c>
      <c r="D47" s="6" t="n">
        <v>37</v>
      </c>
      <c r="E47" s="6" t="n">
        <v>6</v>
      </c>
      <c r="F47" s="6" t="n">
        <f aca="false">IF(D47-E47&lt;0,0,D47-E47)</f>
        <v>31</v>
      </c>
      <c r="G47" s="6" t="n">
        <f aca="false">IF(D47-E47&gt;0,0,D47-E47)</f>
        <v>0</v>
      </c>
      <c r="I47" s="1" t="s">
        <v>30</v>
      </c>
      <c r="J47" s="0" t="n">
        <f aca="false">MAX(F43:F49)</f>
        <v>48</v>
      </c>
    </row>
    <row r="48" customFormat="false" ht="12.8" hidden="false" customHeight="false" outlineLevel="0" collapsed="false">
      <c r="B48" s="6" t="n">
        <v>6</v>
      </c>
      <c r="C48" s="6" t="n">
        <v>15</v>
      </c>
      <c r="D48" s="6" t="n">
        <v>52</v>
      </c>
      <c r="E48" s="6" t="n">
        <v>50</v>
      </c>
      <c r="F48" s="6" t="n">
        <f aca="false">IF(D48-E48&lt;0,0,D48-E48)</f>
        <v>2</v>
      </c>
      <c r="G48" s="6" t="n">
        <f aca="false">IF(D48-E48&gt;0,0,D48-E48)</f>
        <v>0</v>
      </c>
    </row>
    <row r="49" customFormat="false" ht="12.8" hidden="false" customHeight="false" outlineLevel="0" collapsed="false">
      <c r="B49" s="6" t="n">
        <v>3</v>
      </c>
      <c r="C49" s="6" t="n">
        <v>1</v>
      </c>
      <c r="D49" s="6" t="n">
        <v>53</v>
      </c>
      <c r="E49" s="6" t="n">
        <v>5</v>
      </c>
      <c r="F49" s="6" t="n">
        <f aca="false">IF(D49-E49&lt;0,0,D49-E49)</f>
        <v>48</v>
      </c>
      <c r="G49" s="6" t="n">
        <f aca="false">IF(D49-E49&gt;0,0,D49-E49)</f>
        <v>0</v>
      </c>
    </row>
    <row r="50" customFormat="false" ht="12.8" hidden="false" customHeight="false" outlineLevel="0" collapsed="false">
      <c r="B50" s="6"/>
      <c r="C50" s="6" t="n">
        <f aca="false">SUM(C43:C49)</f>
        <v>53</v>
      </c>
      <c r="D50" s="6" t="n">
        <f aca="false">SUM(D43:D49)</f>
        <v>220</v>
      </c>
      <c r="E50" s="6"/>
      <c r="F50" s="6" t="n">
        <f aca="false">SUM(F43:F49)</f>
        <v>87</v>
      </c>
      <c r="G50" s="6" t="n">
        <f aca="false">SUM(G43:G49)</f>
        <v>-9</v>
      </c>
    </row>
    <row r="52" customFormat="false" ht="12.8" hidden="false" customHeight="false" outlineLevel="0" collapsed="false">
      <c r="A52" s="1" t="s">
        <v>36</v>
      </c>
      <c r="C52" s="1" t="s">
        <v>37</v>
      </c>
    </row>
    <row r="53" customFormat="false" ht="12.8" hidden="false" customHeight="false" outlineLevel="0" collapsed="false">
      <c r="B53" s="1" t="s">
        <v>21</v>
      </c>
      <c r="C53" s="1" t="s">
        <v>22</v>
      </c>
      <c r="D53" s="1" t="s">
        <v>23</v>
      </c>
      <c r="E53" s="1" t="s">
        <v>24</v>
      </c>
      <c r="F53" s="1" t="s">
        <v>25</v>
      </c>
      <c r="G53" s="1" t="s">
        <v>26</v>
      </c>
    </row>
    <row r="54" customFormat="false" ht="12.8" hidden="false" customHeight="false" outlineLevel="0" collapsed="false">
      <c r="B54" s="6" t="n">
        <v>3</v>
      </c>
      <c r="C54" s="6" t="n">
        <v>1</v>
      </c>
      <c r="D54" s="6" t="n">
        <v>1</v>
      </c>
      <c r="E54" s="6" t="n">
        <v>5</v>
      </c>
      <c r="F54" s="6" t="n">
        <f aca="false">IF(D54-E54&lt;0,0,D54-E54)</f>
        <v>0</v>
      </c>
      <c r="G54" s="6" t="n">
        <f aca="false">IF(D54-E54&gt;0,0,D54-E54)</f>
        <v>-4</v>
      </c>
    </row>
    <row r="55" customFormat="false" ht="12.8" hidden="false" customHeight="false" outlineLevel="0" collapsed="false">
      <c r="B55" s="6" t="n">
        <v>7</v>
      </c>
      <c r="C55" s="6" t="n">
        <v>2</v>
      </c>
      <c r="D55" s="6" t="n">
        <v>3</v>
      </c>
      <c r="E55" s="6" t="n">
        <v>6</v>
      </c>
      <c r="F55" s="6" t="n">
        <f aca="false">IF(D55-E55&lt;0,0,D55-E55)</f>
        <v>0</v>
      </c>
      <c r="G55" s="6" t="n">
        <f aca="false">IF(D55-E55&gt;0,0,D55-E55)</f>
        <v>-3</v>
      </c>
    </row>
    <row r="56" customFormat="false" ht="12.8" hidden="false" customHeight="false" outlineLevel="0" collapsed="false">
      <c r="B56" s="6" t="n">
        <v>2</v>
      </c>
      <c r="C56" s="6" t="n">
        <v>6</v>
      </c>
      <c r="D56" s="6" t="n">
        <v>9</v>
      </c>
      <c r="E56" s="6" t="n">
        <v>10</v>
      </c>
      <c r="F56" s="6" t="n">
        <f aca="false">IF(D56-E56&lt;0,0,D56-E56)</f>
        <v>0</v>
      </c>
      <c r="G56" s="6" t="n">
        <f aca="false">IF(D56-E56&gt;0,0,D56-E56)</f>
        <v>-1</v>
      </c>
      <c r="I56" s="1" t="s">
        <v>27</v>
      </c>
      <c r="J56" s="0" t="n">
        <f aca="false">AVERAGE(D54:D60)</f>
        <v>21</v>
      </c>
    </row>
    <row r="57" customFormat="false" ht="12.8" hidden="false" customHeight="false" outlineLevel="0" collapsed="false">
      <c r="B57" s="6" t="n">
        <v>1</v>
      </c>
      <c r="C57" s="6" t="n">
        <v>8</v>
      </c>
      <c r="D57" s="6" t="n">
        <v>17</v>
      </c>
      <c r="E57" s="6" t="n">
        <v>19</v>
      </c>
      <c r="F57" s="6" t="n">
        <f aca="false">IF(D57-E57&lt;0,0,D57-E57)</f>
        <v>0</v>
      </c>
      <c r="G57" s="6" t="n">
        <f aca="false">IF(D57-E57&gt;0,0,D57-E57)</f>
        <v>-2</v>
      </c>
      <c r="I57" s="1" t="s">
        <v>28</v>
      </c>
      <c r="J57" s="0" t="n">
        <f aca="false">AVERAGE(G54:G60)</f>
        <v>-1.42857142857143</v>
      </c>
    </row>
    <row r="58" customFormat="false" ht="12.8" hidden="false" customHeight="false" outlineLevel="0" collapsed="false">
      <c r="B58" s="6" t="n">
        <v>4</v>
      </c>
      <c r="C58" s="6" t="n">
        <v>9</v>
      </c>
      <c r="D58" s="6" t="n">
        <v>26</v>
      </c>
      <c r="E58" s="6" t="n">
        <v>22</v>
      </c>
      <c r="F58" s="6" t="n">
        <f aca="false">IF(D58-E58&lt;0,0,D58-E58)</f>
        <v>4</v>
      </c>
      <c r="G58" s="6" t="n">
        <f aca="false">IF(D58-E58&gt;0,0,D58-E58)</f>
        <v>0</v>
      </c>
      <c r="I58" s="1" t="s">
        <v>29</v>
      </c>
      <c r="J58" s="0" t="n">
        <f aca="false">AVERAGE(F54:F60)</f>
        <v>2.14285714285714</v>
      </c>
    </row>
    <row r="59" customFormat="false" ht="12.8" hidden="false" customHeight="false" outlineLevel="0" collapsed="false">
      <c r="B59" s="6" t="n">
        <v>5</v>
      </c>
      <c r="C59" s="6" t="n">
        <v>12</v>
      </c>
      <c r="D59" s="6" t="n">
        <v>38</v>
      </c>
      <c r="E59" s="6" t="n">
        <v>30</v>
      </c>
      <c r="F59" s="6" t="n">
        <f aca="false">IF(D59-E59&lt;0,0,D59-E59)</f>
        <v>8</v>
      </c>
      <c r="G59" s="6" t="n">
        <f aca="false">IF(D59-E59&gt;0,0,D59-E59)</f>
        <v>0</v>
      </c>
      <c r="I59" s="1" t="s">
        <v>30</v>
      </c>
      <c r="J59" s="0" t="n">
        <f aca="false">MAX(F54:F60)</f>
        <v>8</v>
      </c>
    </row>
    <row r="60" customFormat="false" ht="12.8" hidden="false" customHeight="false" outlineLevel="0" collapsed="false">
      <c r="B60" s="6" t="n">
        <v>6</v>
      </c>
      <c r="C60" s="6" t="n">
        <v>15</v>
      </c>
      <c r="D60" s="6" t="n">
        <v>53</v>
      </c>
      <c r="E60" s="6" t="n">
        <v>50</v>
      </c>
      <c r="F60" s="6" t="n">
        <f aca="false">IF(D60-E60&lt;0,0,D60-E60)</f>
        <v>3</v>
      </c>
      <c r="G60" s="6" t="n">
        <f aca="false">IF(D60-E60&gt;0,0,D60-E60)</f>
        <v>0</v>
      </c>
    </row>
    <row r="61" customFormat="false" ht="12.8" hidden="false" customHeight="false" outlineLevel="0" collapsed="false">
      <c r="B61" s="6"/>
      <c r="C61" s="6" t="n">
        <f aca="false">SUM(C54:C60)</f>
        <v>53</v>
      </c>
      <c r="D61" s="6" t="n">
        <f aca="false">SUM(D54:D60)</f>
        <v>147</v>
      </c>
      <c r="E61" s="6"/>
      <c r="F61" s="6" t="n">
        <f aca="false">SUM(F54:F60)</f>
        <v>15</v>
      </c>
      <c r="G61" s="6" t="n">
        <f aca="false">SUM(G54:G60)</f>
        <v>-10</v>
      </c>
    </row>
    <row r="63" customFormat="false" ht="12.8" hidden="false" customHeight="false" outlineLevel="0" collapsed="false">
      <c r="B63" s="0" t="s">
        <v>38</v>
      </c>
      <c r="C63" s="0" t="n">
        <v>4</v>
      </c>
    </row>
    <row r="64" customFormat="false" ht="12.8" hidden="false" customHeight="false" outlineLevel="0" collapsed="false">
      <c r="B64" s="0" t="s">
        <v>39</v>
      </c>
      <c r="C64" s="0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24" activeCellId="0" sqref="D2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3.79"/>
    <col collapsed="false" customWidth="true" hidden="false" outlineLevel="0" max="4" min="4" style="0" width="13.09"/>
    <col collapsed="false" customWidth="true" hidden="false" outlineLevel="0" max="5" min="5" style="0" width="14.29"/>
  </cols>
  <sheetData>
    <row r="1" customFormat="false" ht="12.8" hidden="false" customHeight="false" outlineLevel="0" collapsed="false">
      <c r="A1" s="4" t="s">
        <v>40</v>
      </c>
      <c r="B1" s="4" t="s">
        <v>41</v>
      </c>
      <c r="C1" s="4" t="s">
        <v>42</v>
      </c>
      <c r="D1" s="1" t="s">
        <v>43</v>
      </c>
      <c r="E1" s="1" t="s">
        <v>44</v>
      </c>
    </row>
    <row r="2" customFormat="false" ht="12.8" hidden="false" customHeight="false" outlineLevel="0" collapsed="false">
      <c r="A2" s="6" t="s">
        <v>45</v>
      </c>
      <c r="B2" s="6" t="n">
        <v>6</v>
      </c>
      <c r="C2" s="6" t="n">
        <v>4</v>
      </c>
      <c r="D2" s="6" t="n">
        <f aca="false">MIN(B2:C2)</f>
        <v>4</v>
      </c>
      <c r="E2" s="6" t="n">
        <f aca="false">MAX(B2:C2)</f>
        <v>6</v>
      </c>
    </row>
    <row r="3" customFormat="false" ht="12.8" hidden="false" customHeight="false" outlineLevel="0" collapsed="false">
      <c r="A3" s="6" t="s">
        <v>46</v>
      </c>
      <c r="B3" s="6" t="n">
        <v>9</v>
      </c>
      <c r="C3" s="6" t="n">
        <v>12</v>
      </c>
      <c r="D3" s="6" t="n">
        <f aca="false">MIN(B3:C3)</f>
        <v>9</v>
      </c>
      <c r="E3" s="6" t="n">
        <f aca="false">MAX(B3:C3)</f>
        <v>12</v>
      </c>
    </row>
    <row r="4" customFormat="false" ht="12.8" hidden="false" customHeight="false" outlineLevel="0" collapsed="false">
      <c r="A4" s="6" t="s">
        <v>47</v>
      </c>
      <c r="B4" s="6" t="n">
        <v>7</v>
      </c>
      <c r="C4" s="6" t="n">
        <v>5</v>
      </c>
      <c r="D4" s="6" t="n">
        <f aca="false">MIN(B4:C4)</f>
        <v>5</v>
      </c>
      <c r="E4" s="6" t="n">
        <f aca="false">MAX(B4:C4)</f>
        <v>7</v>
      </c>
    </row>
    <row r="5" customFormat="false" ht="12.8" hidden="false" customHeight="false" outlineLevel="0" collapsed="false">
      <c r="A5" s="6" t="s">
        <v>48</v>
      </c>
      <c r="B5" s="6" t="n">
        <v>8</v>
      </c>
      <c r="C5" s="6" t="n">
        <v>9</v>
      </c>
      <c r="D5" s="6" t="n">
        <f aca="false">MIN(B5:C5)</f>
        <v>8</v>
      </c>
      <c r="E5" s="6" t="n">
        <f aca="false">MAX(B5:C5)</f>
        <v>9</v>
      </c>
    </row>
    <row r="6" customFormat="false" ht="12.8" hidden="false" customHeight="false" outlineLevel="0" collapsed="false">
      <c r="A6" s="6" t="s">
        <v>49</v>
      </c>
      <c r="B6" s="6" t="n">
        <v>2</v>
      </c>
      <c r="C6" s="6" t="n">
        <v>6</v>
      </c>
      <c r="D6" s="6" t="n">
        <f aca="false">MIN(B6:C6)</f>
        <v>2</v>
      </c>
      <c r="E6" s="6" t="n">
        <f aca="false">MAX(B6:C6)</f>
        <v>6</v>
      </c>
    </row>
    <row r="7" customFormat="false" ht="12.8" hidden="false" customHeight="false" outlineLevel="0" collapsed="false">
      <c r="A7" s="6" t="s">
        <v>50</v>
      </c>
      <c r="B7" s="6" t="n">
        <v>6</v>
      </c>
      <c r="C7" s="6" t="n">
        <v>3</v>
      </c>
      <c r="D7" s="6" t="n">
        <f aca="false">MIN(B7:C7)</f>
        <v>3</v>
      </c>
      <c r="E7" s="6" t="n">
        <f aca="false">MAX(B7:C7)</f>
        <v>6</v>
      </c>
    </row>
    <row r="9" customFormat="false" ht="12.8" hidden="false" customHeight="false" outlineLevel="0" collapsed="false">
      <c r="A9" s="1" t="s">
        <v>51</v>
      </c>
      <c r="C9" s="0" t="s">
        <v>52</v>
      </c>
    </row>
    <row r="11" customFormat="false" ht="12.8" hidden="false" customHeight="false" outlineLevel="0" collapsed="false">
      <c r="A11" s="0" t="s">
        <v>53</v>
      </c>
    </row>
    <row r="12" customFormat="false" ht="12.8" hidden="false" customHeight="false" outlineLevel="0" collapsed="false">
      <c r="A12" s="4" t="s">
        <v>40</v>
      </c>
      <c r="B12" s="4" t="s">
        <v>41</v>
      </c>
      <c r="C12" s="4" t="s">
        <v>42</v>
      </c>
      <c r="D12" s="1" t="s">
        <v>43</v>
      </c>
      <c r="E12" s="1" t="s">
        <v>44</v>
      </c>
      <c r="H12" s="7" t="s">
        <v>41</v>
      </c>
      <c r="I12" s="8"/>
      <c r="J12" s="7" t="s">
        <v>42</v>
      </c>
      <c r="K12" s="8"/>
    </row>
    <row r="13" customFormat="false" ht="12.8" hidden="false" customHeight="false" outlineLevel="0" collapsed="false">
      <c r="A13" s="6" t="s">
        <v>49</v>
      </c>
      <c r="B13" s="6" t="n">
        <v>2</v>
      </c>
      <c r="C13" s="6" t="n">
        <v>6</v>
      </c>
      <c r="D13" s="6" t="n">
        <f aca="false">MIN(B13:C13)</f>
        <v>2</v>
      </c>
      <c r="E13" s="6" t="n">
        <f aca="false">MAX(B13:C13)</f>
        <v>6</v>
      </c>
      <c r="H13" s="9" t="s">
        <v>49</v>
      </c>
      <c r="I13" s="10" t="n">
        <v>2</v>
      </c>
      <c r="J13" s="9" t="s">
        <v>49</v>
      </c>
      <c r="K13" s="10" t="n">
        <v>6</v>
      </c>
    </row>
    <row r="14" customFormat="false" ht="12.8" hidden="false" customHeight="false" outlineLevel="0" collapsed="false">
      <c r="A14" s="6" t="s">
        <v>50</v>
      </c>
      <c r="B14" s="6" t="n">
        <v>6</v>
      </c>
      <c r="C14" s="6" t="n">
        <v>3</v>
      </c>
      <c r="D14" s="6" t="n">
        <f aca="false">MIN(B14:C14)</f>
        <v>3</v>
      </c>
      <c r="E14" s="6" t="n">
        <f aca="false">MAX(B14:C14)</f>
        <v>6</v>
      </c>
      <c r="H14" s="9" t="s">
        <v>50</v>
      </c>
      <c r="I14" s="10" t="n">
        <f aca="false">I13+B14</f>
        <v>8</v>
      </c>
      <c r="J14" s="9" t="s">
        <v>50</v>
      </c>
      <c r="K14" s="10" t="n">
        <f aca="false">K13+C14</f>
        <v>9</v>
      </c>
    </row>
    <row r="15" customFormat="false" ht="12.8" hidden="false" customHeight="false" outlineLevel="0" collapsed="false">
      <c r="A15" s="6" t="s">
        <v>45</v>
      </c>
      <c r="B15" s="6" t="n">
        <v>6</v>
      </c>
      <c r="C15" s="6" t="n">
        <v>4</v>
      </c>
      <c r="D15" s="6" t="n">
        <f aca="false">MIN(B15:C15)</f>
        <v>4</v>
      </c>
      <c r="E15" s="6" t="n">
        <f aca="false">MAX(B15:C15)</f>
        <v>6</v>
      </c>
      <c r="H15" s="9" t="s">
        <v>45</v>
      </c>
      <c r="I15" s="10" t="n">
        <f aca="false">I14+B15</f>
        <v>14</v>
      </c>
      <c r="J15" s="9" t="s">
        <v>45</v>
      </c>
      <c r="K15" s="10" t="n">
        <f aca="false">K14+C15</f>
        <v>13</v>
      </c>
    </row>
    <row r="16" customFormat="false" ht="12.8" hidden="false" customHeight="false" outlineLevel="0" collapsed="false">
      <c r="A16" s="6" t="s">
        <v>47</v>
      </c>
      <c r="B16" s="6" t="n">
        <v>7</v>
      </c>
      <c r="C16" s="6" t="n">
        <v>5</v>
      </c>
      <c r="D16" s="6" t="n">
        <f aca="false">MIN(B16:C16)</f>
        <v>5</v>
      </c>
      <c r="E16" s="6" t="n">
        <f aca="false">MAX(B16:C16)</f>
        <v>7</v>
      </c>
      <c r="H16" s="9" t="s">
        <v>47</v>
      </c>
      <c r="I16" s="10" t="n">
        <f aca="false">I15+B16</f>
        <v>21</v>
      </c>
      <c r="J16" s="9" t="s">
        <v>47</v>
      </c>
      <c r="K16" s="10" t="n">
        <f aca="false">K15+C16</f>
        <v>18</v>
      </c>
    </row>
    <row r="17" customFormat="false" ht="12.8" hidden="false" customHeight="false" outlineLevel="0" collapsed="false">
      <c r="A17" s="6" t="s">
        <v>48</v>
      </c>
      <c r="B17" s="6" t="n">
        <v>8</v>
      </c>
      <c r="C17" s="6" t="n">
        <v>9</v>
      </c>
      <c r="D17" s="6" t="n">
        <f aca="false">MIN(B17:C17)</f>
        <v>8</v>
      </c>
      <c r="E17" s="6" t="n">
        <f aca="false">MAX(B17:C17)</f>
        <v>9</v>
      </c>
      <c r="H17" s="9" t="s">
        <v>48</v>
      </c>
      <c r="I17" s="10" t="n">
        <f aca="false">I16+B17</f>
        <v>29</v>
      </c>
      <c r="J17" s="9" t="s">
        <v>48</v>
      </c>
      <c r="K17" s="10" t="n">
        <f aca="false">K16+C17</f>
        <v>27</v>
      </c>
    </row>
    <row r="18" customFormat="false" ht="12.8" hidden="false" customHeight="false" outlineLevel="0" collapsed="false">
      <c r="A18" s="6" t="s">
        <v>46</v>
      </c>
      <c r="B18" s="6" t="n">
        <v>9</v>
      </c>
      <c r="C18" s="6" t="n">
        <v>12</v>
      </c>
      <c r="D18" s="6" t="n">
        <f aca="false">MIN(B18:C18)</f>
        <v>9</v>
      </c>
      <c r="E18" s="6" t="n">
        <f aca="false">MAX(B18:C18)</f>
        <v>12</v>
      </c>
      <c r="H18" s="9" t="s">
        <v>46</v>
      </c>
      <c r="I18" s="10" t="n">
        <f aca="false">I17+B18</f>
        <v>38</v>
      </c>
      <c r="J18" s="9" t="s">
        <v>46</v>
      </c>
      <c r="K18" s="10" t="n">
        <f aca="false">K17+C18</f>
        <v>39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2024-04-07T11:18:12Z</dcterms:created>
  <dc:creator/>
  <dc:description/>
  <dc:language>en-IN</dc:language>
  <cp:lastModifiedBy/>
  <dcterms:modified xsi:type="dcterms:W3CDTF">2024-04-07T16:20:42Z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