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  <sheet state="visible" name="Equations" sheetId="2" r:id="rId5"/>
    <sheet state="visible" name="Calculations" sheetId="3" r:id="rId6"/>
  </sheets>
  <definedNames/>
  <calcPr/>
</workbook>
</file>

<file path=xl/sharedStrings.xml><?xml version="1.0" encoding="utf-8"?>
<sst xmlns="http://schemas.openxmlformats.org/spreadsheetml/2006/main" count="74" uniqueCount="56">
  <si>
    <t>Parameter</t>
  </si>
  <si>
    <t>Value</t>
  </si>
  <si>
    <t>Units</t>
  </si>
  <si>
    <t>Diameter (D)</t>
  </si>
  <si>
    <t>m</t>
  </si>
  <si>
    <t>Cylindrical height (h_c)</t>
  </si>
  <si>
    <t>Hopper height (h_h)</t>
  </si>
  <si>
    <t>Bulk density (ρ)</t>
  </si>
  <si>
    <t>kg/m³</t>
  </si>
  <si>
    <t>Gravity (g)</t>
  </si>
  <si>
    <t>m/s²</t>
  </si>
  <si>
    <t>Wall friction coeff (μ)</t>
  </si>
  <si>
    <t>-</t>
  </si>
  <si>
    <t>Lateral pressure coeff (K)</t>
  </si>
  <si>
    <t>Wall thickness (t)</t>
  </si>
  <si>
    <t>Depth (z)</t>
  </si>
  <si>
    <t>Calculation</t>
  </si>
  <si>
    <t>Equation</t>
  </si>
  <si>
    <t>Radius</t>
  </si>
  <si>
    <t>r = D / 2</t>
  </si>
  <si>
    <t>Cross sectional area</t>
  </si>
  <si>
    <t>A = π r²</t>
  </si>
  <si>
    <t>Volume cylinder</t>
  </si>
  <si>
    <t>V_c = π r² h_c</t>
  </si>
  <si>
    <t>Volume hopper</t>
  </si>
  <si>
    <t>V_h = (1/3) π r² h_h</t>
  </si>
  <si>
    <t>Total Volume</t>
  </si>
  <si>
    <t>V = V_c + V_h</t>
  </si>
  <si>
    <t>Stored mass</t>
  </si>
  <si>
    <t>W = V × ρ</t>
  </si>
  <si>
    <t>Hydraulic radius</t>
  </si>
  <si>
    <t>R = D / 2</t>
  </si>
  <si>
    <t>Vertical stress (Janssen)</t>
  </si>
  <si>
    <t>σv(z) = (ρ g / K) × (1 - e^(-K z / (R μ)))</t>
  </si>
  <si>
    <t>Lateral pressure</t>
  </si>
  <si>
    <t>σh = K × σv</t>
  </si>
  <si>
    <t>Hoop stress</t>
  </si>
  <si>
    <t>f_h = σh × D / (2 t)</t>
  </si>
  <si>
    <t>Longitudinal stress</t>
  </si>
  <si>
    <t>f_l = σv × r / (2 t)</t>
  </si>
  <si>
    <t>Bearing pressure</t>
  </si>
  <si>
    <t>q = W / A</t>
  </si>
  <si>
    <t>Excel Formula</t>
  </si>
  <si>
    <t>Radius (r)</t>
  </si>
  <si>
    <t>Area (A)</t>
  </si>
  <si>
    <t>m²</t>
  </si>
  <si>
    <t>m³</t>
  </si>
  <si>
    <t>Stored mass (W)</t>
  </si>
  <si>
    <t>kg</t>
  </si>
  <si>
    <t>Hydraulic radius (R)</t>
  </si>
  <si>
    <t>Vertical stress σv</t>
  </si>
  <si>
    <t>Pa</t>
  </si>
  <si>
    <t>Lateral pressure σh</t>
  </si>
  <si>
    <t>Hoop stress f_h</t>
  </si>
  <si>
    <t>Longitudinal stress f_l</t>
  </si>
  <si>
    <t>Bearing pressure 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</si>
</sst>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5.0"/>
    <col customWidth="1" min="4" max="11" width="8.71"/>
  </cols>
  <sheetData>
    <row r="1">
      <c r="A1" s="1" t="s">
        <v>0</v>
      </c>
      <c r="B1" s="1" t="s">
        <v>1</v>
      </c>
      <c r="C1" s="1" t="s">
        <v>2</v>
      </c>
    </row>
    <row r="2">
      <c r="A2" t="s">
        <v>3</v>
      </c>
      <c r="B2" s="2">
        <v>5.0</v>
      </c>
      <c r="C2" t="s">
        <v>4</v>
      </c>
    </row>
    <row r="3">
      <c r="A3" t="s">
        <v>5</v>
      </c>
      <c r="B3" s="2">
        <v>9.0</v>
      </c>
      <c r="C3" t="s">
        <v>4</v>
      </c>
    </row>
    <row r="4">
      <c r="A4" t="s">
        <v>6</v>
      </c>
      <c r="B4" s="2">
        <v>6.0</v>
      </c>
      <c r="C4" t="s">
        <v>4</v>
      </c>
    </row>
    <row r="5">
      <c r="A5" t="s">
        <v>7</v>
      </c>
      <c r="B5" s="2">
        <v>100.0</v>
      </c>
      <c r="C5" t="s">
        <v>8</v>
      </c>
    </row>
    <row r="6">
      <c r="A6" t="s">
        <v>9</v>
      </c>
      <c r="B6" s="2">
        <v>9.8125</v>
      </c>
      <c r="C6" t="s">
        <v>10</v>
      </c>
    </row>
    <row r="7">
      <c r="A7" t="s">
        <v>11</v>
      </c>
      <c r="B7" s="2">
        <v>622.0</v>
      </c>
      <c r="C7" t="s">
        <v>12</v>
      </c>
    </row>
    <row r="8">
      <c r="A8" t="s">
        <v>13</v>
      </c>
      <c r="B8" s="2">
        <v>3388.0</v>
      </c>
      <c r="C8" t="s">
        <v>12</v>
      </c>
    </row>
    <row r="9">
      <c r="A9" t="s">
        <v>14</v>
      </c>
      <c r="B9" s="2">
        <v>0.022288</v>
      </c>
      <c r="C9" t="s">
        <v>4</v>
      </c>
    </row>
    <row r="10">
      <c r="A10" t="s">
        <v>15</v>
      </c>
      <c r="B10" s="2">
        <v>8200.0</v>
      </c>
      <c r="C10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80.0"/>
    <col customWidth="1" min="3" max="11" width="8.71"/>
  </cols>
  <sheetData>
    <row r="1">
      <c r="A1" s="1" t="s">
        <v>16</v>
      </c>
      <c r="B1" s="1" t="s">
        <v>17</v>
      </c>
    </row>
    <row r="2">
      <c r="A2" t="s">
        <v>18</v>
      </c>
      <c r="B2" t="s">
        <v>19</v>
      </c>
    </row>
    <row r="3">
      <c r="A3" t="s">
        <v>20</v>
      </c>
      <c r="B3" t="s">
        <v>21</v>
      </c>
    </row>
    <row r="4">
      <c r="A4" t="s">
        <v>22</v>
      </c>
      <c r="B4" t="s">
        <v>23</v>
      </c>
    </row>
    <row r="5">
      <c r="A5" t="s">
        <v>24</v>
      </c>
      <c r="B5" t="s">
        <v>25</v>
      </c>
    </row>
    <row r="6">
      <c r="A6" t="s">
        <v>26</v>
      </c>
      <c r="B6" t="s">
        <v>27</v>
      </c>
    </row>
    <row r="7">
      <c r="A7" t="s">
        <v>28</v>
      </c>
      <c r="B7" t="s">
        <v>29</v>
      </c>
    </row>
    <row r="8">
      <c r="A8" t="s">
        <v>30</v>
      </c>
      <c r="B8" t="s">
        <v>31</v>
      </c>
    </row>
    <row r="9">
      <c r="A9" t="s">
        <v>32</v>
      </c>
      <c r="B9" t="s">
        <v>33</v>
      </c>
    </row>
    <row r="10">
      <c r="A10" t="s">
        <v>34</v>
      </c>
      <c r="B10" t="s">
        <v>35</v>
      </c>
    </row>
    <row r="11">
      <c r="A11" t="s">
        <v>36</v>
      </c>
      <c r="B11" t="s">
        <v>37</v>
      </c>
    </row>
    <row r="12">
      <c r="A12" t="s">
        <v>38</v>
      </c>
      <c r="B12" t="s">
        <v>39</v>
      </c>
    </row>
    <row r="13">
      <c r="A13" t="s">
        <v>40</v>
      </c>
      <c r="B13" t="s">
        <v>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0"/>
    <col customWidth="1" min="2" max="2" width="55.0"/>
    <col customWidth="1" min="3" max="3" width="15.0"/>
    <col customWidth="1" min="4" max="11" width="8.71"/>
  </cols>
  <sheetData>
    <row r="1">
      <c r="A1" s="1" t="s">
        <v>16</v>
      </c>
      <c r="B1" s="1" t="s">
        <v>42</v>
      </c>
      <c r="C1" s="1" t="s">
        <v>2</v>
      </c>
    </row>
    <row r="2">
      <c r="A2" t="s">
        <v>43</v>
      </c>
      <c r="B2" t="str">
        <f>Inputs!B2/2</f>
        <v>2.5</v>
      </c>
      <c r="C2" t="s">
        <v>4</v>
      </c>
    </row>
    <row r="3">
      <c r="A3" t="s">
        <v>44</v>
      </c>
      <c r="B3" t="str">
        <f>PI()*(Inputs!B2/2)^2</f>
        <v>19.63495408</v>
      </c>
      <c r="C3" t="s">
        <v>45</v>
      </c>
    </row>
    <row r="4">
      <c r="A4" t="s">
        <v>22</v>
      </c>
      <c r="B4" t="str">
        <f>PI()*(Inputs!B2/2)^2*Inputs!B3</f>
        <v>176.7145868</v>
      </c>
      <c r="C4" t="s">
        <v>46</v>
      </c>
    </row>
    <row r="5">
      <c r="A5" t="s">
        <v>24</v>
      </c>
      <c r="B5" t="str">
        <f>(1/3)*PI()*(Inputs!B2/2)^2*Inputs!B4</f>
        <v>39.26990817</v>
      </c>
      <c r="C5" t="s">
        <v>46</v>
      </c>
    </row>
    <row r="6">
      <c r="A6" t="s">
        <v>26</v>
      </c>
      <c r="B6" t="str">
        <f>C3+C4</f>
        <v>#VALUE!</v>
      </c>
      <c r="C6" t="s">
        <v>46</v>
      </c>
    </row>
    <row r="7">
      <c r="A7" t="s">
        <v>47</v>
      </c>
      <c r="B7" t="str">
        <f>C5*Inputs!B5</f>
        <v>#VALUE!</v>
      </c>
      <c r="C7" t="s">
        <v>48</v>
      </c>
    </row>
    <row r="8">
      <c r="A8" t="s">
        <v>49</v>
      </c>
      <c r="B8" t="str">
        <f>Inputs!B2/2</f>
        <v>2.5</v>
      </c>
      <c r="C8" t="s">
        <v>4</v>
      </c>
    </row>
    <row r="9">
      <c r="A9" t="s">
        <v>50</v>
      </c>
      <c r="B9" t="str">
        <f>(Inputs!B5*Inputs!B6/Inputs!B7)*(1-EXP(-Inputs!B7*Inputs!B9/(C7*Inputs!B6)))</f>
        <v>#VALUE!</v>
      </c>
      <c r="C9" t="s">
        <v>51</v>
      </c>
    </row>
    <row r="10">
      <c r="A10" t="s">
        <v>52</v>
      </c>
      <c r="B10" t="str">
        <f>Inputs!B7*C8</f>
        <v>#VALUE!</v>
      </c>
      <c r="C10" t="s">
        <v>51</v>
      </c>
    </row>
    <row r="11">
      <c r="A11" t="s">
        <v>53</v>
      </c>
      <c r="B11" t="str">
        <f>C9*Inputs!B2/(2*Inputs!B8)</f>
        <v>#VALUE!</v>
      </c>
      <c r="C11" t="s">
        <v>51</v>
      </c>
    </row>
    <row r="12">
      <c r="A12" t="s">
        <v>54</v>
      </c>
      <c r="B12" t="str">
        <f>C8*C1/(2*Inputs!B8)</f>
        <v>#VALUE!</v>
      </c>
      <c r="C12" t="s">
        <v>51</v>
      </c>
    </row>
    <row r="13">
      <c r="A13" t="s">
        <v>55</v>
      </c>
      <c r="B13" t="str">
        <f>C6/C2</f>
        <v>#VALUE!</v>
      </c>
      <c r="C13" t="s">
        <v>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1.0" footer="0.0" header="0.0" left="0.75" right="0.75" top="1.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2025-09-12T06:07:23Z</dcterms:created>
  <dc:creator>openpyxl</dc:creator>
  <dcterms:modified xsi:type="dcterms:W3CDTF">2025-09-12T06:07:23Z</dcterms:modified>
</cp:coreProperties>
</file>