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nvironmental Res\Environmental Studies Unit\Projects\SDR_WQIP_AnnualReport 2019-20\data\processed\"/>
    </mc:Choice>
  </mc:AlternateContent>
  <xr:revisionPtr revIDLastSave="0" documentId="13_ncr:1_{F659EBDA-D219-47DD-B19E-A32FAB5C8263}" xr6:coauthVersionLast="44" xr6:coauthVersionMax="44" xr10:uidLastSave="{00000000-0000-0000-0000-000000000000}"/>
  <bookViews>
    <workbookView xWindow="-120" yWindow="-120" windowWidth="29040" windowHeight="17640" activeTab="3" xr2:uid="{00000000-000D-0000-FFFF-FFFF00000000}"/>
  </bookViews>
  <sheets>
    <sheet name="sbpat_landuse_RCandEMC" sheetId="4" r:id="rId1"/>
    <sheet name="sbpat_landuse_LSPC" sheetId="5" r:id="rId2"/>
    <sheet name="compareLU data" sheetId="1" r:id="rId3"/>
    <sheet name="Coefficients" sheetId="6" r:id="rId4"/>
  </sheets>
  <definedNames>
    <definedName name="coefficients">sbpat_landuse_RCandEMC!$A$2:$F$20</definedName>
    <definedName name="group">Coefficients!$B$8:$O$26</definedName>
    <definedName name="lspc">Table1[]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2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I149" i="5"/>
  <c r="H149" i="5"/>
  <c r="G149" i="5"/>
  <c r="F149" i="5"/>
  <c r="I148" i="5"/>
  <c r="H148" i="5"/>
  <c r="G148" i="5"/>
  <c r="F148" i="5"/>
  <c r="I147" i="5"/>
  <c r="H147" i="5"/>
  <c r="G147" i="5"/>
  <c r="F147" i="5"/>
  <c r="I146" i="5"/>
  <c r="H146" i="5"/>
  <c r="G146" i="5"/>
  <c r="F146" i="5"/>
  <c r="I145" i="5"/>
  <c r="H145" i="5"/>
  <c r="G145" i="5"/>
  <c r="F145" i="5"/>
  <c r="I144" i="5"/>
  <c r="H144" i="5"/>
  <c r="G144" i="5"/>
  <c r="F144" i="5"/>
  <c r="F11" i="1"/>
  <c r="F3" i="1" l="1"/>
  <c r="F4" i="1"/>
  <c r="F5" i="1"/>
  <c r="F6" i="1"/>
  <c r="F7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2" i="1"/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I2" i="1"/>
  <c r="H2" i="1"/>
  <c r="G2" i="1"/>
</calcChain>
</file>

<file path=xl/sharedStrings.xml><?xml version="1.0" encoding="utf-8"?>
<sst xmlns="http://schemas.openxmlformats.org/spreadsheetml/2006/main" count="1206" uniqueCount="353">
  <si>
    <t>LU01</t>
  </si>
  <si>
    <t>LU_ALF</t>
  </si>
  <si>
    <t>LU_Class</t>
  </si>
  <si>
    <t>RC_Group</t>
  </si>
  <si>
    <t>EMC_Group</t>
  </si>
  <si>
    <t xml:space="preserve"> Poultry Operations</t>
  </si>
  <si>
    <t>Poultry Operations</t>
  </si>
  <si>
    <t>Agriculture</t>
  </si>
  <si>
    <t xml:space="preserve"> Dairy, Intensive Livestock, and Associated Facilities</t>
  </si>
  <si>
    <t>Dairy, Intensive Livestock, and Associated Facilities</t>
  </si>
  <si>
    <t xml:space="preserve"> Other Agriculture</t>
  </si>
  <si>
    <t>Other Agriculture</t>
  </si>
  <si>
    <t xml:space="preserve"> Orchards and Vineyards</t>
  </si>
  <si>
    <t>Orchards and Vineyards</t>
  </si>
  <si>
    <t xml:space="preserve"> Nurseries</t>
  </si>
  <si>
    <t>Nurseries</t>
  </si>
  <si>
    <t xml:space="preserve"> Horse Ranches</t>
  </si>
  <si>
    <t>Horse Ranches</t>
  </si>
  <si>
    <t xml:space="preserve"> Non-Irrigated Cropland and Improved Pasture Land</t>
  </si>
  <si>
    <t>Cropland and Improved Pasture Land</t>
  </si>
  <si>
    <t xml:space="preserve"> Irrigated Cropland and Improved Pasture Land</t>
  </si>
  <si>
    <t xml:space="preserve"> Skyscrapers</t>
  </si>
  <si>
    <t>General Office Use</t>
  </si>
  <si>
    <t>Commercial</t>
  </si>
  <si>
    <t xml:space="preserve"> Pre-Schools/Day Care Centers</t>
  </si>
  <si>
    <t>Educational Institutions</t>
  </si>
  <si>
    <t xml:space="preserve"> Non-Attended Public Parking Facilities</t>
  </si>
  <si>
    <t>Public Facililties</t>
  </si>
  <si>
    <t xml:space="preserve"> Police and Sheriff Stations</t>
  </si>
  <si>
    <t xml:space="preserve"> Trade Schools and Professional Training Facilities</t>
  </si>
  <si>
    <t xml:space="preserve"> Communication Facilities</t>
  </si>
  <si>
    <t>Communication Facilities</t>
  </si>
  <si>
    <t xml:space="preserve"> Attended Pay Public Parking Facilities</t>
  </si>
  <si>
    <t>Other Commercial</t>
  </si>
  <si>
    <t xml:space="preserve"> Other Special Use Facilities</t>
  </si>
  <si>
    <t>Special Use Facilities</t>
  </si>
  <si>
    <t xml:space="preserve"> Fire Stations</t>
  </si>
  <si>
    <t xml:space="preserve"> Natural Gas and Petroleum Facilities</t>
  </si>
  <si>
    <t>Utility Facilities</t>
  </si>
  <si>
    <t xml:space="preserve"> High-Rise Major Office Use</t>
  </si>
  <si>
    <t xml:space="preserve"> Mixed Commercial and Industrial</t>
  </si>
  <si>
    <t>Mixed Commercial and Industrial</t>
  </si>
  <si>
    <t xml:space="preserve"> Base (Built-up Area)</t>
  </si>
  <si>
    <t>Military Installation</t>
  </si>
  <si>
    <t xml:space="preserve"> Liquid Waste Disposal Facilities</t>
  </si>
  <si>
    <t xml:space="preserve"> Other Public Facilities</t>
  </si>
  <si>
    <t xml:space="preserve"> Correctional Facilities</t>
  </si>
  <si>
    <t xml:space="preserve"> Commercial Storage</t>
  </si>
  <si>
    <t xml:space="preserve"> Special Care Facilities</t>
  </si>
  <si>
    <t xml:space="preserve"> Hotels and Motels</t>
  </si>
  <si>
    <t xml:space="preserve"> Water Storage Facilities</t>
  </si>
  <si>
    <t xml:space="preserve"> Regional Shopping Center</t>
  </si>
  <si>
    <t>Retails Stores and Commercial Services</t>
  </si>
  <si>
    <t xml:space="preserve"> Major Medical Health Care Facilities</t>
  </si>
  <si>
    <t xml:space="preserve"> Government Offices</t>
  </si>
  <si>
    <t xml:space="preserve"> Water Transfer Facilities</t>
  </si>
  <si>
    <t xml:space="preserve"> Commercial Recreation</t>
  </si>
  <si>
    <t xml:space="preserve"> Solid Waste Disposal Facilities</t>
  </si>
  <si>
    <t xml:space="preserve"> Religious Facilities</t>
  </si>
  <si>
    <t xml:space="preserve"> Junior or Intermediate High Schools</t>
  </si>
  <si>
    <t xml:space="preserve"> Colleges and Universities</t>
  </si>
  <si>
    <t xml:space="preserve"> Senior High Schools</t>
  </si>
  <si>
    <t xml:space="preserve"> Low- and Medium-Rise Major Office Use</t>
  </si>
  <si>
    <t xml:space="preserve"> Wholesaling and Warehousing</t>
  </si>
  <si>
    <t>Wholesaling and Warehousing</t>
  </si>
  <si>
    <t xml:space="preserve"> Retail Centers (Non-Strip With Contiguous Interconnected Off-Stree</t>
  </si>
  <si>
    <t xml:space="preserve"> Elementary Schools</t>
  </si>
  <si>
    <t xml:space="preserve"> Older Strip Development</t>
  </si>
  <si>
    <t xml:space="preserve"> Electrical Power Facilities</t>
  </si>
  <si>
    <t xml:space="preserve"> Modern Strip Development</t>
  </si>
  <si>
    <t xml:space="preserve"> Major Metal Processing</t>
  </si>
  <si>
    <t>Heavy Industrial</t>
  </si>
  <si>
    <t>Industrial</t>
  </si>
  <si>
    <t xml:space="preserve"> Packing Houses and Grain Elevators</t>
  </si>
  <si>
    <t>Light Industrial</t>
  </si>
  <si>
    <t xml:space="preserve"> Manufacturing</t>
  </si>
  <si>
    <t xml:space="preserve"> Chemical Processing</t>
  </si>
  <si>
    <t xml:space="preserve"> Motion Picture and Television Studio Lots</t>
  </si>
  <si>
    <t xml:space="preserve"> Research and Development</t>
  </si>
  <si>
    <t xml:space="preserve"> Petroleum Refining and Processing</t>
  </si>
  <si>
    <t xml:space="preserve"> Open Storage</t>
  </si>
  <si>
    <t xml:space="preserve"> Mineral Extraction - Other Than Oil and Gas</t>
  </si>
  <si>
    <t>Extraction</t>
  </si>
  <si>
    <t xml:space="preserve"> Mineral Extraction - Oil and Gas</t>
  </si>
  <si>
    <t xml:space="preserve"> Manufacturing, Assembly, and Industrial Services</t>
  </si>
  <si>
    <t xml:space="preserve"> Beaches (Vacant)</t>
  </si>
  <si>
    <t>Beaches (Vacant)</t>
  </si>
  <si>
    <t>Open</t>
  </si>
  <si>
    <t xml:space="preserve"> Undeveloped Local Parks and Recreation</t>
  </si>
  <si>
    <t>Open Space and Recreation</t>
  </si>
  <si>
    <t xml:space="preserve"> Water Within a Military Installation</t>
  </si>
  <si>
    <t>Water Within a Military Installation</t>
  </si>
  <si>
    <t xml:space="preserve"> Specimen Gardens and Arboreta</t>
  </si>
  <si>
    <t xml:space="preserve"> Abandoned Orchards and Vineyards</t>
  </si>
  <si>
    <t>Abandoned Orchards and Vineyards</t>
  </si>
  <si>
    <t xml:space="preserve"> Marina Water Facilities</t>
  </si>
  <si>
    <t>Marina Water Facilities</t>
  </si>
  <si>
    <t xml:space="preserve"> Wildlife Preserves and Sanctuaries</t>
  </si>
  <si>
    <t xml:space="preserve"> Vacant With Limited Improvements</t>
  </si>
  <si>
    <t>Vacant With Limited Improvements</t>
  </si>
  <si>
    <t xml:space="preserve"> Beach Parks</t>
  </si>
  <si>
    <t xml:space="preserve"> Air Field</t>
  </si>
  <si>
    <t xml:space="preserve"> Developed Regional Parks and Recreation</t>
  </si>
  <si>
    <t xml:space="preserve"> Other Open Space and Recreation</t>
  </si>
  <si>
    <t xml:space="preserve"> Cemeteries</t>
  </si>
  <si>
    <t xml:space="preserve"> Improved Flood Waterways and Structures</t>
  </si>
  <si>
    <t xml:space="preserve"> Undeveloped Regional Parks and Recreation</t>
  </si>
  <si>
    <t xml:space="preserve"> Developed Local Parks and Recreation</t>
  </si>
  <si>
    <t xml:space="preserve"> Water, Undifferentiated</t>
  </si>
  <si>
    <t>Water, Undifferentiated</t>
  </si>
  <si>
    <t xml:space="preserve"> Golf Courses</t>
  </si>
  <si>
    <t xml:space="preserve"> Harbor Water Facilities</t>
  </si>
  <si>
    <t>Harbor Water Facilities</t>
  </si>
  <si>
    <t xml:space="preserve"> Vacant Area</t>
  </si>
  <si>
    <t xml:space="preserve"> Navigation Aids</t>
  </si>
  <si>
    <t>Transportation</t>
  </si>
  <si>
    <t>Other Urban</t>
  </si>
  <si>
    <t xml:space="preserve"> Mixed Transportation and Utility</t>
  </si>
  <si>
    <t>Mixed Transportation and Utility</t>
  </si>
  <si>
    <t xml:space="preserve"> Park-and-Ride Lots</t>
  </si>
  <si>
    <t xml:space="preserve"> Bus Terminals and Yards</t>
  </si>
  <si>
    <t xml:space="preserve"> Mixed Urban</t>
  </si>
  <si>
    <t>Mixed Urban</t>
  </si>
  <si>
    <t xml:space="preserve"> Truck Terminals</t>
  </si>
  <si>
    <t xml:space="preserve"> Maintenance Yards</t>
  </si>
  <si>
    <t>Maintenance Yards</t>
  </si>
  <si>
    <t xml:space="preserve"> Railroads</t>
  </si>
  <si>
    <t xml:space="preserve"> Mixed Transportation</t>
  </si>
  <si>
    <t>Mixed Transportation</t>
  </si>
  <si>
    <t xml:space="preserve"> Harbor Facilities</t>
  </si>
  <si>
    <t xml:space="preserve"> Airports</t>
  </si>
  <si>
    <t xml:space="preserve"> Under Construction</t>
  </si>
  <si>
    <t>Under Construction</t>
  </si>
  <si>
    <t xml:space="preserve"> Freeways and Major Roads</t>
  </si>
  <si>
    <t xml:space="preserve"> Vacant Undifferentiated</t>
  </si>
  <si>
    <t>Vacant Undifferentiated</t>
  </si>
  <si>
    <t xml:space="preserve"> Mobile Home Courts and Subdivisions, Low-Density</t>
  </si>
  <si>
    <t>Mobile Homes &amp; Trailer Parks</t>
  </si>
  <si>
    <t>Residential</t>
  </si>
  <si>
    <t>SF Residential</t>
  </si>
  <si>
    <t xml:space="preserve"> High-Rise Apartments and Condominiums</t>
  </si>
  <si>
    <t>Multi-Family Residential</t>
  </si>
  <si>
    <t>MF Residential</t>
  </si>
  <si>
    <t xml:space="preserve"> Rural Residential, High-Density</t>
  </si>
  <si>
    <t>Rural Residential</t>
  </si>
  <si>
    <t xml:space="preserve"> Duplexes, Triplexes and 2-or 3-Unit Condominiums and Townhouses</t>
  </si>
  <si>
    <t xml:space="preserve"> Mixed Multi-Family Residential</t>
  </si>
  <si>
    <t xml:space="preserve"> Medium-Rise Apartments and Condominiums</t>
  </si>
  <si>
    <t xml:space="preserve"> Trailer Parks and Mobile Home Courts, High-Density</t>
  </si>
  <si>
    <t xml:space="preserve"> Mixed Residential</t>
  </si>
  <si>
    <t>Mixed Residential</t>
  </si>
  <si>
    <t xml:space="preserve"> Rural Residential, Low-Density</t>
  </si>
  <si>
    <t xml:space="preserve"> Low-Density Single Family Residential</t>
  </si>
  <si>
    <t>Single Family Residential</t>
  </si>
  <si>
    <t xml:space="preserve"> Low-Rise Apartments, Condominiums, and Townhouses</t>
  </si>
  <si>
    <t xml:space="preserve"> High-Density Single Family Residential</t>
  </si>
  <si>
    <t>LSPC_LU_DESC</t>
  </si>
  <si>
    <t>LSPC_IMP</t>
  </si>
  <si>
    <t>LSPC_PERV</t>
  </si>
  <si>
    <t>LSPC_LU_CODE</t>
  </si>
  <si>
    <t>LU_CODE</t>
  </si>
  <si>
    <t>DESC</t>
  </si>
  <si>
    <t>RESSFH</t>
  </si>
  <si>
    <t>Res-HDSF</t>
  </si>
  <si>
    <t>Devperv</t>
  </si>
  <si>
    <t>High Density Single Family Residential (9 or more DUs/ac)</t>
  </si>
  <si>
    <t>Medium Density Single Family Residential (3-8 DUs/ac)</t>
  </si>
  <si>
    <t>Low Density Single Family Residential (2 or less DUs/ac)</t>
  </si>
  <si>
    <t>RESSFL</t>
  </si>
  <si>
    <t>Res-LDSF</t>
  </si>
  <si>
    <t>OpenSpace</t>
  </si>
  <si>
    <t>RESMF</t>
  </si>
  <si>
    <t>Res-MF</t>
  </si>
  <si>
    <t>Mixed Multi-Family Residential</t>
  </si>
  <si>
    <t>Duplexes, Triplexes and 2- or 3-Unit Condominiums and Townhouses</t>
  </si>
  <si>
    <t>Low-Rise Apartments, Condominiums, and Townhouses</t>
  </si>
  <si>
    <t>Medium-Rise Apartments and Condominiums</t>
  </si>
  <si>
    <t>High-Rise Apartments and Condominiums</t>
  </si>
  <si>
    <t>Mobile Homes and Trailer Parks</t>
  </si>
  <si>
    <t>Trailer Parks and Mobile Home Courts, High-Density</t>
  </si>
  <si>
    <t>Mobile Home Courts and Subdivisions, Low-Density</t>
  </si>
  <si>
    <t>Commercial and Services</t>
  </si>
  <si>
    <t>COMM</t>
  </si>
  <si>
    <t>Low- and Medium-Rise Major Office Use</t>
  </si>
  <si>
    <t>High-Rise Major Office Use</t>
  </si>
  <si>
    <t>Skyscrapers</t>
  </si>
  <si>
    <t>Retail Stores and Commercial Services</t>
  </si>
  <si>
    <t>Regional Shopping Center</t>
  </si>
  <si>
    <t>Retail Centers (Non-Strip With Contiguous Interconnected Off-Street Parking)</t>
  </si>
  <si>
    <t>Retail Strip Development</t>
  </si>
  <si>
    <t>Commercial Storage</t>
  </si>
  <si>
    <t>Commercial Recreation</t>
  </si>
  <si>
    <t>Hotels and Motels</t>
  </si>
  <si>
    <t>Public Facilities</t>
  </si>
  <si>
    <t>Government Offices</t>
  </si>
  <si>
    <t>Police and Sheriff Stations</t>
  </si>
  <si>
    <t>Fire Stations</t>
  </si>
  <si>
    <t>Major Medical Health Care Facilities</t>
  </si>
  <si>
    <t>Religious Facilities</t>
  </si>
  <si>
    <t>Other Public Facilities</t>
  </si>
  <si>
    <t>Public Parking Facilities</t>
  </si>
  <si>
    <t>Correctional Facilities</t>
  </si>
  <si>
    <t>Special Care Facilities</t>
  </si>
  <si>
    <t>Other Special Use Facilities</t>
  </si>
  <si>
    <t>EDU</t>
  </si>
  <si>
    <t>Education</t>
  </si>
  <si>
    <t>Pre-Schools/Day Care Centers</t>
  </si>
  <si>
    <t>Elementary Schools</t>
  </si>
  <si>
    <t>Junior or Intermediate High Schools</t>
  </si>
  <si>
    <t>Senior High Schools</t>
  </si>
  <si>
    <t>Colleges and Universities</t>
  </si>
  <si>
    <t>Trade Schools and Professional Training Facilities</t>
  </si>
  <si>
    <t>Military Installations</t>
  </si>
  <si>
    <t>IND</t>
  </si>
  <si>
    <t>Base (Built-up Area)</t>
  </si>
  <si>
    <t>Vacant Area</t>
  </si>
  <si>
    <t>OSVAC</t>
  </si>
  <si>
    <t>OS_IMP</t>
  </si>
  <si>
    <t>Air Field</t>
  </si>
  <si>
    <t>Former Base (Built-up Area)</t>
  </si>
  <si>
    <t>Former Base Vacant Area</t>
  </si>
  <si>
    <t>Former Base Air Field</t>
  </si>
  <si>
    <t>Manufacturing, Assembly, and Industrial Services</t>
  </si>
  <si>
    <t>Motion Picture and Television Studio Lots</t>
  </si>
  <si>
    <t>Packing Houses and Grain Elevators</t>
  </si>
  <si>
    <t>Research and Development</t>
  </si>
  <si>
    <t>Manufacturing</t>
  </si>
  <si>
    <t>Petroleum Refining and Processing</t>
  </si>
  <si>
    <t>Open Storage</t>
  </si>
  <si>
    <t>Major Metal Processing</t>
  </si>
  <si>
    <t>Chemical Processing</t>
  </si>
  <si>
    <t>Mineral Extraction - Other Than Oil and Gas</t>
  </si>
  <si>
    <t>Mineral Extraction - Oil and Gas</t>
  </si>
  <si>
    <t>Transportation, Communications, and Utilities</t>
  </si>
  <si>
    <t>TROTH</t>
  </si>
  <si>
    <t>TransOther</t>
  </si>
  <si>
    <t>TRANS</t>
  </si>
  <si>
    <t>TransLocalRoad</t>
  </si>
  <si>
    <t>Airports</t>
  </si>
  <si>
    <t>Railroads</t>
  </si>
  <si>
    <t>Freeways and Major Roads</t>
  </si>
  <si>
    <t>TRFWY</t>
  </si>
  <si>
    <t>TransArterialFreeway</t>
  </si>
  <si>
    <t>Park-and-Ride Lots</t>
  </si>
  <si>
    <t>Bus Terminals and Yards</t>
  </si>
  <si>
    <t>Truck Terminals</t>
  </si>
  <si>
    <t>Harbor Facilities</t>
  </si>
  <si>
    <t>Navigation Aids</t>
  </si>
  <si>
    <t>UTIL</t>
  </si>
  <si>
    <t>LowTrafficUtil</t>
  </si>
  <si>
    <t>Electrical Power Facilities</t>
  </si>
  <si>
    <t>Solid Waste Disposal Facilities</t>
  </si>
  <si>
    <t>Liquid Waste Disposal Facilities</t>
  </si>
  <si>
    <t>Water Storage Facilities</t>
  </si>
  <si>
    <t>Natural Gas and Petroleum Facilities</t>
  </si>
  <si>
    <t>Water Transfer Facilities</t>
  </si>
  <si>
    <t>Improved Flood Waterways and Structures</t>
  </si>
  <si>
    <t>Mixed Utilities</t>
  </si>
  <si>
    <t>Bus Yards</t>
  </si>
  <si>
    <t>Rail Yards</t>
  </si>
  <si>
    <t>Mixed Residential and Commercial</t>
  </si>
  <si>
    <t>Residential-Oriented Residential/Commercial Mixed Use</t>
  </si>
  <si>
    <t>Commercial-Oriented Residential/Commercial Mixed Use</t>
  </si>
  <si>
    <t>Golf Courses</t>
  </si>
  <si>
    <t>OSIRR</t>
  </si>
  <si>
    <t>IrrigOpenSpace</t>
  </si>
  <si>
    <t>Local Parks and Recreation</t>
  </si>
  <si>
    <t>Regional Parks and Recreation</t>
  </si>
  <si>
    <t>Cemeteries</t>
  </si>
  <si>
    <t>Wildlife Preserves and Sanctuaries</t>
  </si>
  <si>
    <t>Specimen Gardens and Arboreta</t>
  </si>
  <si>
    <t>OSAGIR</t>
  </si>
  <si>
    <t>Agriculture_IRRIG</t>
  </si>
  <si>
    <t>Beach Parks</t>
  </si>
  <si>
    <t>Other Open Space and Recreation</t>
  </si>
  <si>
    <t>Off-Street Trails</t>
  </si>
  <si>
    <t>Urban Vacant</t>
  </si>
  <si>
    <t>Irrigated Cropland and Improved Pasture Land</t>
  </si>
  <si>
    <t>Non-Irrigated Cropland and Improved Pasture Land</t>
  </si>
  <si>
    <t>OSAGNI</t>
  </si>
  <si>
    <t>Agriculture_NoIRRIG</t>
  </si>
  <si>
    <t>Vacant</t>
  </si>
  <si>
    <t>Water</t>
  </si>
  <si>
    <t>WATER</t>
  </si>
  <si>
    <t>Area of Inundation (High Water)</t>
  </si>
  <si>
    <t>Specific Plan</t>
  </si>
  <si>
    <t>Undevelopable or Protected Land</t>
  </si>
  <si>
    <t>Unknown</t>
  </si>
  <si>
    <t>OSDEV</t>
  </si>
  <si>
    <t>OSLOW</t>
  </si>
  <si>
    <t>OSFOR</t>
  </si>
  <si>
    <t>OSWET</t>
  </si>
  <si>
    <t>Open Space - Low Density Development (rural, lightly developed areas)</t>
  </si>
  <si>
    <t>Open Space - Wetlands</t>
  </si>
  <si>
    <t>Open Space - Forest</t>
  </si>
  <si>
    <t>Open Space - Low Canopy Vegetation</t>
  </si>
  <si>
    <t xml:space="preserve">                                                    </t>
  </si>
  <si>
    <t>Multi-family Residential</t>
  </si>
  <si>
    <t>Streets and Roads</t>
  </si>
  <si>
    <t>Freeway</t>
  </si>
  <si>
    <t>Developed Open Space</t>
  </si>
  <si>
    <t>https://www.casqa.org/model/sbpat</t>
  </si>
  <si>
    <t>Description</t>
  </si>
  <si>
    <t>Education, institutional, and municipal</t>
  </si>
  <si>
    <t>Utility</t>
  </si>
  <si>
    <t>High density single family res (typical)</t>
  </si>
  <si>
    <t>High density single family res (rural, uncommon)</t>
  </si>
  <si>
    <t>Multi-family residential</t>
  </si>
  <si>
    <t>Surface streets including arterials and local roads</t>
  </si>
  <si>
    <t>Other transportation, primarily metrolink line, relatively minor)</t>
  </si>
  <si>
    <t>Irrigated agriculture</t>
  </si>
  <si>
    <t>Non-irrigated agriculture</t>
  </si>
  <si>
    <t>Developed open space (e.g., slopes and other vacant land proximate to development)</t>
  </si>
  <si>
    <t>Irrigated open space (e.g., parks, golf courses)</t>
  </si>
  <si>
    <t>Similar to OSDEV</t>
  </si>
  <si>
    <t>Undeveloped, low vegetation</t>
  </si>
  <si>
    <t>Open Space</t>
  </si>
  <si>
    <t>Undeveloped, forest</t>
  </si>
  <si>
    <t>Undeveloped, wetland</t>
  </si>
  <si>
    <t>RC</t>
  </si>
  <si>
    <t>Updated Runoff Coefficients and EMCs for Wet Weather Stormwater Load Assessment</t>
  </si>
  <si>
    <t>TSS</t>
  </si>
  <si>
    <t>TP</t>
  </si>
  <si>
    <t>TN</t>
  </si>
  <si>
    <t>DCu</t>
  </si>
  <si>
    <t>TCu</t>
  </si>
  <si>
    <t>TPb</t>
  </si>
  <si>
    <t>DZn</t>
  </si>
  <si>
    <t>TZn</t>
  </si>
  <si>
    <t>FC</t>
  </si>
  <si>
    <t>LSPC_LU_EDIT ((land use resolution used in LSPC)</t>
  </si>
  <si>
    <t>Description of LSPC Land Use category</t>
  </si>
  <si>
    <t>Simplified Land Use Category for EMC &amp; Runoff Coeff</t>
  </si>
  <si>
    <t>Wet Weather Runoff Coefficient</t>
  </si>
  <si>
    <t>Wet Weather EMC Group</t>
  </si>
  <si>
    <t>Diss Cu</t>
  </si>
  <si>
    <t>Tot Cu</t>
  </si>
  <si>
    <t>Tot Pb</t>
  </si>
  <si>
    <t>Diss Zn</t>
  </si>
  <si>
    <t>Tot Zn</t>
  </si>
  <si>
    <t>Fecal Col.</t>
  </si>
  <si>
    <t>mg/L</t>
  </si>
  <si>
    <t>ug/L</t>
  </si>
  <si>
    <t>#/100mL</t>
  </si>
  <si>
    <t>business</t>
  </si>
  <si>
    <t>single family</t>
  </si>
  <si>
    <t>multi-family</t>
  </si>
  <si>
    <t>highway/arterial</t>
  </si>
  <si>
    <t>surface street</t>
  </si>
  <si>
    <t>agriculture</t>
  </si>
  <si>
    <t>developed open space</t>
  </si>
  <si>
    <t>open space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</si>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</sst>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18" fillId="0" borderId="0" xfId="0" applyFont="1" applyBorder="1" applyAlignment="1">
      <alignment vertical="center"/>
    </xf>
    <xf numFmtId="0" fontId="0" fillId="33" borderId="0" xfId="0" applyFill="1"/>
    <xf numFmtId="2" fontId="19" fillId="34" borderId="10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16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1" fillId="35" borderId="10" xfId="0" applyFont="1" applyFill="1" applyBorder="1" applyAlignment="1">
      <alignment horizontal="center" vertical="center" wrapText="1"/>
    </xf>
    <xf numFmtId="164" fontId="0" fillId="34" borderId="10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3" fontId="0" fillId="34" borderId="10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/>
    </xf>
    <xf numFmtId="0" fontId="19" fillId="0" borderId="0" xfId="0" applyFont="1" applyBorder="1" applyAlignment="1">
      <alignment horizontal="left" vertical="center"/>
    </xf>
    <xf numFmtId="2" fontId="19" fillId="34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20" fillId="0" borderId="10" xfId="0" applyFont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5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955E98-EE62-48F8-ADEF-661426384049}" name="Table1" displayName="Table1" ref="A1:H141" totalsRowShown="0">
  <autoFilter ref="A1:H141" xr:uid="{CC2ED093-9EFE-442C-B9D5-4F39578F9EDB}"/>
  <tableColumns count="8">
    <tableColumn id="1" xr3:uid="{E03F1D8A-84A2-4927-926D-1568D27B5722}" name="LU_CODE"/>
    <tableColumn id="2" xr3:uid="{E86FED86-F103-4FFC-9147-649E2E1339B0}" name="DESC"/>
    <tableColumn id="3" xr3:uid="{C4DD4E70-AABF-42F8-8F05-3BEE004B676B}" name="LSPC_LU_DESC"/>
    <tableColumn id="4" xr3:uid="{EF7759AC-2DE9-4079-869D-327DD4401EAE}" name="LSPC_IMP"/>
    <tableColumn id="5" xr3:uid="{87ECB222-04E5-4193-86D4-36D6F1DE6085}" name="LSPC_PERV"/>
    <tableColumn id="6" xr3:uid="{D4555EC0-F883-4FFE-9000-25C1E37E4040}" name="LSPC_LU_CODE"/>
    <tableColumn id="7" xr3:uid="{A0C650B2-08E1-484C-A62F-B0D4E648958F}" name="RC_Group">
      <calculatedColumnFormula>VLOOKUP(Table1[[#This Row],[LSPC_LU_DESC]], coefficients, 4, FALSE)</calculatedColumnFormula>
    </tableColumn>
    <tableColumn id="8" xr3:uid="{06C85C12-8A8B-4D02-932E-5B94B08195BD}" name="EMC_Group">
      <calculatedColumnFormula>VLOOKUP(Table1[[#This Row],[LSPC_LU_DESC]], coefficients, 6,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46CA-92F5-4D39-83AC-46F618A85CAE}">
  <dimension ref="A1:F23"/>
  <sheetViews>
    <sheetView workbookViewId="0">
      <selection activeCell="D8" sqref="D8"/>
    </sheetView>
  </sheetViews>
  <sheetFormatPr defaultRowHeight="15" x14ac:dyDescent="0.25"/>
  <cols>
    <col min="1" max="1" width="15.7109375" customWidth="1"/>
    <col min="2" max="2" width="14.42578125" customWidth="1"/>
    <col min="3" max="3" width="28.28515625" customWidth="1"/>
    <col min="4" max="4" width="23.140625" customWidth="1"/>
    <col min="5" max="5" width="14.5703125" customWidth="1"/>
    <col min="6" max="6" width="15.7109375" customWidth="1"/>
  </cols>
  <sheetData>
    <row r="1" spans="1:6" x14ac:dyDescent="0.25">
      <c r="A1" t="s">
        <v>156</v>
      </c>
      <c r="B1" t="s">
        <v>159</v>
      </c>
      <c r="C1" t="s">
        <v>302</v>
      </c>
      <c r="D1" t="s">
        <v>3</v>
      </c>
      <c r="E1" t="s">
        <v>319</v>
      </c>
      <c r="F1" s="7" t="s">
        <v>4</v>
      </c>
    </row>
    <row r="2" spans="1:6" x14ac:dyDescent="0.25">
      <c r="A2" s="1" t="s">
        <v>182</v>
      </c>
      <c r="B2" s="1">
        <v>10</v>
      </c>
      <c r="C2" s="7" t="s">
        <v>23</v>
      </c>
      <c r="D2" s="17" t="s">
        <v>23</v>
      </c>
      <c r="E2" s="19">
        <f t="shared" ref="E2:E20" si="0">VLOOKUP(A2, group, 4, FALSE)</f>
        <v>0.48627004358266535</v>
      </c>
      <c r="F2" s="20" t="s">
        <v>344</v>
      </c>
    </row>
    <row r="3" spans="1:6" ht="30" customHeight="1" x14ac:dyDescent="0.25">
      <c r="A3" s="1" t="s">
        <v>204</v>
      </c>
      <c r="B3" s="1">
        <v>20</v>
      </c>
      <c r="C3" s="7" t="s">
        <v>303</v>
      </c>
      <c r="D3" s="17" t="s">
        <v>205</v>
      </c>
      <c r="E3" s="19">
        <f t="shared" si="0"/>
        <v>0.42202312082277216</v>
      </c>
      <c r="F3" s="20" t="s">
        <v>344</v>
      </c>
    </row>
    <row r="4" spans="1:6" ht="24.95" customHeight="1" x14ac:dyDescent="0.25">
      <c r="A4" s="1" t="s">
        <v>213</v>
      </c>
      <c r="B4" s="1">
        <v>30</v>
      </c>
      <c r="C4" s="7" t="s">
        <v>74</v>
      </c>
      <c r="D4" s="17" t="s">
        <v>74</v>
      </c>
      <c r="E4" s="19">
        <f t="shared" si="0"/>
        <v>0.41391984182287173</v>
      </c>
      <c r="F4" s="20" t="s">
        <v>344</v>
      </c>
    </row>
    <row r="5" spans="1:6" ht="24.95" customHeight="1" x14ac:dyDescent="0.25">
      <c r="A5" s="1" t="s">
        <v>248</v>
      </c>
      <c r="B5" s="1">
        <v>40</v>
      </c>
      <c r="C5" s="7" t="s">
        <v>304</v>
      </c>
      <c r="D5" s="17" t="s">
        <v>23</v>
      </c>
      <c r="E5" s="19">
        <f t="shared" si="0"/>
        <v>0.48627004358266535</v>
      </c>
      <c r="F5" s="20" t="s">
        <v>344</v>
      </c>
    </row>
    <row r="6" spans="1:6" ht="24.95" customHeight="1" x14ac:dyDescent="0.25">
      <c r="A6" s="1" t="s">
        <v>162</v>
      </c>
      <c r="B6" s="1">
        <v>50</v>
      </c>
      <c r="C6" s="7" t="s">
        <v>305</v>
      </c>
      <c r="D6" s="17" t="s">
        <v>153</v>
      </c>
      <c r="E6" s="19">
        <f t="shared" si="0"/>
        <v>0.40502299785080659</v>
      </c>
      <c r="F6" s="7" t="s">
        <v>345</v>
      </c>
    </row>
    <row r="7" spans="1:6" ht="24.95" customHeight="1" x14ac:dyDescent="0.25">
      <c r="A7" s="1" t="s">
        <v>168</v>
      </c>
      <c r="B7" s="1">
        <v>51</v>
      </c>
      <c r="C7" s="7" t="s">
        <v>306</v>
      </c>
      <c r="D7" s="18" t="s">
        <v>153</v>
      </c>
      <c r="E7" s="19">
        <f t="shared" si="0"/>
        <v>0.40502299785080659</v>
      </c>
      <c r="F7" s="7" t="s">
        <v>345</v>
      </c>
    </row>
    <row r="8" spans="1:6" ht="24.95" customHeight="1" x14ac:dyDescent="0.25">
      <c r="A8" s="1" t="s">
        <v>171</v>
      </c>
      <c r="B8" s="1">
        <v>52</v>
      </c>
      <c r="C8" s="7" t="s">
        <v>307</v>
      </c>
      <c r="D8" s="17" t="s">
        <v>297</v>
      </c>
      <c r="E8" s="19">
        <f t="shared" si="0"/>
        <v>0.48454081032873825</v>
      </c>
      <c r="F8" s="7" t="s">
        <v>346</v>
      </c>
    </row>
    <row r="9" spans="1:6" ht="24.95" customHeight="1" x14ac:dyDescent="0.25">
      <c r="A9" s="1" t="s">
        <v>236</v>
      </c>
      <c r="B9" s="1">
        <v>60</v>
      </c>
      <c r="C9" s="7" t="s">
        <v>308</v>
      </c>
      <c r="D9" s="17" t="s">
        <v>298</v>
      </c>
      <c r="E9" s="19">
        <f t="shared" si="0"/>
        <v>0.4707151245723955</v>
      </c>
      <c r="F9" s="7" t="s">
        <v>348</v>
      </c>
    </row>
    <row r="10" spans="1:6" ht="24.95" customHeight="1" x14ac:dyDescent="0.25">
      <c r="A10" s="1" t="s">
        <v>241</v>
      </c>
      <c r="B10" s="1">
        <v>61</v>
      </c>
      <c r="C10" s="7" t="s">
        <v>299</v>
      </c>
      <c r="D10" s="17" t="s">
        <v>299</v>
      </c>
      <c r="E10" s="19">
        <f t="shared" si="0"/>
        <v>0.44988530075917937</v>
      </c>
      <c r="F10" s="7" t="s">
        <v>347</v>
      </c>
    </row>
    <row r="11" spans="1:6" ht="24.95" customHeight="1" x14ac:dyDescent="0.25">
      <c r="A11" s="1" t="s">
        <v>234</v>
      </c>
      <c r="B11" s="8">
        <v>62</v>
      </c>
      <c r="C11" s="7" t="s">
        <v>309</v>
      </c>
      <c r="D11" s="17" t="s">
        <v>298</v>
      </c>
      <c r="E11" s="19">
        <f t="shared" si="0"/>
        <v>0.4707151245723955</v>
      </c>
      <c r="F11" s="7" t="s">
        <v>348</v>
      </c>
    </row>
    <row r="12" spans="1:6" ht="24.95" customHeight="1" x14ac:dyDescent="0.25">
      <c r="A12" s="1" t="s">
        <v>271</v>
      </c>
      <c r="B12" s="1">
        <v>70</v>
      </c>
      <c r="C12" s="7" t="s">
        <v>310</v>
      </c>
      <c r="D12" s="17" t="s">
        <v>7</v>
      </c>
      <c r="E12" s="19">
        <f t="shared" si="0"/>
        <v>0.22169332948859449</v>
      </c>
      <c r="F12" s="7" t="s">
        <v>349</v>
      </c>
    </row>
    <row r="13" spans="1:6" ht="24.95" customHeight="1" x14ac:dyDescent="0.25">
      <c r="A13" s="1" t="s">
        <v>279</v>
      </c>
      <c r="B13" s="1">
        <v>71</v>
      </c>
      <c r="C13" s="7" t="s">
        <v>311</v>
      </c>
      <c r="D13" s="17" t="s">
        <v>7</v>
      </c>
      <c r="E13" s="19">
        <f t="shared" si="0"/>
        <v>0.22169332948859449</v>
      </c>
      <c r="F13" s="7" t="s">
        <v>349</v>
      </c>
    </row>
    <row r="14" spans="1:6" ht="24.95" customHeight="1" x14ac:dyDescent="0.25">
      <c r="A14" s="1" t="s">
        <v>288</v>
      </c>
      <c r="B14" s="1">
        <v>75</v>
      </c>
      <c r="C14" s="7" t="s">
        <v>312</v>
      </c>
      <c r="D14" s="18" t="s">
        <v>300</v>
      </c>
      <c r="E14" s="19">
        <f t="shared" si="0"/>
        <v>0.21740424566221486</v>
      </c>
      <c r="F14" s="7" t="s">
        <v>350</v>
      </c>
    </row>
    <row r="15" spans="1:6" ht="24.95" customHeight="1" x14ac:dyDescent="0.25">
      <c r="A15" s="1" t="s">
        <v>264</v>
      </c>
      <c r="B15" s="1">
        <v>76</v>
      </c>
      <c r="C15" s="7" t="s">
        <v>313</v>
      </c>
      <c r="D15" s="17" t="s">
        <v>300</v>
      </c>
      <c r="E15" s="19">
        <f t="shared" si="0"/>
        <v>0.21740424566221486</v>
      </c>
      <c r="F15" s="7" t="s">
        <v>350</v>
      </c>
    </row>
    <row r="16" spans="1:6" ht="24.95" customHeight="1" x14ac:dyDescent="0.25">
      <c r="A16" s="1" t="s">
        <v>289</v>
      </c>
      <c r="B16" s="1">
        <v>77</v>
      </c>
      <c r="C16" s="7" t="s">
        <v>315</v>
      </c>
      <c r="D16" s="18" t="s">
        <v>316</v>
      </c>
      <c r="E16" s="19">
        <f t="shared" si="0"/>
        <v>7.7677459120846032E-2</v>
      </c>
      <c r="F16" s="7" t="s">
        <v>351</v>
      </c>
    </row>
    <row r="17" spans="1:6" ht="24.95" customHeight="1" x14ac:dyDescent="0.25">
      <c r="A17" s="1" t="s">
        <v>290</v>
      </c>
      <c r="B17" s="1">
        <v>78</v>
      </c>
      <c r="C17" s="7" t="s">
        <v>317</v>
      </c>
      <c r="D17" s="18" t="s">
        <v>316</v>
      </c>
      <c r="E17" s="19">
        <f t="shared" si="0"/>
        <v>7.7677459120846032E-2</v>
      </c>
      <c r="F17" s="7" t="s">
        <v>351</v>
      </c>
    </row>
    <row r="18" spans="1:6" ht="24.95" customHeight="1" x14ac:dyDescent="0.25">
      <c r="A18" s="1" t="s">
        <v>291</v>
      </c>
      <c r="B18" s="1">
        <v>79</v>
      </c>
      <c r="C18" s="7" t="s">
        <v>318</v>
      </c>
      <c r="D18" s="18" t="s">
        <v>316</v>
      </c>
      <c r="E18" s="19">
        <f t="shared" si="0"/>
        <v>7.7677459120846032E-2</v>
      </c>
      <c r="F18" s="7" t="s">
        <v>351</v>
      </c>
    </row>
    <row r="19" spans="1:6" ht="24.95" customHeight="1" x14ac:dyDescent="0.25">
      <c r="A19" s="1" t="s">
        <v>283</v>
      </c>
      <c r="B19" s="1">
        <v>80</v>
      </c>
      <c r="C19" s="7" t="s">
        <v>282</v>
      </c>
      <c r="D19" s="17" t="s">
        <v>282</v>
      </c>
      <c r="E19" s="19">
        <f t="shared" si="0"/>
        <v>0.79686481255163666</v>
      </c>
      <c r="F19" s="7" t="s">
        <v>352</v>
      </c>
    </row>
    <row r="20" spans="1:6" ht="24.95" customHeight="1" x14ac:dyDescent="0.25">
      <c r="A20" s="1" t="s">
        <v>216</v>
      </c>
      <c r="B20" s="1">
        <v>9999</v>
      </c>
      <c r="C20" s="7" t="s">
        <v>314</v>
      </c>
      <c r="D20" s="18" t="s">
        <v>300</v>
      </c>
      <c r="E20" s="19">
        <f t="shared" si="0"/>
        <v>0.21740424566221486</v>
      </c>
      <c r="F20" s="7" t="s">
        <v>350</v>
      </c>
    </row>
    <row r="23" spans="1:6" x14ac:dyDescent="0.25">
      <c r="A23" t="s">
        <v>301</v>
      </c>
    </row>
  </sheetData>
  <sortState xmlns:xlrd2="http://schemas.microsoft.com/office/spreadsheetml/2017/richdata2" ref="A2:D20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2011-4C39-4E57-9AC2-3D7487330471}">
  <dimension ref="A1:I149"/>
  <sheetViews>
    <sheetView workbookViewId="0">
      <selection activeCell="D4" sqref="D4"/>
    </sheetView>
  </sheetViews>
  <sheetFormatPr defaultRowHeight="15" x14ac:dyDescent="0.25"/>
  <cols>
    <col min="1" max="1" width="11.28515625" customWidth="1"/>
    <col min="2" max="2" width="57.85546875" customWidth="1"/>
    <col min="3" max="3" width="42.28515625" customWidth="1"/>
    <col min="4" max="4" width="13" customWidth="1"/>
    <col min="5" max="5" width="13.5703125" customWidth="1"/>
    <col min="6" max="6" width="16.42578125" customWidth="1"/>
    <col min="7" max="7" width="15.7109375" customWidth="1"/>
    <col min="8" max="8" width="17.85546875" customWidth="1"/>
  </cols>
  <sheetData>
    <row r="1" spans="1:8" x14ac:dyDescent="0.25">
      <c r="A1" t="s">
        <v>160</v>
      </c>
      <c r="B1" t="s">
        <v>161</v>
      </c>
      <c r="C1" t="s">
        <v>156</v>
      </c>
      <c r="D1" t="s">
        <v>157</v>
      </c>
      <c r="E1" t="s">
        <v>158</v>
      </c>
      <c r="F1" t="s">
        <v>159</v>
      </c>
      <c r="G1" t="s">
        <v>3</v>
      </c>
      <c r="H1" t="s">
        <v>4</v>
      </c>
    </row>
    <row r="2" spans="1:8" x14ac:dyDescent="0.25">
      <c r="A2">
        <v>1200</v>
      </c>
      <c r="B2" t="s">
        <v>181</v>
      </c>
      <c r="C2" t="s">
        <v>182</v>
      </c>
      <c r="D2" t="s">
        <v>23</v>
      </c>
      <c r="E2" t="s">
        <v>164</v>
      </c>
      <c r="F2">
        <v>10</v>
      </c>
      <c r="G2" t="str">
        <f>VLOOKUP(Table1[[#This Row],[LSPC_LU_DESC]], coefficients, 4, FALSE)</f>
        <v>Commercial</v>
      </c>
      <c r="H2" t="str">
        <f>VLOOKUP(Table1[[#This Row],[LSPC_LU_DESC]], coefficients, 6, FALSE)</f>
        <v>business</v>
      </c>
    </row>
    <row r="3" spans="1:8" x14ac:dyDescent="0.25">
      <c r="A3">
        <v>1210</v>
      </c>
      <c r="B3" t="s">
        <v>22</v>
      </c>
      <c r="C3" t="s">
        <v>182</v>
      </c>
      <c r="D3" t="s">
        <v>23</v>
      </c>
      <c r="E3" t="s">
        <v>164</v>
      </c>
      <c r="F3">
        <v>10</v>
      </c>
      <c r="G3" t="str">
        <f>VLOOKUP(Table1[[#This Row],[LSPC_LU_DESC]], coefficients, 4, FALSE)</f>
        <v>Commercial</v>
      </c>
      <c r="H3" t="str">
        <f>VLOOKUP(Table1[[#This Row],[LSPC_LU_DESC]], coefficients, 6, FALSE)</f>
        <v>business</v>
      </c>
    </row>
    <row r="4" spans="1:8" x14ac:dyDescent="0.25">
      <c r="A4">
        <v>1211</v>
      </c>
      <c r="B4" t="s">
        <v>183</v>
      </c>
      <c r="C4" t="s">
        <v>182</v>
      </c>
      <c r="D4" t="s">
        <v>23</v>
      </c>
      <c r="E4" t="s">
        <v>164</v>
      </c>
      <c r="F4">
        <v>10</v>
      </c>
      <c r="G4" t="str">
        <f>VLOOKUP(Table1[[#This Row],[LSPC_LU_DESC]], coefficients, 4, FALSE)</f>
        <v>Commercial</v>
      </c>
      <c r="H4" t="str">
        <f>VLOOKUP(Table1[[#This Row],[LSPC_LU_DESC]], coefficients, 6, FALSE)</f>
        <v>business</v>
      </c>
    </row>
    <row r="5" spans="1:8" x14ac:dyDescent="0.25">
      <c r="A5">
        <v>1212</v>
      </c>
      <c r="B5" t="s">
        <v>184</v>
      </c>
      <c r="C5" t="s">
        <v>182</v>
      </c>
      <c r="D5" t="s">
        <v>23</v>
      </c>
      <c r="E5" t="s">
        <v>164</v>
      </c>
      <c r="F5">
        <v>10</v>
      </c>
      <c r="G5" t="str">
        <f>VLOOKUP(Table1[[#This Row],[LSPC_LU_DESC]], coefficients, 4, FALSE)</f>
        <v>Commercial</v>
      </c>
      <c r="H5" t="str">
        <f>VLOOKUP(Table1[[#This Row],[LSPC_LU_DESC]], coefficients, 6, FALSE)</f>
        <v>business</v>
      </c>
    </row>
    <row r="6" spans="1:8" x14ac:dyDescent="0.25">
      <c r="A6">
        <v>1213</v>
      </c>
      <c r="B6" t="s">
        <v>185</v>
      </c>
      <c r="C6" t="s">
        <v>182</v>
      </c>
      <c r="D6" t="s">
        <v>23</v>
      </c>
      <c r="E6" t="s">
        <v>164</v>
      </c>
      <c r="F6">
        <v>10</v>
      </c>
      <c r="G6" t="str">
        <f>VLOOKUP(Table1[[#This Row],[LSPC_LU_DESC]], coefficients, 4, FALSE)</f>
        <v>Commercial</v>
      </c>
      <c r="H6" t="str">
        <f>VLOOKUP(Table1[[#This Row],[LSPC_LU_DESC]], coefficients, 6, FALSE)</f>
        <v>business</v>
      </c>
    </row>
    <row r="7" spans="1:8" x14ac:dyDescent="0.25">
      <c r="A7">
        <v>1220</v>
      </c>
      <c r="B7" t="s">
        <v>186</v>
      </c>
      <c r="C7" t="s">
        <v>182</v>
      </c>
      <c r="D7" t="s">
        <v>23</v>
      </c>
      <c r="E7" t="s">
        <v>164</v>
      </c>
      <c r="F7">
        <v>10</v>
      </c>
      <c r="G7" t="str">
        <f>VLOOKUP(Table1[[#This Row],[LSPC_LU_DESC]], coefficients, 4, FALSE)</f>
        <v>Commercial</v>
      </c>
      <c r="H7" t="str">
        <f>VLOOKUP(Table1[[#This Row],[LSPC_LU_DESC]], coefficients, 6, FALSE)</f>
        <v>business</v>
      </c>
    </row>
    <row r="8" spans="1:8" x14ac:dyDescent="0.25">
      <c r="A8">
        <v>1221</v>
      </c>
      <c r="B8" t="s">
        <v>187</v>
      </c>
      <c r="C8" t="s">
        <v>182</v>
      </c>
      <c r="D8" t="s">
        <v>23</v>
      </c>
      <c r="E8" t="s">
        <v>164</v>
      </c>
      <c r="F8">
        <v>10</v>
      </c>
      <c r="G8" t="str">
        <f>VLOOKUP(Table1[[#This Row],[LSPC_LU_DESC]], coefficients, 4, FALSE)</f>
        <v>Commercial</v>
      </c>
      <c r="H8" t="str">
        <f>VLOOKUP(Table1[[#This Row],[LSPC_LU_DESC]], coefficients, 6, FALSE)</f>
        <v>business</v>
      </c>
    </row>
    <row r="9" spans="1:8" x14ac:dyDescent="0.25">
      <c r="A9">
        <v>1222</v>
      </c>
      <c r="B9" t="s">
        <v>188</v>
      </c>
      <c r="C9" t="s">
        <v>182</v>
      </c>
      <c r="D9" t="s">
        <v>23</v>
      </c>
      <c r="E9" t="s">
        <v>164</v>
      </c>
      <c r="F9">
        <v>10</v>
      </c>
      <c r="G9" t="str">
        <f>VLOOKUP(Table1[[#This Row],[LSPC_LU_DESC]], coefficients, 4, FALSE)</f>
        <v>Commercial</v>
      </c>
      <c r="H9" t="str">
        <f>VLOOKUP(Table1[[#This Row],[LSPC_LU_DESC]], coefficients, 6, FALSE)</f>
        <v>business</v>
      </c>
    </row>
    <row r="10" spans="1:8" x14ac:dyDescent="0.25">
      <c r="A10">
        <v>1223</v>
      </c>
      <c r="B10" t="s">
        <v>189</v>
      </c>
      <c r="C10" t="s">
        <v>182</v>
      </c>
      <c r="D10" t="s">
        <v>23</v>
      </c>
      <c r="E10" t="s">
        <v>164</v>
      </c>
      <c r="F10">
        <v>10</v>
      </c>
      <c r="G10" t="str">
        <f>VLOOKUP(Table1[[#This Row],[LSPC_LU_DESC]], coefficients, 4, FALSE)</f>
        <v>Commercial</v>
      </c>
      <c r="H10" t="str">
        <f>VLOOKUP(Table1[[#This Row],[LSPC_LU_DESC]], coefficients, 6, FALSE)</f>
        <v>business</v>
      </c>
    </row>
    <row r="11" spans="1:8" x14ac:dyDescent="0.25">
      <c r="A11">
        <v>1230</v>
      </c>
      <c r="B11" t="s">
        <v>33</v>
      </c>
      <c r="C11" t="s">
        <v>182</v>
      </c>
      <c r="D11" t="s">
        <v>23</v>
      </c>
      <c r="E11" t="s">
        <v>164</v>
      </c>
      <c r="F11">
        <v>10</v>
      </c>
      <c r="G11" t="str">
        <f>VLOOKUP(Table1[[#This Row],[LSPC_LU_DESC]], coefficients, 4, FALSE)</f>
        <v>Commercial</v>
      </c>
      <c r="H11" t="str">
        <f>VLOOKUP(Table1[[#This Row],[LSPC_LU_DESC]], coefficients, 6, FALSE)</f>
        <v>business</v>
      </c>
    </row>
    <row r="12" spans="1:8" x14ac:dyDescent="0.25">
      <c r="A12">
        <v>1231</v>
      </c>
      <c r="B12" t="s">
        <v>190</v>
      </c>
      <c r="C12" t="s">
        <v>182</v>
      </c>
      <c r="D12" t="s">
        <v>23</v>
      </c>
      <c r="E12" t="s">
        <v>164</v>
      </c>
      <c r="F12">
        <v>10</v>
      </c>
      <c r="G12" t="str">
        <f>VLOOKUP(Table1[[#This Row],[LSPC_LU_DESC]], coefficients, 4, FALSE)</f>
        <v>Commercial</v>
      </c>
      <c r="H12" t="str">
        <f>VLOOKUP(Table1[[#This Row],[LSPC_LU_DESC]], coefficients, 6, FALSE)</f>
        <v>business</v>
      </c>
    </row>
    <row r="13" spans="1:8" x14ac:dyDescent="0.25">
      <c r="A13">
        <v>1232</v>
      </c>
      <c r="B13" t="s">
        <v>191</v>
      </c>
      <c r="C13" t="s">
        <v>182</v>
      </c>
      <c r="D13" t="s">
        <v>23</v>
      </c>
      <c r="E13" t="s">
        <v>164</v>
      </c>
      <c r="F13">
        <v>10</v>
      </c>
      <c r="G13" t="str">
        <f>VLOOKUP(Table1[[#This Row],[LSPC_LU_DESC]], coefficients, 4, FALSE)</f>
        <v>Commercial</v>
      </c>
      <c r="H13" t="str">
        <f>VLOOKUP(Table1[[#This Row],[LSPC_LU_DESC]], coefficients, 6, FALSE)</f>
        <v>business</v>
      </c>
    </row>
    <row r="14" spans="1:8" x14ac:dyDescent="0.25">
      <c r="A14">
        <v>1233</v>
      </c>
      <c r="B14" t="s">
        <v>192</v>
      </c>
      <c r="C14" t="s">
        <v>182</v>
      </c>
      <c r="D14" t="s">
        <v>23</v>
      </c>
      <c r="E14" t="s">
        <v>164</v>
      </c>
      <c r="F14">
        <v>10</v>
      </c>
      <c r="G14" t="str">
        <f>VLOOKUP(Table1[[#This Row],[LSPC_LU_DESC]], coefficients, 4, FALSE)</f>
        <v>Commercial</v>
      </c>
      <c r="H14" t="str">
        <f>VLOOKUP(Table1[[#This Row],[LSPC_LU_DESC]], coefficients, 6, FALSE)</f>
        <v>business</v>
      </c>
    </row>
    <row r="15" spans="1:8" x14ac:dyDescent="0.25">
      <c r="A15">
        <v>1240</v>
      </c>
      <c r="B15" t="s">
        <v>193</v>
      </c>
      <c r="C15" t="s">
        <v>182</v>
      </c>
      <c r="D15" t="s">
        <v>23</v>
      </c>
      <c r="E15" t="s">
        <v>164</v>
      </c>
      <c r="F15">
        <v>10</v>
      </c>
      <c r="G15" t="str">
        <f>VLOOKUP(Table1[[#This Row],[LSPC_LU_DESC]], coefficients, 4, FALSE)</f>
        <v>Commercial</v>
      </c>
      <c r="H15" t="str">
        <f>VLOOKUP(Table1[[#This Row],[LSPC_LU_DESC]], coefficients, 6, FALSE)</f>
        <v>business</v>
      </c>
    </row>
    <row r="16" spans="1:8" x14ac:dyDescent="0.25">
      <c r="A16">
        <v>1241</v>
      </c>
      <c r="B16" t="s">
        <v>194</v>
      </c>
      <c r="C16" t="s">
        <v>182</v>
      </c>
      <c r="D16" t="s">
        <v>23</v>
      </c>
      <c r="E16" t="s">
        <v>164</v>
      </c>
      <c r="F16">
        <v>10</v>
      </c>
      <c r="G16" t="str">
        <f>VLOOKUP(Table1[[#This Row],[LSPC_LU_DESC]], coefficients, 4, FALSE)</f>
        <v>Commercial</v>
      </c>
      <c r="H16" t="str">
        <f>VLOOKUP(Table1[[#This Row],[LSPC_LU_DESC]], coefficients, 6, FALSE)</f>
        <v>business</v>
      </c>
    </row>
    <row r="17" spans="1:8" x14ac:dyDescent="0.25">
      <c r="A17">
        <v>1242</v>
      </c>
      <c r="B17" t="s">
        <v>195</v>
      </c>
      <c r="C17" t="s">
        <v>182</v>
      </c>
      <c r="D17" t="s">
        <v>23</v>
      </c>
      <c r="E17" t="s">
        <v>164</v>
      </c>
      <c r="F17">
        <v>10</v>
      </c>
      <c r="G17" t="str">
        <f>VLOOKUP(Table1[[#This Row],[LSPC_LU_DESC]], coefficients, 4, FALSE)</f>
        <v>Commercial</v>
      </c>
      <c r="H17" t="str">
        <f>VLOOKUP(Table1[[#This Row],[LSPC_LU_DESC]], coefficients, 6, FALSE)</f>
        <v>business</v>
      </c>
    </row>
    <row r="18" spans="1:8" x14ac:dyDescent="0.25">
      <c r="A18">
        <v>1243</v>
      </c>
      <c r="B18" t="s">
        <v>196</v>
      </c>
      <c r="C18" t="s">
        <v>182</v>
      </c>
      <c r="D18" t="s">
        <v>23</v>
      </c>
      <c r="E18" t="s">
        <v>164</v>
      </c>
      <c r="F18">
        <v>10</v>
      </c>
      <c r="G18" t="str">
        <f>VLOOKUP(Table1[[#This Row],[LSPC_LU_DESC]], coefficients, 4, FALSE)</f>
        <v>Commercial</v>
      </c>
      <c r="H18" t="str">
        <f>VLOOKUP(Table1[[#This Row],[LSPC_LU_DESC]], coefficients, 6, FALSE)</f>
        <v>business</v>
      </c>
    </row>
    <row r="19" spans="1:8" x14ac:dyDescent="0.25">
      <c r="A19">
        <v>1244</v>
      </c>
      <c r="B19" t="s">
        <v>197</v>
      </c>
      <c r="C19" t="s">
        <v>182</v>
      </c>
      <c r="D19" t="s">
        <v>23</v>
      </c>
      <c r="E19" t="s">
        <v>164</v>
      </c>
      <c r="F19">
        <v>10</v>
      </c>
      <c r="G19" t="str">
        <f>VLOOKUP(Table1[[#This Row],[LSPC_LU_DESC]], coefficients, 4, FALSE)</f>
        <v>Commercial</v>
      </c>
      <c r="H19" t="str">
        <f>VLOOKUP(Table1[[#This Row],[LSPC_LU_DESC]], coefficients, 6, FALSE)</f>
        <v>business</v>
      </c>
    </row>
    <row r="20" spans="1:8" x14ac:dyDescent="0.25">
      <c r="A20">
        <v>1245</v>
      </c>
      <c r="B20" t="s">
        <v>198</v>
      </c>
      <c r="C20" t="s">
        <v>182</v>
      </c>
      <c r="D20" t="s">
        <v>23</v>
      </c>
      <c r="E20" t="s">
        <v>164</v>
      </c>
      <c r="F20">
        <v>10</v>
      </c>
      <c r="G20" t="str">
        <f>VLOOKUP(Table1[[#This Row],[LSPC_LU_DESC]], coefficients, 4, FALSE)</f>
        <v>Commercial</v>
      </c>
      <c r="H20" t="str">
        <f>VLOOKUP(Table1[[#This Row],[LSPC_LU_DESC]], coefficients, 6, FALSE)</f>
        <v>business</v>
      </c>
    </row>
    <row r="21" spans="1:8" x14ac:dyDescent="0.25">
      <c r="A21">
        <v>1246</v>
      </c>
      <c r="B21" t="s">
        <v>199</v>
      </c>
      <c r="C21" t="s">
        <v>182</v>
      </c>
      <c r="D21" t="s">
        <v>23</v>
      </c>
      <c r="E21" t="s">
        <v>164</v>
      </c>
      <c r="F21">
        <v>10</v>
      </c>
      <c r="G21" t="str">
        <f>VLOOKUP(Table1[[#This Row],[LSPC_LU_DESC]], coefficients, 4, FALSE)</f>
        <v>Commercial</v>
      </c>
      <c r="H21" t="str">
        <f>VLOOKUP(Table1[[#This Row],[LSPC_LU_DESC]], coefficients, 6, FALSE)</f>
        <v>business</v>
      </c>
    </row>
    <row r="22" spans="1:8" x14ac:dyDescent="0.25">
      <c r="A22">
        <v>1247</v>
      </c>
      <c r="B22" t="s">
        <v>200</v>
      </c>
      <c r="C22" t="s">
        <v>182</v>
      </c>
      <c r="D22" t="s">
        <v>23</v>
      </c>
      <c r="E22" t="s">
        <v>164</v>
      </c>
      <c r="F22">
        <v>10</v>
      </c>
      <c r="G22" t="str">
        <f>VLOOKUP(Table1[[#This Row],[LSPC_LU_DESC]], coefficients, 4, FALSE)</f>
        <v>Commercial</v>
      </c>
      <c r="H22" t="str">
        <f>VLOOKUP(Table1[[#This Row],[LSPC_LU_DESC]], coefficients, 6, FALSE)</f>
        <v>business</v>
      </c>
    </row>
    <row r="23" spans="1:8" x14ac:dyDescent="0.25">
      <c r="A23">
        <v>1250</v>
      </c>
      <c r="B23" t="s">
        <v>35</v>
      </c>
      <c r="C23" t="s">
        <v>182</v>
      </c>
      <c r="D23" t="s">
        <v>23</v>
      </c>
      <c r="E23" t="s">
        <v>164</v>
      </c>
      <c r="F23">
        <v>10</v>
      </c>
      <c r="G23" t="str">
        <f>VLOOKUP(Table1[[#This Row],[LSPC_LU_DESC]], coefficients, 4, FALSE)</f>
        <v>Commercial</v>
      </c>
      <c r="H23" t="str">
        <f>VLOOKUP(Table1[[#This Row],[LSPC_LU_DESC]], coefficients, 6, FALSE)</f>
        <v>business</v>
      </c>
    </row>
    <row r="24" spans="1:8" x14ac:dyDescent="0.25">
      <c r="A24">
        <v>1251</v>
      </c>
      <c r="B24" t="s">
        <v>201</v>
      </c>
      <c r="C24" t="s">
        <v>182</v>
      </c>
      <c r="D24" t="s">
        <v>23</v>
      </c>
      <c r="E24" t="s">
        <v>164</v>
      </c>
      <c r="F24">
        <v>10</v>
      </c>
      <c r="G24" t="str">
        <f>VLOOKUP(Table1[[#This Row],[LSPC_LU_DESC]], coefficients, 4, FALSE)</f>
        <v>Commercial</v>
      </c>
      <c r="H24" t="str">
        <f>VLOOKUP(Table1[[#This Row],[LSPC_LU_DESC]], coefficients, 6, FALSE)</f>
        <v>business</v>
      </c>
    </row>
    <row r="25" spans="1:8" x14ac:dyDescent="0.25">
      <c r="A25">
        <v>1252</v>
      </c>
      <c r="B25" t="s">
        <v>202</v>
      </c>
      <c r="C25" t="s">
        <v>182</v>
      </c>
      <c r="D25" t="s">
        <v>23</v>
      </c>
      <c r="E25" t="s">
        <v>164</v>
      </c>
      <c r="F25">
        <v>10</v>
      </c>
      <c r="G25" t="str">
        <f>VLOOKUP(Table1[[#This Row],[LSPC_LU_DESC]], coefficients, 4, FALSE)</f>
        <v>Commercial</v>
      </c>
      <c r="H25" t="str">
        <f>VLOOKUP(Table1[[#This Row],[LSPC_LU_DESC]], coefficients, 6, FALSE)</f>
        <v>business</v>
      </c>
    </row>
    <row r="26" spans="1:8" x14ac:dyDescent="0.25">
      <c r="A26">
        <v>1253</v>
      </c>
      <c r="B26" t="s">
        <v>203</v>
      </c>
      <c r="C26" t="s">
        <v>182</v>
      </c>
      <c r="D26" t="s">
        <v>23</v>
      </c>
      <c r="E26" t="s">
        <v>164</v>
      </c>
      <c r="F26">
        <v>10</v>
      </c>
      <c r="G26" t="str">
        <f>VLOOKUP(Table1[[#This Row],[LSPC_LU_DESC]], coefficients, 4, FALSE)</f>
        <v>Commercial</v>
      </c>
      <c r="H26" t="str">
        <f>VLOOKUP(Table1[[#This Row],[LSPC_LU_DESC]], coefficients, 6, FALSE)</f>
        <v>business</v>
      </c>
    </row>
    <row r="27" spans="1:8" x14ac:dyDescent="0.25">
      <c r="A27">
        <v>1271</v>
      </c>
      <c r="B27" t="s">
        <v>214</v>
      </c>
      <c r="C27" t="s">
        <v>182</v>
      </c>
      <c r="D27" t="s">
        <v>23</v>
      </c>
      <c r="E27" t="s">
        <v>164</v>
      </c>
      <c r="F27">
        <v>10</v>
      </c>
      <c r="G27" t="str">
        <f>VLOOKUP(Table1[[#This Row],[LSPC_LU_DESC]], coefficients, 4, FALSE)</f>
        <v>Commercial</v>
      </c>
      <c r="H27" t="str">
        <f>VLOOKUP(Table1[[#This Row],[LSPC_LU_DESC]], coefficients, 6, FALSE)</f>
        <v>business</v>
      </c>
    </row>
    <row r="28" spans="1:8" x14ac:dyDescent="0.25">
      <c r="A28">
        <v>1600</v>
      </c>
      <c r="B28" t="s">
        <v>260</v>
      </c>
      <c r="C28" t="s">
        <v>182</v>
      </c>
      <c r="D28" t="s">
        <v>23</v>
      </c>
      <c r="E28" t="s">
        <v>164</v>
      </c>
      <c r="F28">
        <v>10</v>
      </c>
      <c r="G28" t="str">
        <f>VLOOKUP(Table1[[#This Row],[LSPC_LU_DESC]], coefficients, 4, FALSE)</f>
        <v>Commercial</v>
      </c>
      <c r="H28" t="str">
        <f>VLOOKUP(Table1[[#This Row],[LSPC_LU_DESC]], coefficients, 6, FALSE)</f>
        <v>business</v>
      </c>
    </row>
    <row r="29" spans="1:8" x14ac:dyDescent="0.25">
      <c r="A29">
        <v>1620</v>
      </c>
      <c r="B29" t="s">
        <v>262</v>
      </c>
      <c r="C29" t="s">
        <v>182</v>
      </c>
      <c r="D29" t="s">
        <v>23</v>
      </c>
      <c r="E29" t="s">
        <v>164</v>
      </c>
      <c r="F29">
        <v>10</v>
      </c>
      <c r="G29" t="str">
        <f>VLOOKUP(Table1[[#This Row],[LSPC_LU_DESC]], coefficients, 4, FALSE)</f>
        <v>Commercial</v>
      </c>
      <c r="H29" t="str">
        <f>VLOOKUP(Table1[[#This Row],[LSPC_LU_DESC]], coefficients, 6, FALSE)</f>
        <v>business</v>
      </c>
    </row>
    <row r="30" spans="1:8" x14ac:dyDescent="0.25">
      <c r="A30">
        <v>1700</v>
      </c>
      <c r="B30" t="s">
        <v>132</v>
      </c>
      <c r="C30" t="s">
        <v>182</v>
      </c>
      <c r="D30" t="s">
        <v>23</v>
      </c>
      <c r="E30" t="s">
        <v>164</v>
      </c>
      <c r="F30">
        <v>10</v>
      </c>
      <c r="G30" t="str">
        <f>VLOOKUP(Table1[[#This Row],[LSPC_LU_DESC]], coefficients, 4, FALSE)</f>
        <v>Commercial</v>
      </c>
      <c r="H30" t="str">
        <f>VLOOKUP(Table1[[#This Row],[LSPC_LU_DESC]], coefficients, 6, FALSE)</f>
        <v>business</v>
      </c>
    </row>
    <row r="31" spans="1:8" x14ac:dyDescent="0.25">
      <c r="A31">
        <v>4200</v>
      </c>
      <c r="B31" t="s">
        <v>112</v>
      </c>
      <c r="C31" t="s">
        <v>182</v>
      </c>
      <c r="D31" t="s">
        <v>23</v>
      </c>
      <c r="E31" t="s">
        <v>164</v>
      </c>
      <c r="F31">
        <v>10</v>
      </c>
      <c r="G31" t="str">
        <f>VLOOKUP(Table1[[#This Row],[LSPC_LU_DESC]], coefficients, 4, FALSE)</f>
        <v>Commercial</v>
      </c>
      <c r="H31" t="str">
        <f>VLOOKUP(Table1[[#This Row],[LSPC_LU_DESC]], coefficients, 6, FALSE)</f>
        <v>business</v>
      </c>
    </row>
    <row r="32" spans="1:8" x14ac:dyDescent="0.25">
      <c r="A32">
        <v>4300</v>
      </c>
      <c r="B32" t="s">
        <v>96</v>
      </c>
      <c r="C32" t="s">
        <v>182</v>
      </c>
      <c r="D32" t="s">
        <v>23</v>
      </c>
      <c r="E32" t="s">
        <v>164</v>
      </c>
      <c r="F32">
        <v>10</v>
      </c>
      <c r="G32" t="str">
        <f>VLOOKUP(Table1[[#This Row],[LSPC_LU_DESC]], coefficients, 4, FALSE)</f>
        <v>Commercial</v>
      </c>
      <c r="H32" t="str">
        <f>VLOOKUP(Table1[[#This Row],[LSPC_LU_DESC]], coefficients, 6, FALSE)</f>
        <v>business</v>
      </c>
    </row>
    <row r="33" spans="1:9" x14ac:dyDescent="0.25">
      <c r="A33">
        <v>1260</v>
      </c>
      <c r="B33" t="s">
        <v>25</v>
      </c>
      <c r="C33" t="s">
        <v>204</v>
      </c>
      <c r="D33" t="s">
        <v>205</v>
      </c>
      <c r="E33" t="s">
        <v>164</v>
      </c>
      <c r="F33">
        <v>20</v>
      </c>
      <c r="G33" t="str">
        <f>VLOOKUP(Table1[[#This Row],[LSPC_LU_DESC]], coefficients, 4, FALSE)</f>
        <v>Education</v>
      </c>
      <c r="H33" t="str">
        <f>VLOOKUP(Table1[[#This Row],[LSPC_LU_DESC]], coefficients, 6, FALSE)</f>
        <v>business</v>
      </c>
    </row>
    <row r="34" spans="1:9" x14ac:dyDescent="0.25">
      <c r="A34">
        <v>1261</v>
      </c>
      <c r="B34" t="s">
        <v>206</v>
      </c>
      <c r="C34" t="s">
        <v>204</v>
      </c>
      <c r="D34" t="s">
        <v>205</v>
      </c>
      <c r="E34" t="s">
        <v>164</v>
      </c>
      <c r="F34">
        <v>20</v>
      </c>
      <c r="G34" t="str">
        <f>VLOOKUP(Table1[[#This Row],[LSPC_LU_DESC]], coefficients, 4, FALSE)</f>
        <v>Education</v>
      </c>
      <c r="H34" t="str">
        <f>VLOOKUP(Table1[[#This Row],[LSPC_LU_DESC]], coefficients, 6, FALSE)</f>
        <v>business</v>
      </c>
    </row>
    <row r="35" spans="1:9" x14ac:dyDescent="0.25">
      <c r="A35">
        <v>1262</v>
      </c>
      <c r="B35" t="s">
        <v>207</v>
      </c>
      <c r="C35" t="s">
        <v>204</v>
      </c>
      <c r="D35" t="s">
        <v>205</v>
      </c>
      <c r="E35" t="s">
        <v>164</v>
      </c>
      <c r="F35">
        <v>20</v>
      </c>
      <c r="G35" t="str">
        <f>VLOOKUP(Table1[[#This Row],[LSPC_LU_DESC]], coefficients, 4, FALSE)</f>
        <v>Education</v>
      </c>
      <c r="H35" t="str">
        <f>VLOOKUP(Table1[[#This Row],[LSPC_LU_DESC]], coefficients, 6, FALSE)</f>
        <v>business</v>
      </c>
    </row>
    <row r="36" spans="1:9" x14ac:dyDescent="0.25">
      <c r="A36">
        <v>1263</v>
      </c>
      <c r="B36" t="s">
        <v>208</v>
      </c>
      <c r="C36" t="s">
        <v>204</v>
      </c>
      <c r="D36" t="s">
        <v>205</v>
      </c>
      <c r="E36" t="s">
        <v>164</v>
      </c>
      <c r="F36">
        <v>20</v>
      </c>
      <c r="G36" t="str">
        <f>VLOOKUP(Table1[[#This Row],[LSPC_LU_DESC]], coefficients, 4, FALSE)</f>
        <v>Education</v>
      </c>
      <c r="H36" t="str">
        <f>VLOOKUP(Table1[[#This Row],[LSPC_LU_DESC]], coefficients, 6, FALSE)</f>
        <v>business</v>
      </c>
    </row>
    <row r="37" spans="1:9" x14ac:dyDescent="0.25">
      <c r="A37">
        <v>1264</v>
      </c>
      <c r="B37" t="s">
        <v>209</v>
      </c>
      <c r="C37" t="s">
        <v>204</v>
      </c>
      <c r="D37" t="s">
        <v>205</v>
      </c>
      <c r="E37" t="s">
        <v>164</v>
      </c>
      <c r="F37">
        <v>20</v>
      </c>
      <c r="G37" t="str">
        <f>VLOOKUP(Table1[[#This Row],[LSPC_LU_DESC]], coefficients, 4, FALSE)</f>
        <v>Education</v>
      </c>
      <c r="H37" t="str">
        <f>VLOOKUP(Table1[[#This Row],[LSPC_LU_DESC]], coefficients, 6, FALSE)</f>
        <v>business</v>
      </c>
    </row>
    <row r="38" spans="1:9" x14ac:dyDescent="0.25">
      <c r="A38">
        <v>1265</v>
      </c>
      <c r="B38" t="s">
        <v>210</v>
      </c>
      <c r="C38" t="s">
        <v>204</v>
      </c>
      <c r="D38" t="s">
        <v>205</v>
      </c>
      <c r="E38" t="s">
        <v>164</v>
      </c>
      <c r="F38">
        <v>20</v>
      </c>
      <c r="G38" t="str">
        <f>VLOOKUP(Table1[[#This Row],[LSPC_LU_DESC]], coefficients, 4, FALSE)</f>
        <v>Education</v>
      </c>
      <c r="H38" t="str">
        <f>VLOOKUP(Table1[[#This Row],[LSPC_LU_DESC]], coefficients, 6, FALSE)</f>
        <v>business</v>
      </c>
      <c r="I38" t="s">
        <v>296</v>
      </c>
    </row>
    <row r="39" spans="1:9" x14ac:dyDescent="0.25">
      <c r="A39">
        <v>1266</v>
      </c>
      <c r="B39" t="s">
        <v>211</v>
      </c>
      <c r="C39" t="s">
        <v>204</v>
      </c>
      <c r="D39" t="s">
        <v>205</v>
      </c>
      <c r="E39" t="s">
        <v>164</v>
      </c>
      <c r="F39">
        <v>20</v>
      </c>
      <c r="G39" t="str">
        <f>VLOOKUP(Table1[[#This Row],[LSPC_LU_DESC]], coefficients, 4, FALSE)</f>
        <v>Education</v>
      </c>
      <c r="H39" t="str">
        <f>VLOOKUP(Table1[[#This Row],[LSPC_LU_DESC]], coefficients, 6, FALSE)</f>
        <v>business</v>
      </c>
    </row>
    <row r="40" spans="1:9" x14ac:dyDescent="0.25">
      <c r="A40">
        <v>1270</v>
      </c>
      <c r="B40" t="s">
        <v>212</v>
      </c>
      <c r="C40" t="s">
        <v>213</v>
      </c>
      <c r="D40" t="s">
        <v>72</v>
      </c>
      <c r="E40" t="s">
        <v>164</v>
      </c>
      <c r="F40">
        <v>30</v>
      </c>
      <c r="G40" t="str">
        <f>VLOOKUP(Table1[[#This Row],[LSPC_LU_DESC]], coefficients, 4, FALSE)</f>
        <v>Light Industrial</v>
      </c>
      <c r="H40" t="str">
        <f>VLOOKUP(Table1[[#This Row],[LSPC_LU_DESC]], coefficients, 6, FALSE)</f>
        <v>business</v>
      </c>
    </row>
    <row r="41" spans="1:9" x14ac:dyDescent="0.25">
      <c r="A41">
        <v>1273</v>
      </c>
      <c r="B41" t="s">
        <v>218</v>
      </c>
      <c r="C41" t="s">
        <v>213</v>
      </c>
      <c r="D41" t="s">
        <v>72</v>
      </c>
      <c r="E41" t="s">
        <v>164</v>
      </c>
      <c r="F41">
        <v>30</v>
      </c>
      <c r="G41" t="str">
        <f>VLOOKUP(Table1[[#This Row],[LSPC_LU_DESC]], coefficients, 4, FALSE)</f>
        <v>Light Industrial</v>
      </c>
      <c r="H41" t="str">
        <f>VLOOKUP(Table1[[#This Row],[LSPC_LU_DESC]], coefficients, 6, FALSE)</f>
        <v>business</v>
      </c>
    </row>
    <row r="42" spans="1:9" x14ac:dyDescent="0.25">
      <c r="A42">
        <v>1274</v>
      </c>
      <c r="B42" t="s">
        <v>219</v>
      </c>
      <c r="C42" t="s">
        <v>213</v>
      </c>
      <c r="D42" t="s">
        <v>72</v>
      </c>
      <c r="E42" t="s">
        <v>164</v>
      </c>
      <c r="F42">
        <v>30</v>
      </c>
      <c r="G42" t="str">
        <f>VLOOKUP(Table1[[#This Row],[LSPC_LU_DESC]], coefficients, 4, FALSE)</f>
        <v>Light Industrial</v>
      </c>
      <c r="H42" t="str">
        <f>VLOOKUP(Table1[[#This Row],[LSPC_LU_DESC]], coefficients, 6, FALSE)</f>
        <v>business</v>
      </c>
    </row>
    <row r="43" spans="1:9" x14ac:dyDescent="0.25">
      <c r="A43">
        <v>1275</v>
      </c>
      <c r="B43" t="s">
        <v>220</v>
      </c>
      <c r="C43" t="s">
        <v>213</v>
      </c>
      <c r="D43" t="s">
        <v>72</v>
      </c>
      <c r="E43" t="s">
        <v>164</v>
      </c>
      <c r="F43">
        <v>30</v>
      </c>
      <c r="G43" t="str">
        <f>VLOOKUP(Table1[[#This Row],[LSPC_LU_DESC]], coefficients, 4, FALSE)</f>
        <v>Light Industrial</v>
      </c>
      <c r="H43" t="str">
        <f>VLOOKUP(Table1[[#This Row],[LSPC_LU_DESC]], coefficients, 6, FALSE)</f>
        <v>business</v>
      </c>
    </row>
    <row r="44" spans="1:9" x14ac:dyDescent="0.25">
      <c r="A44">
        <v>1276</v>
      </c>
      <c r="B44" t="s">
        <v>221</v>
      </c>
      <c r="C44" t="s">
        <v>213</v>
      </c>
      <c r="D44" t="s">
        <v>72</v>
      </c>
      <c r="E44" t="s">
        <v>164</v>
      </c>
      <c r="F44">
        <v>30</v>
      </c>
      <c r="G44" t="str">
        <f>VLOOKUP(Table1[[#This Row],[LSPC_LU_DESC]], coefficients, 4, FALSE)</f>
        <v>Light Industrial</v>
      </c>
      <c r="H44" t="str">
        <f>VLOOKUP(Table1[[#This Row],[LSPC_LU_DESC]], coefficients, 6, FALSE)</f>
        <v>business</v>
      </c>
    </row>
    <row r="45" spans="1:9" x14ac:dyDescent="0.25">
      <c r="A45">
        <v>1300</v>
      </c>
      <c r="B45" t="s">
        <v>72</v>
      </c>
      <c r="C45" t="s">
        <v>213</v>
      </c>
      <c r="D45" t="s">
        <v>72</v>
      </c>
      <c r="E45" t="s">
        <v>164</v>
      </c>
      <c r="F45">
        <v>30</v>
      </c>
      <c r="G45" t="str">
        <f>VLOOKUP(Table1[[#This Row],[LSPC_LU_DESC]], coefficients, 4, FALSE)</f>
        <v>Light Industrial</v>
      </c>
      <c r="H45" t="str">
        <f>VLOOKUP(Table1[[#This Row],[LSPC_LU_DESC]], coefficients, 6, FALSE)</f>
        <v>business</v>
      </c>
    </row>
    <row r="46" spans="1:9" x14ac:dyDescent="0.25">
      <c r="A46">
        <v>1310</v>
      </c>
      <c r="B46" t="s">
        <v>74</v>
      </c>
      <c r="C46" t="s">
        <v>213</v>
      </c>
      <c r="D46" t="s">
        <v>72</v>
      </c>
      <c r="E46" t="s">
        <v>164</v>
      </c>
      <c r="F46">
        <v>30</v>
      </c>
      <c r="G46" t="str">
        <f>VLOOKUP(Table1[[#This Row],[LSPC_LU_DESC]], coefficients, 4, FALSE)</f>
        <v>Light Industrial</v>
      </c>
      <c r="H46" t="str">
        <f>VLOOKUP(Table1[[#This Row],[LSPC_LU_DESC]], coefficients, 6, FALSE)</f>
        <v>business</v>
      </c>
    </row>
    <row r="47" spans="1:9" x14ac:dyDescent="0.25">
      <c r="A47">
        <v>1311</v>
      </c>
      <c r="B47" t="s">
        <v>222</v>
      </c>
      <c r="C47" t="s">
        <v>213</v>
      </c>
      <c r="D47" t="s">
        <v>72</v>
      </c>
      <c r="E47" t="s">
        <v>164</v>
      </c>
      <c r="F47">
        <v>30</v>
      </c>
      <c r="G47" t="str">
        <f>VLOOKUP(Table1[[#This Row],[LSPC_LU_DESC]], coefficients, 4, FALSE)</f>
        <v>Light Industrial</v>
      </c>
      <c r="H47" t="str">
        <f>VLOOKUP(Table1[[#This Row],[LSPC_LU_DESC]], coefficients, 6, FALSE)</f>
        <v>business</v>
      </c>
    </row>
    <row r="48" spans="1:9" x14ac:dyDescent="0.25">
      <c r="A48">
        <v>1312</v>
      </c>
      <c r="B48" t="s">
        <v>223</v>
      </c>
      <c r="C48" t="s">
        <v>213</v>
      </c>
      <c r="D48" t="s">
        <v>72</v>
      </c>
      <c r="E48" t="s">
        <v>164</v>
      </c>
      <c r="F48">
        <v>30</v>
      </c>
      <c r="G48" t="str">
        <f>VLOOKUP(Table1[[#This Row],[LSPC_LU_DESC]], coefficients, 4, FALSE)</f>
        <v>Light Industrial</v>
      </c>
      <c r="H48" t="str">
        <f>VLOOKUP(Table1[[#This Row],[LSPC_LU_DESC]], coefficients, 6, FALSE)</f>
        <v>business</v>
      </c>
    </row>
    <row r="49" spans="1:8" x14ac:dyDescent="0.25">
      <c r="A49">
        <v>1313</v>
      </c>
      <c r="B49" t="s">
        <v>224</v>
      </c>
      <c r="C49" t="s">
        <v>213</v>
      </c>
      <c r="D49" t="s">
        <v>72</v>
      </c>
      <c r="E49" t="s">
        <v>164</v>
      </c>
      <c r="F49">
        <v>30</v>
      </c>
      <c r="G49" t="str">
        <f>VLOOKUP(Table1[[#This Row],[LSPC_LU_DESC]], coefficients, 4, FALSE)</f>
        <v>Light Industrial</v>
      </c>
      <c r="H49" t="str">
        <f>VLOOKUP(Table1[[#This Row],[LSPC_LU_DESC]], coefficients, 6, FALSE)</f>
        <v>business</v>
      </c>
    </row>
    <row r="50" spans="1:8" x14ac:dyDescent="0.25">
      <c r="A50">
        <v>1314</v>
      </c>
      <c r="B50" t="s">
        <v>225</v>
      </c>
      <c r="C50" t="s">
        <v>213</v>
      </c>
      <c r="D50" t="s">
        <v>72</v>
      </c>
      <c r="E50" t="s">
        <v>164</v>
      </c>
      <c r="F50">
        <v>30</v>
      </c>
      <c r="G50" t="str">
        <f>VLOOKUP(Table1[[#This Row],[LSPC_LU_DESC]], coefficients, 4, FALSE)</f>
        <v>Light Industrial</v>
      </c>
      <c r="H50" t="str">
        <f>VLOOKUP(Table1[[#This Row],[LSPC_LU_DESC]], coefficients, 6, FALSE)</f>
        <v>business</v>
      </c>
    </row>
    <row r="51" spans="1:8" x14ac:dyDescent="0.25">
      <c r="A51">
        <v>1320</v>
      </c>
      <c r="B51" t="s">
        <v>71</v>
      </c>
      <c r="C51" t="s">
        <v>213</v>
      </c>
      <c r="D51" t="s">
        <v>72</v>
      </c>
      <c r="E51" t="s">
        <v>164</v>
      </c>
      <c r="F51">
        <v>30</v>
      </c>
      <c r="G51" t="str">
        <f>VLOOKUP(Table1[[#This Row],[LSPC_LU_DESC]], coefficients, 4, FALSE)</f>
        <v>Light Industrial</v>
      </c>
      <c r="H51" t="str">
        <f>VLOOKUP(Table1[[#This Row],[LSPC_LU_DESC]], coefficients, 6, FALSE)</f>
        <v>business</v>
      </c>
    </row>
    <row r="52" spans="1:8" x14ac:dyDescent="0.25">
      <c r="A52">
        <v>1321</v>
      </c>
      <c r="B52" t="s">
        <v>226</v>
      </c>
      <c r="C52" t="s">
        <v>213</v>
      </c>
      <c r="D52" t="s">
        <v>72</v>
      </c>
      <c r="E52" t="s">
        <v>164</v>
      </c>
      <c r="F52">
        <v>30</v>
      </c>
      <c r="G52" t="str">
        <f>VLOOKUP(Table1[[#This Row],[LSPC_LU_DESC]], coefficients, 4, FALSE)</f>
        <v>Light Industrial</v>
      </c>
      <c r="H52" t="str">
        <f>VLOOKUP(Table1[[#This Row],[LSPC_LU_DESC]], coefficients, 6, FALSE)</f>
        <v>business</v>
      </c>
    </row>
    <row r="53" spans="1:8" x14ac:dyDescent="0.25">
      <c r="A53">
        <v>1322</v>
      </c>
      <c r="B53" t="s">
        <v>227</v>
      </c>
      <c r="C53" t="s">
        <v>213</v>
      </c>
      <c r="D53" t="s">
        <v>72</v>
      </c>
      <c r="E53" t="s">
        <v>164</v>
      </c>
      <c r="F53">
        <v>30</v>
      </c>
      <c r="G53" t="str">
        <f>VLOOKUP(Table1[[#This Row],[LSPC_LU_DESC]], coefficients, 4, FALSE)</f>
        <v>Light Industrial</v>
      </c>
      <c r="H53" t="str">
        <f>VLOOKUP(Table1[[#This Row],[LSPC_LU_DESC]], coefficients, 6, FALSE)</f>
        <v>business</v>
      </c>
    </row>
    <row r="54" spans="1:8" x14ac:dyDescent="0.25">
      <c r="A54">
        <v>1323</v>
      </c>
      <c r="B54" t="s">
        <v>228</v>
      </c>
      <c r="C54" t="s">
        <v>213</v>
      </c>
      <c r="D54" t="s">
        <v>72</v>
      </c>
      <c r="E54" t="s">
        <v>164</v>
      </c>
      <c r="F54">
        <v>30</v>
      </c>
      <c r="G54" t="str">
        <f>VLOOKUP(Table1[[#This Row],[LSPC_LU_DESC]], coefficients, 4, FALSE)</f>
        <v>Light Industrial</v>
      </c>
      <c r="H54" t="str">
        <f>VLOOKUP(Table1[[#This Row],[LSPC_LU_DESC]], coefficients, 6, FALSE)</f>
        <v>business</v>
      </c>
    </row>
    <row r="55" spans="1:8" x14ac:dyDescent="0.25">
      <c r="A55">
        <v>1324</v>
      </c>
      <c r="B55" t="s">
        <v>229</v>
      </c>
      <c r="C55" t="s">
        <v>213</v>
      </c>
      <c r="D55" t="s">
        <v>72</v>
      </c>
      <c r="E55" t="s">
        <v>164</v>
      </c>
      <c r="F55">
        <v>30</v>
      </c>
      <c r="G55" t="str">
        <f>VLOOKUP(Table1[[#This Row],[LSPC_LU_DESC]], coefficients, 4, FALSE)</f>
        <v>Light Industrial</v>
      </c>
      <c r="H55" t="str">
        <f>VLOOKUP(Table1[[#This Row],[LSPC_LU_DESC]], coefficients, 6, FALSE)</f>
        <v>business</v>
      </c>
    </row>
    <row r="56" spans="1:8" x14ac:dyDescent="0.25">
      <c r="A56">
        <v>1325</v>
      </c>
      <c r="B56" t="s">
        <v>230</v>
      </c>
      <c r="C56" t="s">
        <v>213</v>
      </c>
      <c r="D56" t="s">
        <v>72</v>
      </c>
      <c r="E56" t="s">
        <v>164</v>
      </c>
      <c r="F56">
        <v>30</v>
      </c>
      <c r="G56" t="str">
        <f>VLOOKUP(Table1[[#This Row],[LSPC_LU_DESC]], coefficients, 4, FALSE)</f>
        <v>Light Industrial</v>
      </c>
      <c r="H56" t="str">
        <f>VLOOKUP(Table1[[#This Row],[LSPC_LU_DESC]], coefficients, 6, FALSE)</f>
        <v>business</v>
      </c>
    </row>
    <row r="57" spans="1:8" x14ac:dyDescent="0.25">
      <c r="A57">
        <v>1330</v>
      </c>
      <c r="B57" t="s">
        <v>82</v>
      </c>
      <c r="C57" t="s">
        <v>213</v>
      </c>
      <c r="D57" t="s">
        <v>72</v>
      </c>
      <c r="E57" t="s">
        <v>164</v>
      </c>
      <c r="F57">
        <v>30</v>
      </c>
      <c r="G57" t="str">
        <f>VLOOKUP(Table1[[#This Row],[LSPC_LU_DESC]], coefficients, 4, FALSE)</f>
        <v>Light Industrial</v>
      </c>
      <c r="H57" t="str">
        <f>VLOOKUP(Table1[[#This Row],[LSPC_LU_DESC]], coefficients, 6, FALSE)</f>
        <v>business</v>
      </c>
    </row>
    <row r="58" spans="1:8" x14ac:dyDescent="0.25">
      <c r="A58">
        <v>1331</v>
      </c>
      <c r="B58" t="s">
        <v>231</v>
      </c>
      <c r="C58" t="s">
        <v>213</v>
      </c>
      <c r="D58" t="s">
        <v>72</v>
      </c>
      <c r="E58" t="s">
        <v>164</v>
      </c>
      <c r="F58">
        <v>30</v>
      </c>
      <c r="G58" t="str">
        <f>VLOOKUP(Table1[[#This Row],[LSPC_LU_DESC]], coefficients, 4, FALSE)</f>
        <v>Light Industrial</v>
      </c>
      <c r="H58" t="str">
        <f>VLOOKUP(Table1[[#This Row],[LSPC_LU_DESC]], coefficients, 6, FALSE)</f>
        <v>business</v>
      </c>
    </row>
    <row r="59" spans="1:8" x14ac:dyDescent="0.25">
      <c r="A59">
        <v>1332</v>
      </c>
      <c r="B59" t="s">
        <v>232</v>
      </c>
      <c r="C59" t="s">
        <v>213</v>
      </c>
      <c r="D59" t="s">
        <v>72</v>
      </c>
      <c r="E59" t="s">
        <v>164</v>
      </c>
      <c r="F59">
        <v>30</v>
      </c>
      <c r="G59" t="str">
        <f>VLOOKUP(Table1[[#This Row],[LSPC_LU_DESC]], coefficients, 4, FALSE)</f>
        <v>Light Industrial</v>
      </c>
      <c r="H59" t="str">
        <f>VLOOKUP(Table1[[#This Row],[LSPC_LU_DESC]], coefficients, 6, FALSE)</f>
        <v>business</v>
      </c>
    </row>
    <row r="60" spans="1:8" x14ac:dyDescent="0.25">
      <c r="A60">
        <v>1340</v>
      </c>
      <c r="B60" t="s">
        <v>64</v>
      </c>
      <c r="C60" t="s">
        <v>213</v>
      </c>
      <c r="D60" t="s">
        <v>72</v>
      </c>
      <c r="E60" t="s">
        <v>164</v>
      </c>
      <c r="F60">
        <v>30</v>
      </c>
      <c r="G60" t="str">
        <f>VLOOKUP(Table1[[#This Row],[LSPC_LU_DESC]], coefficients, 4, FALSE)</f>
        <v>Light Industrial</v>
      </c>
      <c r="H60" t="str">
        <f>VLOOKUP(Table1[[#This Row],[LSPC_LU_DESC]], coefficients, 6, FALSE)</f>
        <v>business</v>
      </c>
    </row>
    <row r="61" spans="1:8" x14ac:dyDescent="0.25">
      <c r="A61">
        <v>1418</v>
      </c>
      <c r="B61" t="s">
        <v>247</v>
      </c>
      <c r="C61" t="s">
        <v>213</v>
      </c>
      <c r="D61" t="s">
        <v>72</v>
      </c>
      <c r="E61" t="s">
        <v>164</v>
      </c>
      <c r="F61">
        <v>30</v>
      </c>
      <c r="G61" t="str">
        <f>VLOOKUP(Table1[[#This Row],[LSPC_LU_DESC]], coefficients, 4, FALSE)</f>
        <v>Light Industrial</v>
      </c>
      <c r="H61" t="str">
        <f>VLOOKUP(Table1[[#This Row],[LSPC_LU_DESC]], coefficients, 6, FALSE)</f>
        <v>business</v>
      </c>
    </row>
    <row r="62" spans="1:8" x14ac:dyDescent="0.25">
      <c r="A62">
        <v>1431</v>
      </c>
      <c r="B62" t="s">
        <v>250</v>
      </c>
      <c r="C62" t="s">
        <v>213</v>
      </c>
      <c r="D62" t="s">
        <v>72</v>
      </c>
      <c r="E62" t="s">
        <v>164</v>
      </c>
      <c r="F62">
        <v>30</v>
      </c>
      <c r="G62" t="str">
        <f>VLOOKUP(Table1[[#This Row],[LSPC_LU_DESC]], coefficients, 4, FALSE)</f>
        <v>Light Industrial</v>
      </c>
      <c r="H62" t="str">
        <f>VLOOKUP(Table1[[#This Row],[LSPC_LU_DESC]], coefficients, 6, FALSE)</f>
        <v>business</v>
      </c>
    </row>
    <row r="63" spans="1:8" x14ac:dyDescent="0.25">
      <c r="A63">
        <v>1432</v>
      </c>
      <c r="B63" t="s">
        <v>251</v>
      </c>
      <c r="C63" t="s">
        <v>213</v>
      </c>
      <c r="D63" t="s">
        <v>72</v>
      </c>
      <c r="E63" t="s">
        <v>164</v>
      </c>
      <c r="F63">
        <v>30</v>
      </c>
      <c r="G63" t="str">
        <f>VLOOKUP(Table1[[#This Row],[LSPC_LU_DESC]], coefficients, 4, FALSE)</f>
        <v>Light Industrial</v>
      </c>
      <c r="H63" t="str">
        <f>VLOOKUP(Table1[[#This Row],[LSPC_LU_DESC]], coefficients, 6, FALSE)</f>
        <v>business</v>
      </c>
    </row>
    <row r="64" spans="1:8" x14ac:dyDescent="0.25">
      <c r="A64">
        <v>1433</v>
      </c>
      <c r="B64" t="s">
        <v>252</v>
      </c>
      <c r="C64" t="s">
        <v>213</v>
      </c>
      <c r="D64" t="s">
        <v>72</v>
      </c>
      <c r="E64" t="s">
        <v>164</v>
      </c>
      <c r="F64">
        <v>30</v>
      </c>
      <c r="G64" t="str">
        <f>VLOOKUP(Table1[[#This Row],[LSPC_LU_DESC]], coefficients, 4, FALSE)</f>
        <v>Light Industrial</v>
      </c>
      <c r="H64" t="str">
        <f>VLOOKUP(Table1[[#This Row],[LSPC_LU_DESC]], coefficients, 6, FALSE)</f>
        <v>business</v>
      </c>
    </row>
    <row r="65" spans="1:8" x14ac:dyDescent="0.25">
      <c r="A65">
        <v>1435</v>
      </c>
      <c r="B65" t="s">
        <v>254</v>
      </c>
      <c r="C65" t="s">
        <v>213</v>
      </c>
      <c r="D65" t="s">
        <v>72</v>
      </c>
      <c r="E65" t="s">
        <v>164</v>
      </c>
      <c r="F65">
        <v>30</v>
      </c>
      <c r="G65" t="str">
        <f>VLOOKUP(Table1[[#This Row],[LSPC_LU_DESC]], coefficients, 4, FALSE)</f>
        <v>Light Industrial</v>
      </c>
      <c r="H65" t="str">
        <f>VLOOKUP(Table1[[#This Row],[LSPC_LU_DESC]], coefficients, 6, FALSE)</f>
        <v>business</v>
      </c>
    </row>
    <row r="66" spans="1:8" x14ac:dyDescent="0.25">
      <c r="A66">
        <v>1438</v>
      </c>
      <c r="B66" t="s">
        <v>257</v>
      </c>
      <c r="C66" t="s">
        <v>213</v>
      </c>
      <c r="D66" t="s">
        <v>72</v>
      </c>
      <c r="E66" t="s">
        <v>164</v>
      </c>
      <c r="F66">
        <v>30</v>
      </c>
      <c r="G66" t="str">
        <f>VLOOKUP(Table1[[#This Row],[LSPC_LU_DESC]], coefficients, 4, FALSE)</f>
        <v>Light Industrial</v>
      </c>
      <c r="H66" t="str">
        <f>VLOOKUP(Table1[[#This Row],[LSPC_LU_DESC]], coefficients, 6, FALSE)</f>
        <v>business</v>
      </c>
    </row>
    <row r="67" spans="1:8" x14ac:dyDescent="0.25">
      <c r="A67">
        <v>1440</v>
      </c>
      <c r="B67" t="s">
        <v>125</v>
      </c>
      <c r="C67" t="s">
        <v>213</v>
      </c>
      <c r="D67" t="s">
        <v>72</v>
      </c>
      <c r="E67" t="s">
        <v>164</v>
      </c>
      <c r="F67">
        <v>30</v>
      </c>
      <c r="G67" t="str">
        <f>VLOOKUP(Table1[[#This Row],[LSPC_LU_DESC]], coefficients, 4, FALSE)</f>
        <v>Light Industrial</v>
      </c>
      <c r="H67" t="str">
        <f>VLOOKUP(Table1[[#This Row],[LSPC_LU_DESC]], coefficients, 6, FALSE)</f>
        <v>business</v>
      </c>
    </row>
    <row r="68" spans="1:8" x14ac:dyDescent="0.25">
      <c r="A68">
        <v>1500</v>
      </c>
      <c r="B68" t="s">
        <v>41</v>
      </c>
      <c r="C68" t="s">
        <v>213</v>
      </c>
      <c r="D68" t="s">
        <v>72</v>
      </c>
      <c r="E68" t="s">
        <v>164</v>
      </c>
      <c r="F68">
        <v>30</v>
      </c>
      <c r="G68" t="str">
        <f>VLOOKUP(Table1[[#This Row],[LSPC_LU_DESC]], coefficients, 4, FALSE)</f>
        <v>Light Industrial</v>
      </c>
      <c r="H68" t="str">
        <f>VLOOKUP(Table1[[#This Row],[LSPC_LU_DESC]], coefficients, 6, FALSE)</f>
        <v>business</v>
      </c>
    </row>
    <row r="69" spans="1:8" x14ac:dyDescent="0.25">
      <c r="A69">
        <v>1420</v>
      </c>
      <c r="B69" t="s">
        <v>31</v>
      </c>
      <c r="C69" t="s">
        <v>248</v>
      </c>
      <c r="D69" t="s">
        <v>249</v>
      </c>
      <c r="E69" t="s">
        <v>164</v>
      </c>
      <c r="F69">
        <v>40</v>
      </c>
      <c r="G69" t="str">
        <f>VLOOKUP(Table1[[#This Row],[LSPC_LU_DESC]], coefficients, 4, FALSE)</f>
        <v>Commercial</v>
      </c>
      <c r="H69" t="str">
        <f>VLOOKUP(Table1[[#This Row],[LSPC_LU_DESC]], coefficients, 6, FALSE)</f>
        <v>business</v>
      </c>
    </row>
    <row r="70" spans="1:8" x14ac:dyDescent="0.25">
      <c r="A70">
        <v>1430</v>
      </c>
      <c r="B70" t="s">
        <v>38</v>
      </c>
      <c r="C70" t="s">
        <v>248</v>
      </c>
      <c r="D70" t="s">
        <v>249</v>
      </c>
      <c r="E70" t="s">
        <v>164</v>
      </c>
      <c r="F70">
        <v>40</v>
      </c>
      <c r="G70" t="str">
        <f>VLOOKUP(Table1[[#This Row],[LSPC_LU_DESC]], coefficients, 4, FALSE)</f>
        <v>Commercial</v>
      </c>
      <c r="H70" t="str">
        <f>VLOOKUP(Table1[[#This Row],[LSPC_LU_DESC]], coefficients, 6, FALSE)</f>
        <v>business</v>
      </c>
    </row>
    <row r="71" spans="1:8" x14ac:dyDescent="0.25">
      <c r="A71">
        <v>1434</v>
      </c>
      <c r="B71" t="s">
        <v>253</v>
      </c>
      <c r="C71" t="s">
        <v>248</v>
      </c>
      <c r="D71" t="s">
        <v>249</v>
      </c>
      <c r="E71" t="s">
        <v>164</v>
      </c>
      <c r="F71">
        <v>40</v>
      </c>
      <c r="G71" t="str">
        <f>VLOOKUP(Table1[[#This Row],[LSPC_LU_DESC]], coefficients, 4, FALSE)</f>
        <v>Commercial</v>
      </c>
      <c r="H71" t="str">
        <f>VLOOKUP(Table1[[#This Row],[LSPC_LU_DESC]], coefficients, 6, FALSE)</f>
        <v>business</v>
      </c>
    </row>
    <row r="72" spans="1:8" x14ac:dyDescent="0.25">
      <c r="A72">
        <v>1436</v>
      </c>
      <c r="B72" t="s">
        <v>255</v>
      </c>
      <c r="C72" t="s">
        <v>248</v>
      </c>
      <c r="D72" t="s">
        <v>249</v>
      </c>
      <c r="E72" t="s">
        <v>164</v>
      </c>
      <c r="F72">
        <v>40</v>
      </c>
      <c r="G72" t="str">
        <f>VLOOKUP(Table1[[#This Row],[LSPC_LU_DESC]], coefficients, 4, FALSE)</f>
        <v>Commercial</v>
      </c>
      <c r="H72" t="str">
        <f>VLOOKUP(Table1[[#This Row],[LSPC_LU_DESC]], coefficients, 6, FALSE)</f>
        <v>business</v>
      </c>
    </row>
    <row r="73" spans="1:8" x14ac:dyDescent="0.25">
      <c r="A73">
        <v>1437</v>
      </c>
      <c r="B73" t="s">
        <v>256</v>
      </c>
      <c r="C73" t="s">
        <v>248</v>
      </c>
      <c r="D73" t="s">
        <v>249</v>
      </c>
      <c r="E73" t="s">
        <v>164</v>
      </c>
      <c r="F73">
        <v>40</v>
      </c>
      <c r="G73" t="str">
        <f>VLOOKUP(Table1[[#This Row],[LSPC_LU_DESC]], coefficients, 4, FALSE)</f>
        <v>Commercial</v>
      </c>
      <c r="H73" t="str">
        <f>VLOOKUP(Table1[[#This Row],[LSPC_LU_DESC]], coefficients, 6, FALSE)</f>
        <v>business</v>
      </c>
    </row>
    <row r="74" spans="1:8" x14ac:dyDescent="0.25">
      <c r="A74">
        <v>1100</v>
      </c>
      <c r="B74" t="s">
        <v>138</v>
      </c>
      <c r="C74" t="s">
        <v>162</v>
      </c>
      <c r="D74" t="s">
        <v>163</v>
      </c>
      <c r="E74" t="s">
        <v>164</v>
      </c>
      <c r="F74">
        <v>50</v>
      </c>
      <c r="G74" t="str">
        <f>VLOOKUP(Table1[[#This Row],[LSPC_LU_DESC]], coefficients, 4, FALSE)</f>
        <v>Single Family Residential</v>
      </c>
      <c r="H74" t="str">
        <f>VLOOKUP(Table1[[#This Row],[LSPC_LU_DESC]], coefficients, 6, FALSE)</f>
        <v>single family</v>
      </c>
    </row>
    <row r="75" spans="1:8" x14ac:dyDescent="0.25">
      <c r="A75">
        <v>1110</v>
      </c>
      <c r="B75" t="s">
        <v>153</v>
      </c>
      <c r="C75" t="s">
        <v>162</v>
      </c>
      <c r="D75" t="s">
        <v>163</v>
      </c>
      <c r="E75" t="s">
        <v>164</v>
      </c>
      <c r="F75">
        <v>50</v>
      </c>
      <c r="G75" t="str">
        <f>VLOOKUP(Table1[[#This Row],[LSPC_LU_DESC]], coefficients, 4, FALSE)</f>
        <v>Single Family Residential</v>
      </c>
      <c r="H75" t="str">
        <f>VLOOKUP(Table1[[#This Row],[LSPC_LU_DESC]], coefficients, 6, FALSE)</f>
        <v>single family</v>
      </c>
    </row>
    <row r="76" spans="1:8" x14ac:dyDescent="0.25">
      <c r="A76">
        <v>1111</v>
      </c>
      <c r="B76" t="s">
        <v>165</v>
      </c>
      <c r="C76" t="s">
        <v>162</v>
      </c>
      <c r="D76" t="s">
        <v>163</v>
      </c>
      <c r="E76" t="s">
        <v>164</v>
      </c>
      <c r="F76">
        <v>50</v>
      </c>
      <c r="G76" t="str">
        <f>VLOOKUP(Table1[[#This Row],[LSPC_LU_DESC]], coefficients, 4, FALSE)</f>
        <v>Single Family Residential</v>
      </c>
      <c r="H76" t="str">
        <f>VLOOKUP(Table1[[#This Row],[LSPC_LU_DESC]], coefficients, 6, FALSE)</f>
        <v>single family</v>
      </c>
    </row>
    <row r="77" spans="1:8" x14ac:dyDescent="0.25">
      <c r="A77">
        <v>1112</v>
      </c>
      <c r="B77" t="s">
        <v>166</v>
      </c>
      <c r="C77" t="s">
        <v>162</v>
      </c>
      <c r="D77" t="s">
        <v>163</v>
      </c>
      <c r="E77" t="s">
        <v>164</v>
      </c>
      <c r="F77">
        <v>50</v>
      </c>
      <c r="G77" t="str">
        <f>VLOOKUP(Table1[[#This Row],[LSPC_LU_DESC]], coefficients, 4, FALSE)</f>
        <v>Single Family Residential</v>
      </c>
      <c r="H77" t="str">
        <f>VLOOKUP(Table1[[#This Row],[LSPC_LU_DESC]], coefficients, 6, FALSE)</f>
        <v>single family</v>
      </c>
    </row>
    <row r="78" spans="1:8" x14ac:dyDescent="0.25">
      <c r="A78">
        <v>1113</v>
      </c>
      <c r="B78" t="s">
        <v>167</v>
      </c>
      <c r="C78" t="s">
        <v>168</v>
      </c>
      <c r="D78" t="s">
        <v>169</v>
      </c>
      <c r="E78" t="s">
        <v>170</v>
      </c>
      <c r="F78">
        <v>51</v>
      </c>
      <c r="G78" t="str">
        <f>VLOOKUP(Table1[[#This Row],[LSPC_LU_DESC]], coefficients, 4, FALSE)</f>
        <v>Single Family Residential</v>
      </c>
      <c r="H78" t="str">
        <f>VLOOKUP(Table1[[#This Row],[LSPC_LU_DESC]], coefficients, 6, FALSE)</f>
        <v>single family</v>
      </c>
    </row>
    <row r="79" spans="1:8" x14ac:dyDescent="0.25">
      <c r="A79">
        <v>1150</v>
      </c>
      <c r="B79" t="s">
        <v>144</v>
      </c>
      <c r="C79" t="s">
        <v>168</v>
      </c>
      <c r="D79" t="s">
        <v>169</v>
      </c>
      <c r="E79" t="s">
        <v>170</v>
      </c>
      <c r="F79">
        <v>51</v>
      </c>
      <c r="G79" t="str">
        <f>VLOOKUP(Table1[[#This Row],[LSPC_LU_DESC]], coefficients, 4, FALSE)</f>
        <v>Single Family Residential</v>
      </c>
      <c r="H79" t="str">
        <f>VLOOKUP(Table1[[#This Row],[LSPC_LU_DESC]], coefficients, 6, FALSE)</f>
        <v>single family</v>
      </c>
    </row>
    <row r="80" spans="1:8" x14ac:dyDescent="0.25">
      <c r="A80">
        <v>1900</v>
      </c>
      <c r="B80" t="s">
        <v>276</v>
      </c>
      <c r="C80" t="s">
        <v>168</v>
      </c>
      <c r="D80" t="s">
        <v>169</v>
      </c>
      <c r="E80" t="s">
        <v>170</v>
      </c>
      <c r="F80">
        <v>51</v>
      </c>
      <c r="G80" t="str">
        <f>VLOOKUP(Table1[[#This Row],[LSPC_LU_DESC]], coefficients, 4, FALSE)</f>
        <v>Single Family Residential</v>
      </c>
      <c r="H80" t="str">
        <f>VLOOKUP(Table1[[#This Row],[LSPC_LU_DESC]], coefficients, 6, FALSE)</f>
        <v>single family</v>
      </c>
    </row>
    <row r="81" spans="1:8" x14ac:dyDescent="0.25">
      <c r="A81">
        <v>3300</v>
      </c>
      <c r="B81" t="s">
        <v>99</v>
      </c>
      <c r="C81" t="s">
        <v>168</v>
      </c>
      <c r="D81" t="s">
        <v>169</v>
      </c>
      <c r="E81" t="s">
        <v>170</v>
      </c>
      <c r="F81">
        <v>51</v>
      </c>
      <c r="G81" t="str">
        <f>VLOOKUP(Table1[[#This Row],[LSPC_LU_DESC]], coefficients, 4, FALSE)</f>
        <v>Single Family Residential</v>
      </c>
      <c r="H81" t="str">
        <f>VLOOKUP(Table1[[#This Row],[LSPC_LU_DESC]], coefficients, 6, FALSE)</f>
        <v>single family</v>
      </c>
    </row>
    <row r="82" spans="1:8" x14ac:dyDescent="0.25">
      <c r="A82">
        <v>9999</v>
      </c>
      <c r="B82" t="s">
        <v>287</v>
      </c>
      <c r="C82" t="s">
        <v>168</v>
      </c>
      <c r="D82" t="s">
        <v>169</v>
      </c>
      <c r="E82" t="s">
        <v>170</v>
      </c>
      <c r="F82">
        <v>51</v>
      </c>
      <c r="G82" t="str">
        <f>VLOOKUP(Table1[[#This Row],[LSPC_LU_DESC]], coefficients, 4, FALSE)</f>
        <v>Single Family Residential</v>
      </c>
      <c r="H82" t="str">
        <f>VLOOKUP(Table1[[#This Row],[LSPC_LU_DESC]], coefficients, 6, FALSE)</f>
        <v>single family</v>
      </c>
    </row>
    <row r="83" spans="1:8" x14ac:dyDescent="0.25">
      <c r="A83">
        <v>1120</v>
      </c>
      <c r="B83" t="s">
        <v>141</v>
      </c>
      <c r="C83" t="s">
        <v>171</v>
      </c>
      <c r="D83" t="s">
        <v>172</v>
      </c>
      <c r="E83" t="s">
        <v>164</v>
      </c>
      <c r="F83">
        <v>52</v>
      </c>
      <c r="G83" t="str">
        <f>VLOOKUP(Table1[[#This Row],[LSPC_LU_DESC]], coefficients, 4, FALSE)</f>
        <v>Multi-family Residential</v>
      </c>
      <c r="H83" t="str">
        <f>VLOOKUP(Table1[[#This Row],[LSPC_LU_DESC]], coefficients, 6, FALSE)</f>
        <v>multi-family</v>
      </c>
    </row>
    <row r="84" spans="1:8" x14ac:dyDescent="0.25">
      <c r="A84">
        <v>1121</v>
      </c>
      <c r="B84" t="s">
        <v>173</v>
      </c>
      <c r="C84" t="s">
        <v>171</v>
      </c>
      <c r="D84" t="s">
        <v>172</v>
      </c>
      <c r="E84" t="s">
        <v>164</v>
      </c>
      <c r="F84">
        <v>52</v>
      </c>
      <c r="G84" t="str">
        <f>VLOOKUP(Table1[[#This Row],[LSPC_LU_DESC]], coefficients, 4, FALSE)</f>
        <v>Multi-family Residential</v>
      </c>
      <c r="H84" t="str">
        <f>VLOOKUP(Table1[[#This Row],[LSPC_LU_DESC]], coefficients, 6, FALSE)</f>
        <v>multi-family</v>
      </c>
    </row>
    <row r="85" spans="1:8" x14ac:dyDescent="0.25">
      <c r="A85">
        <v>1122</v>
      </c>
      <c r="B85" t="s">
        <v>174</v>
      </c>
      <c r="C85" t="s">
        <v>171</v>
      </c>
      <c r="D85" t="s">
        <v>172</v>
      </c>
      <c r="E85" t="s">
        <v>164</v>
      </c>
      <c r="F85">
        <v>52</v>
      </c>
      <c r="G85" t="str">
        <f>VLOOKUP(Table1[[#This Row],[LSPC_LU_DESC]], coefficients, 4, FALSE)</f>
        <v>Multi-family Residential</v>
      </c>
      <c r="H85" t="str">
        <f>VLOOKUP(Table1[[#This Row],[LSPC_LU_DESC]], coefficients, 6, FALSE)</f>
        <v>multi-family</v>
      </c>
    </row>
    <row r="86" spans="1:8" x14ac:dyDescent="0.25">
      <c r="A86">
        <v>1123</v>
      </c>
      <c r="B86" t="s">
        <v>175</v>
      </c>
      <c r="C86" t="s">
        <v>171</v>
      </c>
      <c r="D86" t="s">
        <v>172</v>
      </c>
      <c r="E86" t="s">
        <v>164</v>
      </c>
      <c r="F86">
        <v>52</v>
      </c>
      <c r="G86" t="str">
        <f>VLOOKUP(Table1[[#This Row],[LSPC_LU_DESC]], coefficients, 4, FALSE)</f>
        <v>Multi-family Residential</v>
      </c>
      <c r="H86" t="str">
        <f>VLOOKUP(Table1[[#This Row],[LSPC_LU_DESC]], coefficients, 6, FALSE)</f>
        <v>multi-family</v>
      </c>
    </row>
    <row r="87" spans="1:8" x14ac:dyDescent="0.25">
      <c r="A87">
        <v>1124</v>
      </c>
      <c r="B87" t="s">
        <v>176</v>
      </c>
      <c r="C87" t="s">
        <v>171</v>
      </c>
      <c r="D87" t="s">
        <v>172</v>
      </c>
      <c r="E87" t="s">
        <v>164</v>
      </c>
      <c r="F87">
        <v>52</v>
      </c>
      <c r="G87" t="str">
        <f>VLOOKUP(Table1[[#This Row],[LSPC_LU_DESC]], coefficients, 4, FALSE)</f>
        <v>Multi-family Residential</v>
      </c>
      <c r="H87" t="str">
        <f>VLOOKUP(Table1[[#This Row],[LSPC_LU_DESC]], coefficients, 6, FALSE)</f>
        <v>multi-family</v>
      </c>
    </row>
    <row r="88" spans="1:8" x14ac:dyDescent="0.25">
      <c r="A88">
        <v>1125</v>
      </c>
      <c r="B88" t="s">
        <v>177</v>
      </c>
      <c r="C88" t="s">
        <v>171</v>
      </c>
      <c r="D88" t="s">
        <v>172</v>
      </c>
      <c r="E88" t="s">
        <v>164</v>
      </c>
      <c r="F88">
        <v>52</v>
      </c>
      <c r="G88" t="str">
        <f>VLOOKUP(Table1[[#This Row],[LSPC_LU_DESC]], coefficients, 4, FALSE)</f>
        <v>Multi-family Residential</v>
      </c>
      <c r="H88" t="str">
        <f>VLOOKUP(Table1[[#This Row],[LSPC_LU_DESC]], coefficients, 6, FALSE)</f>
        <v>multi-family</v>
      </c>
    </row>
    <row r="89" spans="1:8" x14ac:dyDescent="0.25">
      <c r="A89">
        <v>1130</v>
      </c>
      <c r="B89" t="s">
        <v>178</v>
      </c>
      <c r="C89" t="s">
        <v>171</v>
      </c>
      <c r="D89" t="s">
        <v>172</v>
      </c>
      <c r="E89" t="s">
        <v>164</v>
      </c>
      <c r="F89">
        <v>52</v>
      </c>
      <c r="G89" t="str">
        <f>VLOOKUP(Table1[[#This Row],[LSPC_LU_DESC]], coefficients, 4, FALSE)</f>
        <v>Multi-family Residential</v>
      </c>
      <c r="H89" t="str">
        <f>VLOOKUP(Table1[[#This Row],[LSPC_LU_DESC]], coefficients, 6, FALSE)</f>
        <v>multi-family</v>
      </c>
    </row>
    <row r="90" spans="1:8" x14ac:dyDescent="0.25">
      <c r="A90">
        <v>1131</v>
      </c>
      <c r="B90" t="s">
        <v>179</v>
      </c>
      <c r="C90" t="s">
        <v>171</v>
      </c>
      <c r="D90" t="s">
        <v>172</v>
      </c>
      <c r="E90" t="s">
        <v>164</v>
      </c>
      <c r="F90">
        <v>52</v>
      </c>
      <c r="G90" t="str">
        <f>VLOOKUP(Table1[[#This Row],[LSPC_LU_DESC]], coefficients, 4, FALSE)</f>
        <v>Multi-family Residential</v>
      </c>
      <c r="H90" t="str">
        <f>VLOOKUP(Table1[[#This Row],[LSPC_LU_DESC]], coefficients, 6, FALSE)</f>
        <v>multi-family</v>
      </c>
    </row>
    <row r="91" spans="1:8" x14ac:dyDescent="0.25">
      <c r="A91">
        <v>1132</v>
      </c>
      <c r="B91" t="s">
        <v>180</v>
      </c>
      <c r="C91" t="s">
        <v>171</v>
      </c>
      <c r="D91" t="s">
        <v>172</v>
      </c>
      <c r="E91" t="s">
        <v>164</v>
      </c>
      <c r="F91">
        <v>52</v>
      </c>
      <c r="G91" t="str">
        <f>VLOOKUP(Table1[[#This Row],[LSPC_LU_DESC]], coefficients, 4, FALSE)</f>
        <v>Multi-family Residential</v>
      </c>
      <c r="H91" t="str">
        <f>VLOOKUP(Table1[[#This Row],[LSPC_LU_DESC]], coefficients, 6, FALSE)</f>
        <v>multi-family</v>
      </c>
    </row>
    <row r="92" spans="1:8" x14ac:dyDescent="0.25">
      <c r="A92">
        <v>1140</v>
      </c>
      <c r="B92" t="s">
        <v>150</v>
      </c>
      <c r="C92" t="s">
        <v>171</v>
      </c>
      <c r="D92" t="s">
        <v>172</v>
      </c>
      <c r="E92" t="s">
        <v>164</v>
      </c>
      <c r="F92">
        <v>52</v>
      </c>
      <c r="G92" t="str">
        <f>VLOOKUP(Table1[[#This Row],[LSPC_LU_DESC]], coefficients, 4, FALSE)</f>
        <v>Multi-family Residential</v>
      </c>
      <c r="H92" t="str">
        <f>VLOOKUP(Table1[[#This Row],[LSPC_LU_DESC]], coefficients, 6, FALSE)</f>
        <v>multi-family</v>
      </c>
    </row>
    <row r="93" spans="1:8" x14ac:dyDescent="0.25">
      <c r="A93">
        <v>1610</v>
      </c>
      <c r="B93" t="s">
        <v>261</v>
      </c>
      <c r="C93" t="s">
        <v>171</v>
      </c>
      <c r="D93" t="s">
        <v>172</v>
      </c>
      <c r="E93" t="s">
        <v>164</v>
      </c>
      <c r="F93">
        <v>52</v>
      </c>
      <c r="G93" t="str">
        <f>VLOOKUP(Table1[[#This Row],[LSPC_LU_DESC]], coefficients, 4, FALSE)</f>
        <v>Multi-family Residential</v>
      </c>
      <c r="H93" t="str">
        <f>VLOOKUP(Table1[[#This Row],[LSPC_LU_DESC]], coefficients, 6, FALSE)</f>
        <v>multi-family</v>
      </c>
    </row>
    <row r="94" spans="1:8" x14ac:dyDescent="0.25">
      <c r="A94">
        <v>1410</v>
      </c>
      <c r="B94" t="s">
        <v>115</v>
      </c>
      <c r="C94" t="s">
        <v>236</v>
      </c>
      <c r="D94" t="s">
        <v>237</v>
      </c>
      <c r="E94" t="s">
        <v>164</v>
      </c>
      <c r="F94">
        <v>60</v>
      </c>
      <c r="G94" t="str">
        <f>VLOOKUP(Table1[[#This Row],[LSPC_LU_DESC]], coefficients, 4, FALSE)</f>
        <v>Streets and Roads</v>
      </c>
      <c r="H94" t="str">
        <f>VLOOKUP(Table1[[#This Row],[LSPC_LU_DESC]], coefficients, 6, FALSE)</f>
        <v>surface street</v>
      </c>
    </row>
    <row r="95" spans="1:8" x14ac:dyDescent="0.25">
      <c r="A95">
        <v>1414</v>
      </c>
      <c r="B95" t="s">
        <v>243</v>
      </c>
      <c r="C95" t="s">
        <v>236</v>
      </c>
      <c r="D95" t="s">
        <v>237</v>
      </c>
      <c r="E95" t="s">
        <v>164</v>
      </c>
      <c r="F95">
        <v>60</v>
      </c>
      <c r="G95" t="str">
        <f>VLOOKUP(Table1[[#This Row],[LSPC_LU_DESC]], coefficients, 4, FALSE)</f>
        <v>Streets and Roads</v>
      </c>
      <c r="H95" t="str">
        <f>VLOOKUP(Table1[[#This Row],[LSPC_LU_DESC]], coefficients, 6, FALSE)</f>
        <v>surface street</v>
      </c>
    </row>
    <row r="96" spans="1:8" x14ac:dyDescent="0.25">
      <c r="A96">
        <v>1413</v>
      </c>
      <c r="B96" t="s">
        <v>240</v>
      </c>
      <c r="C96" t="s">
        <v>241</v>
      </c>
      <c r="D96" t="s">
        <v>242</v>
      </c>
      <c r="E96" t="s">
        <v>164</v>
      </c>
      <c r="F96">
        <v>61</v>
      </c>
      <c r="G96" t="str">
        <f>VLOOKUP(Table1[[#This Row],[LSPC_LU_DESC]], coefficients, 4, FALSE)</f>
        <v>Freeway</v>
      </c>
      <c r="H96" t="str">
        <f>VLOOKUP(Table1[[#This Row],[LSPC_LU_DESC]], coefficients, 6, FALSE)</f>
        <v>highway/arterial</v>
      </c>
    </row>
    <row r="97" spans="1:8" x14ac:dyDescent="0.25">
      <c r="A97">
        <v>1400</v>
      </c>
      <c r="B97" t="s">
        <v>233</v>
      </c>
      <c r="C97" t="s">
        <v>234</v>
      </c>
      <c r="D97" t="s">
        <v>235</v>
      </c>
      <c r="E97" t="s">
        <v>164</v>
      </c>
      <c r="F97">
        <v>62</v>
      </c>
      <c r="G97" t="str">
        <f>VLOOKUP(Table1[[#This Row],[LSPC_LU_DESC]], coefficients, 4, FALSE)</f>
        <v>Streets and Roads</v>
      </c>
      <c r="H97" t="str">
        <f>VLOOKUP(Table1[[#This Row],[LSPC_LU_DESC]], coefficients, 6, FALSE)</f>
        <v>surface street</v>
      </c>
    </row>
    <row r="98" spans="1:8" x14ac:dyDescent="0.25">
      <c r="A98">
        <v>1411</v>
      </c>
      <c r="B98" t="s">
        <v>238</v>
      </c>
      <c r="C98" t="s">
        <v>234</v>
      </c>
      <c r="D98" t="s">
        <v>235</v>
      </c>
      <c r="E98" t="s">
        <v>164</v>
      </c>
      <c r="F98">
        <v>62</v>
      </c>
      <c r="G98" t="str">
        <f>VLOOKUP(Table1[[#This Row],[LSPC_LU_DESC]], coefficients, 4, FALSE)</f>
        <v>Streets and Roads</v>
      </c>
      <c r="H98" t="str">
        <f>VLOOKUP(Table1[[#This Row],[LSPC_LU_DESC]], coefficients, 6, FALSE)</f>
        <v>surface street</v>
      </c>
    </row>
    <row r="99" spans="1:8" x14ac:dyDescent="0.25">
      <c r="A99">
        <v>1412</v>
      </c>
      <c r="B99" t="s">
        <v>239</v>
      </c>
      <c r="C99" t="s">
        <v>234</v>
      </c>
      <c r="D99" t="s">
        <v>235</v>
      </c>
      <c r="E99" t="s">
        <v>164</v>
      </c>
      <c r="F99">
        <v>62</v>
      </c>
      <c r="G99" t="str">
        <f>VLOOKUP(Table1[[#This Row],[LSPC_LU_DESC]], coefficients, 4, FALSE)</f>
        <v>Streets and Roads</v>
      </c>
      <c r="H99" t="str">
        <f>VLOOKUP(Table1[[#This Row],[LSPC_LU_DESC]], coefficients, 6, FALSE)</f>
        <v>surface street</v>
      </c>
    </row>
    <row r="100" spans="1:8" x14ac:dyDescent="0.25">
      <c r="A100">
        <v>1415</v>
      </c>
      <c r="B100" t="s">
        <v>244</v>
      </c>
      <c r="C100" t="s">
        <v>234</v>
      </c>
      <c r="D100" t="s">
        <v>235</v>
      </c>
      <c r="E100" t="s">
        <v>164</v>
      </c>
      <c r="F100">
        <v>62</v>
      </c>
      <c r="G100" t="str">
        <f>VLOOKUP(Table1[[#This Row],[LSPC_LU_DESC]], coefficients, 4, FALSE)</f>
        <v>Streets and Roads</v>
      </c>
      <c r="H100" t="str">
        <f>VLOOKUP(Table1[[#This Row],[LSPC_LU_DESC]], coefficients, 6, FALSE)</f>
        <v>surface street</v>
      </c>
    </row>
    <row r="101" spans="1:8" x14ac:dyDescent="0.25">
      <c r="A101">
        <v>1416</v>
      </c>
      <c r="B101" t="s">
        <v>245</v>
      </c>
      <c r="C101" t="s">
        <v>234</v>
      </c>
      <c r="D101" t="s">
        <v>235</v>
      </c>
      <c r="E101" t="s">
        <v>164</v>
      </c>
      <c r="F101">
        <v>62</v>
      </c>
      <c r="G101" t="str">
        <f>VLOOKUP(Table1[[#This Row],[LSPC_LU_DESC]], coefficients, 4, FALSE)</f>
        <v>Streets and Roads</v>
      </c>
      <c r="H101" t="str">
        <f>VLOOKUP(Table1[[#This Row],[LSPC_LU_DESC]], coefficients, 6, FALSE)</f>
        <v>surface street</v>
      </c>
    </row>
    <row r="102" spans="1:8" x14ac:dyDescent="0.25">
      <c r="A102">
        <v>1417</v>
      </c>
      <c r="B102" t="s">
        <v>246</v>
      </c>
      <c r="C102" t="s">
        <v>234</v>
      </c>
      <c r="D102" t="s">
        <v>235</v>
      </c>
      <c r="E102" t="s">
        <v>164</v>
      </c>
      <c r="F102">
        <v>62</v>
      </c>
      <c r="G102" t="str">
        <f>VLOOKUP(Table1[[#This Row],[LSPC_LU_DESC]], coefficients, 4, FALSE)</f>
        <v>Streets and Roads</v>
      </c>
      <c r="H102" t="str">
        <f>VLOOKUP(Table1[[#This Row],[LSPC_LU_DESC]], coefficients, 6, FALSE)</f>
        <v>surface street</v>
      </c>
    </row>
    <row r="103" spans="1:8" x14ac:dyDescent="0.25">
      <c r="A103">
        <v>1441</v>
      </c>
      <c r="B103" t="s">
        <v>258</v>
      </c>
      <c r="C103" t="s">
        <v>234</v>
      </c>
      <c r="D103" t="s">
        <v>235</v>
      </c>
      <c r="E103" t="s">
        <v>164</v>
      </c>
      <c r="F103">
        <v>62</v>
      </c>
      <c r="G103" t="str">
        <f>VLOOKUP(Table1[[#This Row],[LSPC_LU_DESC]], coefficients, 4, FALSE)</f>
        <v>Streets and Roads</v>
      </c>
      <c r="H103" t="str">
        <f>VLOOKUP(Table1[[#This Row],[LSPC_LU_DESC]], coefficients, 6, FALSE)</f>
        <v>surface street</v>
      </c>
    </row>
    <row r="104" spans="1:8" x14ac:dyDescent="0.25">
      <c r="A104">
        <v>1442</v>
      </c>
      <c r="B104" t="s">
        <v>259</v>
      </c>
      <c r="C104" t="s">
        <v>234</v>
      </c>
      <c r="D104" t="s">
        <v>235</v>
      </c>
      <c r="E104" t="s">
        <v>164</v>
      </c>
      <c r="F104">
        <v>62</v>
      </c>
      <c r="G104" t="str">
        <f>VLOOKUP(Table1[[#This Row],[LSPC_LU_DESC]], coefficients, 4, FALSE)</f>
        <v>Streets and Roads</v>
      </c>
      <c r="H104" t="str">
        <f>VLOOKUP(Table1[[#This Row],[LSPC_LU_DESC]], coefficients, 6, FALSE)</f>
        <v>surface street</v>
      </c>
    </row>
    <row r="105" spans="1:8" x14ac:dyDescent="0.25">
      <c r="A105">
        <v>1450</v>
      </c>
      <c r="B105" t="s">
        <v>128</v>
      </c>
      <c r="C105" t="s">
        <v>234</v>
      </c>
      <c r="D105" t="s">
        <v>235</v>
      </c>
      <c r="E105" t="s">
        <v>164</v>
      </c>
      <c r="F105">
        <v>62</v>
      </c>
      <c r="G105" t="str">
        <f>VLOOKUP(Table1[[#This Row],[LSPC_LU_DESC]], coefficients, 4, FALSE)</f>
        <v>Streets and Roads</v>
      </c>
      <c r="H105" t="str">
        <f>VLOOKUP(Table1[[#This Row],[LSPC_LU_DESC]], coefficients, 6, FALSE)</f>
        <v>surface street</v>
      </c>
    </row>
    <row r="106" spans="1:8" x14ac:dyDescent="0.25">
      <c r="A106">
        <v>1460</v>
      </c>
      <c r="B106" t="s">
        <v>118</v>
      </c>
      <c r="C106" t="s">
        <v>234</v>
      </c>
      <c r="D106" t="s">
        <v>235</v>
      </c>
      <c r="E106" t="s">
        <v>164</v>
      </c>
      <c r="F106">
        <v>62</v>
      </c>
      <c r="G106" t="str">
        <f>VLOOKUP(Table1[[#This Row],[LSPC_LU_DESC]], coefficients, 4, FALSE)</f>
        <v>Streets and Roads</v>
      </c>
      <c r="H106" t="str">
        <f>VLOOKUP(Table1[[#This Row],[LSPC_LU_DESC]], coefficients, 6, FALSE)</f>
        <v>surface street</v>
      </c>
    </row>
    <row r="107" spans="1:8" x14ac:dyDescent="0.25">
      <c r="A107">
        <v>1860</v>
      </c>
      <c r="B107" t="s">
        <v>270</v>
      </c>
      <c r="C107" t="s">
        <v>271</v>
      </c>
      <c r="D107" t="s">
        <v>217</v>
      </c>
      <c r="E107" t="s">
        <v>272</v>
      </c>
      <c r="F107">
        <v>70</v>
      </c>
      <c r="G107" t="str">
        <f>VLOOKUP(Table1[[#This Row],[LSPC_LU_DESC]], coefficients, 4, FALSE)</f>
        <v>Agriculture</v>
      </c>
      <c r="H107" t="str">
        <f>VLOOKUP(Table1[[#This Row],[LSPC_LU_DESC]], coefficients, 6, FALSE)</f>
        <v>agriculture</v>
      </c>
    </row>
    <row r="108" spans="1:8" x14ac:dyDescent="0.25">
      <c r="A108">
        <v>2000</v>
      </c>
      <c r="B108" t="s">
        <v>7</v>
      </c>
      <c r="C108" t="s">
        <v>271</v>
      </c>
      <c r="D108" t="s">
        <v>217</v>
      </c>
      <c r="E108" t="s">
        <v>272</v>
      </c>
      <c r="F108">
        <v>70</v>
      </c>
      <c r="G108" t="str">
        <f>VLOOKUP(Table1[[#This Row],[LSPC_LU_DESC]], coefficients, 4, FALSE)</f>
        <v>Agriculture</v>
      </c>
      <c r="H108" t="str">
        <f>VLOOKUP(Table1[[#This Row],[LSPC_LU_DESC]], coefficients, 6, FALSE)</f>
        <v>agriculture</v>
      </c>
    </row>
    <row r="109" spans="1:8" x14ac:dyDescent="0.25">
      <c r="A109">
        <v>2100</v>
      </c>
      <c r="B109" t="s">
        <v>19</v>
      </c>
      <c r="C109" t="s">
        <v>271</v>
      </c>
      <c r="D109" t="s">
        <v>217</v>
      </c>
      <c r="E109" t="s">
        <v>272</v>
      </c>
      <c r="F109">
        <v>70</v>
      </c>
      <c r="G109" t="str">
        <f>VLOOKUP(Table1[[#This Row],[LSPC_LU_DESC]], coefficients, 4, FALSE)</f>
        <v>Agriculture</v>
      </c>
      <c r="H109" t="str">
        <f>VLOOKUP(Table1[[#This Row],[LSPC_LU_DESC]], coefficients, 6, FALSE)</f>
        <v>agriculture</v>
      </c>
    </row>
    <row r="110" spans="1:8" x14ac:dyDescent="0.25">
      <c r="A110">
        <v>2110</v>
      </c>
      <c r="B110" t="s">
        <v>277</v>
      </c>
      <c r="C110" t="s">
        <v>271</v>
      </c>
      <c r="D110" t="s">
        <v>217</v>
      </c>
      <c r="E110" t="s">
        <v>272</v>
      </c>
      <c r="F110">
        <v>70</v>
      </c>
      <c r="G110" t="str">
        <f>VLOOKUP(Table1[[#This Row],[LSPC_LU_DESC]], coefficients, 4, FALSE)</f>
        <v>Agriculture</v>
      </c>
      <c r="H110" t="str">
        <f>VLOOKUP(Table1[[#This Row],[LSPC_LU_DESC]], coefficients, 6, FALSE)</f>
        <v>agriculture</v>
      </c>
    </row>
    <row r="111" spans="1:8" x14ac:dyDescent="0.25">
      <c r="A111">
        <v>2200</v>
      </c>
      <c r="B111" t="s">
        <v>13</v>
      </c>
      <c r="C111" t="s">
        <v>271</v>
      </c>
      <c r="D111" t="s">
        <v>217</v>
      </c>
      <c r="E111" t="s">
        <v>272</v>
      </c>
      <c r="F111">
        <v>70</v>
      </c>
      <c r="G111" t="str">
        <f>VLOOKUP(Table1[[#This Row],[LSPC_LU_DESC]], coefficients, 4, FALSE)</f>
        <v>Agriculture</v>
      </c>
      <c r="H111" t="str">
        <f>VLOOKUP(Table1[[#This Row],[LSPC_LU_DESC]], coefficients, 6, FALSE)</f>
        <v>agriculture</v>
      </c>
    </row>
    <row r="112" spans="1:8" x14ac:dyDescent="0.25">
      <c r="A112">
        <v>2300</v>
      </c>
      <c r="B112" t="s">
        <v>15</v>
      </c>
      <c r="C112" t="s">
        <v>271</v>
      </c>
      <c r="D112" t="s">
        <v>217</v>
      </c>
      <c r="E112" t="s">
        <v>272</v>
      </c>
      <c r="F112">
        <v>70</v>
      </c>
      <c r="G112" t="str">
        <f>VLOOKUP(Table1[[#This Row],[LSPC_LU_DESC]], coefficients, 4, FALSE)</f>
        <v>Agriculture</v>
      </c>
      <c r="H112" t="str">
        <f>VLOOKUP(Table1[[#This Row],[LSPC_LU_DESC]], coefficients, 6, FALSE)</f>
        <v>agriculture</v>
      </c>
    </row>
    <row r="113" spans="1:8" x14ac:dyDescent="0.25">
      <c r="A113">
        <v>2600</v>
      </c>
      <c r="B113" t="s">
        <v>11</v>
      </c>
      <c r="C113" t="s">
        <v>271</v>
      </c>
      <c r="D113" t="s">
        <v>217</v>
      </c>
      <c r="E113" t="s">
        <v>272</v>
      </c>
      <c r="F113">
        <v>70</v>
      </c>
      <c r="G113" t="str">
        <f>VLOOKUP(Table1[[#This Row],[LSPC_LU_DESC]], coefficients, 4, FALSE)</f>
        <v>Agriculture</v>
      </c>
      <c r="H113" t="str">
        <f>VLOOKUP(Table1[[#This Row],[LSPC_LU_DESC]], coefficients, 6, FALSE)</f>
        <v>agriculture</v>
      </c>
    </row>
    <row r="114" spans="1:8" x14ac:dyDescent="0.25">
      <c r="A114">
        <v>2120</v>
      </c>
      <c r="B114" t="s">
        <v>278</v>
      </c>
      <c r="C114" t="s">
        <v>279</v>
      </c>
      <c r="D114" t="s">
        <v>217</v>
      </c>
      <c r="E114" t="s">
        <v>280</v>
      </c>
      <c r="F114">
        <v>71</v>
      </c>
      <c r="G114" t="str">
        <f>VLOOKUP(Table1[[#This Row],[LSPC_LU_DESC]], coefficients, 4, FALSE)</f>
        <v>Agriculture</v>
      </c>
      <c r="H114" t="str">
        <f>VLOOKUP(Table1[[#This Row],[LSPC_LU_DESC]], coefficients, 6, FALSE)</f>
        <v>agriculture</v>
      </c>
    </row>
    <row r="115" spans="1:8" x14ac:dyDescent="0.25">
      <c r="A115">
        <v>2400</v>
      </c>
      <c r="B115" t="s">
        <v>9</v>
      </c>
      <c r="C115" t="s">
        <v>279</v>
      </c>
      <c r="D115" t="s">
        <v>217</v>
      </c>
      <c r="E115" t="s">
        <v>280</v>
      </c>
      <c r="F115">
        <v>71</v>
      </c>
      <c r="G115" t="str">
        <f>VLOOKUP(Table1[[#This Row],[LSPC_LU_DESC]], coefficients, 4, FALSE)</f>
        <v>Agriculture</v>
      </c>
      <c r="H115" t="str">
        <f>VLOOKUP(Table1[[#This Row],[LSPC_LU_DESC]], coefficients, 6, FALSE)</f>
        <v>agriculture</v>
      </c>
    </row>
    <row r="116" spans="1:8" x14ac:dyDescent="0.25">
      <c r="A116">
        <v>2500</v>
      </c>
      <c r="B116" t="s">
        <v>6</v>
      </c>
      <c r="C116" t="s">
        <v>279</v>
      </c>
      <c r="D116" t="s">
        <v>217</v>
      </c>
      <c r="E116" t="s">
        <v>280</v>
      </c>
      <c r="F116">
        <v>71</v>
      </c>
      <c r="G116" t="str">
        <f>VLOOKUP(Table1[[#This Row],[LSPC_LU_DESC]], coefficients, 4, FALSE)</f>
        <v>Agriculture</v>
      </c>
      <c r="H116" t="str">
        <f>VLOOKUP(Table1[[#This Row],[LSPC_LU_DESC]], coefficients, 6, FALSE)</f>
        <v>agriculture</v>
      </c>
    </row>
    <row r="117" spans="1:8" x14ac:dyDescent="0.25">
      <c r="A117">
        <v>2700</v>
      </c>
      <c r="B117" t="s">
        <v>17</v>
      </c>
      <c r="C117" t="s">
        <v>279</v>
      </c>
      <c r="D117" t="s">
        <v>217</v>
      </c>
      <c r="E117" t="s">
        <v>280</v>
      </c>
      <c r="F117">
        <v>71</v>
      </c>
      <c r="G117" t="str">
        <f>VLOOKUP(Table1[[#This Row],[LSPC_LU_DESC]], coefficients, 4, FALSE)</f>
        <v>Agriculture</v>
      </c>
      <c r="H117" t="str">
        <f>VLOOKUP(Table1[[#This Row],[LSPC_LU_DESC]], coefficients, 6, FALSE)</f>
        <v>agriculture</v>
      </c>
    </row>
    <row r="118" spans="1:8" x14ac:dyDescent="0.25">
      <c r="A118">
        <v>1880</v>
      </c>
      <c r="B118" t="s">
        <v>292</v>
      </c>
      <c r="C118" t="s">
        <v>288</v>
      </c>
      <c r="E118" t="s">
        <v>170</v>
      </c>
      <c r="F118">
        <v>75</v>
      </c>
      <c r="G118" t="str">
        <f>VLOOKUP(Table1[[#This Row],[LSPC_LU_DESC]], coefficients, 4, FALSE)</f>
        <v>Developed Open Space</v>
      </c>
      <c r="H118" t="str">
        <f>VLOOKUP(Table1[[#This Row],[LSPC_LU_DESC]], coefficients, 6, FALSE)</f>
        <v>developed open space</v>
      </c>
    </row>
    <row r="119" spans="1:8" x14ac:dyDescent="0.25">
      <c r="A119">
        <v>1810</v>
      </c>
      <c r="B119" t="s">
        <v>263</v>
      </c>
      <c r="C119" t="s">
        <v>264</v>
      </c>
      <c r="D119" t="s">
        <v>217</v>
      </c>
      <c r="E119" t="s">
        <v>265</v>
      </c>
      <c r="F119">
        <v>76</v>
      </c>
      <c r="G119" t="str">
        <f>VLOOKUP(Table1[[#This Row],[LSPC_LU_DESC]], coefficients, 4, FALSE)</f>
        <v>Developed Open Space</v>
      </c>
      <c r="H119" t="str">
        <f>VLOOKUP(Table1[[#This Row],[LSPC_LU_DESC]], coefficients, 6, FALSE)</f>
        <v>developed open space</v>
      </c>
    </row>
    <row r="120" spans="1:8" x14ac:dyDescent="0.25">
      <c r="A120">
        <v>1820</v>
      </c>
      <c r="B120" t="s">
        <v>266</v>
      </c>
      <c r="C120" t="s">
        <v>264</v>
      </c>
      <c r="D120" t="s">
        <v>217</v>
      </c>
      <c r="E120" t="s">
        <v>265</v>
      </c>
      <c r="F120">
        <v>76</v>
      </c>
      <c r="G120" t="str">
        <f>VLOOKUP(Table1[[#This Row],[LSPC_LU_DESC]], coefficients, 4, FALSE)</f>
        <v>Developed Open Space</v>
      </c>
      <c r="H120" t="str">
        <f>VLOOKUP(Table1[[#This Row],[LSPC_LU_DESC]], coefficients, 6, FALSE)</f>
        <v>developed open space</v>
      </c>
    </row>
    <row r="121" spans="1:8" x14ac:dyDescent="0.25">
      <c r="A121">
        <v>1840</v>
      </c>
      <c r="B121" t="s">
        <v>268</v>
      </c>
      <c r="C121" t="s">
        <v>264</v>
      </c>
      <c r="D121" t="s">
        <v>217</v>
      </c>
      <c r="E121" t="s">
        <v>265</v>
      </c>
      <c r="F121">
        <v>76</v>
      </c>
      <c r="G121" t="str">
        <f>VLOOKUP(Table1[[#This Row],[LSPC_LU_DESC]], coefficients, 4, FALSE)</f>
        <v>Developed Open Space</v>
      </c>
      <c r="H121" t="str">
        <f>VLOOKUP(Table1[[#This Row],[LSPC_LU_DESC]], coefficients, 6, FALSE)</f>
        <v>developed open space</v>
      </c>
    </row>
    <row r="122" spans="1:8" x14ac:dyDescent="0.25">
      <c r="A122">
        <v>1880</v>
      </c>
      <c r="B122" t="s">
        <v>295</v>
      </c>
      <c r="C122" t="s">
        <v>289</v>
      </c>
      <c r="E122" t="s">
        <v>170</v>
      </c>
      <c r="F122">
        <v>77</v>
      </c>
      <c r="G122" t="str">
        <f>VLOOKUP(Table1[[#This Row],[LSPC_LU_DESC]], coefficients, 4, FALSE)</f>
        <v>Open Space</v>
      </c>
      <c r="H122" t="str">
        <f>VLOOKUP(Table1[[#This Row],[LSPC_LU_DESC]], coefficients, 6, FALSE)</f>
        <v>open space</v>
      </c>
    </row>
    <row r="123" spans="1:8" x14ac:dyDescent="0.25">
      <c r="A123">
        <v>1880</v>
      </c>
      <c r="B123" s="1" t="s">
        <v>294</v>
      </c>
      <c r="C123" t="s">
        <v>290</v>
      </c>
      <c r="E123" t="s">
        <v>170</v>
      </c>
      <c r="F123">
        <v>78</v>
      </c>
      <c r="G123" t="str">
        <f>VLOOKUP(Table1[[#This Row],[LSPC_LU_DESC]], coefficients, 4, FALSE)</f>
        <v>Open Space</v>
      </c>
      <c r="H123" t="str">
        <f>VLOOKUP(Table1[[#This Row],[LSPC_LU_DESC]], coefficients, 6, FALSE)</f>
        <v>open space</v>
      </c>
    </row>
    <row r="124" spans="1:8" x14ac:dyDescent="0.25">
      <c r="A124">
        <v>1880</v>
      </c>
      <c r="B124" s="2" t="s">
        <v>293</v>
      </c>
      <c r="C124" t="s">
        <v>291</v>
      </c>
      <c r="E124" t="s">
        <v>170</v>
      </c>
      <c r="F124">
        <v>79</v>
      </c>
      <c r="G124" t="str">
        <f>VLOOKUP(Table1[[#This Row],[LSPC_LU_DESC]], coefficients, 4, FALSE)</f>
        <v>Open Space</v>
      </c>
      <c r="H124" t="str">
        <f>VLOOKUP(Table1[[#This Row],[LSPC_LU_DESC]], coefficients, 6, FALSE)</f>
        <v>open space</v>
      </c>
    </row>
    <row r="125" spans="1:8" x14ac:dyDescent="0.25">
      <c r="A125">
        <v>4000</v>
      </c>
      <c r="B125" t="s">
        <v>282</v>
      </c>
      <c r="C125" t="s">
        <v>283</v>
      </c>
      <c r="D125" t="s">
        <v>282</v>
      </c>
      <c r="E125" t="s">
        <v>282</v>
      </c>
      <c r="F125">
        <v>80</v>
      </c>
      <c r="G125" t="str">
        <f>VLOOKUP(Table1[[#This Row],[LSPC_LU_DESC]], coefficients, 4, FALSE)</f>
        <v>Water</v>
      </c>
      <c r="H125" t="str">
        <f>VLOOKUP(Table1[[#This Row],[LSPC_LU_DESC]], coefficients, 6, FALSE)</f>
        <v>water</v>
      </c>
    </row>
    <row r="126" spans="1:8" x14ac:dyDescent="0.25">
      <c r="A126">
        <v>4100</v>
      </c>
      <c r="B126" t="s">
        <v>109</v>
      </c>
      <c r="C126" t="s">
        <v>283</v>
      </c>
      <c r="D126" t="s">
        <v>282</v>
      </c>
      <c r="E126" t="s">
        <v>282</v>
      </c>
      <c r="F126">
        <v>80</v>
      </c>
      <c r="G126" t="str">
        <f>VLOOKUP(Table1[[#This Row],[LSPC_LU_DESC]], coefficients, 4, FALSE)</f>
        <v>Water</v>
      </c>
      <c r="H126" t="str">
        <f>VLOOKUP(Table1[[#This Row],[LSPC_LU_DESC]], coefficients, 6, FALSE)</f>
        <v>water</v>
      </c>
    </row>
    <row r="127" spans="1:8" x14ac:dyDescent="0.25">
      <c r="A127">
        <v>4400</v>
      </c>
      <c r="B127" t="s">
        <v>91</v>
      </c>
      <c r="C127" t="s">
        <v>283</v>
      </c>
      <c r="D127" t="s">
        <v>282</v>
      </c>
      <c r="E127" t="s">
        <v>282</v>
      </c>
      <c r="F127">
        <v>80</v>
      </c>
      <c r="G127" t="str">
        <f>VLOOKUP(Table1[[#This Row],[LSPC_LU_DESC]], coefficients, 4, FALSE)</f>
        <v>Water</v>
      </c>
      <c r="H127" t="str">
        <f>VLOOKUP(Table1[[#This Row],[LSPC_LU_DESC]], coefficients, 6, FALSE)</f>
        <v>water</v>
      </c>
    </row>
    <row r="128" spans="1:8" x14ac:dyDescent="0.25">
      <c r="A128">
        <v>4500</v>
      </c>
      <c r="B128" t="s">
        <v>284</v>
      </c>
      <c r="C128" t="s">
        <v>283</v>
      </c>
      <c r="D128" t="s">
        <v>282</v>
      </c>
      <c r="E128" t="s">
        <v>282</v>
      </c>
      <c r="F128">
        <v>80</v>
      </c>
      <c r="G128" t="str">
        <f>VLOOKUP(Table1[[#This Row],[LSPC_LU_DESC]], coefficients, 4, FALSE)</f>
        <v>Water</v>
      </c>
      <c r="H128" t="str">
        <f>VLOOKUP(Table1[[#This Row],[LSPC_LU_DESC]], coefficients, 6, FALSE)</f>
        <v>water</v>
      </c>
    </row>
    <row r="129" spans="1:9" x14ac:dyDescent="0.25">
      <c r="A129">
        <v>1272</v>
      </c>
      <c r="B129" t="s">
        <v>215</v>
      </c>
      <c r="C129" t="s">
        <v>216</v>
      </c>
      <c r="D129" t="s">
        <v>217</v>
      </c>
      <c r="E129" t="s">
        <v>170</v>
      </c>
      <c r="F129">
        <v>9999</v>
      </c>
      <c r="G129" t="str">
        <f>VLOOKUP(Table1[[#This Row],[LSPC_LU_DESC]], coefficients, 4, FALSE)</f>
        <v>Developed Open Space</v>
      </c>
      <c r="H129" t="str">
        <f>VLOOKUP(Table1[[#This Row],[LSPC_LU_DESC]], coefficients, 6, FALSE)</f>
        <v>developed open space</v>
      </c>
    </row>
    <row r="130" spans="1:9" x14ac:dyDescent="0.25">
      <c r="A130">
        <v>1800</v>
      </c>
      <c r="B130" t="s">
        <v>89</v>
      </c>
      <c r="C130" t="s">
        <v>216</v>
      </c>
      <c r="D130" t="s">
        <v>217</v>
      </c>
      <c r="E130" t="s">
        <v>170</v>
      </c>
      <c r="F130">
        <v>9999</v>
      </c>
      <c r="G130" t="str">
        <f>VLOOKUP(Table1[[#This Row],[LSPC_LU_DESC]], coefficients, 4, FALSE)</f>
        <v>Developed Open Space</v>
      </c>
      <c r="H130" t="str">
        <f>VLOOKUP(Table1[[#This Row],[LSPC_LU_DESC]], coefficients, 6, FALSE)</f>
        <v>developed open space</v>
      </c>
    </row>
    <row r="131" spans="1:9" x14ac:dyDescent="0.25">
      <c r="A131">
        <v>1830</v>
      </c>
      <c r="B131" t="s">
        <v>267</v>
      </c>
      <c r="C131" t="s">
        <v>216</v>
      </c>
      <c r="D131" t="s">
        <v>217</v>
      </c>
      <c r="E131" t="s">
        <v>170</v>
      </c>
      <c r="F131">
        <v>9999</v>
      </c>
      <c r="G131" t="str">
        <f>VLOOKUP(Table1[[#This Row],[LSPC_LU_DESC]], coefficients, 4, FALSE)</f>
        <v>Developed Open Space</v>
      </c>
      <c r="H131" t="str">
        <f>VLOOKUP(Table1[[#This Row],[LSPC_LU_DESC]], coefficients, 6, FALSE)</f>
        <v>developed open space</v>
      </c>
    </row>
    <row r="132" spans="1:9" x14ac:dyDescent="0.25">
      <c r="A132">
        <v>1850</v>
      </c>
      <c r="B132" t="s">
        <v>269</v>
      </c>
      <c r="C132" t="s">
        <v>216</v>
      </c>
      <c r="D132" t="s">
        <v>217</v>
      </c>
      <c r="E132" t="s">
        <v>170</v>
      </c>
      <c r="F132">
        <v>9999</v>
      </c>
      <c r="G132" t="str">
        <f>VLOOKUP(Table1[[#This Row],[LSPC_LU_DESC]], coefficients, 4, FALSE)</f>
        <v>Developed Open Space</v>
      </c>
      <c r="H132" t="str">
        <f>VLOOKUP(Table1[[#This Row],[LSPC_LU_DESC]], coefficients, 6, FALSE)</f>
        <v>developed open space</v>
      </c>
    </row>
    <row r="133" spans="1:9" x14ac:dyDescent="0.25">
      <c r="A133">
        <v>1870</v>
      </c>
      <c r="B133" t="s">
        <v>273</v>
      </c>
      <c r="C133" t="s">
        <v>216</v>
      </c>
      <c r="D133" t="s">
        <v>217</v>
      </c>
      <c r="E133" t="s">
        <v>170</v>
      </c>
      <c r="F133">
        <v>9999</v>
      </c>
      <c r="G133" t="str">
        <f>VLOOKUP(Table1[[#This Row],[LSPC_LU_DESC]], coefficients, 4, FALSE)</f>
        <v>Developed Open Space</v>
      </c>
      <c r="H133" t="str">
        <f>VLOOKUP(Table1[[#This Row],[LSPC_LU_DESC]], coefficients, 6, FALSE)</f>
        <v>developed open space</v>
      </c>
    </row>
    <row r="134" spans="1:9" x14ac:dyDescent="0.25">
      <c r="A134">
        <v>1880</v>
      </c>
      <c r="B134" t="s">
        <v>274</v>
      </c>
      <c r="C134" t="s">
        <v>216</v>
      </c>
      <c r="D134" t="s">
        <v>217</v>
      </c>
      <c r="E134" t="s">
        <v>170</v>
      </c>
      <c r="F134">
        <v>9999</v>
      </c>
      <c r="G134" t="str">
        <f>VLOOKUP(Table1[[#This Row],[LSPC_LU_DESC]], coefficients, 4, FALSE)</f>
        <v>Developed Open Space</v>
      </c>
      <c r="H134" t="str">
        <f>VLOOKUP(Table1[[#This Row],[LSPC_LU_DESC]], coefficients, 6, FALSE)</f>
        <v>developed open space</v>
      </c>
    </row>
    <row r="135" spans="1:9" x14ac:dyDescent="0.25">
      <c r="A135">
        <v>1890</v>
      </c>
      <c r="B135" t="s">
        <v>275</v>
      </c>
      <c r="C135" t="s">
        <v>216</v>
      </c>
      <c r="D135" t="s">
        <v>217</v>
      </c>
      <c r="E135" t="s">
        <v>170</v>
      </c>
      <c r="F135">
        <v>9999</v>
      </c>
      <c r="G135" t="str">
        <f>VLOOKUP(Table1[[#This Row],[LSPC_LU_DESC]], coefficients, 4, FALSE)</f>
        <v>Developed Open Space</v>
      </c>
      <c r="H135" t="str">
        <f>VLOOKUP(Table1[[#This Row],[LSPC_LU_DESC]], coefficients, 6, FALSE)</f>
        <v>developed open space</v>
      </c>
    </row>
    <row r="136" spans="1:9" x14ac:dyDescent="0.25">
      <c r="A136">
        <v>3000</v>
      </c>
      <c r="B136" t="s">
        <v>281</v>
      </c>
      <c r="C136" t="s">
        <v>216</v>
      </c>
      <c r="D136" t="s">
        <v>217</v>
      </c>
      <c r="E136" t="s">
        <v>170</v>
      </c>
      <c r="F136">
        <v>9999</v>
      </c>
      <c r="G136" t="str">
        <f>VLOOKUP(Table1[[#This Row],[LSPC_LU_DESC]], coefficients, 4, FALSE)</f>
        <v>Developed Open Space</v>
      </c>
      <c r="H136" t="str">
        <f>VLOOKUP(Table1[[#This Row],[LSPC_LU_DESC]], coefficients, 6, FALSE)</f>
        <v>developed open space</v>
      </c>
    </row>
    <row r="137" spans="1:9" x14ac:dyDescent="0.25">
      <c r="A137">
        <v>3100</v>
      </c>
      <c r="B137" t="s">
        <v>135</v>
      </c>
      <c r="C137" t="s">
        <v>216</v>
      </c>
      <c r="D137" t="s">
        <v>217</v>
      </c>
      <c r="E137" t="s">
        <v>170</v>
      </c>
      <c r="F137">
        <v>9999</v>
      </c>
      <c r="G137" t="str">
        <f>VLOOKUP(Table1[[#This Row],[LSPC_LU_DESC]], coefficients, 4, FALSE)</f>
        <v>Developed Open Space</v>
      </c>
      <c r="H137" t="str">
        <f>VLOOKUP(Table1[[#This Row],[LSPC_LU_DESC]], coefficients, 6, FALSE)</f>
        <v>developed open space</v>
      </c>
    </row>
    <row r="138" spans="1:9" x14ac:dyDescent="0.25">
      <c r="A138">
        <v>3200</v>
      </c>
      <c r="B138" t="s">
        <v>94</v>
      </c>
      <c r="C138" t="s">
        <v>216</v>
      </c>
      <c r="D138" t="s">
        <v>217</v>
      </c>
      <c r="E138" t="s">
        <v>170</v>
      </c>
      <c r="F138">
        <v>9999</v>
      </c>
      <c r="G138" t="str">
        <f>VLOOKUP(Table1[[#This Row],[LSPC_LU_DESC]], coefficients, 4, FALSE)</f>
        <v>Developed Open Space</v>
      </c>
      <c r="H138" t="str">
        <f>VLOOKUP(Table1[[#This Row],[LSPC_LU_DESC]], coefficients, 6, FALSE)</f>
        <v>developed open space</v>
      </c>
    </row>
    <row r="139" spans="1:9" x14ac:dyDescent="0.25">
      <c r="A139">
        <v>3400</v>
      </c>
      <c r="B139" t="s">
        <v>86</v>
      </c>
      <c r="C139" t="s">
        <v>216</v>
      </c>
      <c r="D139" t="s">
        <v>217</v>
      </c>
      <c r="E139" t="s">
        <v>170</v>
      </c>
      <c r="F139">
        <v>9999</v>
      </c>
      <c r="G139" t="str">
        <f>VLOOKUP(Table1[[#This Row],[LSPC_LU_DESC]], coefficients, 4, FALSE)</f>
        <v>Developed Open Space</v>
      </c>
      <c r="H139" t="str">
        <f>VLOOKUP(Table1[[#This Row],[LSPC_LU_DESC]], coefficients, 6, FALSE)</f>
        <v>developed open space</v>
      </c>
    </row>
    <row r="140" spans="1:9" x14ac:dyDescent="0.25">
      <c r="A140">
        <v>7777</v>
      </c>
      <c r="B140" t="s">
        <v>285</v>
      </c>
      <c r="C140" t="s">
        <v>216</v>
      </c>
      <c r="D140" t="s">
        <v>217</v>
      </c>
      <c r="E140" t="s">
        <v>170</v>
      </c>
      <c r="F140">
        <v>9999</v>
      </c>
      <c r="G140" t="str">
        <f>VLOOKUP(Table1[[#This Row],[LSPC_LU_DESC]], coefficients, 4, FALSE)</f>
        <v>Developed Open Space</v>
      </c>
      <c r="H140" t="str">
        <f>VLOOKUP(Table1[[#This Row],[LSPC_LU_DESC]], coefficients, 6, FALSE)</f>
        <v>developed open space</v>
      </c>
    </row>
    <row r="141" spans="1:9" x14ac:dyDescent="0.25">
      <c r="A141">
        <v>8888</v>
      </c>
      <c r="B141" t="s">
        <v>286</v>
      </c>
      <c r="C141" t="s">
        <v>216</v>
      </c>
      <c r="D141" t="s">
        <v>217</v>
      </c>
      <c r="E141" t="s">
        <v>170</v>
      </c>
      <c r="F141">
        <v>9999</v>
      </c>
      <c r="G141" t="str">
        <f>VLOOKUP(Table1[[#This Row],[LSPC_LU_DESC]], coefficients, 4, FALSE)</f>
        <v>Developed Open Space</v>
      </c>
      <c r="H141" t="str">
        <f>VLOOKUP(Table1[[#This Row],[LSPC_LU_DESC]], coefficients, 6, FALSE)</f>
        <v>developed open space</v>
      </c>
    </row>
    <row r="142" spans="1:9" x14ac:dyDescent="0.25">
      <c r="A142" s="3">
        <v>1151</v>
      </c>
      <c r="B142" s="3" t="s">
        <v>143</v>
      </c>
      <c r="C142" s="3" t="s">
        <v>144</v>
      </c>
      <c r="D142" s="3" t="s">
        <v>138</v>
      </c>
      <c r="E142" s="3" t="s">
        <v>139</v>
      </c>
      <c r="F142" s="3"/>
      <c r="G142" s="3"/>
      <c r="H142" s="3"/>
      <c r="I142" s="3"/>
    </row>
    <row r="143" spans="1:9" x14ac:dyDescent="0.25">
      <c r="A143" s="3">
        <v>1152</v>
      </c>
      <c r="B143" s="3" t="s">
        <v>151</v>
      </c>
      <c r="C143" s="3" t="s">
        <v>144</v>
      </c>
      <c r="D143" s="3" t="s">
        <v>138</v>
      </c>
      <c r="E143" s="3" t="s">
        <v>139</v>
      </c>
      <c r="F143" s="3"/>
      <c r="G143" s="3"/>
      <c r="H143" s="3"/>
      <c r="I143" s="3"/>
    </row>
    <row r="144" spans="1:9" x14ac:dyDescent="0.25">
      <c r="A144" s="3">
        <v>1224</v>
      </c>
      <c r="B144" s="3" t="s">
        <v>67</v>
      </c>
      <c r="C144" s="3" t="s">
        <v>52</v>
      </c>
      <c r="D144" s="3" t="s">
        <v>23</v>
      </c>
      <c r="E144" s="3" t="s">
        <v>23</v>
      </c>
      <c r="F144" s="3" t="e">
        <f t="shared" ref="F144:F149" si="0">VLOOKUP($A144, lspc, 3, FALSE)</f>
        <v>#N/A</v>
      </c>
      <c r="G144" s="3" t="e">
        <f t="shared" ref="G144:G149" si="1">VLOOKUP($A144, lspc, 4, FALSE)</f>
        <v>#N/A</v>
      </c>
      <c r="H144" s="3" t="e">
        <f t="shared" ref="H144:H149" si="2">VLOOKUP($A144, lspc, 5, FALSE)</f>
        <v>#N/A</v>
      </c>
      <c r="I144" s="3" t="e">
        <f t="shared" ref="I144:I149" si="3">VLOOKUP($A144, lspc, 6, FALSE)</f>
        <v>#N/A</v>
      </c>
    </row>
    <row r="145" spans="1:9" x14ac:dyDescent="0.25">
      <c r="A145" s="3">
        <v>1234</v>
      </c>
      <c r="B145" s="3" t="s">
        <v>32</v>
      </c>
      <c r="C145" s="3" t="s">
        <v>33</v>
      </c>
      <c r="D145" s="3" t="s">
        <v>23</v>
      </c>
      <c r="E145" s="3" t="s">
        <v>23</v>
      </c>
      <c r="F145" s="3" t="e">
        <f t="shared" si="0"/>
        <v>#N/A</v>
      </c>
      <c r="G145" s="3" t="e">
        <f t="shared" si="1"/>
        <v>#N/A</v>
      </c>
      <c r="H145" s="3" t="e">
        <f t="shared" si="2"/>
        <v>#N/A</v>
      </c>
      <c r="I145" s="3" t="e">
        <f t="shared" si="3"/>
        <v>#N/A</v>
      </c>
    </row>
    <row r="146" spans="1:9" x14ac:dyDescent="0.25">
      <c r="A146" s="3">
        <v>1821</v>
      </c>
      <c r="B146" s="3" t="s">
        <v>107</v>
      </c>
      <c r="C146" s="3" t="s">
        <v>89</v>
      </c>
      <c r="D146" s="3" t="s">
        <v>87</v>
      </c>
      <c r="E146" s="3" t="s">
        <v>87</v>
      </c>
      <c r="F146" s="3" t="e">
        <f t="shared" si="0"/>
        <v>#N/A</v>
      </c>
      <c r="G146" s="3" t="e">
        <f t="shared" si="1"/>
        <v>#N/A</v>
      </c>
      <c r="H146" s="3" t="e">
        <f t="shared" si="2"/>
        <v>#N/A</v>
      </c>
      <c r="I146" s="3" t="e">
        <f t="shared" si="3"/>
        <v>#N/A</v>
      </c>
    </row>
    <row r="147" spans="1:9" x14ac:dyDescent="0.25">
      <c r="A147" s="3">
        <v>1822</v>
      </c>
      <c r="B147" s="3" t="s">
        <v>88</v>
      </c>
      <c r="C147" s="3" t="s">
        <v>89</v>
      </c>
      <c r="D147" s="3" t="s">
        <v>87</v>
      </c>
      <c r="E147" s="3" t="s">
        <v>87</v>
      </c>
      <c r="F147" s="3" t="e">
        <f t="shared" si="0"/>
        <v>#N/A</v>
      </c>
      <c r="G147" s="3" t="e">
        <f t="shared" si="1"/>
        <v>#N/A</v>
      </c>
      <c r="H147" s="3" t="e">
        <f t="shared" si="2"/>
        <v>#N/A</v>
      </c>
      <c r="I147" s="3" t="e">
        <f t="shared" si="3"/>
        <v>#N/A</v>
      </c>
    </row>
    <row r="148" spans="1:9" x14ac:dyDescent="0.25">
      <c r="A148" s="3">
        <v>1831</v>
      </c>
      <c r="B148" s="3" t="s">
        <v>102</v>
      </c>
      <c r="C148" s="3" t="s">
        <v>89</v>
      </c>
      <c r="D148" s="3" t="s">
        <v>87</v>
      </c>
      <c r="E148" s="3" t="s">
        <v>87</v>
      </c>
      <c r="F148" s="3" t="e">
        <f t="shared" si="0"/>
        <v>#N/A</v>
      </c>
      <c r="G148" s="3" t="e">
        <f t="shared" si="1"/>
        <v>#N/A</v>
      </c>
      <c r="H148" s="3" t="e">
        <f t="shared" si="2"/>
        <v>#N/A</v>
      </c>
      <c r="I148" s="3" t="e">
        <f t="shared" si="3"/>
        <v>#N/A</v>
      </c>
    </row>
    <row r="149" spans="1:9" x14ac:dyDescent="0.25">
      <c r="A149" s="3">
        <v>1832</v>
      </c>
      <c r="B149" s="3" t="s">
        <v>106</v>
      </c>
      <c r="C149" s="3" t="s">
        <v>89</v>
      </c>
      <c r="D149" s="3" t="s">
        <v>87</v>
      </c>
      <c r="E149" s="3" t="s">
        <v>87</v>
      </c>
      <c r="F149" s="3" t="e">
        <f t="shared" si="0"/>
        <v>#N/A</v>
      </c>
      <c r="G149" s="3" t="e">
        <f t="shared" si="1"/>
        <v>#N/A</v>
      </c>
      <c r="H149" s="3" t="e">
        <f t="shared" si="2"/>
        <v>#N/A</v>
      </c>
      <c r="I149" s="3" t="e">
        <f t="shared" si="3"/>
        <v>#N/A</v>
      </c>
    </row>
  </sheetData>
  <sortState xmlns:xlrd2="http://schemas.microsoft.com/office/spreadsheetml/2017/richdata2" ref="A2:H141">
    <sortCondition ref="F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workbookViewId="0">
      <selection activeCell="B2" sqref="B2"/>
    </sheetView>
  </sheetViews>
  <sheetFormatPr defaultRowHeight="15" x14ac:dyDescent="0.25"/>
  <cols>
    <col min="2" max="2" width="29.42578125" customWidth="1"/>
    <col min="3" max="3" width="25.28515625" customWidth="1"/>
    <col min="4" max="4" width="19.42578125" customWidth="1"/>
    <col min="5" max="5" width="14.28515625" customWidth="1"/>
    <col min="6" max="6" width="15.140625" customWidth="1"/>
    <col min="7" max="7" width="12.85546875" customWidth="1"/>
    <col min="8" max="8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156</v>
      </c>
      <c r="G1" t="s">
        <v>157</v>
      </c>
      <c r="H1" t="s">
        <v>158</v>
      </c>
      <c r="I1" t="s">
        <v>159</v>
      </c>
    </row>
    <row r="2" spans="1:9" x14ac:dyDescent="0.25">
      <c r="A2">
        <v>1111</v>
      </c>
      <c r="B2" t="s">
        <v>155</v>
      </c>
      <c r="C2" t="s">
        <v>153</v>
      </c>
      <c r="D2" t="s">
        <v>138</v>
      </c>
      <c r="E2" t="s">
        <v>139</v>
      </c>
      <c r="F2" t="str">
        <f>VLOOKUP($A2, lspc, 3, FALSE)</f>
        <v>RESSFH</v>
      </c>
      <c r="G2" t="str">
        <f t="shared" ref="G2:G33" si="0">VLOOKUP($A2, lspc, 4, FALSE)</f>
        <v>Res-HDSF</v>
      </c>
      <c r="H2" t="str">
        <f t="shared" ref="H2:H33" si="1">VLOOKUP($A2, lspc, 5, FALSE)</f>
        <v>Devperv</v>
      </c>
      <c r="I2">
        <f t="shared" ref="I2:I33" si="2">VLOOKUP($A2, lspc, 6, FALSE)</f>
        <v>50</v>
      </c>
    </row>
    <row r="3" spans="1:9" x14ac:dyDescent="0.25">
      <c r="A3">
        <v>1112</v>
      </c>
      <c r="B3" t="s">
        <v>152</v>
      </c>
      <c r="C3" t="s">
        <v>153</v>
      </c>
      <c r="D3" t="s">
        <v>138</v>
      </c>
      <c r="E3" t="s">
        <v>139</v>
      </c>
      <c r="F3" t="str">
        <f t="shared" ref="F3:F66" si="3">VLOOKUP($A3, lspc, 3, FALSE)</f>
        <v>RESSFH</v>
      </c>
      <c r="G3" t="str">
        <f t="shared" si="0"/>
        <v>Res-HDSF</v>
      </c>
      <c r="H3" t="str">
        <f t="shared" si="1"/>
        <v>Devperv</v>
      </c>
      <c r="I3">
        <f t="shared" si="2"/>
        <v>50</v>
      </c>
    </row>
    <row r="4" spans="1:9" x14ac:dyDescent="0.25">
      <c r="A4">
        <v>1121</v>
      </c>
      <c r="B4" t="s">
        <v>146</v>
      </c>
      <c r="C4" t="s">
        <v>141</v>
      </c>
      <c r="D4" t="s">
        <v>138</v>
      </c>
      <c r="E4" t="s">
        <v>142</v>
      </c>
      <c r="F4" t="str">
        <f t="shared" si="3"/>
        <v>RESMF</v>
      </c>
      <c r="G4" t="str">
        <f t="shared" si="0"/>
        <v>Res-MF</v>
      </c>
      <c r="H4" t="str">
        <f t="shared" si="1"/>
        <v>Devperv</v>
      </c>
      <c r="I4">
        <f t="shared" si="2"/>
        <v>52</v>
      </c>
    </row>
    <row r="5" spans="1:9" x14ac:dyDescent="0.25">
      <c r="A5">
        <v>1122</v>
      </c>
      <c r="B5" t="s">
        <v>145</v>
      </c>
      <c r="C5" t="s">
        <v>141</v>
      </c>
      <c r="D5" t="s">
        <v>138</v>
      </c>
      <c r="E5" t="s">
        <v>142</v>
      </c>
      <c r="F5" t="str">
        <f t="shared" si="3"/>
        <v>RESMF</v>
      </c>
      <c r="G5" t="str">
        <f t="shared" si="0"/>
        <v>Res-MF</v>
      </c>
      <c r="H5" t="str">
        <f t="shared" si="1"/>
        <v>Devperv</v>
      </c>
      <c r="I5">
        <f t="shared" si="2"/>
        <v>52</v>
      </c>
    </row>
    <row r="6" spans="1:9" x14ac:dyDescent="0.25">
      <c r="A6">
        <v>1123</v>
      </c>
      <c r="B6" t="s">
        <v>154</v>
      </c>
      <c r="C6" t="s">
        <v>141</v>
      </c>
      <c r="D6" t="s">
        <v>138</v>
      </c>
      <c r="E6" t="s">
        <v>142</v>
      </c>
      <c r="F6" t="str">
        <f t="shared" si="3"/>
        <v>RESMF</v>
      </c>
      <c r="G6" t="str">
        <f t="shared" si="0"/>
        <v>Res-MF</v>
      </c>
      <c r="H6" t="str">
        <f t="shared" si="1"/>
        <v>Devperv</v>
      </c>
      <c r="I6">
        <f t="shared" si="2"/>
        <v>52</v>
      </c>
    </row>
    <row r="7" spans="1:9" x14ac:dyDescent="0.25">
      <c r="A7">
        <v>1124</v>
      </c>
      <c r="B7" t="s">
        <v>147</v>
      </c>
      <c r="C7" t="s">
        <v>141</v>
      </c>
      <c r="D7" t="s">
        <v>138</v>
      </c>
      <c r="E7" t="s">
        <v>142</v>
      </c>
      <c r="F7" t="str">
        <f t="shared" si="3"/>
        <v>RESMF</v>
      </c>
      <c r="G7" t="str">
        <f t="shared" si="0"/>
        <v>Res-MF</v>
      </c>
      <c r="H7" t="str">
        <f t="shared" si="1"/>
        <v>Devperv</v>
      </c>
      <c r="I7">
        <f t="shared" si="2"/>
        <v>52</v>
      </c>
    </row>
    <row r="8" spans="1:9" x14ac:dyDescent="0.25">
      <c r="A8">
        <v>1125</v>
      </c>
      <c r="B8" t="s">
        <v>140</v>
      </c>
      <c r="C8" t="s">
        <v>141</v>
      </c>
      <c r="D8" t="s">
        <v>138</v>
      </c>
      <c r="E8" t="s">
        <v>142</v>
      </c>
      <c r="F8" t="str">
        <f t="shared" si="3"/>
        <v>RESMF</v>
      </c>
      <c r="G8" t="str">
        <f t="shared" si="0"/>
        <v>Res-MF</v>
      </c>
      <c r="H8" t="str">
        <f t="shared" si="1"/>
        <v>Devperv</v>
      </c>
      <c r="I8">
        <f t="shared" si="2"/>
        <v>52</v>
      </c>
    </row>
    <row r="9" spans="1:9" x14ac:dyDescent="0.25">
      <c r="A9">
        <v>1131</v>
      </c>
      <c r="B9" t="s">
        <v>148</v>
      </c>
      <c r="C9" t="s">
        <v>137</v>
      </c>
      <c r="D9" t="s">
        <v>138</v>
      </c>
      <c r="E9" t="s">
        <v>139</v>
      </c>
      <c r="F9" t="str">
        <f t="shared" si="3"/>
        <v>RESMF</v>
      </c>
      <c r="G9" t="str">
        <f t="shared" si="0"/>
        <v>Res-MF</v>
      </c>
      <c r="H9" t="str">
        <f t="shared" si="1"/>
        <v>Devperv</v>
      </c>
      <c r="I9">
        <f t="shared" si="2"/>
        <v>52</v>
      </c>
    </row>
    <row r="10" spans="1:9" x14ac:dyDescent="0.25">
      <c r="A10">
        <v>1132</v>
      </c>
      <c r="B10" t="s">
        <v>136</v>
      </c>
      <c r="C10" t="s">
        <v>137</v>
      </c>
      <c r="D10" t="s">
        <v>138</v>
      </c>
      <c r="E10" t="s">
        <v>139</v>
      </c>
      <c r="F10" t="str">
        <f t="shared" si="3"/>
        <v>RESMF</v>
      </c>
      <c r="G10" t="str">
        <f t="shared" si="0"/>
        <v>Res-MF</v>
      </c>
      <c r="H10" t="str">
        <f t="shared" si="1"/>
        <v>Devperv</v>
      </c>
      <c r="I10">
        <f t="shared" si="2"/>
        <v>52</v>
      </c>
    </row>
    <row r="11" spans="1:9" x14ac:dyDescent="0.25">
      <c r="A11">
        <v>1140</v>
      </c>
      <c r="B11" t="s">
        <v>149</v>
      </c>
      <c r="C11" t="s">
        <v>150</v>
      </c>
      <c r="D11" t="s">
        <v>138</v>
      </c>
      <c r="E11" t="s">
        <v>142</v>
      </c>
      <c r="F11" t="str">
        <f>VLOOKUP($A11, lspc, 3, FALSE)</f>
        <v>RESMF</v>
      </c>
      <c r="G11" t="str">
        <f t="shared" si="0"/>
        <v>Res-MF</v>
      </c>
      <c r="H11" t="str">
        <f t="shared" si="1"/>
        <v>Devperv</v>
      </c>
      <c r="I11">
        <f t="shared" si="2"/>
        <v>52</v>
      </c>
    </row>
    <row r="12" spans="1:9" x14ac:dyDescent="0.25">
      <c r="A12">
        <v>1151</v>
      </c>
      <c r="B12" t="s">
        <v>143</v>
      </c>
      <c r="C12" t="s">
        <v>144</v>
      </c>
      <c r="D12" t="s">
        <v>138</v>
      </c>
      <c r="E12" t="s">
        <v>139</v>
      </c>
      <c r="F12" t="e">
        <f>VLOOKUP($A12, lspc, 3, FALSE)</f>
        <v>#N/A</v>
      </c>
      <c r="G12" t="e">
        <f t="shared" si="0"/>
        <v>#N/A</v>
      </c>
      <c r="H12" t="e">
        <f t="shared" si="1"/>
        <v>#N/A</v>
      </c>
      <c r="I12" t="e">
        <f t="shared" si="2"/>
        <v>#N/A</v>
      </c>
    </row>
    <row r="13" spans="1:9" x14ac:dyDescent="0.25">
      <c r="A13">
        <v>1152</v>
      </c>
      <c r="B13" t="s">
        <v>151</v>
      </c>
      <c r="C13" t="s">
        <v>144</v>
      </c>
      <c r="D13" t="s">
        <v>138</v>
      </c>
      <c r="E13" t="s">
        <v>139</v>
      </c>
      <c r="F13" t="e">
        <f t="shared" si="3"/>
        <v>#N/A</v>
      </c>
      <c r="G13" t="e">
        <f t="shared" si="0"/>
        <v>#N/A</v>
      </c>
      <c r="H13" t="e">
        <f t="shared" si="1"/>
        <v>#N/A</v>
      </c>
      <c r="I13" t="e">
        <f t="shared" si="2"/>
        <v>#N/A</v>
      </c>
    </row>
    <row r="14" spans="1:9" x14ac:dyDescent="0.25">
      <c r="A14">
        <v>1211</v>
      </c>
      <c r="B14" t="s">
        <v>62</v>
      </c>
      <c r="C14" t="s">
        <v>22</v>
      </c>
      <c r="D14" t="s">
        <v>23</v>
      </c>
      <c r="E14" t="s">
        <v>23</v>
      </c>
      <c r="F14" t="str">
        <f t="shared" si="3"/>
        <v>COMM</v>
      </c>
      <c r="G14" t="str">
        <f t="shared" si="0"/>
        <v>Commercial</v>
      </c>
      <c r="H14" t="str">
        <f t="shared" si="1"/>
        <v>Devperv</v>
      </c>
      <c r="I14">
        <f t="shared" si="2"/>
        <v>10</v>
      </c>
    </row>
    <row r="15" spans="1:9" x14ac:dyDescent="0.25">
      <c r="A15">
        <v>1212</v>
      </c>
      <c r="B15" t="s">
        <v>39</v>
      </c>
      <c r="C15" t="s">
        <v>22</v>
      </c>
      <c r="D15" t="s">
        <v>23</v>
      </c>
      <c r="E15" t="s">
        <v>23</v>
      </c>
      <c r="F15" t="str">
        <f t="shared" si="3"/>
        <v>COMM</v>
      </c>
      <c r="G15" t="str">
        <f t="shared" si="0"/>
        <v>Commercial</v>
      </c>
      <c r="H15" t="str">
        <f t="shared" si="1"/>
        <v>Devperv</v>
      </c>
      <c r="I15">
        <f t="shared" si="2"/>
        <v>10</v>
      </c>
    </row>
    <row r="16" spans="1:9" x14ac:dyDescent="0.25">
      <c r="A16">
        <v>1213</v>
      </c>
      <c r="B16" t="s">
        <v>21</v>
      </c>
      <c r="C16" t="s">
        <v>22</v>
      </c>
      <c r="D16" t="s">
        <v>23</v>
      </c>
      <c r="E16" t="s">
        <v>23</v>
      </c>
      <c r="F16" t="str">
        <f t="shared" si="3"/>
        <v>COMM</v>
      </c>
      <c r="G16" t="str">
        <f t="shared" si="0"/>
        <v>Commercial</v>
      </c>
      <c r="H16" t="str">
        <f t="shared" si="1"/>
        <v>Devperv</v>
      </c>
      <c r="I16">
        <f t="shared" si="2"/>
        <v>10</v>
      </c>
    </row>
    <row r="17" spans="1:9" x14ac:dyDescent="0.25">
      <c r="A17">
        <v>1221</v>
      </c>
      <c r="B17" t="s">
        <v>51</v>
      </c>
      <c r="C17" t="s">
        <v>52</v>
      </c>
      <c r="D17" t="s">
        <v>23</v>
      </c>
      <c r="E17" t="s">
        <v>23</v>
      </c>
      <c r="F17" t="str">
        <f t="shared" si="3"/>
        <v>COMM</v>
      </c>
      <c r="G17" t="str">
        <f t="shared" si="0"/>
        <v>Commercial</v>
      </c>
      <c r="H17" t="str">
        <f t="shared" si="1"/>
        <v>Devperv</v>
      </c>
      <c r="I17">
        <f t="shared" si="2"/>
        <v>10</v>
      </c>
    </row>
    <row r="18" spans="1:9" x14ac:dyDescent="0.25">
      <c r="A18">
        <v>1222</v>
      </c>
      <c r="B18" t="s">
        <v>65</v>
      </c>
      <c r="C18" t="s">
        <v>52</v>
      </c>
      <c r="D18" t="s">
        <v>23</v>
      </c>
      <c r="E18" t="s">
        <v>23</v>
      </c>
      <c r="F18" t="str">
        <f t="shared" si="3"/>
        <v>COMM</v>
      </c>
      <c r="G18" t="str">
        <f t="shared" si="0"/>
        <v>Commercial</v>
      </c>
      <c r="H18" t="str">
        <f t="shared" si="1"/>
        <v>Devperv</v>
      </c>
      <c r="I18">
        <f t="shared" si="2"/>
        <v>10</v>
      </c>
    </row>
    <row r="19" spans="1:9" x14ac:dyDescent="0.25">
      <c r="A19">
        <v>1223</v>
      </c>
      <c r="B19" t="s">
        <v>69</v>
      </c>
      <c r="C19" t="s">
        <v>52</v>
      </c>
      <c r="D19" t="s">
        <v>23</v>
      </c>
      <c r="E19" t="s">
        <v>23</v>
      </c>
      <c r="F19" t="str">
        <f t="shared" si="3"/>
        <v>COMM</v>
      </c>
      <c r="G19" t="str">
        <f t="shared" si="0"/>
        <v>Commercial</v>
      </c>
      <c r="H19" t="str">
        <f t="shared" si="1"/>
        <v>Devperv</v>
      </c>
      <c r="I19">
        <f t="shared" si="2"/>
        <v>10</v>
      </c>
    </row>
    <row r="20" spans="1:9" x14ac:dyDescent="0.25">
      <c r="A20">
        <v>1224</v>
      </c>
      <c r="B20" t="s">
        <v>67</v>
      </c>
      <c r="C20" t="s">
        <v>52</v>
      </c>
      <c r="D20" t="s">
        <v>23</v>
      </c>
      <c r="E20" t="s">
        <v>23</v>
      </c>
      <c r="F20" t="e">
        <f t="shared" si="3"/>
        <v>#N/A</v>
      </c>
      <c r="G20" t="e">
        <f t="shared" si="0"/>
        <v>#N/A</v>
      </c>
      <c r="H20" t="e">
        <f t="shared" si="1"/>
        <v>#N/A</v>
      </c>
      <c r="I20" t="e">
        <f t="shared" si="2"/>
        <v>#N/A</v>
      </c>
    </row>
    <row r="21" spans="1:9" x14ac:dyDescent="0.25">
      <c r="A21">
        <v>1231</v>
      </c>
      <c r="B21" t="s">
        <v>47</v>
      </c>
      <c r="C21" t="s">
        <v>33</v>
      </c>
      <c r="D21" t="s">
        <v>23</v>
      </c>
      <c r="E21" t="s">
        <v>23</v>
      </c>
      <c r="F21" t="str">
        <f t="shared" si="3"/>
        <v>COMM</v>
      </c>
      <c r="G21" t="str">
        <f t="shared" si="0"/>
        <v>Commercial</v>
      </c>
      <c r="H21" t="str">
        <f t="shared" si="1"/>
        <v>Devperv</v>
      </c>
      <c r="I21">
        <f t="shared" si="2"/>
        <v>10</v>
      </c>
    </row>
    <row r="22" spans="1:9" x14ac:dyDescent="0.25">
      <c r="A22">
        <v>1232</v>
      </c>
      <c r="B22" t="s">
        <v>56</v>
      </c>
      <c r="C22" t="s">
        <v>33</v>
      </c>
      <c r="D22" t="s">
        <v>23</v>
      </c>
      <c r="E22" t="s">
        <v>23</v>
      </c>
      <c r="F22" t="str">
        <f t="shared" si="3"/>
        <v>COMM</v>
      </c>
      <c r="G22" t="str">
        <f t="shared" si="0"/>
        <v>Commercial</v>
      </c>
      <c r="H22" t="str">
        <f t="shared" si="1"/>
        <v>Devperv</v>
      </c>
      <c r="I22">
        <f t="shared" si="2"/>
        <v>10</v>
      </c>
    </row>
    <row r="23" spans="1:9" x14ac:dyDescent="0.25">
      <c r="A23">
        <v>1233</v>
      </c>
      <c r="B23" t="s">
        <v>49</v>
      </c>
      <c r="C23" t="s">
        <v>33</v>
      </c>
      <c r="D23" t="s">
        <v>23</v>
      </c>
      <c r="E23" t="s">
        <v>23</v>
      </c>
      <c r="F23" t="str">
        <f t="shared" si="3"/>
        <v>COMM</v>
      </c>
      <c r="G23" t="str">
        <f t="shared" si="0"/>
        <v>Commercial</v>
      </c>
      <c r="H23" t="str">
        <f t="shared" si="1"/>
        <v>Devperv</v>
      </c>
      <c r="I23">
        <f t="shared" si="2"/>
        <v>10</v>
      </c>
    </row>
    <row r="24" spans="1:9" x14ac:dyDescent="0.25">
      <c r="A24">
        <v>1234</v>
      </c>
      <c r="B24" t="s">
        <v>32</v>
      </c>
      <c r="C24" t="s">
        <v>33</v>
      </c>
      <c r="D24" t="s">
        <v>23</v>
      </c>
      <c r="E24" t="s">
        <v>23</v>
      </c>
      <c r="F24" t="e">
        <f t="shared" si="3"/>
        <v>#N/A</v>
      </c>
      <c r="G24" t="e">
        <f t="shared" si="0"/>
        <v>#N/A</v>
      </c>
      <c r="H24" t="e">
        <f t="shared" si="1"/>
        <v>#N/A</v>
      </c>
      <c r="I24" t="e">
        <f t="shared" si="2"/>
        <v>#N/A</v>
      </c>
    </row>
    <row r="25" spans="1:9" x14ac:dyDescent="0.25">
      <c r="A25">
        <v>1241</v>
      </c>
      <c r="B25" t="s">
        <v>54</v>
      </c>
      <c r="C25" t="s">
        <v>27</v>
      </c>
      <c r="D25" t="s">
        <v>23</v>
      </c>
      <c r="E25" t="s">
        <v>23</v>
      </c>
      <c r="F25" t="str">
        <f t="shared" si="3"/>
        <v>COMM</v>
      </c>
      <c r="G25" t="str">
        <f t="shared" si="0"/>
        <v>Commercial</v>
      </c>
      <c r="H25" t="str">
        <f t="shared" si="1"/>
        <v>Devperv</v>
      </c>
      <c r="I25">
        <f t="shared" si="2"/>
        <v>10</v>
      </c>
    </row>
    <row r="26" spans="1:9" x14ac:dyDescent="0.25">
      <c r="A26">
        <v>1242</v>
      </c>
      <c r="B26" t="s">
        <v>28</v>
      </c>
      <c r="C26" t="s">
        <v>27</v>
      </c>
      <c r="D26" t="s">
        <v>23</v>
      </c>
      <c r="E26" t="s">
        <v>23</v>
      </c>
      <c r="F26" t="str">
        <f t="shared" si="3"/>
        <v>COMM</v>
      </c>
      <c r="G26" t="str">
        <f t="shared" si="0"/>
        <v>Commercial</v>
      </c>
      <c r="H26" t="str">
        <f t="shared" si="1"/>
        <v>Devperv</v>
      </c>
      <c r="I26">
        <f t="shared" si="2"/>
        <v>10</v>
      </c>
    </row>
    <row r="27" spans="1:9" x14ac:dyDescent="0.25">
      <c r="A27">
        <v>1243</v>
      </c>
      <c r="B27" t="s">
        <v>36</v>
      </c>
      <c r="C27" t="s">
        <v>27</v>
      </c>
      <c r="D27" t="s">
        <v>23</v>
      </c>
      <c r="E27" t="s">
        <v>23</v>
      </c>
      <c r="F27" t="str">
        <f t="shared" si="3"/>
        <v>COMM</v>
      </c>
      <c r="G27" t="str">
        <f t="shared" si="0"/>
        <v>Commercial</v>
      </c>
      <c r="H27" t="str">
        <f t="shared" si="1"/>
        <v>Devperv</v>
      </c>
      <c r="I27">
        <f t="shared" si="2"/>
        <v>10</v>
      </c>
    </row>
    <row r="28" spans="1:9" x14ac:dyDescent="0.25">
      <c r="A28">
        <v>1244</v>
      </c>
      <c r="B28" t="s">
        <v>53</v>
      </c>
      <c r="C28" t="s">
        <v>27</v>
      </c>
      <c r="D28" t="s">
        <v>23</v>
      </c>
      <c r="E28" t="s">
        <v>23</v>
      </c>
      <c r="F28" t="str">
        <f t="shared" si="3"/>
        <v>COMM</v>
      </c>
      <c r="G28" t="str">
        <f t="shared" si="0"/>
        <v>Commercial</v>
      </c>
      <c r="H28" t="str">
        <f t="shared" si="1"/>
        <v>Devperv</v>
      </c>
      <c r="I28">
        <f t="shared" si="2"/>
        <v>10</v>
      </c>
    </row>
    <row r="29" spans="1:9" x14ac:dyDescent="0.25">
      <c r="A29">
        <v>1245</v>
      </c>
      <c r="B29" t="s">
        <v>58</v>
      </c>
      <c r="C29" t="s">
        <v>27</v>
      </c>
      <c r="D29" t="s">
        <v>23</v>
      </c>
      <c r="E29" t="s">
        <v>23</v>
      </c>
      <c r="F29" t="str">
        <f t="shared" si="3"/>
        <v>COMM</v>
      </c>
      <c r="G29" t="str">
        <f t="shared" si="0"/>
        <v>Commercial</v>
      </c>
      <c r="H29" t="str">
        <f t="shared" si="1"/>
        <v>Devperv</v>
      </c>
      <c r="I29">
        <f t="shared" si="2"/>
        <v>10</v>
      </c>
    </row>
    <row r="30" spans="1:9" x14ac:dyDescent="0.25">
      <c r="A30">
        <v>1246</v>
      </c>
      <c r="B30" t="s">
        <v>45</v>
      </c>
      <c r="C30" t="s">
        <v>27</v>
      </c>
      <c r="D30" t="s">
        <v>23</v>
      </c>
      <c r="E30" t="s">
        <v>23</v>
      </c>
      <c r="F30" t="str">
        <f t="shared" si="3"/>
        <v>COMM</v>
      </c>
      <c r="G30" t="str">
        <f t="shared" si="0"/>
        <v>Commercial</v>
      </c>
      <c r="H30" t="str">
        <f t="shared" si="1"/>
        <v>Devperv</v>
      </c>
      <c r="I30">
        <f t="shared" si="2"/>
        <v>10</v>
      </c>
    </row>
    <row r="31" spans="1:9" x14ac:dyDescent="0.25">
      <c r="A31">
        <v>1247</v>
      </c>
      <c r="B31" t="s">
        <v>26</v>
      </c>
      <c r="C31" t="s">
        <v>27</v>
      </c>
      <c r="D31" t="s">
        <v>23</v>
      </c>
      <c r="E31" t="s">
        <v>23</v>
      </c>
      <c r="F31" t="str">
        <f t="shared" si="3"/>
        <v>COMM</v>
      </c>
      <c r="G31" t="str">
        <f t="shared" si="0"/>
        <v>Commercial</v>
      </c>
      <c r="H31" t="str">
        <f t="shared" si="1"/>
        <v>Devperv</v>
      </c>
      <c r="I31">
        <f t="shared" si="2"/>
        <v>10</v>
      </c>
    </row>
    <row r="32" spans="1:9" x14ac:dyDescent="0.25">
      <c r="A32">
        <v>1251</v>
      </c>
      <c r="B32" t="s">
        <v>46</v>
      </c>
      <c r="C32" t="s">
        <v>35</v>
      </c>
      <c r="D32" t="s">
        <v>23</v>
      </c>
      <c r="E32" t="s">
        <v>23</v>
      </c>
      <c r="F32" t="str">
        <f t="shared" si="3"/>
        <v>COMM</v>
      </c>
      <c r="G32" t="str">
        <f t="shared" si="0"/>
        <v>Commercial</v>
      </c>
      <c r="H32" t="str">
        <f t="shared" si="1"/>
        <v>Devperv</v>
      </c>
      <c r="I32">
        <f t="shared" si="2"/>
        <v>10</v>
      </c>
    </row>
    <row r="33" spans="1:9" x14ac:dyDescent="0.25">
      <c r="A33">
        <v>1252</v>
      </c>
      <c r="B33" t="s">
        <v>48</v>
      </c>
      <c r="C33" t="s">
        <v>35</v>
      </c>
      <c r="D33" t="s">
        <v>23</v>
      </c>
      <c r="E33" t="s">
        <v>23</v>
      </c>
      <c r="F33" t="str">
        <f t="shared" si="3"/>
        <v>COMM</v>
      </c>
      <c r="G33" t="str">
        <f t="shared" si="0"/>
        <v>Commercial</v>
      </c>
      <c r="H33" t="str">
        <f t="shared" si="1"/>
        <v>Devperv</v>
      </c>
      <c r="I33">
        <f t="shared" si="2"/>
        <v>10</v>
      </c>
    </row>
    <row r="34" spans="1:9" x14ac:dyDescent="0.25">
      <c r="A34">
        <v>1253</v>
      </c>
      <c r="B34" t="s">
        <v>34</v>
      </c>
      <c r="C34" t="s">
        <v>35</v>
      </c>
      <c r="D34" t="s">
        <v>23</v>
      </c>
      <c r="E34" t="s">
        <v>23</v>
      </c>
      <c r="F34" t="str">
        <f t="shared" si="3"/>
        <v>COMM</v>
      </c>
      <c r="G34" t="str">
        <f t="shared" ref="G34:G65" si="4">VLOOKUP($A34, lspc, 4, FALSE)</f>
        <v>Commercial</v>
      </c>
      <c r="H34" t="str">
        <f t="shared" ref="H34:H65" si="5">VLOOKUP($A34, lspc, 5, FALSE)</f>
        <v>Devperv</v>
      </c>
      <c r="I34">
        <f t="shared" ref="I34:I65" si="6">VLOOKUP($A34, lspc, 6, FALSE)</f>
        <v>10</v>
      </c>
    </row>
    <row r="35" spans="1:9" x14ac:dyDescent="0.25">
      <c r="A35">
        <v>1261</v>
      </c>
      <c r="B35" t="s">
        <v>24</v>
      </c>
      <c r="C35" t="s">
        <v>25</v>
      </c>
      <c r="D35" t="s">
        <v>23</v>
      </c>
      <c r="E35" t="s">
        <v>23</v>
      </c>
      <c r="F35" t="str">
        <f t="shared" si="3"/>
        <v>EDU</v>
      </c>
      <c r="G35" t="str">
        <f t="shared" si="4"/>
        <v>Education</v>
      </c>
      <c r="H35" t="str">
        <f t="shared" si="5"/>
        <v>Devperv</v>
      </c>
      <c r="I35">
        <f t="shared" si="6"/>
        <v>20</v>
      </c>
    </row>
    <row r="36" spans="1:9" x14ac:dyDescent="0.25">
      <c r="A36">
        <v>1262</v>
      </c>
      <c r="B36" t="s">
        <v>66</v>
      </c>
      <c r="C36" t="s">
        <v>25</v>
      </c>
      <c r="D36" t="s">
        <v>23</v>
      </c>
      <c r="E36" t="s">
        <v>23</v>
      </c>
      <c r="F36" t="str">
        <f t="shared" si="3"/>
        <v>EDU</v>
      </c>
      <c r="G36" t="str">
        <f t="shared" si="4"/>
        <v>Education</v>
      </c>
      <c r="H36" t="str">
        <f t="shared" si="5"/>
        <v>Devperv</v>
      </c>
      <c r="I36">
        <f t="shared" si="6"/>
        <v>20</v>
      </c>
    </row>
    <row r="37" spans="1:9" x14ac:dyDescent="0.25">
      <c r="A37">
        <v>1263</v>
      </c>
      <c r="B37" t="s">
        <v>59</v>
      </c>
      <c r="C37" t="s">
        <v>25</v>
      </c>
      <c r="D37" t="s">
        <v>23</v>
      </c>
      <c r="E37" t="s">
        <v>23</v>
      </c>
      <c r="F37" t="str">
        <f t="shared" si="3"/>
        <v>EDU</v>
      </c>
      <c r="G37" t="str">
        <f t="shared" si="4"/>
        <v>Education</v>
      </c>
      <c r="H37" t="str">
        <f t="shared" si="5"/>
        <v>Devperv</v>
      </c>
      <c r="I37">
        <f t="shared" si="6"/>
        <v>20</v>
      </c>
    </row>
    <row r="38" spans="1:9" x14ac:dyDescent="0.25">
      <c r="A38">
        <v>1264</v>
      </c>
      <c r="B38" t="s">
        <v>61</v>
      </c>
      <c r="C38" t="s">
        <v>25</v>
      </c>
      <c r="D38" t="s">
        <v>23</v>
      </c>
      <c r="E38" t="s">
        <v>23</v>
      </c>
      <c r="F38" t="str">
        <f t="shared" si="3"/>
        <v>EDU</v>
      </c>
      <c r="G38" t="str">
        <f t="shared" si="4"/>
        <v>Education</v>
      </c>
      <c r="H38" t="str">
        <f t="shared" si="5"/>
        <v>Devperv</v>
      </c>
      <c r="I38">
        <f t="shared" si="6"/>
        <v>20</v>
      </c>
    </row>
    <row r="39" spans="1:9" x14ac:dyDescent="0.25">
      <c r="A39">
        <v>1265</v>
      </c>
      <c r="B39" t="s">
        <v>60</v>
      </c>
      <c r="C39" t="s">
        <v>25</v>
      </c>
      <c r="D39" t="s">
        <v>23</v>
      </c>
      <c r="E39" t="s">
        <v>23</v>
      </c>
      <c r="F39" t="str">
        <f t="shared" si="3"/>
        <v>EDU</v>
      </c>
      <c r="G39" t="str">
        <f t="shared" si="4"/>
        <v>Education</v>
      </c>
      <c r="H39" t="str">
        <f t="shared" si="5"/>
        <v>Devperv</v>
      </c>
      <c r="I39">
        <f t="shared" si="6"/>
        <v>20</v>
      </c>
    </row>
    <row r="40" spans="1:9" x14ac:dyDescent="0.25">
      <c r="A40">
        <v>1266</v>
      </c>
      <c r="B40" t="s">
        <v>29</v>
      </c>
      <c r="C40" t="s">
        <v>25</v>
      </c>
      <c r="D40" t="s">
        <v>23</v>
      </c>
      <c r="E40" t="s">
        <v>23</v>
      </c>
      <c r="F40" t="str">
        <f t="shared" si="3"/>
        <v>EDU</v>
      </c>
      <c r="G40" t="str">
        <f t="shared" si="4"/>
        <v>Education</v>
      </c>
      <c r="H40" t="str">
        <f t="shared" si="5"/>
        <v>Devperv</v>
      </c>
      <c r="I40">
        <f t="shared" si="6"/>
        <v>20</v>
      </c>
    </row>
    <row r="41" spans="1:9" x14ac:dyDescent="0.25">
      <c r="A41">
        <v>1271</v>
      </c>
      <c r="B41" t="s">
        <v>42</v>
      </c>
      <c r="C41" t="s">
        <v>43</v>
      </c>
      <c r="D41" t="s">
        <v>23</v>
      </c>
      <c r="E41" t="s">
        <v>23</v>
      </c>
      <c r="F41" t="str">
        <f t="shared" si="3"/>
        <v>COMM</v>
      </c>
      <c r="G41" t="str">
        <f t="shared" si="4"/>
        <v>Commercial</v>
      </c>
      <c r="H41" t="str">
        <f t="shared" si="5"/>
        <v>Devperv</v>
      </c>
      <c r="I41">
        <f t="shared" si="6"/>
        <v>10</v>
      </c>
    </row>
    <row r="42" spans="1:9" x14ac:dyDescent="0.25">
      <c r="A42">
        <v>1272</v>
      </c>
      <c r="B42" t="s">
        <v>113</v>
      </c>
      <c r="C42" t="s">
        <v>43</v>
      </c>
      <c r="D42" t="s">
        <v>87</v>
      </c>
      <c r="E42" t="s">
        <v>87</v>
      </c>
      <c r="F42" t="str">
        <f t="shared" si="3"/>
        <v>OSVAC</v>
      </c>
      <c r="G42" t="str">
        <f t="shared" si="4"/>
        <v>OS_IMP</v>
      </c>
      <c r="H42" t="str">
        <f t="shared" si="5"/>
        <v>OpenSpace</v>
      </c>
      <c r="I42">
        <f t="shared" si="6"/>
        <v>9999</v>
      </c>
    </row>
    <row r="43" spans="1:9" x14ac:dyDescent="0.25">
      <c r="A43">
        <v>1273</v>
      </c>
      <c r="B43" t="s">
        <v>101</v>
      </c>
      <c r="C43" t="s">
        <v>43</v>
      </c>
      <c r="D43" t="s">
        <v>87</v>
      </c>
      <c r="E43" t="s">
        <v>87</v>
      </c>
      <c r="F43" t="str">
        <f t="shared" si="3"/>
        <v>IND</v>
      </c>
      <c r="G43" t="str">
        <f t="shared" si="4"/>
        <v>Industrial</v>
      </c>
      <c r="H43" t="str">
        <f t="shared" si="5"/>
        <v>Devperv</v>
      </c>
      <c r="I43">
        <f t="shared" si="6"/>
        <v>30</v>
      </c>
    </row>
    <row r="44" spans="1:9" x14ac:dyDescent="0.25">
      <c r="A44">
        <v>1311</v>
      </c>
      <c r="B44" t="s">
        <v>84</v>
      </c>
      <c r="C44" t="s">
        <v>74</v>
      </c>
      <c r="D44" t="s">
        <v>72</v>
      </c>
      <c r="E44" t="s">
        <v>72</v>
      </c>
      <c r="F44" t="str">
        <f t="shared" si="3"/>
        <v>IND</v>
      </c>
      <c r="G44" t="str">
        <f t="shared" si="4"/>
        <v>Industrial</v>
      </c>
      <c r="H44" t="str">
        <f t="shared" si="5"/>
        <v>Devperv</v>
      </c>
      <c r="I44">
        <f t="shared" si="6"/>
        <v>30</v>
      </c>
    </row>
    <row r="45" spans="1:9" x14ac:dyDescent="0.25">
      <c r="A45">
        <v>1312</v>
      </c>
      <c r="B45" t="s">
        <v>77</v>
      </c>
      <c r="C45" t="s">
        <v>74</v>
      </c>
      <c r="D45" t="s">
        <v>72</v>
      </c>
      <c r="E45" t="s">
        <v>72</v>
      </c>
      <c r="F45" t="str">
        <f t="shared" si="3"/>
        <v>IND</v>
      </c>
      <c r="G45" t="str">
        <f t="shared" si="4"/>
        <v>Industrial</v>
      </c>
      <c r="H45" t="str">
        <f t="shared" si="5"/>
        <v>Devperv</v>
      </c>
      <c r="I45">
        <f t="shared" si="6"/>
        <v>30</v>
      </c>
    </row>
    <row r="46" spans="1:9" x14ac:dyDescent="0.25">
      <c r="A46">
        <v>1313</v>
      </c>
      <c r="B46" t="s">
        <v>73</v>
      </c>
      <c r="C46" t="s">
        <v>74</v>
      </c>
      <c r="D46" t="s">
        <v>72</v>
      </c>
      <c r="E46" t="s">
        <v>72</v>
      </c>
      <c r="F46" t="str">
        <f t="shared" si="3"/>
        <v>IND</v>
      </c>
      <c r="G46" t="str">
        <f t="shared" si="4"/>
        <v>Industrial</v>
      </c>
      <c r="H46" t="str">
        <f t="shared" si="5"/>
        <v>Devperv</v>
      </c>
      <c r="I46">
        <f t="shared" si="6"/>
        <v>30</v>
      </c>
    </row>
    <row r="47" spans="1:9" x14ac:dyDescent="0.25">
      <c r="A47">
        <v>1314</v>
      </c>
      <c r="B47" t="s">
        <v>78</v>
      </c>
      <c r="C47" t="s">
        <v>74</v>
      </c>
      <c r="D47" t="s">
        <v>72</v>
      </c>
      <c r="E47" t="s">
        <v>72</v>
      </c>
      <c r="F47" t="str">
        <f t="shared" si="3"/>
        <v>IND</v>
      </c>
      <c r="G47" t="str">
        <f t="shared" si="4"/>
        <v>Industrial</v>
      </c>
      <c r="H47" t="str">
        <f t="shared" si="5"/>
        <v>Devperv</v>
      </c>
      <c r="I47">
        <f t="shared" si="6"/>
        <v>30</v>
      </c>
    </row>
    <row r="48" spans="1:9" x14ac:dyDescent="0.25">
      <c r="A48">
        <v>1321</v>
      </c>
      <c r="B48" t="s">
        <v>75</v>
      </c>
      <c r="C48" t="s">
        <v>71</v>
      </c>
      <c r="D48" t="s">
        <v>72</v>
      </c>
      <c r="E48" t="s">
        <v>72</v>
      </c>
      <c r="F48" t="str">
        <f t="shared" si="3"/>
        <v>IND</v>
      </c>
      <c r="G48" t="str">
        <f t="shared" si="4"/>
        <v>Industrial</v>
      </c>
      <c r="H48" t="str">
        <f t="shared" si="5"/>
        <v>Devperv</v>
      </c>
      <c r="I48">
        <f t="shared" si="6"/>
        <v>30</v>
      </c>
    </row>
    <row r="49" spans="1:9" x14ac:dyDescent="0.25">
      <c r="A49">
        <v>1322</v>
      </c>
      <c r="B49" t="s">
        <v>79</v>
      </c>
      <c r="C49" t="s">
        <v>71</v>
      </c>
      <c r="D49" t="s">
        <v>72</v>
      </c>
      <c r="E49" t="s">
        <v>72</v>
      </c>
      <c r="F49" t="str">
        <f t="shared" si="3"/>
        <v>IND</v>
      </c>
      <c r="G49" t="str">
        <f t="shared" si="4"/>
        <v>Industrial</v>
      </c>
      <c r="H49" t="str">
        <f t="shared" si="5"/>
        <v>Devperv</v>
      </c>
      <c r="I49">
        <f t="shared" si="6"/>
        <v>30</v>
      </c>
    </row>
    <row r="50" spans="1:9" x14ac:dyDescent="0.25">
      <c r="A50">
        <v>1323</v>
      </c>
      <c r="B50" t="s">
        <v>80</v>
      </c>
      <c r="C50" t="s">
        <v>71</v>
      </c>
      <c r="D50" t="s">
        <v>72</v>
      </c>
      <c r="E50" t="s">
        <v>72</v>
      </c>
      <c r="F50" t="str">
        <f t="shared" si="3"/>
        <v>IND</v>
      </c>
      <c r="G50" t="str">
        <f t="shared" si="4"/>
        <v>Industrial</v>
      </c>
      <c r="H50" t="str">
        <f t="shared" si="5"/>
        <v>Devperv</v>
      </c>
      <c r="I50">
        <f t="shared" si="6"/>
        <v>30</v>
      </c>
    </row>
    <row r="51" spans="1:9" x14ac:dyDescent="0.25">
      <c r="A51">
        <v>1324</v>
      </c>
      <c r="B51" t="s">
        <v>70</v>
      </c>
      <c r="C51" t="s">
        <v>71</v>
      </c>
      <c r="D51" t="s">
        <v>72</v>
      </c>
      <c r="E51" t="s">
        <v>72</v>
      </c>
      <c r="F51" t="str">
        <f t="shared" si="3"/>
        <v>IND</v>
      </c>
      <c r="G51" t="str">
        <f t="shared" si="4"/>
        <v>Industrial</v>
      </c>
      <c r="H51" t="str">
        <f t="shared" si="5"/>
        <v>Devperv</v>
      </c>
      <c r="I51">
        <f t="shared" si="6"/>
        <v>30</v>
      </c>
    </row>
    <row r="52" spans="1:9" x14ac:dyDescent="0.25">
      <c r="A52">
        <v>1325</v>
      </c>
      <c r="B52" t="s">
        <v>76</v>
      </c>
      <c r="C52" t="s">
        <v>71</v>
      </c>
      <c r="D52" t="s">
        <v>72</v>
      </c>
      <c r="E52" t="s">
        <v>72</v>
      </c>
      <c r="F52" t="str">
        <f t="shared" si="3"/>
        <v>IND</v>
      </c>
      <c r="G52" t="str">
        <f t="shared" si="4"/>
        <v>Industrial</v>
      </c>
      <c r="H52" t="str">
        <f t="shared" si="5"/>
        <v>Devperv</v>
      </c>
      <c r="I52">
        <f t="shared" si="6"/>
        <v>30</v>
      </c>
    </row>
    <row r="53" spans="1:9" x14ac:dyDescent="0.25">
      <c r="A53">
        <v>1331</v>
      </c>
      <c r="B53" t="s">
        <v>81</v>
      </c>
      <c r="C53" t="s">
        <v>82</v>
      </c>
      <c r="D53" t="s">
        <v>72</v>
      </c>
      <c r="E53" t="s">
        <v>72</v>
      </c>
      <c r="F53" t="str">
        <f t="shared" si="3"/>
        <v>IND</v>
      </c>
      <c r="G53" t="str">
        <f t="shared" si="4"/>
        <v>Industrial</v>
      </c>
      <c r="H53" t="str">
        <f t="shared" si="5"/>
        <v>Devperv</v>
      </c>
      <c r="I53">
        <f t="shared" si="6"/>
        <v>30</v>
      </c>
    </row>
    <row r="54" spans="1:9" x14ac:dyDescent="0.25">
      <c r="A54">
        <v>1332</v>
      </c>
      <c r="B54" t="s">
        <v>83</v>
      </c>
      <c r="C54" t="s">
        <v>82</v>
      </c>
      <c r="D54" t="s">
        <v>72</v>
      </c>
      <c r="E54" t="s">
        <v>72</v>
      </c>
      <c r="F54" t="str">
        <f t="shared" si="3"/>
        <v>IND</v>
      </c>
      <c r="G54" t="str">
        <f t="shared" si="4"/>
        <v>Industrial</v>
      </c>
      <c r="H54" t="str">
        <f t="shared" si="5"/>
        <v>Devperv</v>
      </c>
      <c r="I54">
        <f t="shared" si="6"/>
        <v>30</v>
      </c>
    </row>
    <row r="55" spans="1:9" x14ac:dyDescent="0.25">
      <c r="A55">
        <v>1340</v>
      </c>
      <c r="B55" t="s">
        <v>63</v>
      </c>
      <c r="C55" t="s">
        <v>64</v>
      </c>
      <c r="D55" t="s">
        <v>23</v>
      </c>
      <c r="E55" t="s">
        <v>23</v>
      </c>
      <c r="F55" t="str">
        <f t="shared" si="3"/>
        <v>IND</v>
      </c>
      <c r="G55" t="str">
        <f t="shared" si="4"/>
        <v>Industrial</v>
      </c>
      <c r="H55" t="str">
        <f t="shared" si="5"/>
        <v>Devperv</v>
      </c>
      <c r="I55">
        <f t="shared" si="6"/>
        <v>30</v>
      </c>
    </row>
    <row r="56" spans="1:9" x14ac:dyDescent="0.25">
      <c r="A56">
        <v>1411</v>
      </c>
      <c r="B56" t="s">
        <v>130</v>
      </c>
      <c r="C56" t="s">
        <v>115</v>
      </c>
      <c r="D56" t="s">
        <v>116</v>
      </c>
      <c r="E56" t="s">
        <v>116</v>
      </c>
      <c r="F56" t="str">
        <f t="shared" si="3"/>
        <v>TROTH</v>
      </c>
      <c r="G56" t="str">
        <f t="shared" si="4"/>
        <v>TransOther</v>
      </c>
      <c r="H56" t="str">
        <f t="shared" si="5"/>
        <v>Devperv</v>
      </c>
      <c r="I56">
        <f t="shared" si="6"/>
        <v>62</v>
      </c>
    </row>
    <row r="57" spans="1:9" x14ac:dyDescent="0.25">
      <c r="A57">
        <v>1412</v>
      </c>
      <c r="B57" t="s">
        <v>126</v>
      </c>
      <c r="C57" t="s">
        <v>115</v>
      </c>
      <c r="D57" t="s">
        <v>116</v>
      </c>
      <c r="E57" t="s">
        <v>116</v>
      </c>
      <c r="F57" t="str">
        <f t="shared" si="3"/>
        <v>TROTH</v>
      </c>
      <c r="G57" t="str">
        <f t="shared" si="4"/>
        <v>TransOther</v>
      </c>
      <c r="H57" t="str">
        <f t="shared" si="5"/>
        <v>Devperv</v>
      </c>
      <c r="I57">
        <f t="shared" si="6"/>
        <v>62</v>
      </c>
    </row>
    <row r="58" spans="1:9" x14ac:dyDescent="0.25">
      <c r="A58">
        <v>1413</v>
      </c>
      <c r="B58" t="s">
        <v>133</v>
      </c>
      <c r="C58" t="s">
        <v>115</v>
      </c>
      <c r="D58" t="s">
        <v>116</v>
      </c>
      <c r="E58" t="s">
        <v>116</v>
      </c>
      <c r="F58" t="str">
        <f t="shared" si="3"/>
        <v>TRFWY</v>
      </c>
      <c r="G58" t="str">
        <f t="shared" si="4"/>
        <v>TransArterialFreeway</v>
      </c>
      <c r="H58" t="str">
        <f t="shared" si="5"/>
        <v>Devperv</v>
      </c>
      <c r="I58">
        <f t="shared" si="6"/>
        <v>61</v>
      </c>
    </row>
    <row r="59" spans="1:9" x14ac:dyDescent="0.25">
      <c r="A59">
        <v>1414</v>
      </c>
      <c r="B59" t="s">
        <v>119</v>
      </c>
      <c r="C59" t="s">
        <v>115</v>
      </c>
      <c r="D59" t="s">
        <v>116</v>
      </c>
      <c r="E59" t="s">
        <v>116</v>
      </c>
      <c r="F59" t="str">
        <f t="shared" si="3"/>
        <v>TRANS</v>
      </c>
      <c r="G59" t="str">
        <f t="shared" si="4"/>
        <v>TransLocalRoad</v>
      </c>
      <c r="H59" t="str">
        <f t="shared" si="5"/>
        <v>Devperv</v>
      </c>
      <c r="I59">
        <f t="shared" si="6"/>
        <v>60</v>
      </c>
    </row>
    <row r="60" spans="1:9" x14ac:dyDescent="0.25">
      <c r="A60">
        <v>1415</v>
      </c>
      <c r="B60" t="s">
        <v>120</v>
      </c>
      <c r="C60" t="s">
        <v>115</v>
      </c>
      <c r="D60" t="s">
        <v>116</v>
      </c>
      <c r="E60" t="s">
        <v>116</v>
      </c>
      <c r="F60" t="str">
        <f t="shared" si="3"/>
        <v>TROTH</v>
      </c>
      <c r="G60" t="str">
        <f t="shared" si="4"/>
        <v>TransOther</v>
      </c>
      <c r="H60" t="str">
        <f t="shared" si="5"/>
        <v>Devperv</v>
      </c>
      <c r="I60">
        <f t="shared" si="6"/>
        <v>62</v>
      </c>
    </row>
    <row r="61" spans="1:9" x14ac:dyDescent="0.25">
      <c r="A61">
        <v>1416</v>
      </c>
      <c r="B61" t="s">
        <v>123</v>
      </c>
      <c r="C61" t="s">
        <v>115</v>
      </c>
      <c r="D61" t="s">
        <v>116</v>
      </c>
      <c r="E61" t="s">
        <v>116</v>
      </c>
      <c r="F61" t="str">
        <f t="shared" si="3"/>
        <v>TROTH</v>
      </c>
      <c r="G61" t="str">
        <f t="shared" si="4"/>
        <v>TransOther</v>
      </c>
      <c r="H61" t="str">
        <f t="shared" si="5"/>
        <v>Devperv</v>
      </c>
      <c r="I61">
        <f t="shared" si="6"/>
        <v>62</v>
      </c>
    </row>
    <row r="62" spans="1:9" x14ac:dyDescent="0.25">
      <c r="A62">
        <v>1417</v>
      </c>
      <c r="B62" t="s">
        <v>129</v>
      </c>
      <c r="C62" t="s">
        <v>115</v>
      </c>
      <c r="D62" t="s">
        <v>116</v>
      </c>
      <c r="E62" t="s">
        <v>116</v>
      </c>
      <c r="F62" t="str">
        <f t="shared" si="3"/>
        <v>TROTH</v>
      </c>
      <c r="G62" t="str">
        <f t="shared" si="4"/>
        <v>TransOther</v>
      </c>
      <c r="H62" t="str">
        <f t="shared" si="5"/>
        <v>Devperv</v>
      </c>
      <c r="I62">
        <f t="shared" si="6"/>
        <v>62</v>
      </c>
    </row>
    <row r="63" spans="1:9" x14ac:dyDescent="0.25">
      <c r="A63">
        <v>1418</v>
      </c>
      <c r="B63" t="s">
        <v>114</v>
      </c>
      <c r="C63" t="s">
        <v>115</v>
      </c>
      <c r="D63" t="s">
        <v>116</v>
      </c>
      <c r="E63" t="s">
        <v>116</v>
      </c>
      <c r="F63" t="str">
        <f t="shared" si="3"/>
        <v>IND</v>
      </c>
      <c r="G63" t="str">
        <f t="shared" si="4"/>
        <v>Industrial</v>
      </c>
      <c r="H63" t="str">
        <f t="shared" si="5"/>
        <v>Devperv</v>
      </c>
      <c r="I63">
        <f t="shared" si="6"/>
        <v>30</v>
      </c>
    </row>
    <row r="64" spans="1:9" x14ac:dyDescent="0.25">
      <c r="A64">
        <v>1420</v>
      </c>
      <c r="B64" t="s">
        <v>30</v>
      </c>
      <c r="C64" t="s">
        <v>31</v>
      </c>
      <c r="D64" t="s">
        <v>23</v>
      </c>
      <c r="E64" t="s">
        <v>23</v>
      </c>
      <c r="F64" t="str">
        <f t="shared" si="3"/>
        <v>UTIL</v>
      </c>
      <c r="G64" t="str">
        <f t="shared" si="4"/>
        <v>LowTrafficUtil</v>
      </c>
      <c r="H64" t="str">
        <f t="shared" si="5"/>
        <v>Devperv</v>
      </c>
      <c r="I64">
        <f t="shared" si="6"/>
        <v>40</v>
      </c>
    </row>
    <row r="65" spans="1:9" x14ac:dyDescent="0.25">
      <c r="A65">
        <v>1431</v>
      </c>
      <c r="B65" t="s">
        <v>68</v>
      </c>
      <c r="C65" t="s">
        <v>38</v>
      </c>
      <c r="D65" t="s">
        <v>23</v>
      </c>
      <c r="E65" t="s">
        <v>23</v>
      </c>
      <c r="F65" t="str">
        <f t="shared" si="3"/>
        <v>IND</v>
      </c>
      <c r="G65" t="str">
        <f t="shared" si="4"/>
        <v>Industrial</v>
      </c>
      <c r="H65" t="str">
        <f t="shared" si="5"/>
        <v>Devperv</v>
      </c>
      <c r="I65">
        <f t="shared" si="6"/>
        <v>30</v>
      </c>
    </row>
    <row r="66" spans="1:9" x14ac:dyDescent="0.25">
      <c r="A66">
        <v>1432</v>
      </c>
      <c r="B66" t="s">
        <v>57</v>
      </c>
      <c r="C66" t="s">
        <v>38</v>
      </c>
      <c r="D66" t="s">
        <v>23</v>
      </c>
      <c r="E66" t="s">
        <v>23</v>
      </c>
      <c r="F66" t="str">
        <f t="shared" si="3"/>
        <v>IND</v>
      </c>
      <c r="G66" t="str">
        <f t="shared" ref="G66:G97" si="7">VLOOKUP($A66, lspc, 4, FALSE)</f>
        <v>Industrial</v>
      </c>
      <c r="H66" t="str">
        <f t="shared" ref="H66:H97" si="8">VLOOKUP($A66, lspc, 5, FALSE)</f>
        <v>Devperv</v>
      </c>
      <c r="I66">
        <f t="shared" ref="I66:I97" si="9">VLOOKUP($A66, lspc, 6, FALSE)</f>
        <v>30</v>
      </c>
    </row>
    <row r="67" spans="1:9" x14ac:dyDescent="0.25">
      <c r="A67">
        <v>1433</v>
      </c>
      <c r="B67" t="s">
        <v>44</v>
      </c>
      <c r="C67" t="s">
        <v>38</v>
      </c>
      <c r="D67" t="s">
        <v>23</v>
      </c>
      <c r="E67" t="s">
        <v>23</v>
      </c>
      <c r="F67" t="str">
        <f t="shared" ref="F67:F103" si="10">VLOOKUP($A67, lspc, 3, FALSE)</f>
        <v>IND</v>
      </c>
      <c r="G67" t="str">
        <f t="shared" si="7"/>
        <v>Industrial</v>
      </c>
      <c r="H67" t="str">
        <f t="shared" si="8"/>
        <v>Devperv</v>
      </c>
      <c r="I67">
        <f t="shared" si="9"/>
        <v>30</v>
      </c>
    </row>
    <row r="68" spans="1:9" x14ac:dyDescent="0.25">
      <c r="A68">
        <v>1434</v>
      </c>
      <c r="B68" t="s">
        <v>50</v>
      </c>
      <c r="C68" t="s">
        <v>38</v>
      </c>
      <c r="D68" t="s">
        <v>23</v>
      </c>
      <c r="E68" t="s">
        <v>23</v>
      </c>
      <c r="F68" t="str">
        <f t="shared" si="10"/>
        <v>UTIL</v>
      </c>
      <c r="G68" t="str">
        <f t="shared" si="7"/>
        <v>LowTrafficUtil</v>
      </c>
      <c r="H68" t="str">
        <f t="shared" si="8"/>
        <v>Devperv</v>
      </c>
      <c r="I68">
        <f t="shared" si="9"/>
        <v>40</v>
      </c>
    </row>
    <row r="69" spans="1:9" x14ac:dyDescent="0.25">
      <c r="A69">
        <v>1435</v>
      </c>
      <c r="B69" t="s">
        <v>37</v>
      </c>
      <c r="C69" t="s">
        <v>38</v>
      </c>
      <c r="D69" t="s">
        <v>23</v>
      </c>
      <c r="E69" t="s">
        <v>23</v>
      </c>
      <c r="F69" t="str">
        <f t="shared" si="10"/>
        <v>IND</v>
      </c>
      <c r="G69" t="str">
        <f t="shared" si="7"/>
        <v>Industrial</v>
      </c>
      <c r="H69" t="str">
        <f t="shared" si="8"/>
        <v>Devperv</v>
      </c>
      <c r="I69">
        <f t="shared" si="9"/>
        <v>30</v>
      </c>
    </row>
    <row r="70" spans="1:9" x14ac:dyDescent="0.25">
      <c r="A70">
        <v>1436</v>
      </c>
      <c r="B70" t="s">
        <v>55</v>
      </c>
      <c r="C70" t="s">
        <v>38</v>
      </c>
      <c r="D70" t="s">
        <v>23</v>
      </c>
      <c r="E70" t="s">
        <v>23</v>
      </c>
      <c r="F70" t="str">
        <f t="shared" si="10"/>
        <v>UTIL</v>
      </c>
      <c r="G70" t="str">
        <f t="shared" si="7"/>
        <v>LowTrafficUtil</v>
      </c>
      <c r="H70" t="str">
        <f t="shared" si="8"/>
        <v>Devperv</v>
      </c>
      <c r="I70">
        <f t="shared" si="9"/>
        <v>40</v>
      </c>
    </row>
    <row r="71" spans="1:9" x14ac:dyDescent="0.25">
      <c r="A71">
        <v>1437</v>
      </c>
      <c r="B71" t="s">
        <v>105</v>
      </c>
      <c r="C71" t="s">
        <v>38</v>
      </c>
      <c r="D71" t="s">
        <v>87</v>
      </c>
      <c r="E71" t="s">
        <v>87</v>
      </c>
      <c r="F71" t="str">
        <f t="shared" si="10"/>
        <v>UTIL</v>
      </c>
      <c r="G71" t="str">
        <f t="shared" si="7"/>
        <v>LowTrafficUtil</v>
      </c>
      <c r="H71" t="str">
        <f t="shared" si="8"/>
        <v>Devperv</v>
      </c>
      <c r="I71">
        <f t="shared" si="9"/>
        <v>40</v>
      </c>
    </row>
    <row r="72" spans="1:9" x14ac:dyDescent="0.25">
      <c r="A72">
        <v>1440</v>
      </c>
      <c r="B72" t="s">
        <v>124</v>
      </c>
      <c r="C72" t="s">
        <v>125</v>
      </c>
      <c r="D72" t="s">
        <v>116</v>
      </c>
      <c r="E72" t="s">
        <v>116</v>
      </c>
      <c r="F72" t="str">
        <f t="shared" si="10"/>
        <v>IND</v>
      </c>
      <c r="G72" t="str">
        <f t="shared" si="7"/>
        <v>Industrial</v>
      </c>
      <c r="H72" t="str">
        <f t="shared" si="8"/>
        <v>Devperv</v>
      </c>
      <c r="I72">
        <f t="shared" si="9"/>
        <v>30</v>
      </c>
    </row>
    <row r="73" spans="1:9" x14ac:dyDescent="0.25">
      <c r="A73">
        <v>1450</v>
      </c>
      <c r="B73" t="s">
        <v>127</v>
      </c>
      <c r="C73" t="s">
        <v>128</v>
      </c>
      <c r="D73" t="s">
        <v>116</v>
      </c>
      <c r="E73" t="s">
        <v>116</v>
      </c>
      <c r="F73" t="str">
        <f t="shared" si="10"/>
        <v>TROTH</v>
      </c>
      <c r="G73" t="str">
        <f t="shared" si="7"/>
        <v>TransOther</v>
      </c>
      <c r="H73" t="str">
        <f t="shared" si="8"/>
        <v>Devperv</v>
      </c>
      <c r="I73">
        <f t="shared" si="9"/>
        <v>62</v>
      </c>
    </row>
    <row r="74" spans="1:9" x14ac:dyDescent="0.25">
      <c r="A74">
        <v>1460</v>
      </c>
      <c r="B74" t="s">
        <v>117</v>
      </c>
      <c r="C74" t="s">
        <v>118</v>
      </c>
      <c r="D74" t="s">
        <v>116</v>
      </c>
      <c r="E74" t="s">
        <v>116</v>
      </c>
      <c r="F74" t="str">
        <f t="shared" si="10"/>
        <v>TROTH</v>
      </c>
      <c r="G74" t="str">
        <f t="shared" si="7"/>
        <v>TransOther</v>
      </c>
      <c r="H74" t="str">
        <f t="shared" si="8"/>
        <v>Devperv</v>
      </c>
      <c r="I74">
        <f t="shared" si="9"/>
        <v>62</v>
      </c>
    </row>
    <row r="75" spans="1:9" x14ac:dyDescent="0.25">
      <c r="A75">
        <v>1500</v>
      </c>
      <c r="B75" t="s">
        <v>40</v>
      </c>
      <c r="C75" t="s">
        <v>41</v>
      </c>
      <c r="D75" t="s">
        <v>23</v>
      </c>
      <c r="E75" t="s">
        <v>23</v>
      </c>
      <c r="F75" t="str">
        <f t="shared" si="10"/>
        <v>IND</v>
      </c>
      <c r="G75" t="str">
        <f t="shared" si="7"/>
        <v>Industrial</v>
      </c>
      <c r="H75" t="str">
        <f t="shared" si="8"/>
        <v>Devperv</v>
      </c>
      <c r="I75">
        <f t="shared" si="9"/>
        <v>30</v>
      </c>
    </row>
    <row r="76" spans="1:9" x14ac:dyDescent="0.25">
      <c r="A76">
        <v>1600</v>
      </c>
      <c r="B76" t="s">
        <v>121</v>
      </c>
      <c r="C76" t="s">
        <v>122</v>
      </c>
      <c r="D76" t="s">
        <v>116</v>
      </c>
      <c r="E76" t="s">
        <v>116</v>
      </c>
      <c r="F76" t="str">
        <f t="shared" si="10"/>
        <v>COMM</v>
      </c>
      <c r="G76" t="str">
        <f t="shared" si="7"/>
        <v>Commercial</v>
      </c>
      <c r="H76" t="str">
        <f t="shared" si="8"/>
        <v>Devperv</v>
      </c>
      <c r="I76">
        <f t="shared" si="9"/>
        <v>10</v>
      </c>
    </row>
    <row r="77" spans="1:9" x14ac:dyDescent="0.25">
      <c r="A77">
        <v>1700</v>
      </c>
      <c r="B77" t="s">
        <v>131</v>
      </c>
      <c r="C77" t="s">
        <v>132</v>
      </c>
      <c r="D77" t="s">
        <v>116</v>
      </c>
      <c r="E77" t="s">
        <v>116</v>
      </c>
      <c r="F77" t="str">
        <f t="shared" si="10"/>
        <v>COMM</v>
      </c>
      <c r="G77" t="str">
        <f t="shared" si="7"/>
        <v>Commercial</v>
      </c>
      <c r="H77" t="str">
        <f t="shared" si="8"/>
        <v>Devperv</v>
      </c>
      <c r="I77">
        <f t="shared" si="9"/>
        <v>10</v>
      </c>
    </row>
    <row r="78" spans="1:9" x14ac:dyDescent="0.25">
      <c r="A78">
        <v>1810</v>
      </c>
      <c r="B78" t="s">
        <v>110</v>
      </c>
      <c r="C78" t="s">
        <v>89</v>
      </c>
      <c r="D78" t="s">
        <v>87</v>
      </c>
      <c r="E78" t="s">
        <v>87</v>
      </c>
      <c r="F78" t="str">
        <f t="shared" si="10"/>
        <v>OSIRR</v>
      </c>
      <c r="G78" t="str">
        <f t="shared" si="7"/>
        <v>OS_IMP</v>
      </c>
      <c r="H78" t="str">
        <f t="shared" si="8"/>
        <v>IrrigOpenSpace</v>
      </c>
      <c r="I78">
        <f t="shared" si="9"/>
        <v>76</v>
      </c>
    </row>
    <row r="79" spans="1:9" x14ac:dyDescent="0.25">
      <c r="A79">
        <v>1821</v>
      </c>
      <c r="B79" t="s">
        <v>107</v>
      </c>
      <c r="C79" t="s">
        <v>89</v>
      </c>
      <c r="D79" t="s">
        <v>87</v>
      </c>
      <c r="E79" t="s">
        <v>87</v>
      </c>
      <c r="F79" t="e">
        <f t="shared" si="10"/>
        <v>#N/A</v>
      </c>
      <c r="G79" t="e">
        <f t="shared" si="7"/>
        <v>#N/A</v>
      </c>
      <c r="H79" t="e">
        <f t="shared" si="8"/>
        <v>#N/A</v>
      </c>
      <c r="I79" t="e">
        <f t="shared" si="9"/>
        <v>#N/A</v>
      </c>
    </row>
    <row r="80" spans="1:9" x14ac:dyDescent="0.25">
      <c r="A80">
        <v>1822</v>
      </c>
      <c r="B80" t="s">
        <v>88</v>
      </c>
      <c r="C80" t="s">
        <v>89</v>
      </c>
      <c r="D80" t="s">
        <v>87</v>
      </c>
      <c r="E80" t="s">
        <v>87</v>
      </c>
      <c r="F80" t="e">
        <f t="shared" si="10"/>
        <v>#N/A</v>
      </c>
      <c r="G80" t="e">
        <f t="shared" si="7"/>
        <v>#N/A</v>
      </c>
      <c r="H80" t="e">
        <f t="shared" si="8"/>
        <v>#N/A</v>
      </c>
      <c r="I80" t="e">
        <f t="shared" si="9"/>
        <v>#N/A</v>
      </c>
    </row>
    <row r="81" spans="1:9" x14ac:dyDescent="0.25">
      <c r="A81">
        <v>1831</v>
      </c>
      <c r="B81" t="s">
        <v>102</v>
      </c>
      <c r="C81" t="s">
        <v>89</v>
      </c>
      <c r="D81" t="s">
        <v>87</v>
      </c>
      <c r="E81" t="s">
        <v>87</v>
      </c>
      <c r="F81" t="e">
        <f t="shared" si="10"/>
        <v>#N/A</v>
      </c>
      <c r="G81" t="e">
        <f t="shared" si="7"/>
        <v>#N/A</v>
      </c>
      <c r="H81" t="e">
        <f t="shared" si="8"/>
        <v>#N/A</v>
      </c>
      <c r="I81" t="e">
        <f t="shared" si="9"/>
        <v>#N/A</v>
      </c>
    </row>
    <row r="82" spans="1:9" x14ac:dyDescent="0.25">
      <c r="A82">
        <v>1832</v>
      </c>
      <c r="B82" t="s">
        <v>106</v>
      </c>
      <c r="C82" t="s">
        <v>89</v>
      </c>
      <c r="D82" t="s">
        <v>87</v>
      </c>
      <c r="E82" t="s">
        <v>87</v>
      </c>
      <c r="F82" t="e">
        <f t="shared" si="10"/>
        <v>#N/A</v>
      </c>
      <c r="G82" t="e">
        <f t="shared" si="7"/>
        <v>#N/A</v>
      </c>
      <c r="H82" t="e">
        <f t="shared" si="8"/>
        <v>#N/A</v>
      </c>
      <c r="I82" t="e">
        <f t="shared" si="9"/>
        <v>#N/A</v>
      </c>
    </row>
    <row r="83" spans="1:9" x14ac:dyDescent="0.25">
      <c r="A83">
        <v>1840</v>
      </c>
      <c r="B83" t="s">
        <v>104</v>
      </c>
      <c r="C83" t="s">
        <v>89</v>
      </c>
      <c r="D83" t="s">
        <v>87</v>
      </c>
      <c r="E83" t="s">
        <v>87</v>
      </c>
      <c r="F83" t="str">
        <f t="shared" si="10"/>
        <v>OSIRR</v>
      </c>
      <c r="G83" t="str">
        <f t="shared" si="7"/>
        <v>OS_IMP</v>
      </c>
      <c r="H83" t="str">
        <f t="shared" si="8"/>
        <v>IrrigOpenSpace</v>
      </c>
      <c r="I83">
        <f t="shared" si="9"/>
        <v>76</v>
      </c>
    </row>
    <row r="84" spans="1:9" x14ac:dyDescent="0.25">
      <c r="A84">
        <v>1850</v>
      </c>
      <c r="B84" t="s">
        <v>97</v>
      </c>
      <c r="C84" t="s">
        <v>89</v>
      </c>
      <c r="D84" t="s">
        <v>87</v>
      </c>
      <c r="E84" t="s">
        <v>87</v>
      </c>
      <c r="F84" t="str">
        <f t="shared" si="10"/>
        <v>OSVAC</v>
      </c>
      <c r="G84" t="str">
        <f t="shared" si="7"/>
        <v>OS_IMP</v>
      </c>
      <c r="H84" t="str">
        <f t="shared" si="8"/>
        <v>OpenSpace</v>
      </c>
      <c r="I84">
        <f t="shared" si="9"/>
        <v>9999</v>
      </c>
    </row>
    <row r="85" spans="1:9" x14ac:dyDescent="0.25">
      <c r="A85">
        <v>1860</v>
      </c>
      <c r="B85" t="s">
        <v>92</v>
      </c>
      <c r="C85" t="s">
        <v>89</v>
      </c>
      <c r="D85" t="s">
        <v>87</v>
      </c>
      <c r="E85" t="s">
        <v>87</v>
      </c>
      <c r="F85" t="str">
        <f t="shared" si="10"/>
        <v>OSAGIR</v>
      </c>
      <c r="G85" t="str">
        <f t="shared" si="7"/>
        <v>OS_IMP</v>
      </c>
      <c r="H85" t="str">
        <f t="shared" si="8"/>
        <v>Agriculture_IRRIG</v>
      </c>
      <c r="I85">
        <f t="shared" si="9"/>
        <v>70</v>
      </c>
    </row>
    <row r="86" spans="1:9" x14ac:dyDescent="0.25">
      <c r="A86">
        <v>1870</v>
      </c>
      <c r="B86" t="s">
        <v>100</v>
      </c>
      <c r="C86" t="s">
        <v>89</v>
      </c>
      <c r="D86" t="s">
        <v>87</v>
      </c>
      <c r="E86" t="s">
        <v>87</v>
      </c>
      <c r="F86" t="str">
        <f t="shared" si="10"/>
        <v>OSVAC</v>
      </c>
      <c r="G86" t="str">
        <f t="shared" si="7"/>
        <v>OS_IMP</v>
      </c>
      <c r="H86" t="str">
        <f t="shared" si="8"/>
        <v>OpenSpace</v>
      </c>
      <c r="I86">
        <f t="shared" si="9"/>
        <v>9999</v>
      </c>
    </row>
    <row r="87" spans="1:9" x14ac:dyDescent="0.25">
      <c r="A87">
        <v>1880</v>
      </c>
      <c r="B87" t="s">
        <v>103</v>
      </c>
      <c r="C87" t="s">
        <v>89</v>
      </c>
      <c r="D87" t="s">
        <v>87</v>
      </c>
      <c r="E87" t="s">
        <v>87</v>
      </c>
      <c r="F87" t="str">
        <f t="shared" si="10"/>
        <v>OSDEV</v>
      </c>
      <c r="G87">
        <f t="shared" si="7"/>
        <v>0</v>
      </c>
      <c r="H87" t="str">
        <f t="shared" si="8"/>
        <v>OpenSpace</v>
      </c>
      <c r="I87">
        <f t="shared" si="9"/>
        <v>75</v>
      </c>
    </row>
    <row r="88" spans="1:9" x14ac:dyDescent="0.25">
      <c r="A88">
        <v>2110</v>
      </c>
      <c r="B88" t="s">
        <v>20</v>
      </c>
      <c r="C88" t="s">
        <v>19</v>
      </c>
      <c r="D88" t="s">
        <v>7</v>
      </c>
      <c r="E88" t="s">
        <v>7</v>
      </c>
      <c r="F88" t="str">
        <f t="shared" si="10"/>
        <v>OSAGIR</v>
      </c>
      <c r="G88" t="str">
        <f t="shared" si="7"/>
        <v>OS_IMP</v>
      </c>
      <c r="H88" t="str">
        <f t="shared" si="8"/>
        <v>Agriculture_IRRIG</v>
      </c>
      <c r="I88">
        <f t="shared" si="9"/>
        <v>70</v>
      </c>
    </row>
    <row r="89" spans="1:9" x14ac:dyDescent="0.25">
      <c r="A89">
        <v>2120</v>
      </c>
      <c r="B89" t="s">
        <v>18</v>
      </c>
      <c r="C89" t="s">
        <v>19</v>
      </c>
      <c r="D89" t="s">
        <v>7</v>
      </c>
      <c r="E89" t="s">
        <v>7</v>
      </c>
      <c r="F89" t="str">
        <f t="shared" si="10"/>
        <v>OSAGNI</v>
      </c>
      <c r="G89" t="str">
        <f t="shared" si="7"/>
        <v>OS_IMP</v>
      </c>
      <c r="H89" t="str">
        <f t="shared" si="8"/>
        <v>Agriculture_NoIRRIG</v>
      </c>
      <c r="I89">
        <f t="shared" si="9"/>
        <v>71</v>
      </c>
    </row>
    <row r="90" spans="1:9" x14ac:dyDescent="0.25">
      <c r="A90">
        <v>2200</v>
      </c>
      <c r="B90" t="s">
        <v>12</v>
      </c>
      <c r="C90" t="s">
        <v>13</v>
      </c>
      <c r="D90" t="s">
        <v>7</v>
      </c>
      <c r="E90" t="s">
        <v>7</v>
      </c>
      <c r="F90" t="str">
        <f t="shared" si="10"/>
        <v>OSAGIR</v>
      </c>
      <c r="G90" t="str">
        <f t="shared" si="7"/>
        <v>OS_IMP</v>
      </c>
      <c r="H90" t="str">
        <f t="shared" si="8"/>
        <v>Agriculture_IRRIG</v>
      </c>
      <c r="I90">
        <f t="shared" si="9"/>
        <v>70</v>
      </c>
    </row>
    <row r="91" spans="1:9" x14ac:dyDescent="0.25">
      <c r="A91">
        <v>2300</v>
      </c>
      <c r="B91" t="s">
        <v>14</v>
      </c>
      <c r="C91" t="s">
        <v>15</v>
      </c>
      <c r="D91" t="s">
        <v>7</v>
      </c>
      <c r="E91" t="s">
        <v>7</v>
      </c>
      <c r="F91" t="str">
        <f t="shared" si="10"/>
        <v>OSAGIR</v>
      </c>
      <c r="G91" t="str">
        <f t="shared" si="7"/>
        <v>OS_IMP</v>
      </c>
      <c r="H91" t="str">
        <f t="shared" si="8"/>
        <v>Agriculture_IRRIG</v>
      </c>
      <c r="I91">
        <f t="shared" si="9"/>
        <v>70</v>
      </c>
    </row>
    <row r="92" spans="1:9" x14ac:dyDescent="0.25">
      <c r="A92">
        <v>2400</v>
      </c>
      <c r="B92" t="s">
        <v>8</v>
      </c>
      <c r="C92" t="s">
        <v>9</v>
      </c>
      <c r="D92" t="s">
        <v>7</v>
      </c>
      <c r="E92" t="s">
        <v>7</v>
      </c>
      <c r="F92" t="str">
        <f t="shared" si="10"/>
        <v>OSAGNI</v>
      </c>
      <c r="G92" t="str">
        <f t="shared" si="7"/>
        <v>OS_IMP</v>
      </c>
      <c r="H92" t="str">
        <f t="shared" si="8"/>
        <v>Agriculture_NoIRRIG</v>
      </c>
      <c r="I92">
        <f t="shared" si="9"/>
        <v>71</v>
      </c>
    </row>
    <row r="93" spans="1:9" x14ac:dyDescent="0.25">
      <c r="A93">
        <v>2500</v>
      </c>
      <c r="B93" t="s">
        <v>5</v>
      </c>
      <c r="C93" t="s">
        <v>6</v>
      </c>
      <c r="D93" t="s">
        <v>7</v>
      </c>
      <c r="E93" t="s">
        <v>7</v>
      </c>
      <c r="F93" t="str">
        <f t="shared" si="10"/>
        <v>OSAGNI</v>
      </c>
      <c r="G93" t="str">
        <f t="shared" si="7"/>
        <v>OS_IMP</v>
      </c>
      <c r="H93" t="str">
        <f t="shared" si="8"/>
        <v>Agriculture_NoIRRIG</v>
      </c>
      <c r="I93">
        <f t="shared" si="9"/>
        <v>71</v>
      </c>
    </row>
    <row r="94" spans="1:9" x14ac:dyDescent="0.25">
      <c r="A94">
        <v>2600</v>
      </c>
      <c r="B94" t="s">
        <v>10</v>
      </c>
      <c r="C94" t="s">
        <v>11</v>
      </c>
      <c r="D94" t="s">
        <v>7</v>
      </c>
      <c r="E94" t="s">
        <v>7</v>
      </c>
      <c r="F94" t="str">
        <f t="shared" si="10"/>
        <v>OSAGIR</v>
      </c>
      <c r="G94" t="str">
        <f t="shared" si="7"/>
        <v>OS_IMP</v>
      </c>
      <c r="H94" t="str">
        <f t="shared" si="8"/>
        <v>Agriculture_IRRIG</v>
      </c>
      <c r="I94">
        <f t="shared" si="9"/>
        <v>70</v>
      </c>
    </row>
    <row r="95" spans="1:9" x14ac:dyDescent="0.25">
      <c r="A95">
        <v>2700</v>
      </c>
      <c r="B95" t="s">
        <v>16</v>
      </c>
      <c r="C95" t="s">
        <v>17</v>
      </c>
      <c r="D95" t="s">
        <v>7</v>
      </c>
      <c r="E95" t="s">
        <v>7</v>
      </c>
      <c r="F95" t="str">
        <f t="shared" si="10"/>
        <v>OSAGNI</v>
      </c>
      <c r="G95" t="str">
        <f t="shared" si="7"/>
        <v>OS_IMP</v>
      </c>
      <c r="H95" t="str">
        <f t="shared" si="8"/>
        <v>Agriculture_NoIRRIG</v>
      </c>
      <c r="I95">
        <f t="shared" si="9"/>
        <v>71</v>
      </c>
    </row>
    <row r="96" spans="1:9" x14ac:dyDescent="0.25">
      <c r="A96">
        <v>3100</v>
      </c>
      <c r="B96" t="s">
        <v>134</v>
      </c>
      <c r="C96" t="s">
        <v>135</v>
      </c>
      <c r="D96" t="s">
        <v>116</v>
      </c>
      <c r="E96" t="s">
        <v>116</v>
      </c>
      <c r="F96" t="str">
        <f t="shared" si="10"/>
        <v>OSVAC</v>
      </c>
      <c r="G96" t="str">
        <f t="shared" si="7"/>
        <v>OS_IMP</v>
      </c>
      <c r="H96" t="str">
        <f t="shared" si="8"/>
        <v>OpenSpace</v>
      </c>
      <c r="I96">
        <f t="shared" si="9"/>
        <v>9999</v>
      </c>
    </row>
    <row r="97" spans="1:9" x14ac:dyDescent="0.25">
      <c r="A97">
        <v>3200</v>
      </c>
      <c r="B97" t="s">
        <v>93</v>
      </c>
      <c r="C97" t="s">
        <v>94</v>
      </c>
      <c r="D97" t="s">
        <v>87</v>
      </c>
      <c r="E97" t="s">
        <v>87</v>
      </c>
      <c r="F97" t="str">
        <f t="shared" si="10"/>
        <v>OSVAC</v>
      </c>
      <c r="G97" t="str">
        <f t="shared" si="7"/>
        <v>OS_IMP</v>
      </c>
      <c r="H97" t="str">
        <f t="shared" si="8"/>
        <v>OpenSpace</v>
      </c>
      <c r="I97">
        <f t="shared" si="9"/>
        <v>9999</v>
      </c>
    </row>
    <row r="98" spans="1:9" x14ac:dyDescent="0.25">
      <c r="A98">
        <v>3300</v>
      </c>
      <c r="B98" t="s">
        <v>98</v>
      </c>
      <c r="C98" t="s">
        <v>99</v>
      </c>
      <c r="D98" t="s">
        <v>87</v>
      </c>
      <c r="E98" t="s">
        <v>87</v>
      </c>
      <c r="F98" t="str">
        <f t="shared" si="10"/>
        <v>RESSFL</v>
      </c>
      <c r="G98" t="str">
        <f t="shared" ref="G98:G103" si="11">VLOOKUP($A98, lspc, 4, FALSE)</f>
        <v>Res-LDSF</v>
      </c>
      <c r="H98" t="str">
        <f t="shared" ref="H98:H103" si="12">VLOOKUP($A98, lspc, 5, FALSE)</f>
        <v>OpenSpace</v>
      </c>
      <c r="I98">
        <f t="shared" ref="I98:I103" si="13">VLOOKUP($A98, lspc, 6, FALSE)</f>
        <v>51</v>
      </c>
    </row>
    <row r="99" spans="1:9" x14ac:dyDescent="0.25">
      <c r="A99">
        <v>3400</v>
      </c>
      <c r="B99" t="s">
        <v>85</v>
      </c>
      <c r="C99" t="s">
        <v>86</v>
      </c>
      <c r="D99" t="s">
        <v>87</v>
      </c>
      <c r="E99" t="s">
        <v>87</v>
      </c>
      <c r="F99" t="str">
        <f t="shared" si="10"/>
        <v>OSVAC</v>
      </c>
      <c r="G99" t="str">
        <f t="shared" si="11"/>
        <v>OS_IMP</v>
      </c>
      <c r="H99" t="str">
        <f t="shared" si="12"/>
        <v>OpenSpace</v>
      </c>
      <c r="I99">
        <f t="shared" si="13"/>
        <v>9999</v>
      </c>
    </row>
    <row r="100" spans="1:9" x14ac:dyDescent="0.25">
      <c r="A100">
        <v>4100</v>
      </c>
      <c r="B100" t="s">
        <v>108</v>
      </c>
      <c r="C100" t="s">
        <v>109</v>
      </c>
      <c r="D100" t="s">
        <v>87</v>
      </c>
      <c r="E100" t="s">
        <v>87</v>
      </c>
      <c r="F100" t="str">
        <f t="shared" si="10"/>
        <v>WATER</v>
      </c>
      <c r="G100" t="str">
        <f t="shared" si="11"/>
        <v>Water</v>
      </c>
      <c r="H100" t="str">
        <f t="shared" si="12"/>
        <v>Water</v>
      </c>
      <c r="I100">
        <f t="shared" si="13"/>
        <v>80</v>
      </c>
    </row>
    <row r="101" spans="1:9" x14ac:dyDescent="0.25">
      <c r="A101">
        <v>4200</v>
      </c>
      <c r="B101" t="s">
        <v>111</v>
      </c>
      <c r="C101" t="s">
        <v>112</v>
      </c>
      <c r="D101" t="s">
        <v>87</v>
      </c>
      <c r="E101" t="s">
        <v>87</v>
      </c>
      <c r="F101" t="str">
        <f t="shared" si="10"/>
        <v>COMM</v>
      </c>
      <c r="G101" t="str">
        <f t="shared" si="11"/>
        <v>Commercial</v>
      </c>
      <c r="H101" t="str">
        <f t="shared" si="12"/>
        <v>Devperv</v>
      </c>
      <c r="I101">
        <f t="shared" si="13"/>
        <v>10</v>
      </c>
    </row>
    <row r="102" spans="1:9" x14ac:dyDescent="0.25">
      <c r="A102">
        <v>4300</v>
      </c>
      <c r="B102" t="s">
        <v>95</v>
      </c>
      <c r="C102" t="s">
        <v>96</v>
      </c>
      <c r="D102" t="s">
        <v>87</v>
      </c>
      <c r="E102" t="s">
        <v>87</v>
      </c>
      <c r="F102" t="str">
        <f t="shared" si="10"/>
        <v>COMM</v>
      </c>
      <c r="G102" t="str">
        <f t="shared" si="11"/>
        <v>Commercial</v>
      </c>
      <c r="H102" t="str">
        <f t="shared" si="12"/>
        <v>Devperv</v>
      </c>
      <c r="I102">
        <f t="shared" si="13"/>
        <v>10</v>
      </c>
    </row>
    <row r="103" spans="1:9" x14ac:dyDescent="0.25">
      <c r="A103">
        <v>4400</v>
      </c>
      <c r="B103" t="s">
        <v>90</v>
      </c>
      <c r="C103" t="s">
        <v>91</v>
      </c>
      <c r="D103" t="s">
        <v>87</v>
      </c>
      <c r="E103" t="s">
        <v>87</v>
      </c>
      <c r="F103" t="str">
        <f t="shared" si="10"/>
        <v>WATER</v>
      </c>
      <c r="G103" t="str">
        <f t="shared" si="11"/>
        <v>Water</v>
      </c>
      <c r="H103" t="str">
        <f t="shared" si="12"/>
        <v>Water</v>
      </c>
      <c r="I103">
        <f t="shared" si="13"/>
        <v>80</v>
      </c>
    </row>
  </sheetData>
  <sortState xmlns:xlrd2="http://schemas.microsoft.com/office/spreadsheetml/2017/richdata2" ref="A2:E10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4C8B-2A02-4417-836F-8907B5A63484}">
  <dimension ref="A1:O26"/>
  <sheetViews>
    <sheetView tabSelected="1" workbookViewId="0">
      <selection activeCell="P13" sqref="P13"/>
    </sheetView>
  </sheetViews>
  <sheetFormatPr defaultRowHeight="15" x14ac:dyDescent="0.25"/>
  <cols>
    <col min="2" max="2" width="30.5703125" customWidth="1"/>
    <col min="3" max="3" width="35.28515625" bestFit="1" customWidth="1"/>
    <col min="4" max="4" width="33.140625" customWidth="1"/>
    <col min="5" max="5" width="15.7109375" customWidth="1"/>
    <col min="6" max="6" width="10.28515625" customWidth="1"/>
    <col min="7" max="7" width="10.42578125" customWidth="1"/>
  </cols>
  <sheetData>
    <row r="1" spans="1:15" x14ac:dyDescent="0.25">
      <c r="A1" s="9" t="s">
        <v>320</v>
      </c>
    </row>
    <row r="2" spans="1:15" x14ac:dyDescent="0.25">
      <c r="A2" s="10">
        <v>44207</v>
      </c>
    </row>
    <row r="4" spans="1:15" x14ac:dyDescent="0.25">
      <c r="G4" s="11" t="s">
        <v>321</v>
      </c>
      <c r="H4" s="11" t="s">
        <v>322</v>
      </c>
      <c r="I4" s="11" t="s">
        <v>323</v>
      </c>
      <c r="J4" s="11" t="s">
        <v>324</v>
      </c>
      <c r="K4" s="11" t="s">
        <v>325</v>
      </c>
      <c r="L4" s="11" t="s">
        <v>326</v>
      </c>
      <c r="M4" s="11" t="s">
        <v>327</v>
      </c>
      <c r="N4" s="11" t="s">
        <v>328</v>
      </c>
      <c r="O4" s="11" t="s">
        <v>329</v>
      </c>
    </row>
    <row r="6" spans="1:15" s="16" customFormat="1" ht="25.5" x14ac:dyDescent="0.25">
      <c r="B6" s="21" t="s">
        <v>330</v>
      </c>
      <c r="C6" s="21" t="s">
        <v>331</v>
      </c>
      <c r="D6" s="21" t="s">
        <v>332</v>
      </c>
      <c r="E6" s="22" t="s">
        <v>333</v>
      </c>
      <c r="F6" s="21" t="s">
        <v>334</v>
      </c>
      <c r="G6" s="12" t="s">
        <v>321</v>
      </c>
      <c r="H6" s="12" t="s">
        <v>322</v>
      </c>
      <c r="I6" s="12" t="s">
        <v>323</v>
      </c>
      <c r="J6" s="12" t="s">
        <v>335</v>
      </c>
      <c r="K6" s="12" t="s">
        <v>336</v>
      </c>
      <c r="L6" s="12" t="s">
        <v>337</v>
      </c>
      <c r="M6" s="12" t="s">
        <v>338</v>
      </c>
      <c r="N6" s="12" t="s">
        <v>339</v>
      </c>
      <c r="O6" s="12" t="s">
        <v>340</v>
      </c>
    </row>
    <row r="7" spans="1:15" s="16" customFormat="1" x14ac:dyDescent="0.25">
      <c r="B7" s="21"/>
      <c r="C7" s="21"/>
      <c r="D7" s="21"/>
      <c r="E7" s="23"/>
      <c r="F7" s="21"/>
      <c r="G7" s="12" t="s">
        <v>341</v>
      </c>
      <c r="H7" s="12" t="s">
        <v>341</v>
      </c>
      <c r="I7" s="12" t="s">
        <v>341</v>
      </c>
      <c r="J7" s="12" t="s">
        <v>342</v>
      </c>
      <c r="K7" s="12" t="s">
        <v>342</v>
      </c>
      <c r="L7" s="12" t="s">
        <v>342</v>
      </c>
      <c r="M7" s="12" t="s">
        <v>342</v>
      </c>
      <c r="N7" s="12" t="s">
        <v>342</v>
      </c>
      <c r="O7" s="12" t="s">
        <v>343</v>
      </c>
    </row>
    <row r="8" spans="1:15" ht="30" x14ac:dyDescent="0.25">
      <c r="B8" s="5" t="s">
        <v>182</v>
      </c>
      <c r="C8" s="6" t="s">
        <v>23</v>
      </c>
      <c r="D8" s="5" t="s">
        <v>23</v>
      </c>
      <c r="E8" s="4">
        <v>0.48627004358266535</v>
      </c>
      <c r="F8" s="6" t="s">
        <v>344</v>
      </c>
      <c r="G8" s="13">
        <v>79.900000000000006</v>
      </c>
      <c r="H8" s="14">
        <v>0.34</v>
      </c>
      <c r="I8" s="14">
        <v>2.71</v>
      </c>
      <c r="J8" s="13">
        <v>13.7</v>
      </c>
      <c r="K8" s="13">
        <v>25.4</v>
      </c>
      <c r="L8" s="13">
        <v>2.1</v>
      </c>
      <c r="M8" s="13">
        <v>93.2</v>
      </c>
      <c r="N8" s="13">
        <v>156.9</v>
      </c>
      <c r="O8" s="15">
        <v>11600</v>
      </c>
    </row>
    <row r="9" spans="1:15" ht="90" x14ac:dyDescent="0.25">
      <c r="B9" s="5" t="s">
        <v>204</v>
      </c>
      <c r="C9" s="6" t="s">
        <v>303</v>
      </c>
      <c r="D9" s="5" t="s">
        <v>205</v>
      </c>
      <c r="E9" s="4">
        <v>0.42202312082277216</v>
      </c>
      <c r="F9" s="6" t="s">
        <v>344</v>
      </c>
      <c r="G9" s="13">
        <v>79.900000000000006</v>
      </c>
      <c r="H9" s="14">
        <v>0.34</v>
      </c>
      <c r="I9" s="14">
        <v>2.71</v>
      </c>
      <c r="J9" s="13">
        <v>13.7</v>
      </c>
      <c r="K9" s="13">
        <v>25.4</v>
      </c>
      <c r="L9" s="13">
        <v>2.1</v>
      </c>
      <c r="M9" s="13">
        <v>93.2</v>
      </c>
      <c r="N9" s="13">
        <v>156.9</v>
      </c>
      <c r="O9" s="15">
        <v>11600</v>
      </c>
    </row>
    <row r="10" spans="1:15" ht="45" x14ac:dyDescent="0.25">
      <c r="B10" s="5" t="s">
        <v>213</v>
      </c>
      <c r="C10" s="6" t="s">
        <v>74</v>
      </c>
      <c r="D10" s="5" t="s">
        <v>74</v>
      </c>
      <c r="E10" s="4">
        <v>0.41391984182287173</v>
      </c>
      <c r="F10" s="6" t="s">
        <v>344</v>
      </c>
      <c r="G10" s="13">
        <v>79.900000000000006</v>
      </c>
      <c r="H10" s="14">
        <v>0.34</v>
      </c>
      <c r="I10" s="14">
        <v>2.71</v>
      </c>
      <c r="J10" s="13">
        <v>13.7</v>
      </c>
      <c r="K10" s="13">
        <v>25.4</v>
      </c>
      <c r="L10" s="13">
        <v>2.1</v>
      </c>
      <c r="M10" s="13">
        <v>93.2</v>
      </c>
      <c r="N10" s="13">
        <v>156.9</v>
      </c>
      <c r="O10" s="15">
        <v>11600</v>
      </c>
    </row>
    <row r="11" spans="1:15" x14ac:dyDescent="0.25">
      <c r="B11" s="5" t="s">
        <v>248</v>
      </c>
      <c r="C11" s="6" t="s">
        <v>304</v>
      </c>
      <c r="D11" s="5" t="s">
        <v>23</v>
      </c>
      <c r="E11" s="4">
        <v>0.48627004358266535</v>
      </c>
      <c r="F11" s="6" t="s">
        <v>344</v>
      </c>
      <c r="G11" s="13">
        <v>79.900000000000006</v>
      </c>
      <c r="H11" s="14">
        <v>0.34</v>
      </c>
      <c r="I11" s="14">
        <v>2.71</v>
      </c>
      <c r="J11" s="13">
        <v>13.7</v>
      </c>
      <c r="K11" s="13">
        <v>25.4</v>
      </c>
      <c r="L11" s="13">
        <v>2.1</v>
      </c>
      <c r="M11" s="13">
        <v>93.2</v>
      </c>
      <c r="N11" s="13">
        <v>156.9</v>
      </c>
      <c r="O11" s="15">
        <v>11600</v>
      </c>
    </row>
    <row r="12" spans="1:15" ht="90" x14ac:dyDescent="0.25">
      <c r="B12" s="5" t="s">
        <v>162</v>
      </c>
      <c r="C12" s="6" t="s">
        <v>305</v>
      </c>
      <c r="D12" s="5" t="s">
        <v>153</v>
      </c>
      <c r="E12" s="4">
        <v>0.40502299785080659</v>
      </c>
      <c r="F12" s="6" t="s">
        <v>345</v>
      </c>
      <c r="G12" s="13">
        <v>104.2</v>
      </c>
      <c r="H12" s="14">
        <v>0.45</v>
      </c>
      <c r="I12" s="14">
        <v>4.12</v>
      </c>
      <c r="J12" s="13">
        <v>14.8</v>
      </c>
      <c r="K12" s="13">
        <v>26.8</v>
      </c>
      <c r="L12" s="13">
        <v>2.1</v>
      </c>
      <c r="M12" s="13">
        <v>41.3</v>
      </c>
      <c r="N12" s="13">
        <v>102.1</v>
      </c>
      <c r="O12" s="15">
        <v>11600</v>
      </c>
    </row>
    <row r="13" spans="1:15" ht="120" x14ac:dyDescent="0.25">
      <c r="B13" s="5" t="s">
        <v>168</v>
      </c>
      <c r="C13" s="6" t="s">
        <v>306</v>
      </c>
      <c r="D13" s="5" t="s">
        <v>153</v>
      </c>
      <c r="E13" s="4">
        <v>0.40502299785080659</v>
      </c>
      <c r="F13" s="6" t="s">
        <v>345</v>
      </c>
      <c r="G13" s="13">
        <v>104.2</v>
      </c>
      <c r="H13" s="14">
        <v>0.45</v>
      </c>
      <c r="I13" s="14">
        <v>4.12</v>
      </c>
      <c r="J13" s="13">
        <v>14.8</v>
      </c>
      <c r="K13" s="13">
        <v>26.8</v>
      </c>
      <c r="L13" s="13">
        <v>2.1</v>
      </c>
      <c r="M13" s="13">
        <v>41.3</v>
      </c>
      <c r="N13" s="13">
        <v>102.1</v>
      </c>
      <c r="O13" s="15">
        <v>11600</v>
      </c>
    </row>
    <row r="14" spans="1:15" ht="60" x14ac:dyDescent="0.25">
      <c r="B14" s="5" t="s">
        <v>171</v>
      </c>
      <c r="C14" s="6" t="s">
        <v>307</v>
      </c>
      <c r="D14" s="5" t="s">
        <v>297</v>
      </c>
      <c r="E14" s="4">
        <v>0.48454081032873825</v>
      </c>
      <c r="F14" s="6" t="s">
        <v>346</v>
      </c>
      <c r="G14" s="13">
        <v>66.7</v>
      </c>
      <c r="H14" s="14">
        <v>0.37</v>
      </c>
      <c r="I14" s="14">
        <v>3.95</v>
      </c>
      <c r="J14" s="13">
        <v>14.7</v>
      </c>
      <c r="K14" s="13">
        <v>24.3</v>
      </c>
      <c r="L14" s="13">
        <v>2.1</v>
      </c>
      <c r="M14" s="13">
        <v>59.6</v>
      </c>
      <c r="N14" s="13">
        <v>113.2</v>
      </c>
      <c r="O14" s="15">
        <v>11600</v>
      </c>
    </row>
    <row r="15" spans="1:15" ht="30" x14ac:dyDescent="0.25">
      <c r="B15" s="5" t="s">
        <v>241</v>
      </c>
      <c r="C15" s="6" t="s">
        <v>299</v>
      </c>
      <c r="D15" s="5" t="s">
        <v>299</v>
      </c>
      <c r="E15" s="4">
        <v>0.44988530075917937</v>
      </c>
      <c r="F15" s="6" t="s">
        <v>347</v>
      </c>
      <c r="G15" s="13">
        <v>77.8</v>
      </c>
      <c r="H15" s="14">
        <v>0.68</v>
      </c>
      <c r="I15" s="14">
        <v>2.58</v>
      </c>
      <c r="J15" s="13">
        <v>32.4</v>
      </c>
      <c r="K15" s="13">
        <v>52.2</v>
      </c>
      <c r="L15" s="13">
        <v>9.1999999999999993</v>
      </c>
      <c r="M15" s="13">
        <v>222</v>
      </c>
      <c r="N15" s="13">
        <v>292.89999999999998</v>
      </c>
      <c r="O15" s="15">
        <v>1680</v>
      </c>
    </row>
    <row r="16" spans="1:15" ht="30" x14ac:dyDescent="0.25">
      <c r="B16" s="5" t="s">
        <v>236</v>
      </c>
      <c r="C16" s="6" t="s">
        <v>308</v>
      </c>
      <c r="D16" s="5" t="s">
        <v>298</v>
      </c>
      <c r="E16" s="4">
        <v>0.4707151245723955</v>
      </c>
      <c r="F16" s="6" t="s">
        <v>348</v>
      </c>
      <c r="G16" s="13">
        <v>93.6</v>
      </c>
      <c r="H16" s="14">
        <v>0.47</v>
      </c>
      <c r="I16" s="14">
        <v>3.66</v>
      </c>
      <c r="J16" s="13">
        <v>17.600000000000001</v>
      </c>
      <c r="K16" s="13">
        <v>30.6</v>
      </c>
      <c r="L16" s="13">
        <v>3.3</v>
      </c>
      <c r="M16" s="13">
        <v>79.7</v>
      </c>
      <c r="N16" s="13">
        <v>142</v>
      </c>
      <c r="O16" s="15">
        <v>9940</v>
      </c>
    </row>
    <row r="17" spans="2:15" ht="30" x14ac:dyDescent="0.25">
      <c r="B17" s="5" t="s">
        <v>234</v>
      </c>
      <c r="C17" s="6" t="s">
        <v>309</v>
      </c>
      <c r="D17" s="5" t="s">
        <v>298</v>
      </c>
      <c r="E17" s="4">
        <v>0.4707151245723955</v>
      </c>
      <c r="F17" s="6" t="s">
        <v>348</v>
      </c>
      <c r="G17" s="13">
        <v>93.6</v>
      </c>
      <c r="H17" s="14">
        <v>0.47</v>
      </c>
      <c r="I17" s="14">
        <v>3.66</v>
      </c>
      <c r="J17" s="13">
        <v>17.600000000000001</v>
      </c>
      <c r="K17" s="13">
        <v>30.6</v>
      </c>
      <c r="L17" s="13">
        <v>3.3</v>
      </c>
      <c r="M17" s="13">
        <v>79.7</v>
      </c>
      <c r="N17" s="13">
        <v>142</v>
      </c>
      <c r="O17" s="15">
        <v>9940</v>
      </c>
    </row>
    <row r="18" spans="2:15" ht="30" x14ac:dyDescent="0.25">
      <c r="B18" s="5" t="s">
        <v>271</v>
      </c>
      <c r="C18" s="6" t="s">
        <v>310</v>
      </c>
      <c r="D18" s="5" t="s">
        <v>7</v>
      </c>
      <c r="E18" s="4">
        <v>0.22169332948859449</v>
      </c>
      <c r="F18" s="6" t="s">
        <v>349</v>
      </c>
      <c r="G18" s="13">
        <v>626</v>
      </c>
      <c r="H18" s="14">
        <v>1.85</v>
      </c>
      <c r="I18" s="14">
        <v>35.07</v>
      </c>
      <c r="J18" s="13">
        <v>11.3</v>
      </c>
      <c r="K18" s="13">
        <v>50.1</v>
      </c>
      <c r="L18" s="13">
        <v>2.1</v>
      </c>
      <c r="M18" s="13">
        <v>20.100000000000001</v>
      </c>
      <c r="N18" s="13">
        <v>137.4</v>
      </c>
      <c r="O18" s="15">
        <v>1340</v>
      </c>
    </row>
    <row r="19" spans="2:15" ht="30" x14ac:dyDescent="0.25">
      <c r="B19" s="5" t="s">
        <v>279</v>
      </c>
      <c r="C19" s="6" t="s">
        <v>311</v>
      </c>
      <c r="D19" s="5" t="s">
        <v>7</v>
      </c>
      <c r="E19" s="4">
        <v>0.22169332948859449</v>
      </c>
      <c r="F19" s="6" t="s">
        <v>349</v>
      </c>
      <c r="G19" s="13">
        <v>626</v>
      </c>
      <c r="H19" s="14">
        <v>1.85</v>
      </c>
      <c r="I19" s="14">
        <v>35.07</v>
      </c>
      <c r="J19" s="13">
        <v>11.3</v>
      </c>
      <c r="K19" s="13">
        <v>50.1</v>
      </c>
      <c r="L19" s="13">
        <v>2.1</v>
      </c>
      <c r="M19" s="13">
        <v>20.100000000000001</v>
      </c>
      <c r="N19" s="13">
        <v>137.4</v>
      </c>
      <c r="O19" s="15">
        <v>1340</v>
      </c>
    </row>
    <row r="20" spans="2:15" ht="45" x14ac:dyDescent="0.25">
      <c r="B20" s="5" t="s">
        <v>288</v>
      </c>
      <c r="C20" s="6" t="s">
        <v>312</v>
      </c>
      <c r="D20" s="5" t="s">
        <v>300</v>
      </c>
      <c r="E20" s="4">
        <v>0.21740424566221486</v>
      </c>
      <c r="F20" s="6" t="s">
        <v>350</v>
      </c>
      <c r="G20" s="13">
        <v>110.9</v>
      </c>
      <c r="H20" s="14">
        <v>0.43</v>
      </c>
      <c r="I20" s="14">
        <v>3.99</v>
      </c>
      <c r="J20" s="13">
        <v>0.6</v>
      </c>
      <c r="K20" s="13">
        <v>10.6</v>
      </c>
      <c r="L20" s="13">
        <v>2.1</v>
      </c>
      <c r="M20" s="13">
        <v>28.1</v>
      </c>
      <c r="N20" s="13">
        <v>26.3</v>
      </c>
      <c r="O20" s="15">
        <v>11600</v>
      </c>
    </row>
    <row r="21" spans="2:15" ht="45" x14ac:dyDescent="0.25">
      <c r="B21" s="5" t="s">
        <v>264</v>
      </c>
      <c r="C21" s="6" t="s">
        <v>313</v>
      </c>
      <c r="D21" s="5" t="s">
        <v>300</v>
      </c>
      <c r="E21" s="4">
        <v>0.21740424566221486</v>
      </c>
      <c r="F21" s="6" t="s">
        <v>350</v>
      </c>
      <c r="G21" s="13">
        <v>110.9</v>
      </c>
      <c r="H21" s="14">
        <v>0.43</v>
      </c>
      <c r="I21" s="14">
        <v>3.99</v>
      </c>
      <c r="J21" s="13">
        <v>0.6</v>
      </c>
      <c r="K21" s="13">
        <v>10.6</v>
      </c>
      <c r="L21" s="13">
        <v>2.1</v>
      </c>
      <c r="M21" s="13">
        <v>28.1</v>
      </c>
      <c r="N21" s="13">
        <v>26.3</v>
      </c>
      <c r="O21" s="15">
        <v>11600</v>
      </c>
    </row>
    <row r="22" spans="2:15" ht="45" x14ac:dyDescent="0.25">
      <c r="B22" s="5" t="s">
        <v>216</v>
      </c>
      <c r="C22" s="6" t="s">
        <v>314</v>
      </c>
      <c r="D22" s="5" t="s">
        <v>300</v>
      </c>
      <c r="E22" s="4">
        <v>0.21740424566221486</v>
      </c>
      <c r="F22" s="6" t="s">
        <v>350</v>
      </c>
      <c r="G22" s="13">
        <v>110.9</v>
      </c>
      <c r="H22" s="14">
        <v>0.43</v>
      </c>
      <c r="I22" s="14">
        <v>3.99</v>
      </c>
      <c r="J22" s="13">
        <v>0.6</v>
      </c>
      <c r="K22" s="13">
        <v>10.6</v>
      </c>
      <c r="L22" s="13">
        <v>2.1</v>
      </c>
      <c r="M22" s="13">
        <v>28.1</v>
      </c>
      <c r="N22" s="13">
        <v>26.3</v>
      </c>
      <c r="O22" s="15">
        <v>11600</v>
      </c>
    </row>
    <row r="23" spans="2:15" ht="30" x14ac:dyDescent="0.25">
      <c r="B23" s="5" t="s">
        <v>289</v>
      </c>
      <c r="C23" s="6" t="s">
        <v>315</v>
      </c>
      <c r="D23" s="5" t="s">
        <v>316</v>
      </c>
      <c r="E23" s="4">
        <v>7.7677459120846032E-2</v>
      </c>
      <c r="F23" s="6" t="s">
        <v>351</v>
      </c>
      <c r="G23" s="13">
        <v>217</v>
      </c>
      <c r="H23" s="14">
        <v>0.12</v>
      </c>
      <c r="I23" s="14">
        <v>2.13</v>
      </c>
      <c r="J23" s="13">
        <v>0.6</v>
      </c>
      <c r="K23" s="13">
        <v>10.6</v>
      </c>
      <c r="L23" s="13">
        <v>3</v>
      </c>
      <c r="M23" s="13">
        <v>28.1</v>
      </c>
      <c r="N23" s="13">
        <v>26.3</v>
      </c>
      <c r="O23" s="15">
        <v>484</v>
      </c>
    </row>
    <row r="24" spans="2:15" ht="30" x14ac:dyDescent="0.25">
      <c r="B24" s="5" t="s">
        <v>290</v>
      </c>
      <c r="C24" s="6" t="s">
        <v>317</v>
      </c>
      <c r="D24" s="5" t="s">
        <v>316</v>
      </c>
      <c r="E24" s="4">
        <v>7.7677459120846032E-2</v>
      </c>
      <c r="F24" s="6" t="s">
        <v>351</v>
      </c>
      <c r="G24" s="13">
        <v>217</v>
      </c>
      <c r="H24" s="14">
        <v>0.12</v>
      </c>
      <c r="I24" s="14">
        <v>2.13</v>
      </c>
      <c r="J24" s="13">
        <v>0.6</v>
      </c>
      <c r="K24" s="13">
        <v>10.6</v>
      </c>
      <c r="L24" s="13">
        <v>3</v>
      </c>
      <c r="M24" s="13">
        <v>28.1</v>
      </c>
      <c r="N24" s="13">
        <v>26.3</v>
      </c>
      <c r="O24" s="15">
        <v>484</v>
      </c>
    </row>
    <row r="25" spans="2:15" ht="30" x14ac:dyDescent="0.25">
      <c r="B25" s="5" t="s">
        <v>291</v>
      </c>
      <c r="C25" s="6" t="s">
        <v>318</v>
      </c>
      <c r="D25" s="5" t="s">
        <v>316</v>
      </c>
      <c r="E25" s="4">
        <v>7.7677459120846032E-2</v>
      </c>
      <c r="F25" s="6" t="s">
        <v>351</v>
      </c>
      <c r="G25" s="13">
        <v>217</v>
      </c>
      <c r="H25" s="14">
        <v>0.12</v>
      </c>
      <c r="I25" s="14">
        <v>2.13</v>
      </c>
      <c r="J25" s="13">
        <v>0.6</v>
      </c>
      <c r="K25" s="13">
        <v>10.6</v>
      </c>
      <c r="L25" s="13">
        <v>3</v>
      </c>
      <c r="M25" s="13">
        <v>28.1</v>
      </c>
      <c r="N25" s="13">
        <v>26.3</v>
      </c>
      <c r="O25" s="15">
        <v>484</v>
      </c>
    </row>
    <row r="26" spans="2:15" x14ac:dyDescent="0.25">
      <c r="B26" s="5" t="s">
        <v>283</v>
      </c>
      <c r="C26" s="6" t="s">
        <v>282</v>
      </c>
      <c r="D26" s="5" t="s">
        <v>282</v>
      </c>
      <c r="E26" s="4">
        <v>0.79686481255163666</v>
      </c>
      <c r="F26" s="6" t="s">
        <v>352</v>
      </c>
      <c r="G26" s="13">
        <v>0</v>
      </c>
      <c r="H26" s="14">
        <v>0</v>
      </c>
      <c r="I26" s="14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5">
        <v>0</v>
      </c>
    </row>
  </sheetData>
  <mergeCells count="5">
    <mergeCell ref="B6:B7"/>
    <mergeCell ref="C6:C7"/>
    <mergeCell ref="D6:D7"/>
    <mergeCell ref="E6:E7"/>
    <mergeCell ref="F6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sbpat_landuse_RCandEMC</vt:lpstr>
      <vt:lpstr>sbpat_landuse_LSPC</vt:lpstr>
      <vt:lpstr>compareLU data</vt:lpstr>
      <vt:lpstr>Coefficients</vt:lpstr>
      <vt:lpstr>coefficients</vt:lpstr>
      <vt:lpstr>group</vt:lpstr>
      <vt:lpstr>lspc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Given, Suzan</dc:creator>
  <cp:lastModifiedBy>Given, Suzan</cp:lastModifiedBy>
  <dcterms:created xsi:type="dcterms:W3CDTF">2019-12-19T15:52:47Z</dcterms:created>
  <dcterms:modified xsi:type="dcterms:W3CDTF">2021-01-28T21:33:43Z</dcterms:modified>
</cp:coreProperties>
</file>