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2-23\OutfallAssessments\TSO\"/>
    </mc:Choice>
  </mc:AlternateContent>
  <xr:revisionPtr revIDLastSave="0" documentId="8_{35B36EAF-50AE-4CAC-BDB2-1512034C391C}" xr6:coauthVersionLast="47" xr6:coauthVersionMax="47" xr10:uidLastSave="{00000000-0000-0000-0000-000000000000}"/>
  <bookViews>
    <workbookView xWindow="-120" yWindow="-120" windowWidth="29040" windowHeight="17640" xr2:uid="{64358668-9F5B-4BC3-BC85-A30EA1D87B52}"/>
  </bookViews>
  <sheets>
    <sheet name="Station Classification" sheetId="7" r:id="rId1"/>
    <sheet name="Flow Observations" sheetId="1" r:id="rId2"/>
    <sheet name="Flow Observations Pivot" sheetId="4" r:id="rId3"/>
    <sheet name="FIB Results" sheetId="2" r:id="rId4"/>
    <sheet name="FIB Pivot" sheetId="5" r:id="rId5"/>
  </sheets>
  <definedNames>
    <definedName name="Copermittee">#REF!</definedName>
    <definedName name="CurrentFlowClass">#REF!</definedName>
    <definedName name="sitetype">OFFSET(#REF!,0,0,COUNTA(#REF!)-7)</definedName>
    <definedName name="WMA">#REF!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5" l="1"/>
  <c r="R5" i="5"/>
  <c r="R6" i="5"/>
  <c r="R11" i="5"/>
  <c r="T7" i="5" s="1"/>
  <c r="R12" i="5"/>
  <c r="R8" i="5"/>
  <c r="R9" i="5"/>
  <c r="U7" i="5"/>
  <c r="R10" i="5"/>
  <c r="R7" i="5"/>
  <c r="V6" i="4"/>
  <c r="V3" i="4"/>
  <c r="U4" i="4"/>
  <c r="U5" i="4"/>
  <c r="U6" i="4"/>
  <c r="U7" i="4"/>
  <c r="U8" i="4"/>
  <c r="U3" i="4"/>
  <c r="T4" i="4"/>
  <c r="T5" i="4"/>
  <c r="T6" i="4"/>
  <c r="T7" i="4"/>
  <c r="T8" i="4"/>
  <c r="T3" i="4"/>
  <c r="R4" i="5" l="1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33025613-6819-4363-8158-667CCB182C99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Major or non-major MS4 Outfall</t>
        </r>
      </text>
    </comment>
    <comment ref="H1" authorId="0" shapeId="0" xr:uid="{27D869ED-E5BA-4765-A70A-69E9A496AE31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format 2022-2023</t>
        </r>
      </text>
    </comment>
    <comment ref="I1" authorId="0" shapeId="0" xr:uid="{B8460C22-29B3-429B-A4B5-D6E93E5B88FF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"01/15/2023"</t>
        </r>
      </text>
    </comment>
    <comment ref="J1" authorId="0" shapeId="0" xr:uid="{E7417B34-71BE-4342-BE59-4EA232D58BF6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Flow status observed; dry, ponded, flowing</t>
        </r>
      </text>
    </comment>
    <comment ref="K1" authorId="0" shapeId="0" xr:uid="{53E4F877-1468-4AFC-BA59-1C4FCBCAECB5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"Yes" or "No"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A1" authorId="0" shapeId="0" xr:uid="{14D5E9CC-C713-480B-B399-8291EAEA903D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make sure to update pivot table once new data has been added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8826283D-99EE-44FE-94E4-4936E72CD43B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Only load sample data, not field qa data</t>
        </r>
      </text>
    </comment>
    <comment ref="J1" authorId="0" shapeId="0" xr:uid="{E75AC706-DA4B-4F97-80A5-F272DE55DF1A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numeric field</t>
        </r>
      </text>
    </comment>
    <comment ref="K1" authorId="0" shapeId="0" xr:uid="{7B1D14C6-6468-4AFA-AA9F-EBF591BE1E7B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data qualifiers including "&gt;" or "&lt;"</t>
        </r>
      </text>
    </comment>
  </commentList>
</comments>
</file>

<file path=xl/sharedStrings.xml><?xml version="1.0" encoding="utf-8"?>
<sst xmlns="http://schemas.openxmlformats.org/spreadsheetml/2006/main" count="226" uniqueCount="79">
  <si>
    <t>Copermittee</t>
  </si>
  <si>
    <t>WMA</t>
  </si>
  <si>
    <t>HSA #</t>
  </si>
  <si>
    <t>Site Type</t>
  </si>
  <si>
    <t>Station ID</t>
  </si>
  <si>
    <t>Date</t>
  </si>
  <si>
    <t>Flow Status</t>
  </si>
  <si>
    <t>Flow Reaches Receiving Water</t>
  </si>
  <si>
    <t>Estimated Flow Rate</t>
  </si>
  <si>
    <t>Estimated Flow Rate Units</t>
  </si>
  <si>
    <t>Notes</t>
  </si>
  <si>
    <t>Monitoring Year</t>
  </si>
  <si>
    <t xml:space="preserve">Direct Discharge to TMDL </t>
  </si>
  <si>
    <t>Analyte</t>
  </si>
  <si>
    <t>Result</t>
  </si>
  <si>
    <t>Qualifier</t>
  </si>
  <si>
    <t>Result units</t>
  </si>
  <si>
    <t>Latitude (NAD83)</t>
  </si>
  <si>
    <t>Longitude (NAD83)</t>
  </si>
  <si>
    <t>CT</t>
  </si>
  <si>
    <t>San Diego River</t>
  </si>
  <si>
    <t>Major MS4 Outfall</t>
  </si>
  <si>
    <t>2020-2021</t>
  </si>
  <si>
    <t>No</t>
  </si>
  <si>
    <t>Dry/No Flow</t>
  </si>
  <si>
    <t>MS4-SDR-035</t>
  </si>
  <si>
    <t>MS4-SDR-101</t>
  </si>
  <si>
    <t>MS4-SDR-223</t>
  </si>
  <si>
    <t>MS4-SDR-568</t>
  </si>
  <si>
    <t>4/22/2021</t>
  </si>
  <si>
    <t>7/9/2021</t>
  </si>
  <si>
    <t>Flowing</t>
  </si>
  <si>
    <t>Ponded</t>
  </si>
  <si>
    <t>Yes</t>
  </si>
  <si>
    <t>Unknown</t>
  </si>
  <si>
    <t>GPM</t>
  </si>
  <si>
    <t>Persistent</t>
  </si>
  <si>
    <t>Dry/No-Flow</t>
  </si>
  <si>
    <t>Grand Total</t>
  </si>
  <si>
    <t>2021-2022</t>
  </si>
  <si>
    <t>E. coli</t>
  </si>
  <si>
    <t>MPN/100 mL</t>
  </si>
  <si>
    <t>TMDL Segment</t>
  </si>
  <si>
    <t>Forester</t>
  </si>
  <si>
    <t>Lower SDR</t>
  </si>
  <si>
    <t>MS4-SDR-test</t>
  </si>
  <si>
    <t>Forester Total</t>
  </si>
  <si>
    <t>Count of Flow Status</t>
  </si>
  <si>
    <t>Forester creek</t>
  </si>
  <si>
    <t>SDR Lower 6 miles</t>
  </si>
  <si>
    <t>2021-2023</t>
  </si>
  <si>
    <t>Monitoring year</t>
  </si>
  <si>
    <t>Flow Classification</t>
  </si>
  <si>
    <t>Pivot from flow classification for number of observations</t>
  </si>
  <si>
    <t xml:space="preserve">Flow Observations </t>
  </si>
  <si>
    <t>Tidal</t>
  </si>
  <si>
    <t>WQO</t>
  </si>
  <si>
    <t>Exceed</t>
  </si>
  <si>
    <t>Sum of Exceed</t>
  </si>
  <si>
    <t>Values</t>
  </si>
  <si>
    <t>Count of Result</t>
  </si>
  <si>
    <t>SSM</t>
  </si>
  <si>
    <t>Total Number of Samples</t>
  </si>
  <si>
    <t xml:space="preserve">Number Exceeding </t>
  </si>
  <si>
    <t>Percent Exceed</t>
  </si>
  <si>
    <t>Agency</t>
  </si>
  <si>
    <t>County of SD</t>
  </si>
  <si>
    <t>Data Source</t>
  </si>
  <si>
    <t>(blank)</t>
  </si>
  <si>
    <t>(blank) Total</t>
  </si>
  <si>
    <t>Percent Non-Dry Flow Observations</t>
  </si>
  <si>
    <t>Proposed Allowable Discharge Frequency</t>
  </si>
  <si>
    <t>Total Site Visits</t>
  </si>
  <si>
    <t>Fecal coliform</t>
  </si>
  <si>
    <t>Enterococcus</t>
  </si>
  <si>
    <t>Proposed Allowable Exceedance Frequency</t>
  </si>
  <si>
    <t>NA</t>
  </si>
  <si>
    <t>Beach A</t>
  </si>
  <si>
    <t>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</si>
</sst>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charset val="1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64E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1" fontId="7" fillId="0" borderId="0" xfId="0" applyNumberFormat="1" applyFont="1"/>
    <xf numFmtId="0" fontId="0" fillId="0" borderId="0" xfId="0" pivotButton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10" fontId="0" fillId="0" borderId="0" xfId="0" applyNumberFormat="1"/>
    <xf numFmtId="10" fontId="8" fillId="4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0" fillId="5" borderId="0" xfId="0" applyFill="1"/>
    <xf numFmtId="0" fontId="7" fillId="5" borderId="0" xfId="0" applyFont="1" applyFill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4" borderId="4" xfId="0" applyNumberFormat="1" applyFont="1" applyFill="1" applyBorder="1" applyAlignment="1">
      <alignment horizontal="center" vertical="center" wrapText="1"/>
    </xf>
    <xf numFmtId="10" fontId="8" fillId="4" borderId="5" xfId="0" applyNumberFormat="1" applyFont="1" applyFill="1" applyBorder="1" applyAlignment="1">
      <alignment horizontal="center" vertical="center" wrapText="1"/>
    </xf>
    <xf numFmtId="10" fontId="8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tier, Darcy" refreshedDate="45260.386723842596" createdVersion="8" refreshedVersion="8" minRefreshableVersion="3" recordCount="5" xr:uid="{B65EB2A5-EA8E-437B-9C65-9A88852F0D94}">
  <cacheSource type="worksheet">
    <worksheetSource ref="A1:O6" sheet="Flow Observations"/>
  </cacheSource>
  <cacheFields count="15">
    <cacheField name="Copermittee" numFmtId="0">
      <sharedItems count="1">
        <s v="CT"/>
      </sharedItems>
    </cacheField>
    <cacheField name="WMA" numFmtId="0">
      <sharedItems/>
    </cacheField>
    <cacheField name="HSA #" numFmtId="0">
      <sharedItems containsSemiMixedTypes="0" containsString="0" containsNumber="1" minValue="907.13" maxValue="907.13"/>
    </cacheField>
    <cacheField name="TMDL Segment" numFmtId="0">
      <sharedItems count="2">
        <s v="Forester"/>
        <s v="Lower SDR"/>
      </sharedItems>
    </cacheField>
    <cacheField name="Direct Discharge to TMDL " numFmtId="1">
      <sharedItems/>
    </cacheField>
    <cacheField name="Site Type" numFmtId="0">
      <sharedItems/>
    </cacheField>
    <cacheField name="Station ID" numFmtId="0">
      <sharedItems/>
    </cacheField>
    <cacheField name="Monitoring Year" numFmtId="0">
      <sharedItems count="1">
        <s v="2020-2021"/>
      </sharedItems>
    </cacheField>
    <cacheField name="Date" numFmtId="14">
      <sharedItems/>
    </cacheField>
    <cacheField name="Flow Status" numFmtId="0">
      <sharedItems count="3">
        <s v="Flowing"/>
        <s v="Ponded"/>
        <s v="Dry/No Flow"/>
      </sharedItems>
    </cacheField>
    <cacheField name="Flow Reaches Receiving Water" numFmtId="0">
      <sharedItems containsBlank="1"/>
    </cacheField>
    <cacheField name="Estimated Flow Rate" numFmtId="0">
      <sharedItems containsString="0" containsBlank="1" containsNumber="1" minValue="3.3662249999999996" maxValue="67.3245"/>
    </cacheField>
    <cacheField name="Estimated Flow Rate Units" numFmtId="0">
      <sharedItems/>
    </cacheField>
    <cacheField name="Data Source" numFmtId="0">
      <sharedItems containsNonDate="0" containsString="0" containsBlank="1" count="1"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tier, Darcy" refreshedDate="45260.386724189812" createdVersion="8" refreshedVersion="8" minRefreshableVersion="3" recordCount="2" xr:uid="{A1A20973-2714-4C56-87B0-A66D55E55B7D}">
  <cacheSource type="worksheet">
    <worksheetSource ref="A1:P3" sheet="FIB Results"/>
  </cacheSource>
  <cacheFields count="16">
    <cacheField name="Copermittee" numFmtId="0">
      <sharedItems count="1">
        <s v="CT"/>
      </sharedItems>
    </cacheField>
    <cacheField name="WMA" numFmtId="0">
      <sharedItems/>
    </cacheField>
    <cacheField name="HSA #" numFmtId="0">
      <sharedItems containsSemiMixedTypes="0" containsString="0" containsNumber="1" minValue="907.13" maxValue="907.13"/>
    </cacheField>
    <cacheField name="TMDL Segment" numFmtId="0">
      <sharedItems count="1">
        <s v="Forester"/>
      </sharedItems>
    </cacheField>
    <cacheField name="Site Type" numFmtId="0">
      <sharedItems/>
    </cacheField>
    <cacheField name="Station ID" numFmtId="0">
      <sharedItems/>
    </cacheField>
    <cacheField name="Monitoring Year" numFmtId="0">
      <sharedItems count="1">
        <s v="2021-2022"/>
      </sharedItems>
    </cacheField>
    <cacheField name="Date" numFmtId="14">
      <sharedItems containsSemiMixedTypes="0" containsNonDate="0" containsDate="1" containsString="0" minDate="2022-06-15T00:00:00" maxDate="2022-08-16T00:00:00"/>
    </cacheField>
    <cacheField name="Analyte" numFmtId="0">
      <sharedItems count="1">
        <s v="E. coli"/>
      </sharedItems>
    </cacheField>
    <cacheField name="Result" numFmtId="0">
      <sharedItems containsSemiMixedTypes="0" containsString="0" containsNumber="1" containsInteger="1" minValue="200" maxValue="4320"/>
    </cacheField>
    <cacheField name="Qualifier" numFmtId="0">
      <sharedItems containsNonDate="0" containsString="0" containsBlank="1"/>
    </cacheField>
    <cacheField name="Result units" numFmtId="0">
      <sharedItems/>
    </cacheField>
    <cacheField name="WQO" numFmtId="0">
      <sharedItems containsSemiMixedTypes="0" containsString="0" containsNumber="1" containsInteger="1" minValue="320" maxValue="320"/>
    </cacheField>
    <cacheField name="Exceed" numFmtId="0">
      <sharedItems containsSemiMixedTypes="0" containsString="0" containsNumber="1" containsInteger="1" minValue="0" maxValue="1"/>
    </cacheField>
    <cacheField name="Data Source" numFmtId="0">
      <sharedItems containsNonDate="0" containsString="0" containsBlank="1" count="1"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San Diego River"/>
    <n v="907.13"/>
    <x v="0"/>
    <s v="No"/>
    <s v="Major MS4 Outfall"/>
    <s v="MS4-SDR-035"/>
    <x v="0"/>
    <s v="4/22/2021"/>
    <x v="0"/>
    <s v="Yes"/>
    <n v="3.3662249999999996"/>
    <s v="GPM"/>
    <x v="0"/>
    <m/>
  </r>
  <r>
    <x v="0"/>
    <s v="San Diego River"/>
    <n v="907.13"/>
    <x v="0"/>
    <s v="No"/>
    <s v="Major MS4 Outfall"/>
    <s v="MS4-SDR-035"/>
    <x v="0"/>
    <s v="7/9/2021"/>
    <x v="0"/>
    <s v="Unknown"/>
    <n v="67.3245"/>
    <s v="GPM"/>
    <x v="0"/>
    <m/>
  </r>
  <r>
    <x v="0"/>
    <s v="San Diego River"/>
    <n v="907.13"/>
    <x v="1"/>
    <s v="No"/>
    <s v="Major MS4 Outfall"/>
    <s v="MS4-SDR-101"/>
    <x v="0"/>
    <s v="4/22/2021"/>
    <x v="1"/>
    <s v="No"/>
    <m/>
    <s v="GPM"/>
    <x v="0"/>
    <m/>
  </r>
  <r>
    <x v="0"/>
    <s v="San Diego River"/>
    <n v="907.13"/>
    <x v="1"/>
    <s v="No"/>
    <s v="Major MS4 Outfall"/>
    <s v="MS4-SDR-101"/>
    <x v="0"/>
    <s v="7/9/2021"/>
    <x v="2"/>
    <m/>
    <m/>
    <s v="GPM"/>
    <x v="0"/>
    <m/>
  </r>
  <r>
    <x v="0"/>
    <s v="San Diego River"/>
    <n v="907.13"/>
    <x v="1"/>
    <s v="No"/>
    <s v="Major MS4 Outfall"/>
    <s v="MS4-SDR-test"/>
    <x v="0"/>
    <s v="7/9/2021"/>
    <x v="2"/>
    <m/>
    <m/>
    <s v="GPM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San Diego River"/>
    <n v="907.13"/>
    <x v="0"/>
    <s v="Major MS4 Outfall"/>
    <s v="MS4-SDR-035"/>
    <x v="0"/>
    <d v="2022-06-15T00:00:00"/>
    <x v="0"/>
    <n v="200"/>
    <m/>
    <s v="MPN/100 mL"/>
    <n v="320"/>
    <n v="0"/>
    <x v="0"/>
    <m/>
  </r>
  <r>
    <x v="0"/>
    <s v="San Diego River"/>
    <n v="907.13"/>
    <x v="0"/>
    <s v="Major MS4 Outfall"/>
    <s v="MS4-SDR-035"/>
    <x v="0"/>
    <d v="2022-08-15T00:00:00"/>
    <x v="0"/>
    <n v="4320"/>
    <m/>
    <s v="MPN/100 mL"/>
    <n v="320"/>
    <n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36D82-4700-4756-931E-67B309A54D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8" firstHeaderRow="1" firstDataRow="2" firstDataCol="4"/>
  <pivotFields count="15"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numFmtId="1" outline="0" showAll="0"/>
    <pivotField compact="0" outline="0" showAl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Col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4">
    <field x="3"/>
    <field x="0"/>
    <field x="13"/>
    <field x="7"/>
  </rowFields>
  <rowItems count="5">
    <i>
      <x/>
      <x/>
      <x/>
      <x/>
    </i>
    <i t="default" r="2">
      <x/>
    </i>
    <i>
      <x v="1"/>
      <x/>
      <x/>
      <x/>
    </i>
    <i t="default" r="2">
      <x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Flow 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1CCDB-5D12-404D-952C-A1914F48E06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2:G7" firstHeaderRow="1" firstDataRow="2" firstDataCol="5"/>
  <pivotFields count="16"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numFmtId="14" outline="0" showAll="0"/>
    <pivotField axis="axisRow" compact="0" outline="0" showAll="0">
      <items count="2"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5">
    <field x="3"/>
    <field x="0"/>
    <field x="14"/>
    <field x="6"/>
    <field x="8"/>
  </rowFields>
  <rowItems count="4">
    <i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ult" fld="9" subtotal="count" baseField="10" baseItem="0"/>
    <dataField name="Sum of Excee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BF5B-6B03-4B9E-8770-AA482985E6B8}">
  <sheetPr>
    <tabColor theme="9" tint="0.79998168889431442"/>
  </sheetPr>
  <dimension ref="A1:L5"/>
  <sheetViews>
    <sheetView tabSelected="1" workbookViewId="0">
      <selection activeCell="F19" sqref="F19"/>
    </sheetView>
  </sheetViews>
  <sheetFormatPr defaultRowHeight="15" x14ac:dyDescent="0.25"/>
  <cols>
    <col min="1" max="1" width="11.42578125" customWidth="1"/>
    <col min="6" max="6" width="10.140625" customWidth="1"/>
    <col min="7" max="7" width="13.85546875" customWidth="1"/>
    <col min="9" max="9" width="10.5703125" customWidth="1"/>
    <col min="10" max="10" width="10" customWidth="1"/>
    <col min="11" max="12" width="12.85546875" customWidth="1"/>
  </cols>
  <sheetData>
    <row r="1" spans="1:12" ht="38.25" x14ac:dyDescent="0.25">
      <c r="A1" s="1" t="s">
        <v>0</v>
      </c>
      <c r="B1" s="1" t="s">
        <v>1</v>
      </c>
      <c r="C1" s="1" t="s">
        <v>78</v>
      </c>
      <c r="D1" s="2" t="s">
        <v>42</v>
      </c>
      <c r="E1" s="6" t="s">
        <v>12</v>
      </c>
      <c r="F1" s="7" t="s">
        <v>3</v>
      </c>
      <c r="G1" s="1" t="s">
        <v>4</v>
      </c>
      <c r="H1" s="1" t="s">
        <v>17</v>
      </c>
      <c r="I1" s="1" t="s">
        <v>18</v>
      </c>
      <c r="J1" s="15" t="s">
        <v>51</v>
      </c>
      <c r="K1" s="15" t="s">
        <v>52</v>
      </c>
      <c r="L1" s="19" t="s">
        <v>67</v>
      </c>
    </row>
    <row r="2" spans="1:12" x14ac:dyDescent="0.25">
      <c r="A2" t="s">
        <v>19</v>
      </c>
      <c r="B2" t="s">
        <v>20</v>
      </c>
      <c r="C2">
        <v>907.13</v>
      </c>
      <c r="D2" t="s">
        <v>43</v>
      </c>
      <c r="E2" t="s">
        <v>23</v>
      </c>
      <c r="F2" t="s">
        <v>21</v>
      </c>
      <c r="G2" t="s">
        <v>25</v>
      </c>
      <c r="H2">
        <v>32.82058</v>
      </c>
      <c r="I2">
        <v>-116.9648</v>
      </c>
      <c r="J2" t="s">
        <v>22</v>
      </c>
      <c r="K2" t="s">
        <v>36</v>
      </c>
    </row>
    <row r="3" spans="1:12" x14ac:dyDescent="0.25">
      <c r="A3" t="s">
        <v>19</v>
      </c>
      <c r="B3" t="s">
        <v>20</v>
      </c>
      <c r="C3">
        <v>907.13</v>
      </c>
      <c r="D3" t="s">
        <v>44</v>
      </c>
      <c r="F3" t="s">
        <v>21</v>
      </c>
      <c r="G3" t="s">
        <v>26</v>
      </c>
      <c r="H3">
        <v>32.813510000000001</v>
      </c>
      <c r="I3">
        <v>-116.9648</v>
      </c>
      <c r="J3" t="s">
        <v>22</v>
      </c>
      <c r="K3" t="s">
        <v>37</v>
      </c>
    </row>
    <row r="4" spans="1:12" x14ac:dyDescent="0.25">
      <c r="A4" t="s">
        <v>19</v>
      </c>
      <c r="B4" t="s">
        <v>20</v>
      </c>
      <c r="C4">
        <v>907.13</v>
      </c>
      <c r="D4" t="s">
        <v>44</v>
      </c>
      <c r="F4" t="s">
        <v>21</v>
      </c>
      <c r="G4" t="s">
        <v>27</v>
      </c>
      <c r="H4">
        <v>32.812379999999997</v>
      </c>
      <c r="I4">
        <v>-116.96142</v>
      </c>
      <c r="J4" t="s">
        <v>22</v>
      </c>
      <c r="K4" t="s">
        <v>36</v>
      </c>
    </row>
    <row r="5" spans="1:12" x14ac:dyDescent="0.25">
      <c r="A5" t="s">
        <v>19</v>
      </c>
      <c r="B5" t="s">
        <v>20</v>
      </c>
      <c r="C5">
        <v>907.13</v>
      </c>
      <c r="D5" t="s">
        <v>44</v>
      </c>
      <c r="F5" t="s">
        <v>21</v>
      </c>
      <c r="G5" t="s">
        <v>28</v>
      </c>
      <c r="H5">
        <v>32.812440000000002</v>
      </c>
      <c r="I5">
        <v>-116.95884</v>
      </c>
      <c r="J5" t="s">
        <v>22</v>
      </c>
      <c r="K5" t="s">
        <v>37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AF9F-C74F-4384-ABD9-9EF1FCA9AC11}">
  <sheetPr>
    <tabColor theme="7" tint="0.79998168889431442"/>
  </sheetPr>
  <dimension ref="A1:XDJ6"/>
  <sheetViews>
    <sheetView zoomScale="85" zoomScaleNormal="85" workbookViewId="0">
      <selection activeCell="N2" sqref="N2:N6"/>
    </sheetView>
  </sheetViews>
  <sheetFormatPr defaultColWidth="8.7109375" defaultRowHeight="12.75" x14ac:dyDescent="0.2"/>
  <cols>
    <col min="1" max="1" width="10.85546875" style="8" customWidth="1"/>
    <col min="2" max="2" width="12.140625" style="8" customWidth="1"/>
    <col min="3" max="4" width="11.42578125" style="8" customWidth="1"/>
    <col min="5" max="5" width="8.7109375" style="10"/>
    <col min="6" max="6" width="8.7109375" style="8"/>
    <col min="7" max="7" width="12.140625" style="8" customWidth="1"/>
    <col min="8" max="8" width="10.85546875" style="8" customWidth="1"/>
    <col min="9" max="9" width="9.42578125" style="9" bestFit="1" customWidth="1"/>
    <col min="10" max="10" width="9.42578125" style="8" customWidth="1"/>
    <col min="11" max="12" width="11.5703125" style="8" customWidth="1"/>
    <col min="13" max="13" width="12.7109375" style="8" customWidth="1"/>
    <col min="14" max="14" width="14.85546875" style="8" customWidth="1"/>
    <col min="15" max="15" width="33.7109375" style="8" customWidth="1"/>
    <col min="16" max="16384" width="8.7109375" style="8"/>
  </cols>
  <sheetData>
    <row r="1" spans="1:16338" ht="38.25" x14ac:dyDescent="0.2">
      <c r="A1" s="1" t="s">
        <v>0</v>
      </c>
      <c r="B1" s="1" t="s">
        <v>1</v>
      </c>
      <c r="C1" s="2" t="s">
        <v>2</v>
      </c>
      <c r="D1" s="2" t="s">
        <v>42</v>
      </c>
      <c r="E1" s="6" t="s">
        <v>12</v>
      </c>
      <c r="F1" s="1" t="s">
        <v>3</v>
      </c>
      <c r="G1" s="1" t="s">
        <v>4</v>
      </c>
      <c r="H1" s="1" t="s">
        <v>11</v>
      </c>
      <c r="I1" s="3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67</v>
      </c>
      <c r="O1" s="1" t="s">
        <v>10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</row>
    <row r="2" spans="1:16338" ht="15" x14ac:dyDescent="0.25">
      <c r="A2" t="s">
        <v>19</v>
      </c>
      <c r="B2" t="s">
        <v>20</v>
      </c>
      <c r="C2">
        <v>907.13</v>
      </c>
      <c r="D2" t="s">
        <v>43</v>
      </c>
      <c r="E2" s="10" t="s">
        <v>23</v>
      </c>
      <c r="F2" t="s">
        <v>21</v>
      </c>
      <c r="G2" t="s">
        <v>25</v>
      </c>
      <c r="H2" s="8" t="s">
        <v>22</v>
      </c>
      <c r="I2" s="9" t="s">
        <v>29</v>
      </c>
      <c r="J2" s="8" t="s">
        <v>31</v>
      </c>
      <c r="K2" s="8" t="s">
        <v>33</v>
      </c>
      <c r="L2" s="8">
        <v>3.3662249999999996</v>
      </c>
      <c r="M2" s="8" t="s">
        <v>35</v>
      </c>
      <c r="N2" s="22"/>
    </row>
    <row r="3" spans="1:16338" ht="15" x14ac:dyDescent="0.25">
      <c r="A3" t="s">
        <v>19</v>
      </c>
      <c r="B3" t="s">
        <v>20</v>
      </c>
      <c r="C3">
        <v>907.13</v>
      </c>
      <c r="D3" t="s">
        <v>43</v>
      </c>
      <c r="E3" s="10" t="s">
        <v>23</v>
      </c>
      <c r="F3" t="s">
        <v>21</v>
      </c>
      <c r="G3" t="s">
        <v>25</v>
      </c>
      <c r="H3" s="8" t="s">
        <v>22</v>
      </c>
      <c r="I3" s="9" t="s">
        <v>30</v>
      </c>
      <c r="J3" s="8" t="s">
        <v>31</v>
      </c>
      <c r="K3" s="8" t="s">
        <v>34</v>
      </c>
      <c r="L3" s="8">
        <v>67.3245</v>
      </c>
      <c r="M3" s="8" t="s">
        <v>35</v>
      </c>
      <c r="N3" s="22"/>
    </row>
    <row r="4" spans="1:16338" ht="15" x14ac:dyDescent="0.25">
      <c r="A4" t="s">
        <v>19</v>
      </c>
      <c r="B4" t="s">
        <v>20</v>
      </c>
      <c r="C4">
        <v>907.13</v>
      </c>
      <c r="D4" t="s">
        <v>44</v>
      </c>
      <c r="E4" s="10" t="s">
        <v>23</v>
      </c>
      <c r="F4" t="s">
        <v>21</v>
      </c>
      <c r="G4" t="s">
        <v>26</v>
      </c>
      <c r="H4" s="8" t="s">
        <v>22</v>
      </c>
      <c r="I4" s="9" t="s">
        <v>29</v>
      </c>
      <c r="J4" s="8" t="s">
        <v>32</v>
      </c>
      <c r="K4" s="8" t="s">
        <v>23</v>
      </c>
      <c r="M4" s="8" t="s">
        <v>35</v>
      </c>
      <c r="N4" s="22"/>
    </row>
    <row r="5" spans="1:16338" ht="15" x14ac:dyDescent="0.25">
      <c r="A5" t="s">
        <v>19</v>
      </c>
      <c r="B5" t="s">
        <v>20</v>
      </c>
      <c r="C5">
        <v>907.13</v>
      </c>
      <c r="D5" t="s">
        <v>44</v>
      </c>
      <c r="E5" s="10" t="s">
        <v>23</v>
      </c>
      <c r="F5" t="s">
        <v>21</v>
      </c>
      <c r="G5" t="s">
        <v>26</v>
      </c>
      <c r="H5" s="8" t="s">
        <v>22</v>
      </c>
      <c r="I5" s="9" t="s">
        <v>30</v>
      </c>
      <c r="J5" s="8" t="s">
        <v>24</v>
      </c>
      <c r="M5" s="8" t="s">
        <v>35</v>
      </c>
      <c r="N5" s="22"/>
    </row>
    <row r="6" spans="1:16338" ht="15" x14ac:dyDescent="0.25">
      <c r="A6" t="s">
        <v>19</v>
      </c>
      <c r="B6" t="s">
        <v>20</v>
      </c>
      <c r="C6">
        <v>907.13</v>
      </c>
      <c r="D6" t="s">
        <v>44</v>
      </c>
      <c r="E6" s="10" t="s">
        <v>23</v>
      </c>
      <c r="F6" t="s">
        <v>21</v>
      </c>
      <c r="G6" t="s">
        <v>45</v>
      </c>
      <c r="H6" s="8" t="s">
        <v>22</v>
      </c>
      <c r="I6" s="9" t="s">
        <v>30</v>
      </c>
      <c r="J6" s="8" t="s">
        <v>24</v>
      </c>
      <c r="M6" s="8" t="s">
        <v>35</v>
      </c>
      <c r="N6" s="2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4674-C2B4-4EE7-B3DA-FA638964E17C}">
  <sheetPr>
    <tabColor theme="7" tint="0.79998168889431442"/>
  </sheetPr>
  <dimension ref="A1:V8"/>
  <sheetViews>
    <sheetView zoomScale="85" zoomScaleNormal="85" workbookViewId="0">
      <selection activeCell="N16" sqref="N16"/>
    </sheetView>
  </sheetViews>
  <sheetFormatPr defaultRowHeight="15" x14ac:dyDescent="0.25"/>
  <cols>
    <col min="1" max="1" width="18.85546875" bestFit="1" customWidth="1"/>
    <col min="2" max="2" width="16.7109375" bestFit="1" customWidth="1"/>
    <col min="3" max="3" width="17.140625" bestFit="1" customWidth="1"/>
    <col min="4" max="4" width="16.7109375" bestFit="1" customWidth="1"/>
    <col min="5" max="7" width="13.140625" bestFit="1" customWidth="1"/>
    <col min="8" max="11" width="10.7109375" customWidth="1"/>
    <col min="12" max="14" width="15.85546875" customWidth="1"/>
    <col min="15" max="15" width="14.7109375" customWidth="1"/>
    <col min="16" max="18" width="9.42578125" customWidth="1"/>
    <col min="19" max="20" width="12.5703125" customWidth="1"/>
    <col min="21" max="21" width="14" customWidth="1"/>
    <col min="22" max="22" width="15.85546875" customWidth="1"/>
  </cols>
  <sheetData>
    <row r="1" spans="1:22" x14ac:dyDescent="0.25">
      <c r="A1" t="s">
        <v>53</v>
      </c>
      <c r="L1" t="s">
        <v>54</v>
      </c>
    </row>
    <row r="2" spans="1:22" ht="48" x14ac:dyDescent="0.25">
      <c r="A2" s="11" t="s">
        <v>47</v>
      </c>
      <c r="E2" s="11" t="s">
        <v>6</v>
      </c>
      <c r="L2" s="12" t="s">
        <v>42</v>
      </c>
      <c r="M2" s="12" t="s">
        <v>65</v>
      </c>
      <c r="N2" s="12" t="s">
        <v>67</v>
      </c>
      <c r="O2" s="12" t="s">
        <v>11</v>
      </c>
      <c r="P2" s="12" t="s">
        <v>31</v>
      </c>
      <c r="Q2" s="12" t="s">
        <v>32</v>
      </c>
      <c r="R2" s="13" t="s">
        <v>24</v>
      </c>
      <c r="S2" s="12" t="s">
        <v>55</v>
      </c>
      <c r="T2" s="13" t="s">
        <v>72</v>
      </c>
      <c r="U2" s="13" t="s">
        <v>70</v>
      </c>
      <c r="V2" s="13" t="s">
        <v>71</v>
      </c>
    </row>
    <row r="3" spans="1:22" x14ac:dyDescent="0.25">
      <c r="A3" s="11" t="s">
        <v>42</v>
      </c>
      <c r="B3" s="11" t="s">
        <v>0</v>
      </c>
      <c r="C3" s="11" t="s">
        <v>67</v>
      </c>
      <c r="D3" s="11" t="s">
        <v>11</v>
      </c>
      <c r="E3" t="s">
        <v>31</v>
      </c>
      <c r="F3" t="s">
        <v>32</v>
      </c>
      <c r="G3" t="s">
        <v>24</v>
      </c>
      <c r="H3" t="s">
        <v>38</v>
      </c>
      <c r="L3" s="14" t="s">
        <v>48</v>
      </c>
      <c r="M3" s="14"/>
      <c r="N3" s="14"/>
      <c r="O3" s="14" t="s">
        <v>22</v>
      </c>
      <c r="P3" s="14"/>
      <c r="Q3" s="14"/>
      <c r="R3" s="14"/>
      <c r="S3" s="14"/>
      <c r="T3" s="14">
        <f>SUM(P3:S3)</f>
        <v>0</v>
      </c>
      <c r="U3" s="14" t="e">
        <f>SUM(P3,Q3,S3)/T3</f>
        <v>#DIV/0!</v>
      </c>
      <c r="V3" s="23" t="e">
        <f>MAX(U3:U5)</f>
        <v>#DIV/0!</v>
      </c>
    </row>
    <row r="4" spans="1:22" x14ac:dyDescent="0.25">
      <c r="A4" t="s">
        <v>43</v>
      </c>
      <c r="B4" t="s">
        <v>19</v>
      </c>
      <c r="C4" t="s">
        <v>68</v>
      </c>
      <c r="D4" t="s">
        <v>22</v>
      </c>
      <c r="E4" s="20">
        <v>2</v>
      </c>
      <c r="F4" s="20"/>
      <c r="G4" s="20"/>
      <c r="H4" s="20">
        <v>2</v>
      </c>
      <c r="I4" s="20"/>
      <c r="J4" s="20"/>
      <c r="K4" s="20"/>
      <c r="L4" s="14"/>
      <c r="M4" s="14"/>
      <c r="N4" s="14"/>
      <c r="O4" s="14" t="s">
        <v>39</v>
      </c>
      <c r="P4" s="14"/>
      <c r="Q4" s="14"/>
      <c r="R4" s="14"/>
      <c r="S4" s="14"/>
      <c r="T4" s="14">
        <f t="shared" ref="T4:T8" si="0">SUM(P4:S4)</f>
        <v>0</v>
      </c>
      <c r="U4" s="14" t="e">
        <f t="shared" ref="U4:U8" si="1">SUM(P4,Q4,S4)/T4</f>
        <v>#DIV/0!</v>
      </c>
      <c r="V4" s="24"/>
    </row>
    <row r="5" spans="1:22" x14ac:dyDescent="0.25">
      <c r="C5" t="s">
        <v>69</v>
      </c>
      <c r="E5" s="20">
        <v>2</v>
      </c>
      <c r="F5" s="20"/>
      <c r="G5" s="20"/>
      <c r="H5" s="20">
        <v>2</v>
      </c>
      <c r="I5" s="20"/>
      <c r="J5" s="20"/>
      <c r="K5" s="20"/>
      <c r="L5" s="14"/>
      <c r="M5" s="14"/>
      <c r="N5" s="14"/>
      <c r="O5" s="14" t="s">
        <v>50</v>
      </c>
      <c r="P5" s="14"/>
      <c r="Q5" s="14"/>
      <c r="R5" s="14"/>
      <c r="S5" s="14"/>
      <c r="T5" s="14">
        <f t="shared" si="0"/>
        <v>0</v>
      </c>
      <c r="U5" s="14" t="e">
        <f t="shared" si="1"/>
        <v>#DIV/0!</v>
      </c>
      <c r="V5" s="25"/>
    </row>
    <row r="6" spans="1:22" x14ac:dyDescent="0.25">
      <c r="A6" t="s">
        <v>44</v>
      </c>
      <c r="B6" t="s">
        <v>19</v>
      </c>
      <c r="C6" t="s">
        <v>68</v>
      </c>
      <c r="D6" t="s">
        <v>22</v>
      </c>
      <c r="E6" s="20"/>
      <c r="F6" s="20">
        <v>1</v>
      </c>
      <c r="G6" s="20">
        <v>2</v>
      </c>
      <c r="H6" s="20">
        <v>3</v>
      </c>
      <c r="I6" s="20"/>
      <c r="J6" s="20"/>
      <c r="K6" s="20"/>
      <c r="L6" s="14" t="s">
        <v>49</v>
      </c>
      <c r="M6" s="14"/>
      <c r="N6" s="14"/>
      <c r="O6" s="14" t="s">
        <v>22</v>
      </c>
      <c r="P6" s="14"/>
      <c r="Q6" s="14"/>
      <c r="R6" s="14"/>
      <c r="S6" s="14"/>
      <c r="T6" s="14">
        <f t="shared" si="0"/>
        <v>0</v>
      </c>
      <c r="U6" s="14" t="e">
        <f t="shared" si="1"/>
        <v>#DIV/0!</v>
      </c>
      <c r="V6" s="23" t="e">
        <f>MAX(U6:U8)</f>
        <v>#DIV/0!</v>
      </c>
    </row>
    <row r="7" spans="1:22" x14ac:dyDescent="0.25">
      <c r="C7" t="s">
        <v>69</v>
      </c>
      <c r="E7" s="20"/>
      <c r="F7" s="20">
        <v>1</v>
      </c>
      <c r="G7" s="20">
        <v>2</v>
      </c>
      <c r="H7" s="20">
        <v>3</v>
      </c>
      <c r="I7" s="20"/>
      <c r="J7" s="20"/>
      <c r="K7" s="20"/>
      <c r="L7" s="14"/>
      <c r="M7" s="14"/>
      <c r="N7" s="14"/>
      <c r="O7" s="14" t="s">
        <v>39</v>
      </c>
      <c r="P7" s="14"/>
      <c r="Q7" s="14"/>
      <c r="R7" s="14"/>
      <c r="S7" s="14"/>
      <c r="T7" s="14">
        <f t="shared" si="0"/>
        <v>0</v>
      </c>
      <c r="U7" s="14" t="e">
        <f t="shared" si="1"/>
        <v>#DIV/0!</v>
      </c>
      <c r="V7" s="24"/>
    </row>
    <row r="8" spans="1:22" x14ac:dyDescent="0.25">
      <c r="A8" t="s">
        <v>38</v>
      </c>
      <c r="E8" s="20">
        <v>2</v>
      </c>
      <c r="F8" s="20">
        <v>1</v>
      </c>
      <c r="G8" s="20">
        <v>2</v>
      </c>
      <c r="H8" s="20">
        <v>5</v>
      </c>
      <c r="I8" s="20"/>
      <c r="J8" s="20"/>
      <c r="K8" s="20"/>
      <c r="L8" s="14"/>
      <c r="M8" s="14"/>
      <c r="N8" s="14"/>
      <c r="O8" s="14" t="s">
        <v>50</v>
      </c>
      <c r="P8" s="14"/>
      <c r="Q8" s="14"/>
      <c r="R8" s="14"/>
      <c r="S8" s="14"/>
      <c r="T8" s="14">
        <f t="shared" si="0"/>
        <v>0</v>
      </c>
      <c r="U8" s="14" t="e">
        <f t="shared" si="1"/>
        <v>#DIV/0!</v>
      </c>
      <c r="V8" s="25"/>
    </row>
  </sheetData>
  <mergeCells count="2">
    <mergeCell ref="V3:V5"/>
    <mergeCell ref="V6:V8"/>
  </mergeCell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0509-0BE9-4230-AB97-9C4B20339F3E}">
  <sheetPr>
    <tabColor theme="8" tint="0.79998168889431442"/>
  </sheetPr>
  <dimension ref="A1:P3"/>
  <sheetViews>
    <sheetView workbookViewId="0">
      <selection activeCell="M13" sqref="M13"/>
    </sheetView>
  </sheetViews>
  <sheetFormatPr defaultRowHeight="15" x14ac:dyDescent="0.25"/>
  <cols>
    <col min="1" max="1" width="10.85546875" customWidth="1"/>
    <col min="7" max="7" width="11.140625" customWidth="1"/>
    <col min="8" max="8" width="12.7109375" customWidth="1"/>
    <col min="15" max="15" width="12.140625" customWidth="1"/>
    <col min="16" max="16" width="25.5703125" customWidth="1"/>
  </cols>
  <sheetData>
    <row r="1" spans="1:16" ht="25.5" x14ac:dyDescent="0.25">
      <c r="A1" s="1" t="s">
        <v>0</v>
      </c>
      <c r="B1" s="1" t="s">
        <v>1</v>
      </c>
      <c r="C1" s="2" t="s">
        <v>2</v>
      </c>
      <c r="D1" s="2" t="s">
        <v>42</v>
      </c>
      <c r="E1" s="1" t="s">
        <v>3</v>
      </c>
      <c r="F1" s="1" t="s">
        <v>4</v>
      </c>
      <c r="G1" s="1" t="s">
        <v>11</v>
      </c>
      <c r="H1" s="3" t="s">
        <v>5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56</v>
      </c>
      <c r="N1" s="1" t="s">
        <v>57</v>
      </c>
      <c r="O1" s="1" t="s">
        <v>67</v>
      </c>
      <c r="P1" s="1" t="s">
        <v>10</v>
      </c>
    </row>
    <row r="2" spans="1:16" x14ac:dyDescent="0.25">
      <c r="A2" t="s">
        <v>19</v>
      </c>
      <c r="B2" t="s">
        <v>20</v>
      </c>
      <c r="C2">
        <v>907.13</v>
      </c>
      <c r="D2" t="s">
        <v>43</v>
      </c>
      <c r="E2" t="s">
        <v>21</v>
      </c>
      <c r="F2" t="s">
        <v>25</v>
      </c>
      <c r="G2" t="s">
        <v>39</v>
      </c>
      <c r="H2" s="5">
        <v>44727</v>
      </c>
      <c r="I2" t="s">
        <v>40</v>
      </c>
      <c r="J2">
        <v>200</v>
      </c>
      <c r="L2" t="s">
        <v>41</v>
      </c>
      <c r="M2">
        <v>320</v>
      </c>
      <c r="N2">
        <f>IF(J2&gt;M2,1,0)</f>
        <v>0</v>
      </c>
      <c r="O2" s="21"/>
    </row>
    <row r="3" spans="1:16" x14ac:dyDescent="0.25">
      <c r="A3" t="s">
        <v>19</v>
      </c>
      <c r="B3" t="s">
        <v>20</v>
      </c>
      <c r="C3">
        <v>907.13</v>
      </c>
      <c r="D3" t="s">
        <v>43</v>
      </c>
      <c r="E3" t="s">
        <v>21</v>
      </c>
      <c r="F3" t="s">
        <v>25</v>
      </c>
      <c r="G3" t="s">
        <v>39</v>
      </c>
      <c r="H3" s="5">
        <v>44788</v>
      </c>
      <c r="I3" t="s">
        <v>40</v>
      </c>
      <c r="J3">
        <v>4320</v>
      </c>
      <c r="L3" t="s">
        <v>41</v>
      </c>
      <c r="M3">
        <v>320</v>
      </c>
      <c r="N3">
        <f>IF(J3&gt;M3,1,0)</f>
        <v>1</v>
      </c>
      <c r="O3" s="21"/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72F7-AF9C-4853-9B2D-8F251F7E779E}">
  <sheetPr>
    <tabColor theme="4" tint="0.79998168889431442"/>
  </sheetPr>
  <dimension ref="A2:U12"/>
  <sheetViews>
    <sheetView zoomScale="85" zoomScaleNormal="85" workbookViewId="0">
      <selection activeCell="P17" sqref="P17"/>
    </sheetView>
  </sheetViews>
  <sheetFormatPr defaultRowHeight="15" x14ac:dyDescent="0.25"/>
  <cols>
    <col min="1" max="1" width="13.28515625" bestFit="1" customWidth="1"/>
    <col min="2" max="2" width="13" bestFit="1" customWidth="1"/>
    <col min="3" max="3" width="9.42578125" bestFit="1" customWidth="1"/>
    <col min="4" max="5" width="9.85546875" bestFit="1" customWidth="1"/>
    <col min="6" max="6" width="14" bestFit="1" customWidth="1"/>
    <col min="7" max="7" width="13.42578125" bestFit="1" customWidth="1"/>
    <col min="11" max="12" width="12.85546875" customWidth="1"/>
    <col min="13" max="13" width="13.42578125" customWidth="1"/>
    <col min="14" max="14" width="12.140625" customWidth="1"/>
    <col min="15" max="15" width="9.85546875" customWidth="1"/>
    <col min="16" max="16" width="15.28515625" customWidth="1"/>
    <col min="17" max="17" width="12.140625" customWidth="1"/>
    <col min="18" max="18" width="8.7109375" style="16"/>
  </cols>
  <sheetData>
    <row r="2" spans="1:21" ht="23.45" customHeight="1" x14ac:dyDescent="0.25">
      <c r="F2" s="11" t="s">
        <v>59</v>
      </c>
      <c r="K2" s="29" t="s">
        <v>42</v>
      </c>
      <c r="L2" s="29" t="s">
        <v>65</v>
      </c>
      <c r="M2" s="29" t="s">
        <v>11</v>
      </c>
      <c r="N2" s="29" t="s">
        <v>13</v>
      </c>
      <c r="O2" s="29" t="s">
        <v>61</v>
      </c>
      <c r="P2" s="31" t="s">
        <v>62</v>
      </c>
      <c r="Q2" s="31" t="s">
        <v>63</v>
      </c>
      <c r="R2" s="33" t="s">
        <v>64</v>
      </c>
      <c r="S2" s="35" t="s">
        <v>75</v>
      </c>
      <c r="T2" s="36"/>
      <c r="U2" s="36"/>
    </row>
    <row r="3" spans="1:21" ht="24" x14ac:dyDescent="0.25">
      <c r="A3" s="11" t="s">
        <v>42</v>
      </c>
      <c r="B3" s="11" t="s">
        <v>0</v>
      </c>
      <c r="C3" s="11" t="s">
        <v>67</v>
      </c>
      <c r="D3" s="11" t="s">
        <v>11</v>
      </c>
      <c r="E3" s="11" t="s">
        <v>13</v>
      </c>
      <c r="F3" t="s">
        <v>60</v>
      </c>
      <c r="G3" t="s">
        <v>58</v>
      </c>
      <c r="K3" s="30"/>
      <c r="L3" s="30"/>
      <c r="M3" s="30"/>
      <c r="N3" s="30"/>
      <c r="O3" s="30"/>
      <c r="P3" s="32"/>
      <c r="Q3" s="32"/>
      <c r="R3" s="34"/>
      <c r="S3" s="17" t="s">
        <v>40</v>
      </c>
      <c r="T3" s="17" t="s">
        <v>73</v>
      </c>
      <c r="U3" s="17" t="s">
        <v>74</v>
      </c>
    </row>
    <row r="4" spans="1:21" x14ac:dyDescent="0.25">
      <c r="A4" t="s">
        <v>43</v>
      </c>
      <c r="B4" t="s">
        <v>19</v>
      </c>
      <c r="C4" t="s">
        <v>68</v>
      </c>
      <c r="D4" t="s">
        <v>39</v>
      </c>
      <c r="E4" t="s">
        <v>40</v>
      </c>
      <c r="F4" s="20">
        <v>2</v>
      </c>
      <c r="G4" s="20">
        <v>1</v>
      </c>
      <c r="K4" s="14" t="s">
        <v>43</v>
      </c>
      <c r="L4" s="14" t="s">
        <v>66</v>
      </c>
      <c r="M4" s="14" t="s">
        <v>39</v>
      </c>
      <c r="N4" s="14" t="s">
        <v>40</v>
      </c>
      <c r="O4" s="14">
        <v>320</v>
      </c>
      <c r="P4" s="14">
        <v>2</v>
      </c>
      <c r="Q4" s="14">
        <v>1</v>
      </c>
      <c r="R4" s="18">
        <f>(Q4/P4)</f>
        <v>0.5</v>
      </c>
      <c r="S4" s="26" t="e">
        <f>MAX(R4:R6)</f>
        <v>#DIV/0!</v>
      </c>
      <c r="T4" s="23" t="s">
        <v>76</v>
      </c>
      <c r="U4" s="23" t="s">
        <v>76</v>
      </c>
    </row>
    <row r="5" spans="1:21" x14ac:dyDescent="0.25">
      <c r="C5" t="s">
        <v>69</v>
      </c>
      <c r="F5" s="20">
        <v>2</v>
      </c>
      <c r="G5" s="20">
        <v>1</v>
      </c>
      <c r="K5" s="14"/>
      <c r="L5" s="14"/>
      <c r="M5" s="14"/>
      <c r="N5" s="14"/>
      <c r="O5" s="14"/>
      <c r="P5" s="14"/>
      <c r="Q5" s="14"/>
      <c r="R5" s="18" t="e">
        <f t="shared" ref="R5:R6" si="0">(Q5/P5)</f>
        <v>#DIV/0!</v>
      </c>
      <c r="S5" s="24"/>
      <c r="T5" s="24"/>
      <c r="U5" s="24"/>
    </row>
    <row r="6" spans="1:21" x14ac:dyDescent="0.25">
      <c r="A6" t="s">
        <v>46</v>
      </c>
      <c r="F6" s="20">
        <v>2</v>
      </c>
      <c r="G6" s="20">
        <v>1</v>
      </c>
      <c r="K6" s="14"/>
      <c r="L6" s="14"/>
      <c r="M6" s="14"/>
      <c r="N6" s="14"/>
      <c r="O6" s="14"/>
      <c r="P6" s="14"/>
      <c r="Q6" s="14"/>
      <c r="R6" s="18" t="e">
        <f t="shared" si="0"/>
        <v>#DIV/0!</v>
      </c>
      <c r="S6" s="25"/>
      <c r="T6" s="25"/>
      <c r="U6" s="25"/>
    </row>
    <row r="7" spans="1:21" x14ac:dyDescent="0.25">
      <c r="A7" t="s">
        <v>38</v>
      </c>
      <c r="F7" s="20">
        <v>2</v>
      </c>
      <c r="G7" s="20">
        <v>1</v>
      </c>
      <c r="K7" s="14" t="s">
        <v>77</v>
      </c>
      <c r="L7" s="14" t="s">
        <v>66</v>
      </c>
      <c r="M7" s="14" t="s">
        <v>39</v>
      </c>
      <c r="N7" s="14" t="s">
        <v>74</v>
      </c>
      <c r="O7" s="14">
        <v>110</v>
      </c>
      <c r="P7" s="14">
        <v>2</v>
      </c>
      <c r="Q7" s="14">
        <v>1</v>
      </c>
      <c r="R7" s="18">
        <f>(Q7/P7)</f>
        <v>0.5</v>
      </c>
      <c r="S7" s="23" t="s">
        <v>76</v>
      </c>
      <c r="T7" s="26" t="e">
        <f>MAX(R10:R12)</f>
        <v>#DIV/0!</v>
      </c>
      <c r="U7" s="26" t="e">
        <f>MAX(R7:R9)</f>
        <v>#DIV/0!</v>
      </c>
    </row>
    <row r="8" spans="1:21" x14ac:dyDescent="0.25">
      <c r="K8" s="14"/>
      <c r="L8" s="14"/>
      <c r="M8" s="14"/>
      <c r="N8" s="14"/>
      <c r="O8" s="14"/>
      <c r="P8" s="14"/>
      <c r="Q8" s="14"/>
      <c r="R8" s="18" t="e">
        <f t="shared" ref="R8:R9" si="1">(Q8/P8)</f>
        <v>#DIV/0!</v>
      </c>
      <c r="S8" s="24"/>
      <c r="T8" s="27"/>
      <c r="U8" s="24"/>
    </row>
    <row r="9" spans="1:21" x14ac:dyDescent="0.25">
      <c r="K9" s="14"/>
      <c r="L9" s="14"/>
      <c r="M9" s="14"/>
      <c r="N9" s="14"/>
      <c r="O9" s="14"/>
      <c r="P9" s="14"/>
      <c r="Q9" s="14"/>
      <c r="R9" s="18" t="e">
        <f t="shared" si="1"/>
        <v>#DIV/0!</v>
      </c>
      <c r="S9" s="25"/>
      <c r="T9" s="27"/>
      <c r="U9" s="24"/>
    </row>
    <row r="10" spans="1:21" x14ac:dyDescent="0.25">
      <c r="K10" s="14"/>
      <c r="L10" s="14" t="s">
        <v>66</v>
      </c>
      <c r="M10" s="14" t="s">
        <v>39</v>
      </c>
      <c r="N10" s="14" t="s">
        <v>73</v>
      </c>
      <c r="O10" s="14">
        <v>400</v>
      </c>
      <c r="P10" s="14">
        <v>2</v>
      </c>
      <c r="Q10" s="14">
        <v>1</v>
      </c>
      <c r="R10" s="18">
        <f>(Q10/P10)</f>
        <v>0.5</v>
      </c>
      <c r="S10" s="23" t="s">
        <v>76</v>
      </c>
      <c r="T10" s="27"/>
      <c r="U10" s="24"/>
    </row>
    <row r="11" spans="1:21" x14ac:dyDescent="0.25">
      <c r="K11" s="14"/>
      <c r="L11" s="14"/>
      <c r="M11" s="14"/>
      <c r="N11" s="14"/>
      <c r="O11" s="14"/>
      <c r="P11" s="14"/>
      <c r="Q11" s="14"/>
      <c r="R11" s="18" t="e">
        <f t="shared" ref="R11:R12" si="2">(Q11/P11)</f>
        <v>#DIV/0!</v>
      </c>
      <c r="S11" s="24"/>
      <c r="T11" s="27"/>
      <c r="U11" s="24"/>
    </row>
    <row r="12" spans="1:21" x14ac:dyDescent="0.25">
      <c r="K12" s="14"/>
      <c r="L12" s="14"/>
      <c r="M12" s="14"/>
      <c r="N12" s="14"/>
      <c r="O12" s="14"/>
      <c r="P12" s="14"/>
      <c r="Q12" s="14"/>
      <c r="R12" s="18" t="e">
        <f t="shared" si="2"/>
        <v>#DIV/0!</v>
      </c>
      <c r="S12" s="25"/>
      <c r="T12" s="28"/>
      <c r="U12" s="25"/>
    </row>
  </sheetData>
  <mergeCells count="16">
    <mergeCell ref="T7:T12"/>
    <mergeCell ref="U7:U12"/>
    <mergeCell ref="K2:K3"/>
    <mergeCell ref="L2:L3"/>
    <mergeCell ref="M2:M3"/>
    <mergeCell ref="N2:N3"/>
    <mergeCell ref="O2:O3"/>
    <mergeCell ref="P2:P3"/>
    <mergeCell ref="Q2:Q3"/>
    <mergeCell ref="R2:R3"/>
    <mergeCell ref="S2:U2"/>
    <mergeCell ref="S10:S12"/>
    <mergeCell ref="S7:S9"/>
    <mergeCell ref="S4:S6"/>
    <mergeCell ref="T4:T6"/>
    <mergeCell ref="U4:U6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9F005411017479F6755D5EFD90A40" ma:contentTypeVersion="19" ma:contentTypeDescription="Create a new document." ma:contentTypeScope="" ma:versionID="5a097e23b71d1be0646d6b91732e6aca">
  <xsd:schema xmlns:xsd="http://www.w3.org/2001/XMLSchema" xmlns:xs="http://www.w3.org/2001/XMLSchema" xmlns:p="http://schemas.microsoft.com/office/2006/metadata/properties" xmlns:ns2="9e07ab88-34c3-4f41-ac09-82403f92757e" xmlns:ns3="1de35721-a438-478d-a8c9-0d88dc1dcac9" targetNamespace="http://schemas.microsoft.com/office/2006/metadata/properties" ma:root="true" ma:fieldsID="cf113c36aa8e4ab18f0961720fe97f8a" ns2:_="" ns3:_="">
    <xsd:import namespace="9e07ab88-34c3-4f41-ac09-82403f92757e"/>
    <xsd:import namespace="1de35721-a438-478d-a8c9-0d88dc1dc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DateandTiiime" minOccurs="0"/>
                <xsd:element ref="ns2: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7ab88-34c3-4f41-ac09-82403f927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9f2e8d-ad87-4436-9f18-45c3156899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ateandTiiime" ma:index="23" nillable="true" ma:displayName="Date and Tiiime" ma:format="DateOnly" ma:internalName="DateandTiiime">
      <xsd:simpleType>
        <xsd:restriction base="dms:DateTime"/>
      </xsd:simpleType>
    </xsd:element>
    <xsd:element name="time" ma:index="24" nillable="true" ma:displayName="time" ma:format="DateTime" ma:internalName="time">
      <xsd:simpleType>
        <xsd:restriction base="dms:DateTim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35721-a438-478d-a8c9-0d88dc1dc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6d04a0a-d908-4dab-9745-0bf443fafc4e}" ma:internalName="TaxCatchAll" ma:showField="CatchAllData" ma:web="1de35721-a438-478d-a8c9-0d88dc1dc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9e07ab88-34c3-4f41-ac09-82403f92757e" xsi:nil="true"/>
    <DateandTiiime xmlns="9e07ab88-34c3-4f41-ac09-82403f92757e" xsi:nil="true"/>
    <lcf76f155ced4ddcb4097134ff3c332f xmlns="9e07ab88-34c3-4f41-ac09-82403f92757e">
      <Terms xmlns="http://schemas.microsoft.com/office/infopath/2007/PartnerControls"/>
    </lcf76f155ced4ddcb4097134ff3c332f>
    <TaxCatchAll xmlns="1de35721-a438-478d-a8c9-0d88dc1dcac9" xsi:nil="true"/>
  </documentManagement>
</p:properties>
</file>

<file path=customXml/itemProps1.xml><?xml version="1.0" encoding="utf-8"?>
<ds:datastoreItem xmlns:ds="http://schemas.openxmlformats.org/officeDocument/2006/customXml" ds:itemID="{739CF2D4-70C6-43AD-B0BC-0B8ED1B6CB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6B3F0A-FCFB-414A-9DE7-0CCEEEEF7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7ab88-34c3-4f41-ac09-82403f92757e"/>
    <ds:schemaRef ds:uri="1de35721-a438-478d-a8c9-0d88dc1dc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8C1A1F-ECD4-46D5-90EE-23EC93858984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9e07ab88-34c3-4f41-ac09-82403f92757e"/>
    <ds:schemaRef ds:uri="http://schemas.microsoft.com/office/2006/documentManagement/types"/>
    <ds:schemaRef ds:uri="1de35721-a438-478d-a8c9-0d88dc1dcac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Classification</vt:lpstr>
      <vt:lpstr>Flow Observations</vt:lpstr>
      <vt:lpstr>Flow Observations Pivot</vt:lpstr>
      <vt:lpstr>FIB Results</vt:lpstr>
      <vt:lpstr>FIB Pivot</vt:lpstr>
    </vt:vector>
  </TitlesOfParts>
  <Company>Weston Solutions,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Mattson, Michelle</dc:creator>
  <cp:lastModifiedBy>Given, Suzan</cp:lastModifiedBy>
  <dcterms:created xsi:type="dcterms:W3CDTF">2023-11-21T16:46:06Z</dcterms:created>
  <dcterms:modified xsi:type="dcterms:W3CDTF">2023-12-01T16:26:43Z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0x01010084D9F005411017479F6755D5EFD90A40</vt:lpwstr>
  </property>
  <property fmtid="{D5CDD505-2E9C-101B-9397-08002B2CF9AE}" pid="3" name="MediaServiceImageTags">
    <vt:lpwstr/>
  </property>
</Properties>
</file>