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rriso/git/provendb-collateral/PriceBook/"/>
    </mc:Choice>
  </mc:AlternateContent>
  <xr:revisionPtr revIDLastSave="0" documentId="13_ncr:1_{2141BD43-4321-D04C-B91F-4C0A3C239BAE}" xr6:coauthVersionLast="45" xr6:coauthVersionMax="45" xr10:uidLastSave="{00000000-0000-0000-0000-000000000000}"/>
  <bookViews>
    <workbookView xWindow="1360" yWindow="540" windowWidth="45820" windowHeight="26740" xr2:uid="{D871155E-550A-A045-9FCC-CAA6CDB75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C8" i="1" l="1"/>
  <c r="C14" i="1"/>
  <c r="C15" i="1"/>
  <c r="G30" i="1"/>
  <c r="F30" i="1"/>
  <c r="C30" i="1"/>
  <c r="C46" i="1"/>
  <c r="C45" i="1"/>
  <c r="C31" i="1"/>
  <c r="C9" i="1"/>
  <c r="J6" i="1"/>
  <c r="C44" i="1" l="1"/>
  <c r="C49" i="1"/>
  <c r="B46" i="1"/>
  <c r="C48" i="1" s="1"/>
  <c r="I6" i="1"/>
  <c r="G31" i="1"/>
  <c r="E4" i="1"/>
  <c r="B31" i="1"/>
  <c r="B32" i="1" s="1"/>
  <c r="C32" i="1" s="1"/>
  <c r="B30" i="1"/>
  <c r="F31" i="1"/>
  <c r="F32" i="1"/>
  <c r="G32" i="1" s="1"/>
  <c r="G34" i="1" s="1"/>
  <c r="F4" i="1"/>
  <c r="F3" i="1"/>
  <c r="F2" i="1"/>
  <c r="E3" i="1"/>
  <c r="A15" i="1" l="1"/>
  <c r="A16" i="1"/>
  <c r="A14" i="1"/>
  <c r="B15" i="1"/>
  <c r="B16" i="1"/>
  <c r="C16" i="1" s="1"/>
  <c r="B14" i="1"/>
  <c r="C10" i="1"/>
  <c r="C34" i="1" l="1"/>
  <c r="C35" i="1" s="1"/>
  <c r="C17" i="1"/>
  <c r="D17" i="1" s="1"/>
  <c r="G35" i="1"/>
  <c r="C11" i="1"/>
  <c r="D11" i="1" s="1"/>
</calcChain>
</file>

<file path=xl/sharedStrings.xml><?xml version="1.0" encoding="utf-8"?>
<sst xmlns="http://schemas.openxmlformats.org/spreadsheetml/2006/main" count="52" uniqueCount="28">
  <si>
    <t>Data Transfer</t>
  </si>
  <si>
    <t>GB</t>
  </si>
  <si>
    <t>Storage</t>
  </si>
  <si>
    <t>GB/hour</t>
  </si>
  <si>
    <t>Server</t>
  </si>
  <si>
    <t>MongoDB</t>
  </si>
  <si>
    <t>ProvenDB</t>
  </si>
  <si>
    <t>Month</t>
  </si>
  <si>
    <t>CPU/Hour</t>
  </si>
  <si>
    <t>CPU</t>
  </si>
  <si>
    <t>GB Stored</t>
  </si>
  <si>
    <t>GB IN/Out</t>
  </si>
  <si>
    <t>Hours per month</t>
  </si>
  <si>
    <t>Example for Iggy - $25,000 deal, equivalent to '25,000 credits'</t>
  </si>
  <si>
    <t>ARR</t>
  </si>
  <si>
    <t>Monthly RRR</t>
  </si>
  <si>
    <t>GB IN/OUT</t>
  </si>
  <si>
    <t>ProvenDB multiplier</t>
  </si>
  <si>
    <t>Compliance Vault</t>
  </si>
  <si>
    <t xml:space="preserve">Data transfer </t>
  </si>
  <si>
    <t>per GB</t>
  </si>
  <si>
    <t>Documents</t>
  </si>
  <si>
    <t xml:space="preserve">Per document version/month </t>
  </si>
  <si>
    <t>Compliance vault example</t>
  </si>
  <si>
    <t>CPU/hour</t>
  </si>
  <si>
    <t xml:space="preserve">Greater of </t>
  </si>
  <si>
    <t>These two</t>
  </si>
  <si>
    <t>.5 CPU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</si>
</sst>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0" fontId="3" fillId="2" borderId="0" xfId="2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94DD-102B-4948-B099-78CBE4FFF6CC}">
  <dimension ref="A1:K49"/>
  <sheetViews>
    <sheetView tabSelected="1" workbookViewId="0">
      <selection activeCell="K25" sqref="K25"/>
    </sheetView>
  </sheetViews>
  <sheetFormatPr baseColWidth="10" defaultRowHeight="16" x14ac:dyDescent="0.2"/>
  <cols>
    <col min="1" max="1" width="24.33203125" customWidth="1"/>
    <col min="2" max="2" width="15.5" customWidth="1"/>
    <col min="3" max="5" width="11.5" bestFit="1" customWidth="1"/>
    <col min="6" max="6" width="13.6640625" customWidth="1"/>
    <col min="7" max="7" width="13.5" customWidth="1"/>
    <col min="8" max="8" width="15" customWidth="1"/>
    <col min="9" max="9" width="17.6640625" customWidth="1"/>
    <col min="11" max="11" width="41.5" customWidth="1"/>
  </cols>
  <sheetData>
    <row r="1" spans="1:10" x14ac:dyDescent="0.2">
      <c r="B1" t="s">
        <v>5</v>
      </c>
      <c r="D1" t="s">
        <v>6</v>
      </c>
      <c r="E1" t="s">
        <v>7</v>
      </c>
      <c r="F1" t="s">
        <v>17</v>
      </c>
    </row>
    <row r="2" spans="1:10" x14ac:dyDescent="0.2">
      <c r="A2" t="s">
        <v>0</v>
      </c>
      <c r="B2">
        <v>0.23</v>
      </c>
      <c r="C2" t="s">
        <v>1</v>
      </c>
      <c r="D2">
        <v>0.75</v>
      </c>
      <c r="F2" s="3">
        <f>D2/B2</f>
        <v>3.2608695652173911</v>
      </c>
    </row>
    <row r="3" spans="1:10" x14ac:dyDescent="0.2">
      <c r="A3" t="s">
        <v>2</v>
      </c>
      <c r="B3">
        <v>4.2000000000000002E-4</v>
      </c>
      <c r="C3" t="s">
        <v>3</v>
      </c>
      <c r="D3">
        <v>2E-3</v>
      </c>
      <c r="E3">
        <f>D3*24*(365/12)</f>
        <v>1.4600000000000002</v>
      </c>
      <c r="F3" s="3">
        <f>D3/B3</f>
        <v>4.7619047619047619</v>
      </c>
    </row>
    <row r="4" spans="1:10" x14ac:dyDescent="0.2">
      <c r="A4" t="s">
        <v>4</v>
      </c>
      <c r="B4">
        <v>7.4999999999999997E-2</v>
      </c>
      <c r="C4" t="s">
        <v>8</v>
      </c>
      <c r="D4">
        <v>0.15</v>
      </c>
      <c r="E4">
        <f>D4*24*365/12</f>
        <v>109.49999999999999</v>
      </c>
      <c r="F4">
        <f>D4/B4</f>
        <v>2</v>
      </c>
    </row>
    <row r="6" spans="1:10" x14ac:dyDescent="0.2">
      <c r="H6" t="s">
        <v>12</v>
      </c>
      <c r="I6">
        <f>24*365/12</f>
        <v>730</v>
      </c>
      <c r="J6">
        <f>I6*B4*B14</f>
        <v>219</v>
      </c>
    </row>
    <row r="7" spans="1:10" x14ac:dyDescent="0.2">
      <c r="A7" s="1" t="s">
        <v>6</v>
      </c>
    </row>
    <row r="8" spans="1:10" x14ac:dyDescent="0.2">
      <c r="A8" t="s">
        <v>9</v>
      </c>
      <c r="B8">
        <v>4</v>
      </c>
      <c r="C8" s="2">
        <f>E4*B8</f>
        <v>437.99999999999994</v>
      </c>
      <c r="D8" s="2"/>
      <c r="E8" s="2"/>
    </row>
    <row r="9" spans="1:10" x14ac:dyDescent="0.2">
      <c r="A9" t="s">
        <v>10</v>
      </c>
      <c r="B9">
        <v>1000</v>
      </c>
      <c r="C9" s="2">
        <f>B9*E3</f>
        <v>1460.0000000000002</v>
      </c>
      <c r="D9" s="2"/>
      <c r="E9" s="2"/>
    </row>
    <row r="10" spans="1:10" x14ac:dyDescent="0.2">
      <c r="A10" t="s">
        <v>11</v>
      </c>
      <c r="B10">
        <v>2000</v>
      </c>
      <c r="C10" s="2">
        <f>B10*D2</f>
        <v>1500</v>
      </c>
      <c r="D10" s="2"/>
      <c r="E10" s="2"/>
    </row>
    <row r="11" spans="1:10" x14ac:dyDescent="0.2">
      <c r="C11" s="2">
        <f>SUM(C8:C10)</f>
        <v>3398</v>
      </c>
      <c r="D11" s="2">
        <f>C11*12</f>
        <v>40776</v>
      </c>
      <c r="E11" s="2"/>
    </row>
    <row r="12" spans="1:10" x14ac:dyDescent="0.2">
      <c r="C12" s="2"/>
      <c r="D12" s="2"/>
      <c r="E12" s="2"/>
    </row>
    <row r="13" spans="1:10" x14ac:dyDescent="0.2">
      <c r="A13" s="1" t="s">
        <v>5</v>
      </c>
      <c r="C13" s="2"/>
      <c r="D13" s="2"/>
      <c r="E13" s="2"/>
    </row>
    <row r="14" spans="1:10" x14ac:dyDescent="0.2">
      <c r="A14" t="str">
        <f>A8</f>
        <v>CPU</v>
      </c>
      <c r="B14">
        <f>B8</f>
        <v>4</v>
      </c>
      <c r="C14" s="2">
        <f>B14*I6*B4</f>
        <v>219</v>
      </c>
      <c r="E14" s="2"/>
    </row>
    <row r="15" spans="1:10" x14ac:dyDescent="0.2">
      <c r="A15" t="str">
        <f t="shared" ref="A15:A16" si="0">A9</f>
        <v>GB Stored</v>
      </c>
      <c r="B15">
        <f t="shared" ref="B15:B16" si="1">B9</f>
        <v>1000</v>
      </c>
      <c r="C15" s="2">
        <f>B15*I6*B3</f>
        <v>306.60000000000002</v>
      </c>
      <c r="E15" s="2"/>
    </row>
    <row r="16" spans="1:10" x14ac:dyDescent="0.2">
      <c r="A16" t="str">
        <f t="shared" si="0"/>
        <v>GB IN/Out</v>
      </c>
      <c r="B16">
        <f t="shared" si="1"/>
        <v>2000</v>
      </c>
      <c r="C16" s="2">
        <f>B16*B2</f>
        <v>460</v>
      </c>
      <c r="D16" s="2"/>
      <c r="E16" s="2"/>
      <c r="F16" s="4"/>
    </row>
    <row r="17" spans="1:11" x14ac:dyDescent="0.2">
      <c r="C17" s="2">
        <f>SUM(C14:C16)</f>
        <v>985.6</v>
      </c>
      <c r="D17" s="2">
        <f>12*C17</f>
        <v>11827.2</v>
      </c>
      <c r="E17" s="2"/>
    </row>
    <row r="19" spans="1:11" x14ac:dyDescent="0.2">
      <c r="A19" s="1" t="s">
        <v>18</v>
      </c>
      <c r="B19" s="1"/>
      <c r="I19" t="s">
        <v>23</v>
      </c>
    </row>
    <row r="21" spans="1:11" x14ac:dyDescent="0.2">
      <c r="A21" t="s">
        <v>19</v>
      </c>
      <c r="B21">
        <v>0.75</v>
      </c>
      <c r="C21" t="s">
        <v>20</v>
      </c>
      <c r="I21" t="s">
        <v>19</v>
      </c>
      <c r="J21">
        <v>10</v>
      </c>
      <c r="K21">
        <f>B21*J21</f>
        <v>7.5</v>
      </c>
    </row>
    <row r="22" spans="1:11" x14ac:dyDescent="0.2">
      <c r="A22" t="s">
        <v>2</v>
      </c>
      <c r="B22">
        <v>2E-3</v>
      </c>
      <c r="C22" t="s">
        <v>3</v>
      </c>
      <c r="F22" s="5" t="s">
        <v>25</v>
      </c>
      <c r="I22" t="s">
        <v>2</v>
      </c>
      <c r="J22">
        <v>10</v>
      </c>
      <c r="K22">
        <f>B22*J22*I6</f>
        <v>14.6</v>
      </c>
    </row>
    <row r="23" spans="1:11" x14ac:dyDescent="0.2">
      <c r="A23" t="s">
        <v>21</v>
      </c>
      <c r="B23">
        <v>0.1</v>
      </c>
      <c r="C23" t="s">
        <v>22</v>
      </c>
      <c r="F23" s="5" t="s">
        <v>26</v>
      </c>
      <c r="I23" t="s">
        <v>21</v>
      </c>
      <c r="J23">
        <v>1000</v>
      </c>
      <c r="K23">
        <f>B23*J23</f>
        <v>100</v>
      </c>
    </row>
    <row r="24" spans="1:11" x14ac:dyDescent="0.2">
      <c r="A24" t="s">
        <v>4</v>
      </c>
      <c r="B24">
        <v>0.15</v>
      </c>
      <c r="C24" t="s">
        <v>24</v>
      </c>
      <c r="F24" s="5" t="s">
        <v>27</v>
      </c>
      <c r="I24" t="s">
        <v>9</v>
      </c>
      <c r="J24">
        <v>0.5</v>
      </c>
      <c r="K24">
        <f>J24*I6*B24</f>
        <v>54.75</v>
      </c>
    </row>
    <row r="27" spans="1:11" x14ac:dyDescent="0.2">
      <c r="A27" t="s">
        <v>13</v>
      </c>
    </row>
    <row r="29" spans="1:11" x14ac:dyDescent="0.2">
      <c r="A29" s="1" t="s">
        <v>5</v>
      </c>
      <c r="E29" s="1" t="s">
        <v>6</v>
      </c>
    </row>
    <row r="30" spans="1:11" x14ac:dyDescent="0.2">
      <c r="A30" t="s">
        <v>9</v>
      </c>
      <c r="B30">
        <f>4</f>
        <v>4</v>
      </c>
      <c r="C30" s="2">
        <f>B30*$I$6*B4</f>
        <v>219</v>
      </c>
      <c r="E30" t="s">
        <v>9</v>
      </c>
      <c r="F30">
        <f>4</f>
        <v>4</v>
      </c>
      <c r="G30" s="2">
        <f>E4*F30</f>
        <v>437.99999999999994</v>
      </c>
    </row>
    <row r="31" spans="1:11" x14ac:dyDescent="0.2">
      <c r="A31" t="s">
        <v>10</v>
      </c>
      <c r="B31">
        <f>600</f>
        <v>600</v>
      </c>
      <c r="C31" s="2">
        <f>B3*$I$6*B31</f>
        <v>183.96000000000004</v>
      </c>
      <c r="E31" t="s">
        <v>10</v>
      </c>
      <c r="F31">
        <f>600</f>
        <v>600</v>
      </c>
      <c r="G31" s="2">
        <f>E3*F31</f>
        <v>876.00000000000011</v>
      </c>
    </row>
    <row r="32" spans="1:11" x14ac:dyDescent="0.2">
      <c r="A32" t="s">
        <v>16</v>
      </c>
      <c r="B32">
        <f>B31*2</f>
        <v>1200</v>
      </c>
      <c r="C32" s="2">
        <f>B32*B2</f>
        <v>276</v>
      </c>
      <c r="E32" t="s">
        <v>16</v>
      </c>
      <c r="F32">
        <f>F31*2</f>
        <v>1200</v>
      </c>
      <c r="G32" s="2">
        <f>D2*F32</f>
        <v>900</v>
      </c>
    </row>
    <row r="33" spans="1:7" x14ac:dyDescent="0.2">
      <c r="C33" s="2"/>
      <c r="G33" s="2"/>
    </row>
    <row r="34" spans="1:7" x14ac:dyDescent="0.2">
      <c r="A34" t="s">
        <v>15</v>
      </c>
      <c r="C34" s="2">
        <f>SUM(C30:C32)</f>
        <v>678.96</v>
      </c>
      <c r="E34" t="s">
        <v>15</v>
      </c>
      <c r="F34" s="2"/>
      <c r="G34" s="2">
        <f>SUM(G30:G32)</f>
        <v>2214</v>
      </c>
    </row>
    <row r="35" spans="1:7" x14ac:dyDescent="0.2">
      <c r="A35" t="s">
        <v>14</v>
      </c>
      <c r="C35" s="2">
        <f>C34*12</f>
        <v>8147.52</v>
      </c>
      <c r="E35" t="s">
        <v>14</v>
      </c>
      <c r="F35" s="2"/>
      <c r="G35" s="2">
        <f>G34*12</f>
        <v>26568</v>
      </c>
    </row>
    <row r="43" spans="1:7" x14ac:dyDescent="0.2">
      <c r="A43" t="s">
        <v>5</v>
      </c>
      <c r="C43" s="4"/>
    </row>
    <row r="44" spans="1:7" x14ac:dyDescent="0.2">
      <c r="A44" t="s">
        <v>9</v>
      </c>
      <c r="B44">
        <v>4</v>
      </c>
      <c r="C44" s="4">
        <f>B44*I6*B4</f>
        <v>219</v>
      </c>
    </row>
    <row r="45" spans="1:7" x14ac:dyDescent="0.2">
      <c r="A45" t="s">
        <v>10</v>
      </c>
      <c r="B45">
        <v>1000</v>
      </c>
      <c r="C45" s="4">
        <f>B45*B3*I6</f>
        <v>306.60000000000002</v>
      </c>
    </row>
    <row r="46" spans="1:7" x14ac:dyDescent="0.2">
      <c r="A46" t="s">
        <v>11</v>
      </c>
      <c r="B46">
        <f>B45*2</f>
        <v>2000</v>
      </c>
      <c r="C46" s="4">
        <f>B46*B2</f>
        <v>460</v>
      </c>
    </row>
    <row r="48" spans="1:7" x14ac:dyDescent="0.2">
      <c r="A48" t="s">
        <v>15</v>
      </c>
      <c r="C48" s="4">
        <f>SUM(C44:C46)</f>
        <v>985.6</v>
      </c>
    </row>
    <row r="49" spans="1:3" x14ac:dyDescent="0.2">
      <c r="A49" t="s">
        <v>14</v>
      </c>
      <c r="C49" s="4">
        <f>C48*12</f>
        <v>11827.2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2020-07-08T04:38:53Z</dcterms:created>
  <dcterms:modified xsi:type="dcterms:W3CDTF">2020-09-09T22:46:59Z</dcterms:modified>
</cp:coreProperties>
</file>