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ml.chartshape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Excel\"/>
    </mc:Choice>
  </mc:AlternateContent>
  <xr:revisionPtr revIDLastSave="0" documentId="13_ncr:1_{0F426330-BC6D-404A-A1C3-AFF60EDF1370}" xr6:coauthVersionLast="47" xr6:coauthVersionMax="47" xr10:uidLastSave="{00000000-0000-0000-0000-000000000000}"/>
  <bookViews>
    <workbookView xWindow="-108" yWindow="-108" windowWidth="23256" windowHeight="13176" tabRatio="709" activeTab="4" xr2:uid="{E73DC938-1FED-4BB7-8297-7175BC84F640}"/>
  </bookViews>
  <sheets>
    <sheet name="Raw Data" sheetId="1" r:id="rId1"/>
    <sheet name="Notes" sheetId="3" r:id="rId2"/>
    <sheet name="Main Data" sheetId="2" r:id="rId3"/>
    <sheet name="EDA &amp; Analysis" sheetId="5" r:id="rId4"/>
    <sheet name="Communication" sheetId="6" r:id="rId5"/>
    <sheet name="Sample Size Analysis" sheetId="7" r:id="rId6"/>
    <sheet name="Objectives" sheetId="4" r:id="rId7"/>
  </sheets>
  <definedNames>
    <definedName name="_xlnm._FilterDatabase" localSheetId="2" hidden="1">'Main Data'!$A$1:$AI$376</definedName>
    <definedName name="_xlcn.WorksheetConnection_CPI_CaseStudyv0.2.xlsxCPI_RawData1" hidden="1">CPI_RawData[]</definedName>
    <definedName name="_xlcn.WorksheetConnection_MainDataAAI1" hidden="1">'Main Data'!$A:$AI</definedName>
  </definedNames>
  <calcPr calcId="191029"/>
  <pivotCaches>
    <pivotCache cacheId="0" r:id="rId8"/>
    <pivotCache cacheId="1" r:id="rId9"/>
  </pivotCaches>
  <extLst>
    <ext xmlns:x15="http://schemas.microsoft.com/office/spreadsheetml/2010/11/main" uri="{FCE2AD5D-F65C-4FA6-A056-5C36A1767C68}">
      <x15:dataModel>
        <x15:modelTables>
          <x15:modelTable id="Range" name="Range" connection="WorksheetConnection_Main Data!$A:$AI"/>
          <x15:modelTable id="CPI_RawData" name="CPI_RawData" connection="WorksheetConnection_CPI_CaseStudy v0.2.xlsx!CPI_Raw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2" i="5" l="1"/>
  <c r="C279" i="5"/>
  <c r="AK278" i="5"/>
  <c r="AJ278" i="5"/>
  <c r="AI278" i="5"/>
  <c r="AH278" i="5"/>
  <c r="AG278" i="5"/>
  <c r="AF278" i="5"/>
  <c r="AE278" i="5"/>
  <c r="AD278" i="5"/>
  <c r="AC278" i="5"/>
  <c r="AB278" i="5"/>
  <c r="AA278" i="5"/>
  <c r="Z278" i="5"/>
  <c r="Y278" i="5"/>
  <c r="X278" i="5"/>
  <c r="W278" i="5"/>
  <c r="V278" i="5"/>
  <c r="U278" i="5"/>
  <c r="T278" i="5"/>
  <c r="S278" i="5"/>
  <c r="R278" i="5"/>
  <c r="Q278" i="5"/>
  <c r="P278" i="5"/>
  <c r="O278" i="5"/>
  <c r="N278" i="5"/>
  <c r="M278" i="5"/>
  <c r="L278" i="5"/>
  <c r="K278" i="5"/>
  <c r="J278" i="5"/>
  <c r="I278" i="5"/>
  <c r="H278" i="5" l="1"/>
  <c r="E278" i="5"/>
  <c r="E256" i="5"/>
  <c r="E260" i="5"/>
  <c r="E263" i="5"/>
  <c r="E267" i="5"/>
  <c r="E269" i="5"/>
  <c r="E271" i="5"/>
  <c r="E277" i="5"/>
  <c r="E275" i="5"/>
  <c r="E273" i="5"/>
  <c r="E268" i="5"/>
  <c r="E265" i="5"/>
  <c r="E264" i="5"/>
  <c r="E259" i="5"/>
  <c r="E257" i="5"/>
  <c r="E253" i="5"/>
  <c r="D250" i="5"/>
  <c r="D279" i="5" s="1"/>
  <c r="O244" i="5"/>
  <c r="O243" i="5"/>
  <c r="O242" i="5"/>
  <c r="O241" i="5"/>
  <c r="E261" i="5" l="1"/>
  <c r="E272" i="5"/>
  <c r="E255" i="5"/>
  <c r="E276" i="5"/>
  <c r="E252" i="5"/>
  <c r="E251" i="5"/>
  <c r="E250" i="5"/>
  <c r="E254" i="5"/>
  <c r="E258" i="5"/>
  <c r="E262" i="5"/>
  <c r="E266" i="5"/>
  <c r="E270" i="5"/>
  <c r="E274" i="5"/>
  <c r="AR184" i="5"/>
  <c r="AQ184" i="5"/>
  <c r="AP162" i="5"/>
  <c r="AR162" i="5" s="1"/>
  <c r="AP163" i="5"/>
  <c r="AQ163" i="5" s="1"/>
  <c r="AP164" i="5"/>
  <c r="AQ164" i="5" s="1"/>
  <c r="AP165" i="5"/>
  <c r="AR165" i="5" s="1"/>
  <c r="AP166" i="5"/>
  <c r="AR166" i="5" s="1"/>
  <c r="AP167" i="5"/>
  <c r="AR167" i="5" s="1"/>
  <c r="AP168" i="5"/>
  <c r="AQ168" i="5" s="1"/>
  <c r="AP169" i="5"/>
  <c r="AR169" i="5" s="1"/>
  <c r="AP170" i="5"/>
  <c r="AR170" i="5" s="1"/>
  <c r="AP171" i="5"/>
  <c r="AQ171" i="5" s="1"/>
  <c r="AP172" i="5"/>
  <c r="AQ172" i="5" s="1"/>
  <c r="AP173" i="5"/>
  <c r="AR173" i="5" s="1"/>
  <c r="AP174" i="5"/>
  <c r="AR174" i="5" s="1"/>
  <c r="AP175" i="5"/>
  <c r="AR175" i="5" s="1"/>
  <c r="AP176" i="5"/>
  <c r="AQ176" i="5" s="1"/>
  <c r="AP177" i="5"/>
  <c r="AQ177" i="5" s="1"/>
  <c r="AP178" i="5"/>
  <c r="AR178" i="5" s="1"/>
  <c r="AP179" i="5"/>
  <c r="AQ179" i="5" s="1"/>
  <c r="AP180" i="5"/>
  <c r="AQ180" i="5" s="1"/>
  <c r="AP181" i="5"/>
  <c r="AR181" i="5" s="1"/>
  <c r="AP182" i="5"/>
  <c r="AR182" i="5" s="1"/>
  <c r="AP183" i="5"/>
  <c r="AR183" i="5" s="1"/>
  <c r="AP185" i="5"/>
  <c r="AQ185" i="5" s="1"/>
  <c r="AP186" i="5"/>
  <c r="AQ186" i="5" s="1"/>
  <c r="AP187" i="5"/>
  <c r="AQ187" i="5" s="1"/>
  <c r="AP188" i="5"/>
  <c r="AR188" i="5" s="1"/>
  <c r="AP189" i="5"/>
  <c r="AR189" i="5" s="1"/>
  <c r="AP190" i="5"/>
  <c r="AR190" i="5" s="1"/>
  <c r="AP191" i="5"/>
  <c r="AR191" i="5" s="1"/>
  <c r="AP192" i="5"/>
  <c r="AR192" i="5" s="1"/>
  <c r="AP193" i="5"/>
  <c r="AQ193" i="5" s="1"/>
  <c r="AP194" i="5"/>
  <c r="AQ194" i="5" s="1"/>
  <c r="AP195" i="5"/>
  <c r="AQ195" i="5" s="1"/>
  <c r="AP196" i="5"/>
  <c r="AR196" i="5" s="1"/>
  <c r="AP197" i="5"/>
  <c r="AR197" i="5" s="1"/>
  <c r="AP198" i="5"/>
  <c r="AR198" i="5" s="1"/>
  <c r="AP199" i="5"/>
  <c r="AR199" i="5" s="1"/>
  <c r="AP200" i="5"/>
  <c r="AR200" i="5" s="1"/>
  <c r="AP201" i="5"/>
  <c r="AQ201" i="5" s="1"/>
  <c r="AP202" i="5"/>
  <c r="AQ202" i="5" s="1"/>
  <c r="AP203" i="5"/>
  <c r="AQ203" i="5" s="1"/>
  <c r="AP204" i="5"/>
  <c r="AR204" i="5" s="1"/>
  <c r="AP205" i="5"/>
  <c r="AR205" i="5" s="1"/>
  <c r="AP206" i="5"/>
  <c r="AR206" i="5" s="1"/>
  <c r="AP207" i="5"/>
  <c r="AR207" i="5" s="1"/>
  <c r="AP161" i="5"/>
  <c r="AQ161" i="5" s="1"/>
  <c r="AI207" i="5"/>
  <c r="AI206" i="5"/>
  <c r="AI205" i="5"/>
  <c r="AI204" i="5"/>
  <c r="AI203" i="5"/>
  <c r="AI202" i="5"/>
  <c r="AI201" i="5"/>
  <c r="AI200" i="5"/>
  <c r="AI199" i="5"/>
  <c r="AI198" i="5"/>
  <c r="AI197" i="5"/>
  <c r="AI196" i="5"/>
  <c r="AI195" i="5"/>
  <c r="AI194" i="5"/>
  <c r="AI193" i="5"/>
  <c r="AI192" i="5"/>
  <c r="AI191" i="5"/>
  <c r="AI190" i="5"/>
  <c r="AI189" i="5"/>
  <c r="AI188" i="5"/>
  <c r="AI187" i="5"/>
  <c r="AI186" i="5"/>
  <c r="AI185" i="5"/>
  <c r="AI184" i="5"/>
  <c r="AI183" i="5"/>
  <c r="AI182" i="5"/>
  <c r="AI181" i="5"/>
  <c r="AI180" i="5"/>
  <c r="AI179" i="5"/>
  <c r="AI178" i="5"/>
  <c r="AI177" i="5"/>
  <c r="AI176" i="5"/>
  <c r="AI175" i="5"/>
  <c r="AI174" i="5"/>
  <c r="AI173" i="5"/>
  <c r="AI172" i="5"/>
  <c r="AI171" i="5"/>
  <c r="AI170" i="5"/>
  <c r="AI169" i="5"/>
  <c r="AI168" i="5"/>
  <c r="AI167" i="5"/>
  <c r="AI166" i="5"/>
  <c r="AI165" i="5"/>
  <c r="AI164" i="5"/>
  <c r="AI163" i="5"/>
  <c r="AI162" i="5"/>
  <c r="AI161" i="5"/>
  <c r="AL161" i="5" s="1"/>
  <c r="AE163" i="5"/>
  <c r="AE171" i="5"/>
  <c r="AE179" i="5"/>
  <c r="AE187" i="5"/>
  <c r="AE195" i="5"/>
  <c r="AE203" i="5"/>
  <c r="AE162" i="5"/>
  <c r="AE164" i="5"/>
  <c r="AE165" i="5"/>
  <c r="AE166" i="5"/>
  <c r="AE167" i="5"/>
  <c r="AE168" i="5"/>
  <c r="AE169" i="5"/>
  <c r="AE170" i="5"/>
  <c r="AE172" i="5"/>
  <c r="AE173" i="5"/>
  <c r="AE174" i="5"/>
  <c r="AE175" i="5"/>
  <c r="AE176" i="5"/>
  <c r="AE177" i="5"/>
  <c r="AE178" i="5"/>
  <c r="AE180" i="5"/>
  <c r="AE181" i="5"/>
  <c r="AE182" i="5"/>
  <c r="AE183" i="5"/>
  <c r="AE185" i="5"/>
  <c r="AE186" i="5"/>
  <c r="AE188" i="5"/>
  <c r="AE189" i="5"/>
  <c r="AE190" i="5"/>
  <c r="AE191" i="5"/>
  <c r="AE192" i="5"/>
  <c r="AE193" i="5"/>
  <c r="AE194" i="5"/>
  <c r="AE196" i="5"/>
  <c r="AE197" i="5"/>
  <c r="AE198" i="5"/>
  <c r="AE199" i="5"/>
  <c r="AE200" i="5"/>
  <c r="AE201" i="5"/>
  <c r="AE202" i="5"/>
  <c r="AE204" i="5"/>
  <c r="AE205" i="5"/>
  <c r="AE206" i="5"/>
  <c r="AE207" i="5"/>
  <c r="AE161" i="5"/>
  <c r="X207" i="5"/>
  <c r="X206" i="5"/>
  <c r="X205" i="5"/>
  <c r="X204" i="5"/>
  <c r="X203" i="5"/>
  <c r="X202" i="5"/>
  <c r="X201" i="5"/>
  <c r="X200" i="5"/>
  <c r="X199" i="5"/>
  <c r="X198" i="5"/>
  <c r="X197" i="5"/>
  <c r="X196" i="5"/>
  <c r="X195" i="5"/>
  <c r="X194" i="5"/>
  <c r="X193" i="5"/>
  <c r="X192" i="5"/>
  <c r="X191" i="5"/>
  <c r="X190" i="5"/>
  <c r="X189" i="5"/>
  <c r="X188" i="5"/>
  <c r="X187" i="5"/>
  <c r="X186" i="5"/>
  <c r="X185" i="5"/>
  <c r="X184" i="5"/>
  <c r="X183" i="5"/>
  <c r="X182" i="5"/>
  <c r="X181" i="5"/>
  <c r="X180" i="5"/>
  <c r="X179" i="5"/>
  <c r="X178" i="5"/>
  <c r="X177" i="5"/>
  <c r="X176" i="5"/>
  <c r="X175" i="5"/>
  <c r="X174" i="5"/>
  <c r="X173" i="5"/>
  <c r="X172" i="5"/>
  <c r="X171" i="5"/>
  <c r="X170" i="5"/>
  <c r="X169" i="5"/>
  <c r="X168" i="5"/>
  <c r="X167" i="5"/>
  <c r="X166" i="5"/>
  <c r="X165" i="5"/>
  <c r="X164" i="5"/>
  <c r="X163" i="5"/>
  <c r="X162" i="5"/>
  <c r="X161" i="5"/>
  <c r="AA161" i="5" s="1"/>
  <c r="L161" i="5"/>
  <c r="J161" i="5"/>
  <c r="M161" i="5" s="1"/>
  <c r="K161" i="5"/>
  <c r="Y161" i="5"/>
  <c r="AJ161" i="5"/>
  <c r="Q116" i="5"/>
  <c r="P116" i="5"/>
  <c r="AQ87" i="5"/>
  <c r="AQ86" i="5"/>
  <c r="AQ85" i="5"/>
  <c r="AQ84" i="5"/>
  <c r="AQ83" i="5"/>
  <c r="AQ82" i="5"/>
  <c r="AQ81" i="5"/>
  <c r="AL87" i="5"/>
  <c r="AL86" i="5"/>
  <c r="AL85" i="5"/>
  <c r="AL84" i="5"/>
  <c r="AL83" i="5"/>
  <c r="AL82" i="5"/>
  <c r="AL81" i="5"/>
  <c r="AG87" i="5"/>
  <c r="AG86" i="5"/>
  <c r="AG85" i="5"/>
  <c r="AG84" i="5"/>
  <c r="AG83" i="5"/>
  <c r="AG82" i="5"/>
  <c r="AG81" i="5"/>
  <c r="AB87" i="5"/>
  <c r="AB86" i="5"/>
  <c r="AB85" i="5"/>
  <c r="AB84" i="5"/>
  <c r="AB83" i="5"/>
  <c r="AB82" i="5"/>
  <c r="AB81" i="5"/>
  <c r="W87" i="5"/>
  <c r="W86" i="5"/>
  <c r="W85" i="5"/>
  <c r="W84" i="5"/>
  <c r="W83" i="5"/>
  <c r="W82" i="5"/>
  <c r="W81" i="5"/>
  <c r="R87" i="5"/>
  <c r="R86" i="5"/>
  <c r="R85" i="5"/>
  <c r="R84" i="5"/>
  <c r="R83" i="5"/>
  <c r="R82" i="5"/>
  <c r="R81" i="5"/>
  <c r="U362" i="2"/>
  <c r="U359" i="2"/>
  <c r="U356" i="2"/>
  <c r="U353" i="2"/>
  <c r="U350" i="2"/>
  <c r="U347" i="2"/>
  <c r="U344" i="2"/>
  <c r="U341" i="2"/>
  <c r="U338" i="2"/>
  <c r="U335" i="2"/>
  <c r="U332" i="2"/>
  <c r="U329" i="2"/>
  <c r="U326" i="2"/>
  <c r="U323" i="2"/>
  <c r="U320" i="2"/>
  <c r="U317" i="2"/>
  <c r="U314" i="2"/>
  <c r="U311" i="2"/>
  <c r="U308" i="2"/>
  <c r="U305" i="2"/>
  <c r="U302" i="2"/>
  <c r="U299" i="2"/>
  <c r="U296" i="2"/>
  <c r="U293" i="2"/>
  <c r="U290" i="2"/>
  <c r="U287" i="2"/>
  <c r="U284" i="2"/>
  <c r="U281" i="2"/>
  <c r="U278" i="2"/>
  <c r="U275" i="2"/>
  <c r="U272" i="2"/>
  <c r="U269" i="2"/>
  <c r="V268" i="2"/>
  <c r="U268" i="2"/>
  <c r="P268" i="2"/>
  <c r="N268" i="2"/>
  <c r="M268" i="2"/>
  <c r="L268" i="2"/>
  <c r="K268" i="2"/>
  <c r="J268" i="2"/>
  <c r="I268" i="2"/>
  <c r="H268" i="2"/>
  <c r="G268" i="2"/>
  <c r="F268" i="2"/>
  <c r="E268" i="2"/>
  <c r="D268" i="2"/>
  <c r="V267" i="2"/>
  <c r="U267" i="2"/>
  <c r="U266" i="2" s="1"/>
  <c r="P267" i="2"/>
  <c r="N267" i="2"/>
  <c r="M267" i="2"/>
  <c r="L267" i="2"/>
  <c r="K267" i="2"/>
  <c r="J267" i="2"/>
  <c r="I267" i="2"/>
  <c r="H267" i="2"/>
  <c r="G267" i="2"/>
  <c r="F267" i="2"/>
  <c r="E267" i="2"/>
  <c r="D267" i="2"/>
  <c r="V266" i="2"/>
  <c r="P266" i="2"/>
  <c r="N266" i="2"/>
  <c r="M266" i="2"/>
  <c r="L266" i="2"/>
  <c r="K266" i="2"/>
  <c r="J266" i="2"/>
  <c r="I266" i="2"/>
  <c r="H266" i="2"/>
  <c r="G266" i="2"/>
  <c r="F266" i="2"/>
  <c r="E266" i="2"/>
  <c r="D266" i="2"/>
  <c r="U263" i="2"/>
  <c r="U260" i="2"/>
  <c r="U257" i="2"/>
  <c r="U254" i="2"/>
  <c r="U251" i="2"/>
  <c r="U248" i="2"/>
  <c r="U245" i="2"/>
  <c r="U242" i="2"/>
  <c r="U239" i="2"/>
  <c r="U236" i="2"/>
  <c r="U233" i="2"/>
  <c r="U230" i="2"/>
  <c r="AI229" i="2"/>
  <c r="AI265" i="2" s="1"/>
  <c r="AI268" i="2" s="1"/>
  <c r="AC229" i="2"/>
  <c r="AC265" i="2" s="1"/>
  <c r="AC268" i="2" s="1"/>
  <c r="AB229" i="2"/>
  <c r="AB265" i="2" s="1"/>
  <c r="AB268" i="2" s="1"/>
  <c r="AA229" i="2"/>
  <c r="AA265" i="2" s="1"/>
  <c r="AA268" i="2" s="1"/>
  <c r="Z229" i="2"/>
  <c r="Z265" i="2" s="1"/>
  <c r="Z268" i="2" s="1"/>
  <c r="Y229" i="2"/>
  <c r="Y265" i="2" s="1"/>
  <c r="Y268" i="2" s="1"/>
  <c r="X229" i="2"/>
  <c r="X265" i="2" s="1"/>
  <c r="X268" i="2" s="1"/>
  <c r="W229" i="2"/>
  <c r="W265" i="2" s="1"/>
  <c r="W268" i="2" s="1"/>
  <c r="V229" i="2"/>
  <c r="U229" i="2"/>
  <c r="T229" i="2"/>
  <c r="T265" i="2" s="1"/>
  <c r="T268" i="2" s="1"/>
  <c r="S229" i="2"/>
  <c r="S265" i="2" s="1"/>
  <c r="S268" i="2" s="1"/>
  <c r="R229" i="2"/>
  <c r="R265" i="2" s="1"/>
  <c r="R268" i="2" s="1"/>
  <c r="Q229" i="2"/>
  <c r="Q265" i="2" s="1"/>
  <c r="Q268" i="2" s="1"/>
  <c r="P229" i="2"/>
  <c r="O229" i="2"/>
  <c r="O265" i="2" s="1"/>
  <c r="O268" i="2" s="1"/>
  <c r="N229" i="2"/>
  <c r="M229" i="2"/>
  <c r="L229" i="2"/>
  <c r="K229" i="2"/>
  <c r="J229" i="2"/>
  <c r="I229" i="2"/>
  <c r="H229" i="2"/>
  <c r="G229" i="2"/>
  <c r="F229" i="2"/>
  <c r="E229" i="2"/>
  <c r="D229" i="2"/>
  <c r="AI228" i="2"/>
  <c r="AI264" i="2" s="1"/>
  <c r="AI267" i="2" s="1"/>
  <c r="AC228" i="2"/>
  <c r="AC264" i="2" s="1"/>
  <c r="AC267" i="2" s="1"/>
  <c r="AB228" i="2"/>
  <c r="AB264" i="2" s="1"/>
  <c r="AB267" i="2" s="1"/>
  <c r="AA228" i="2"/>
  <c r="AA264" i="2" s="1"/>
  <c r="AA267" i="2" s="1"/>
  <c r="Z228" i="2"/>
  <c r="Z264" i="2" s="1"/>
  <c r="Z267" i="2" s="1"/>
  <c r="Y228" i="2"/>
  <c r="Y264" i="2" s="1"/>
  <c r="Y267" i="2" s="1"/>
  <c r="X228" i="2"/>
  <c r="X264" i="2" s="1"/>
  <c r="X267" i="2" s="1"/>
  <c r="W228" i="2"/>
  <c r="W264" i="2" s="1"/>
  <c r="W267" i="2" s="1"/>
  <c r="V228" i="2"/>
  <c r="U228" i="2"/>
  <c r="T228" i="2"/>
  <c r="T264" i="2" s="1"/>
  <c r="T267" i="2" s="1"/>
  <c r="S228" i="2"/>
  <c r="S264" i="2" s="1"/>
  <c r="S267" i="2" s="1"/>
  <c r="R228" i="2"/>
  <c r="R264" i="2" s="1"/>
  <c r="R267" i="2" s="1"/>
  <c r="Q228" i="2"/>
  <c r="Q264" i="2" s="1"/>
  <c r="Q267" i="2" s="1"/>
  <c r="P228" i="2"/>
  <c r="O228" i="2"/>
  <c r="O264" i="2" s="1"/>
  <c r="O267" i="2" s="1"/>
  <c r="N228" i="2"/>
  <c r="M228" i="2"/>
  <c r="L228" i="2"/>
  <c r="K228" i="2"/>
  <c r="J228" i="2"/>
  <c r="I228" i="2"/>
  <c r="H228" i="2"/>
  <c r="G228" i="2"/>
  <c r="F228" i="2"/>
  <c r="E228" i="2"/>
  <c r="D228" i="2"/>
  <c r="AI227" i="2"/>
  <c r="AI263" i="2" s="1"/>
  <c r="AI266" i="2" s="1"/>
  <c r="AC227" i="2"/>
  <c r="AC263" i="2" s="1"/>
  <c r="AC266" i="2" s="1"/>
  <c r="AB227" i="2"/>
  <c r="AB263" i="2" s="1"/>
  <c r="AB266" i="2" s="1"/>
  <c r="AA227" i="2"/>
  <c r="AA263" i="2" s="1"/>
  <c r="AA266" i="2" s="1"/>
  <c r="Z227" i="2"/>
  <c r="Z263" i="2" s="1"/>
  <c r="Z266" i="2" s="1"/>
  <c r="Y227" i="2"/>
  <c r="Y263" i="2" s="1"/>
  <c r="Y266" i="2" s="1"/>
  <c r="X227" i="2"/>
  <c r="X263" i="2" s="1"/>
  <c r="X266" i="2" s="1"/>
  <c r="W227" i="2"/>
  <c r="W263" i="2" s="1"/>
  <c r="W266" i="2" s="1"/>
  <c r="V227" i="2"/>
  <c r="T227" i="2"/>
  <c r="T263" i="2" s="1"/>
  <c r="T266" i="2" s="1"/>
  <c r="S227" i="2"/>
  <c r="S263" i="2" s="1"/>
  <c r="S266" i="2" s="1"/>
  <c r="R227" i="2"/>
  <c r="R263" i="2" s="1"/>
  <c r="R266" i="2" s="1"/>
  <c r="Q227" i="2"/>
  <c r="Q263" i="2" s="1"/>
  <c r="Q266" i="2" s="1"/>
  <c r="P227" i="2"/>
  <c r="O227" i="2"/>
  <c r="O263" i="2" s="1"/>
  <c r="O266" i="2" s="1"/>
  <c r="N227" i="2"/>
  <c r="M227" i="2"/>
  <c r="L227" i="2"/>
  <c r="K227" i="2"/>
  <c r="J227" i="2"/>
  <c r="I227" i="2"/>
  <c r="H227" i="2"/>
  <c r="G227" i="2"/>
  <c r="F227" i="2"/>
  <c r="E227" i="2"/>
  <c r="D227" i="2"/>
  <c r="U224" i="2"/>
  <c r="U221" i="2"/>
  <c r="U218" i="2"/>
  <c r="U215" i="2"/>
  <c r="U212" i="2"/>
  <c r="U209" i="2"/>
  <c r="U206" i="2"/>
  <c r="U203" i="2"/>
  <c r="U200" i="2"/>
  <c r="U197" i="2"/>
  <c r="U194" i="2"/>
  <c r="U191" i="2"/>
  <c r="U188" i="2"/>
  <c r="U185" i="2"/>
  <c r="U182" i="2"/>
  <c r="U179" i="2"/>
  <c r="U176" i="2"/>
  <c r="U173" i="2"/>
  <c r="U170" i="2"/>
  <c r="U167" i="2"/>
  <c r="U164" i="2"/>
  <c r="U161" i="2"/>
  <c r="U158" i="2"/>
  <c r="U155" i="2"/>
  <c r="U152" i="2"/>
  <c r="U149" i="2"/>
  <c r="U146" i="2"/>
  <c r="U143" i="2"/>
  <c r="U140" i="2"/>
  <c r="U137" i="2"/>
  <c r="U134" i="2"/>
  <c r="U131" i="2"/>
  <c r="U128" i="2"/>
  <c r="U125" i="2"/>
  <c r="U122" i="2"/>
  <c r="U119" i="2"/>
  <c r="U116" i="2"/>
  <c r="U113" i="2"/>
  <c r="U110" i="2"/>
  <c r="U107" i="2"/>
  <c r="U104" i="2"/>
  <c r="U101" i="2"/>
  <c r="U98" i="2"/>
  <c r="U95" i="2"/>
  <c r="U92" i="2"/>
  <c r="U89" i="2"/>
  <c r="U86" i="2"/>
  <c r="U83" i="2"/>
  <c r="U80" i="2"/>
  <c r="U77" i="2"/>
  <c r="U74" i="2"/>
  <c r="U71" i="2"/>
  <c r="U68" i="2"/>
  <c r="U65" i="2"/>
  <c r="U62" i="2"/>
  <c r="U59" i="2"/>
  <c r="U56" i="2"/>
  <c r="U53" i="2"/>
  <c r="U50" i="2"/>
  <c r="U47" i="2"/>
  <c r="U44" i="2"/>
  <c r="U41" i="2"/>
  <c r="U38" i="2"/>
  <c r="U35" i="2"/>
  <c r="U32" i="2"/>
  <c r="U29" i="2"/>
  <c r="U26" i="2"/>
  <c r="U23" i="2"/>
  <c r="U20" i="2"/>
  <c r="U17" i="2"/>
  <c r="U14" i="2"/>
  <c r="U11" i="2"/>
  <c r="U8" i="2"/>
  <c r="U5" i="2"/>
  <c r="AH2" i="2"/>
  <c r="AG2" i="2"/>
  <c r="AF2" i="2"/>
  <c r="AE2" i="2"/>
  <c r="AD2" i="2"/>
  <c r="E69" i="5"/>
  <c r="D69" i="5"/>
  <c r="G14" i="5"/>
  <c r="M14" i="5" s="1"/>
  <c r="P14" i="5" s="1"/>
  <c r="F14" i="5"/>
  <c r="L14" i="5" s="1"/>
  <c r="O14" i="5" s="1"/>
  <c r="H14" i="5"/>
  <c r="N14" i="5" s="1"/>
  <c r="Q14" i="5" s="1"/>
  <c r="U374" i="2"/>
  <c r="U371" i="2"/>
  <c r="U368" i="2"/>
  <c r="U365" i="2"/>
  <c r="E279" i="5" l="1"/>
  <c r="AQ192" i="5"/>
  <c r="AR176" i="5"/>
  <c r="AQ191" i="5"/>
  <c r="AR177" i="5"/>
  <c r="AQ178" i="5"/>
  <c r="AQ207" i="5"/>
  <c r="AR185" i="5"/>
  <c r="AQ170" i="5"/>
  <c r="AQ200" i="5"/>
  <c r="AQ169" i="5"/>
  <c r="AR161" i="5"/>
  <c r="AR193" i="5"/>
  <c r="AQ162" i="5"/>
  <c r="AR168" i="5"/>
  <c r="AQ199" i="5"/>
  <c r="AR201" i="5"/>
  <c r="AQ198" i="5"/>
  <c r="AQ190" i="5"/>
  <c r="AQ206" i="5"/>
  <c r="AR186" i="5"/>
  <c r="AR194" i="5"/>
  <c r="AR202" i="5"/>
  <c r="AQ183" i="5"/>
  <c r="AQ175" i="5"/>
  <c r="AQ167" i="5"/>
  <c r="AQ197" i="5"/>
  <c r="AQ189" i="5"/>
  <c r="AQ205" i="5"/>
  <c r="AR163" i="5"/>
  <c r="AR171" i="5"/>
  <c r="AR179" i="5"/>
  <c r="AR187" i="5"/>
  <c r="AR195" i="5"/>
  <c r="AR203" i="5"/>
  <c r="AQ182" i="5"/>
  <c r="AQ174" i="5"/>
  <c r="AQ166" i="5"/>
  <c r="AQ196" i="5"/>
  <c r="AQ188" i="5"/>
  <c r="AQ204" i="5"/>
  <c r="AR164" i="5"/>
  <c r="AR172" i="5"/>
  <c r="AR180" i="5"/>
  <c r="AQ181" i="5"/>
  <c r="AQ173" i="5"/>
  <c r="AQ165" i="5"/>
  <c r="U227" i="2"/>
  <c r="F6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18D20-22D4-4CD7-8CF6-1C83BDB055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965AE12-CE5D-4CE9-8B4F-AA592DEC996D}" name="WorksheetConnection_CPI_CaseStudy v0.2.xlsx!CPI_RawData" type="102" refreshedVersion="8" minRefreshableVersion="5">
    <extLst>
      <ext xmlns:x15="http://schemas.microsoft.com/office/spreadsheetml/2010/11/main" uri="{DE250136-89BD-433C-8126-D09CA5730AF9}">
        <x15:connection id="CPI_RawData">
          <x15:rangePr sourceName="_xlcn.WorksheetConnection_CPI_CaseStudyv0.2.xlsxCPI_RawData1"/>
        </x15:connection>
      </ext>
    </extLst>
  </connection>
  <connection id="3" xr16:uid="{850F2314-6E55-458D-8228-1DCAB135AF7F}" name="WorksheetConnection_Main Data!$A:$AI" type="102" refreshedVersion="8" minRefreshableVersion="5">
    <extLst>
      <ext xmlns:x15="http://schemas.microsoft.com/office/spreadsheetml/2010/11/main" uri="{DE250136-89BD-433C-8126-D09CA5730AF9}">
        <x15:connection id="Range" autoDelete="1">
          <x15:rangePr sourceName="_xlcn.WorksheetConnection_MainDataAAI1"/>
        </x15:connection>
      </ext>
    </extLst>
  </connection>
</connections>
</file>

<file path=xl/sharedStrings.xml><?xml version="1.0" encoding="utf-8"?>
<sst xmlns="http://schemas.openxmlformats.org/spreadsheetml/2006/main" count="3040" uniqueCount="269">
  <si>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</si>
  <si>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</si>
  <si>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</si>
  <si>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</si>
  <si>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</si>
  <si>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</si>
  <si>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</si>
  <si>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</si>
  <si>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</si>
  <si>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</si>
  <si>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</si>
  <si>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</si>
  <si>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</si>
  <si>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</si>
  <si>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</si>
  <si>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</si>
  <si>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</si>
  <si>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</si>
  <si>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</si>
  <si>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</si>
  <si>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</si>
  <si>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</si>
  <si>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</si>
  <si>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</si>
  <si>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</si>
  <si>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</si>
  <si>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</si>
  <si>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</si>
  <si>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</si>
  <si>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</si>
  <si>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</si>
  <si>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</si>
  <si>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</si>
  <si>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</si>
  <si>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</si>
  <si>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</si>
  <si>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</si>
  <si>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</si>
  <si>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</si>
  <si>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</si>
  <si>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</si>
  <si>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</si>
  <si>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</si>
  <si>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</si>
  <si>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</si>
  <si>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</si>
  <si>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</si>
  <si>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</si>
  <si>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</si>
  <si>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Objective-1:</t>
  </si>
  <si>
    <t>Objective-2:</t>
  </si>
  <si>
    <t>Objective-3:</t>
  </si>
  <si>
    <t>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                                -&gt;Which broader category  has the highest contribution towards CPI calculation 
-&gt;Contribution is calculated by evaluating the underlying index values for broader category and should add to 100% when contribution from different broader categories are added .</t>
  </si>
  <si>
    <t>With India's retail inflation reaching a 3-month high of 5.55% in November 2023, largely due to a sharp rise in food prices. Analyze the following for 12 months ending May’23.                                                   -&gt; Investigate trends in the prices of broader food bucket category and evaluate month-on-month changes. Highlight month with highest and lowest food inflation
-&gt; Identify the absolute changes in inflation over the same 12 months period and identify the biggest individual category contributor (only within broader food category) towards inflation</t>
  </si>
  <si>
    <t>Objective-4:</t>
  </si>
  <si>
    <t>Objective-5:</t>
  </si>
  <si>
    <t>Sl.</t>
  </si>
  <si>
    <t>Notes</t>
  </si>
  <si>
    <t>SK</t>
  </si>
  <si>
    <t xml:space="preserve"> </t>
  </si>
  <si>
    <r>
      <t xml:space="preserve">Investigate how the onset and progression of the COVID-19 pandemic affected inflation rates in India. Analyze the Impact of key pandemic milestone ( first lockdown) on the CPI inflation %, specially focus on categories like healthcare, food, and essential services.  </t>
    </r>
    <r>
      <rPr>
        <b/>
        <i/>
        <u/>
        <sz val="12"/>
        <color theme="1"/>
        <rFont val="Aptos Narrow"/>
        <family val="2"/>
        <scheme val="minor"/>
      </rPr>
      <t>Hint: You can consider Mar’20 as the onset of covid, and can compare the inflation trend before and after Mar’20 to see if there is a change in inflation % before and after.</t>
    </r>
  </si>
  <si>
    <t>Objectives</t>
  </si>
  <si>
    <t>Hypothesis</t>
  </si>
  <si>
    <t>Comments</t>
  </si>
  <si>
    <t>Investigate how major global economic events (like imported crude oil price fluctuations) have influenced India's inflation. This can include an analysis of imported goods and their price trends.                                                                                                                                -&gt; For the purpose of this analysis, focus only on the imported oil price fluctuations for the years 2021 to 2023 (Month-on-month)
-&gt;Identify trends in oil price change with change in inflation prices of all the categories and identify category whose inflation prices strongly changes with fluctuations in  imported oil price (Hint: you can use =correl function)</t>
  </si>
  <si>
    <t>A trend of Y-o-Y increase in CPI (rural + urban) inflation starting 2017 for the entire basket of products combined.                                                                                                                                                        -&gt;  Create a graph depicting the growth rate Y-o-Y and identify the year with highest inflation rate 
-&gt; Highlight the reason why the year has the highest inflation (based on research).</t>
  </si>
  <si>
    <r>
      <t xml:space="preserve">The password for the Raw data is </t>
    </r>
    <r>
      <rPr>
        <b/>
        <sz val="12"/>
        <color theme="1"/>
        <rFont val="Aptos Narrow"/>
        <family val="2"/>
        <scheme val="minor"/>
      </rPr>
      <t>Cpi123</t>
    </r>
  </si>
  <si>
    <t>Valubale Points</t>
  </si>
  <si>
    <t>- Data is from Jan 2013 to May 2018</t>
  </si>
  <si>
    <t>Data Dictionary</t>
  </si>
  <si>
    <t>Column Name</t>
  </si>
  <si>
    <t>Definition</t>
  </si>
  <si>
    <t>Defines the sector either Rural or Urban or Both Rural+Urban</t>
  </si>
  <si>
    <t>General Index</t>
  </si>
  <si>
    <t>Month of that particular year</t>
  </si>
  <si>
    <t xml:space="preserve">Year </t>
  </si>
  <si>
    <t>Index of all basket items.</t>
  </si>
  <si>
    <r>
      <t xml:space="preserve">Compare the data with the data of the May 2023 data. Have to make broader bucket categories. </t>
    </r>
    <r>
      <rPr>
        <b/>
        <sz val="12"/>
        <color theme="1"/>
        <rFont val="Aptos Narrow"/>
        <family val="2"/>
        <scheme val="minor"/>
      </rPr>
      <t>Finding the highest category contribution towards CPI.</t>
    </r>
  </si>
  <si>
    <t>Data Cleaning</t>
  </si>
  <si>
    <t>(blank)</t>
  </si>
  <si>
    <t>Grand Total</t>
  </si>
  <si>
    <t>Average of Egg</t>
  </si>
  <si>
    <t>Count of General index</t>
  </si>
  <si>
    <t>Sample Size Analysis</t>
  </si>
  <si>
    <t>(Jan 2013 - May 2023)</t>
  </si>
  <si>
    <t>Sample: Looks Perfect</t>
  </si>
  <si>
    <t>Cleaning: No Need</t>
  </si>
  <si>
    <t xml:space="preserve">Sample: </t>
  </si>
  <si>
    <t>Cleaning:</t>
  </si>
  <si>
    <t>Looks good</t>
  </si>
  <si>
    <t>Looks Perfect</t>
  </si>
  <si>
    <t xml:space="preserve">No need </t>
  </si>
  <si>
    <t>Sum of General index</t>
  </si>
  <si>
    <t xml:space="preserve">Need to fix the isolated March and November </t>
  </si>
  <si>
    <t>Clothing and Footwears</t>
  </si>
  <si>
    <t>Household &amp; Living Expenses</t>
  </si>
  <si>
    <t>Others</t>
  </si>
  <si>
    <t>Self-Development and Well-Being</t>
  </si>
  <si>
    <t>Broader Categories</t>
  </si>
  <si>
    <t>Edible Items</t>
  </si>
  <si>
    <t>Clothing &amp; Footwears</t>
  </si>
  <si>
    <t>Self Development &amp; Well Being</t>
  </si>
  <si>
    <t>Sins &amp; Others</t>
  </si>
  <si>
    <t>Category</t>
  </si>
  <si>
    <t>New Category</t>
  </si>
  <si>
    <t>May 2023 Data</t>
  </si>
  <si>
    <t>New Categories</t>
  </si>
  <si>
    <t xml:space="preserve">Summed Up </t>
  </si>
  <si>
    <t>Total</t>
  </si>
  <si>
    <t>COMMUNICATION</t>
  </si>
  <si>
    <t>Based on May 2023 data, different categories are grouped into much broader categories and then analyzed to conclude the highest contributing category towards CPI.</t>
  </si>
  <si>
    <t>Inflation</t>
  </si>
  <si>
    <t xml:space="preserve">General </t>
  </si>
  <si>
    <t>Index</t>
  </si>
  <si>
    <r>
      <t>N/A</t>
    </r>
    <r>
      <rPr>
        <b/>
        <sz val="11"/>
        <color theme="1"/>
        <rFont val="Aptos Narrow"/>
        <family val="2"/>
        <scheme val="minor"/>
      </rPr>
      <t>*</t>
    </r>
  </si>
  <si>
    <t xml:space="preserve">                   * Data is available only till May for 2023</t>
  </si>
  <si>
    <t/>
  </si>
  <si>
    <t>CPI Index of Edible Items</t>
  </si>
  <si>
    <t>CPI Index of Clothing &amp; Footwears</t>
  </si>
  <si>
    <t>Increment %</t>
  </si>
  <si>
    <t>CPI Index of Household &amp; Living Expenses</t>
  </si>
  <si>
    <t>CPI Index of Self Development &amp; Well Being</t>
  </si>
  <si>
    <t>CPI Index of Sins &amp; Others</t>
  </si>
  <si>
    <t>Average of General index</t>
  </si>
  <si>
    <t xml:space="preserve">Final Verdict: </t>
  </si>
  <si>
    <r>
      <t xml:space="preserve">From the above charts, we can see that the highest difference in Inflation is </t>
    </r>
    <r>
      <rPr>
        <b/>
        <sz val="12"/>
        <color theme="1"/>
        <rFont val="Aptos Narrow"/>
        <family val="2"/>
        <scheme val="minor"/>
      </rPr>
      <t>0.16</t>
    </r>
    <r>
      <rPr>
        <sz val="12"/>
        <color theme="1"/>
        <rFont val="Aptos Narrow"/>
        <family val="2"/>
        <scheme val="minor"/>
      </rPr>
      <t xml:space="preserve"> from 2018 to 2019 under the Edible Items category. In comparision to other broader categories, the maximum difference is 0.9, which is way less than 0.16. That's why we can see that in 2019, the inflation was the highest.</t>
    </r>
  </si>
  <si>
    <t>Objective -2</t>
  </si>
  <si>
    <t>Objective - 1</t>
  </si>
  <si>
    <t>Objective - 3</t>
  </si>
  <si>
    <t>Jun 2022 - May 2023</t>
  </si>
  <si>
    <t>Edible Items Index</t>
  </si>
  <si>
    <t xml:space="preserve">Increment </t>
  </si>
  <si>
    <t>June '22</t>
  </si>
  <si>
    <t>July '22</t>
  </si>
  <si>
    <t>August '22</t>
  </si>
  <si>
    <t>September '22</t>
  </si>
  <si>
    <t>October '22</t>
  </si>
  <si>
    <t>November '22</t>
  </si>
  <si>
    <t>December '22</t>
  </si>
  <si>
    <t>January '23</t>
  </si>
  <si>
    <t>February '23</t>
  </si>
  <si>
    <t>March '23</t>
  </si>
  <si>
    <t>April '23</t>
  </si>
  <si>
    <t>May '23</t>
  </si>
  <si>
    <t>M-o-M Difference</t>
  </si>
  <si>
    <t>M-o-M Increment in Inflation (Jun'22-May'23)</t>
  </si>
  <si>
    <t xml:space="preserve">Sorted Largest to Smallest M-o-M Increment in Inflation difference (Jun'22-May'23) </t>
  </si>
  <si>
    <t>Final Verdict:</t>
  </si>
  <si>
    <t>We can see that January 2023 has the highest food inflation</t>
  </si>
  <si>
    <t>meanwhile, February 2023 has the lowest food inflation.</t>
  </si>
  <si>
    <t>Sub Categories</t>
  </si>
  <si>
    <t>May'22</t>
  </si>
  <si>
    <t>May'23</t>
  </si>
  <si>
    <t>Absolute Change</t>
  </si>
  <si>
    <t>Objective-4</t>
  </si>
  <si>
    <t>24 months pre-covid and 24 months post-covid</t>
  </si>
  <si>
    <t>CPI Index</t>
  </si>
  <si>
    <t>Foods</t>
  </si>
  <si>
    <t>M-o-M Inflation %</t>
  </si>
  <si>
    <t>Household goods &amp; Services</t>
  </si>
  <si>
    <t>Period</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</si>
  <si>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</si>
  <si>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</si>
  <si>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</si>
  <si>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</si>
  <si>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</si>
  <si>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</si>
  <si>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</si>
  <si>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</si>
  <si>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</si>
  <si>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</si>
  <si>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</si>
  <si>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</si>
  <si>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</si>
  <si>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</si>
  <si>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</si>
  <si>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</si>
  <si>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</si>
  <si>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</si>
  <si>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</si>
  <si>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</si>
  <si>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</si>
  <si>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</si>
  <si>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</si>
  <si>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</si>
  <si>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</si>
  <si>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</si>
  <si>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</si>
  <si>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</si>
  <si>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</si>
  <si>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</si>
  <si>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</si>
  <si>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</si>
  <si>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</si>
  <si>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</si>
  <si>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</si>
  <si>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</si>
  <si>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</si>
  <si>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</si>
  <si>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</si>
  <si>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</si>
  <si>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</si>
  <si>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</si>
  <si>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</si>
  <si>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</si>
  <si>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</si>
  <si>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Pre-COVID</t>
  </si>
  <si>
    <t>Post-COVID</t>
  </si>
  <si>
    <t>M-o-M Analysis (Apr'18 - Feb'20)</t>
  </si>
  <si>
    <t>Pre-Covid MoM %</t>
  </si>
  <si>
    <t>Post-Covid MoM %</t>
  </si>
  <si>
    <t>Mar 2020</t>
  </si>
  <si>
    <t>COVID</t>
  </si>
  <si>
    <t>Month Year</t>
  </si>
  <si>
    <t>MoM%</t>
  </si>
  <si>
    <t>Apr 2018</t>
  </si>
  <si>
    <t>Objective-5</t>
  </si>
  <si>
    <t xml:space="preserve">July </t>
  </si>
  <si>
    <t xml:space="preserve"> March</t>
  </si>
  <si>
    <t>Average</t>
  </si>
  <si>
    <t>2020-21</t>
  </si>
  <si>
    <t>2021-22</t>
  </si>
  <si>
    <t>2022-23</t>
  </si>
  <si>
    <t>2023-24</t>
  </si>
  <si>
    <t>('Million US$)</t>
  </si>
  <si>
    <t>Month-Year</t>
  </si>
  <si>
    <t>Price(USD)</t>
  </si>
  <si>
    <t>Correlation</t>
  </si>
  <si>
    <t>Oil Price(in USD) &gt;&gt;</t>
  </si>
  <si>
    <t xml:space="preserve">These are the diifferent categories that are </t>
  </si>
  <si>
    <t>grouped into broader categories.</t>
  </si>
  <si>
    <t>Key Insights:</t>
  </si>
  <si>
    <t>Edible Items category dominates India's CPI basket, which means the economy is highly dependent on agricultural output.</t>
  </si>
  <si>
    <r>
      <rPr>
        <b/>
        <sz val="10"/>
        <color theme="2" tint="-0.249977111117893"/>
        <rFont val="Aptos Narrow"/>
        <family val="2"/>
        <scheme val="minor"/>
      </rPr>
      <t xml:space="preserve">Dataset: </t>
    </r>
    <r>
      <rPr>
        <sz val="10"/>
        <color theme="2" tint="-0.249977111117893"/>
        <rFont val="Aptos Narrow"/>
        <family val="2"/>
        <scheme val="minor"/>
      </rPr>
      <t xml:space="preserve">CPI Inflation Dataset </t>
    </r>
  </si>
  <si>
    <r>
      <t xml:space="preserve">Time Period: </t>
    </r>
    <r>
      <rPr>
        <sz val="10"/>
        <color theme="2" tint="-0.249977111117893"/>
        <rFont val="Aptos Narrow"/>
        <family val="2"/>
        <scheme val="minor"/>
      </rPr>
      <t>May 2023</t>
    </r>
  </si>
  <si>
    <t>Calculated Y-o-Y inflation from 2017 - 2023, then analyzed annual inflation patterns and identified the year with the highest CPI growth.</t>
  </si>
  <si>
    <t>-&gt; Food price volatility is the main driver, maybe due to erratic monsoon and supply shortages.</t>
  </si>
  <si>
    <t>-&gt; Vegetable and cereal prices increased significantly, pushing overall CPI upward.</t>
  </si>
  <si>
    <r>
      <t>Time Period: Jan</t>
    </r>
    <r>
      <rPr>
        <sz val="10"/>
        <color theme="2" tint="-0.249977111117893"/>
        <rFont val="Aptos Narrow"/>
        <family val="2"/>
        <scheme val="minor"/>
      </rPr>
      <t xml:space="preserve"> 2017 - May 2023</t>
    </r>
  </si>
  <si>
    <r>
      <t xml:space="preserve">From the above charts, we can see that the highest difference in Inflation is </t>
    </r>
    <r>
      <rPr>
        <b/>
        <sz val="12"/>
        <color theme="1"/>
        <rFont val="Aptos Narrow"/>
        <family val="2"/>
        <scheme val="minor"/>
      </rPr>
      <t>0.16</t>
    </r>
    <r>
      <rPr>
        <sz val="12"/>
        <color theme="1"/>
        <rFont val="Aptos Narrow"/>
        <family val="2"/>
        <scheme val="minor"/>
      </rPr>
      <t xml:space="preserve"> from 2018 to 2019 under the Edible Items category. </t>
    </r>
  </si>
  <si>
    <t>In comparision to other broader categories, the maximum difference is 0.9, which is way less than 0.16. That's why we can see that in 2019, the inflation was the highest.</t>
  </si>
  <si>
    <t>Calculated M-o-M % changes in the Edible Items broader category and then identified months with maximum and minimum inflation.</t>
  </si>
  <si>
    <t>-&gt; Food inflation showed seasonal behavior, rising during the monsoon and easing in the post-harvesting months.</t>
  </si>
  <si>
    <t>-&gt; Edible oil and vegetable prices rose sharply due to global supply chain disruptions.</t>
  </si>
  <si>
    <r>
      <t xml:space="preserve">Time Period: </t>
    </r>
    <r>
      <rPr>
        <sz val="10"/>
        <color theme="2" tint="-0.249977111117893"/>
        <rFont val="Aptos Narrow"/>
        <family val="2"/>
        <scheme val="minor"/>
      </rPr>
      <t>Jun 2022 - May 2023</t>
    </r>
  </si>
  <si>
    <t>3. Food Inflation (for 12 months ending May'23</t>
  </si>
  <si>
    <t>2. Year-on-Year CPI Inflation Trend</t>
  </si>
  <si>
    <t>1. Contribution by each category towards CPI</t>
  </si>
  <si>
    <t>Comparing the inflation behavior before and after the onset of COVID-19 (Mar 2020)</t>
  </si>
  <si>
    <t>-&gt; Inflation pattern shifted upward post-COVID; Food and Healthcare became dominant inflation drivers.</t>
  </si>
  <si>
    <r>
      <t xml:space="preserve">-&gt; </t>
    </r>
    <r>
      <rPr>
        <b/>
        <sz val="12"/>
        <color theme="1"/>
        <rFont val="Aptos Narrow"/>
        <family val="2"/>
        <scheme val="minor"/>
      </rPr>
      <t xml:space="preserve">Pre-COVID: </t>
    </r>
    <r>
      <rPr>
        <sz val="12"/>
        <color theme="1"/>
        <rFont val="Aptos Narrow"/>
        <family val="2"/>
        <scheme val="minor"/>
      </rPr>
      <t>Stable inflation, mostly driven by fuel and core items.</t>
    </r>
    <r>
      <rPr>
        <b/>
        <sz val="12"/>
        <color theme="1"/>
        <rFont val="Aptos Narrow"/>
        <family val="2"/>
        <scheme val="minor"/>
      </rPr>
      <t xml:space="preserve"> </t>
    </r>
  </si>
  <si>
    <r>
      <t xml:space="preserve">-&gt; </t>
    </r>
    <r>
      <rPr>
        <b/>
        <sz val="12"/>
        <color theme="1"/>
        <rFont val="Aptos Narrow"/>
        <family val="2"/>
        <scheme val="minor"/>
      </rPr>
      <t xml:space="preserve">Post-COVID: </t>
    </r>
    <r>
      <rPr>
        <sz val="12"/>
        <color theme="1"/>
        <rFont val="Aptos Narrow"/>
        <family val="2"/>
        <scheme val="minor"/>
      </rPr>
      <t>Sharp rise in food, healthcare, and household goods due to lockdown-induced shortages.</t>
    </r>
  </si>
  <si>
    <r>
      <t xml:space="preserve">Time Period: </t>
    </r>
    <r>
      <rPr>
        <sz val="10"/>
        <color theme="2" tint="-0.249977111117893"/>
        <rFont val="Aptos Narrow"/>
        <family val="2"/>
        <scheme val="minor"/>
      </rPr>
      <t>Apr 2018 - Feb 2022</t>
    </r>
  </si>
  <si>
    <t>4. COVID-19 Impact on Inflation in Food, Health and Household Goods &amp; Services.</t>
  </si>
  <si>
    <t>5. Crude Oil Prices &amp; CPI (2021-2023)</t>
  </si>
  <si>
    <t>Analysed how imported crude oil price fluctuations affected inflation in different CPI categories.</t>
  </si>
  <si>
    <r>
      <t xml:space="preserve">&gt; </t>
    </r>
    <r>
      <rPr>
        <sz val="12"/>
        <color theme="1"/>
        <rFont val="Aptos Narrow"/>
        <family val="2"/>
        <scheme val="minor"/>
      </rPr>
      <t>Imported crude oil monthly data (Jan 2021 -  May 2023)</t>
    </r>
  </si>
  <si>
    <t>Source: ppac.gov.in</t>
  </si>
  <si>
    <t>&gt; Converted into Index (Base Dec 2022 = 100)</t>
  </si>
  <si>
    <t>&gt; Computed month-on-month % changes.</t>
  </si>
  <si>
    <t>&gt; Measured relationships between oil price changes and CPI category inflation.</t>
  </si>
  <si>
    <t xml:space="preserve">- Meat &amp; Fish, Oil &amp; Fats has very strong direct relationship </t>
  </si>
  <si>
    <t>- Transport and Communication, Food &amp; Beverages , Fuel &amp; Light positvely linked with fuel costs trend.</t>
  </si>
  <si>
    <t>- Insignificant correlation with Egg</t>
  </si>
  <si>
    <t>-&gt; Oil price changes directly impact Fuel &amp; Light, confirming strong energy dependence.</t>
  </si>
  <si>
    <t>-&gt; The Ukraine War (Feb 22) and OPEC production cuts created visible spikes in oil index and CPI</t>
  </si>
  <si>
    <t xml:space="preserve">-&gt; Other Categories are lessly directly affected but show secondary impacts via transportation and packaging costs. </t>
  </si>
  <si>
    <r>
      <rPr>
        <b/>
        <sz val="10"/>
        <color theme="2" tint="-0.249977111117893"/>
        <rFont val="Aptos Narrow"/>
        <family val="2"/>
        <scheme val="minor"/>
      </rPr>
      <t xml:space="preserve">Dataset: </t>
    </r>
    <r>
      <rPr>
        <sz val="10"/>
        <color theme="2" tint="-0.249977111117893"/>
        <rFont val="Aptos Narrow"/>
        <family val="2"/>
        <scheme val="minor"/>
      </rPr>
      <t>CPI Inflation Dataset and Crude Oil Import Prices Dataset</t>
    </r>
  </si>
  <si>
    <t>Time Period: Jan 2021 - 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</si>
</sst>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 #,##0.0_ ;_ * \-#,##0.0_ ;_ * &quot;-&quot;??_ ;_ @_ "/>
    <numFmt numFmtId="165" formatCode="0.0%"/>
    <numFmt numFmtId="166" formatCode="_ * #,##0.0_ ;_ * \-#,##0.0_ ;_ * &quot;-&quot;?_ ;_ @_ "/>
    <numFmt numFmtId="167" formatCode="_ * #,##0.00_ ;_ * \-#,##0.00_ ;_ * &quot;-&quot;?_ ;_ @_ "/>
    <numFmt numFmtId="168" formatCode="[$-F800]dddd\,\ mmmm\ dd\,\ yyyy"/>
    <numFmt numFmtId="169" formatCode="0.0"/>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i/>
      <sz val="12"/>
      <color theme="1"/>
      <name val="Aptos Narrow"/>
      <family val="2"/>
      <scheme val="minor"/>
    </font>
    <font>
      <b/>
      <sz val="12"/>
      <color theme="1"/>
      <name val="Aptos Narrow"/>
      <family val="2"/>
      <scheme val="minor"/>
    </font>
    <font>
      <b/>
      <u/>
      <sz val="14"/>
      <color theme="1"/>
      <name val="Aptos Narrow"/>
      <family val="2"/>
      <scheme val="minor"/>
    </font>
    <font>
      <b/>
      <i/>
      <u/>
      <sz val="12"/>
      <color theme="1"/>
      <name val="Aptos Narrow"/>
      <family val="2"/>
      <scheme val="minor"/>
    </font>
    <font>
      <sz val="12"/>
      <color theme="1"/>
      <name val="Aptos Narrow"/>
      <family val="2"/>
      <scheme val="minor"/>
    </font>
    <font>
      <b/>
      <sz val="14"/>
      <color theme="1"/>
      <name val="Aptos Narrow"/>
      <family val="2"/>
      <scheme val="minor"/>
    </font>
    <font>
      <b/>
      <u/>
      <sz val="12"/>
      <color theme="1"/>
      <name val="Aptos Narrow"/>
      <family val="2"/>
      <scheme val="minor"/>
    </font>
    <font>
      <b/>
      <sz val="16"/>
      <color theme="1"/>
      <name val="Aptos Narrow"/>
      <family val="2"/>
      <scheme val="minor"/>
    </font>
    <font>
      <sz val="14"/>
      <color theme="1"/>
      <name val="Aptos Narrow"/>
      <family val="2"/>
      <scheme val="minor"/>
    </font>
    <font>
      <sz val="10"/>
      <color theme="1"/>
      <name val="Aptos Narrow"/>
      <family val="2"/>
      <scheme val="minor"/>
    </font>
    <font>
      <sz val="8"/>
      <name val="Arial"/>
      <family val="2"/>
    </font>
    <font>
      <sz val="11"/>
      <name val="Times New Roman"/>
      <family val="1"/>
    </font>
    <font>
      <sz val="10"/>
      <name val="Arial"/>
      <family val="2"/>
    </font>
    <font>
      <b/>
      <i/>
      <sz val="11"/>
      <name val="Times New Roman"/>
      <family val="1"/>
    </font>
    <font>
      <sz val="10"/>
      <color theme="2" tint="-0.249977111117893"/>
      <name val="Aptos Narrow"/>
      <family val="2"/>
      <scheme val="minor"/>
    </font>
    <font>
      <b/>
      <sz val="10"/>
      <color theme="2" tint="-0.249977111117893"/>
      <name val="Aptos Narrow"/>
      <family val="2"/>
      <scheme val="minor"/>
    </font>
  </fonts>
  <fills count="5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66"/>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99"/>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7D7D"/>
        <bgColor indexed="64"/>
      </patternFill>
    </fill>
  </fills>
  <borders count="6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style="thin">
        <color indexed="64"/>
      </right>
      <top/>
      <bottom style="medium">
        <color theme="5"/>
      </bottom>
      <diagonal/>
    </border>
    <border>
      <left style="thin">
        <color indexed="64"/>
      </left>
      <right/>
      <top/>
      <bottom style="medium">
        <color theme="5"/>
      </bottom>
      <diagonal/>
    </border>
    <border>
      <left/>
      <right style="thin">
        <color indexed="64"/>
      </right>
      <top/>
      <bottom style="medium">
        <color theme="5"/>
      </bottom>
      <diagonal/>
    </border>
    <border>
      <left style="thin">
        <color theme="1"/>
      </left>
      <right style="thin">
        <color theme="1"/>
      </right>
      <top style="thin">
        <color theme="1"/>
      </top>
      <bottom style="thin">
        <color theme="1"/>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style="thin">
        <color indexed="64"/>
      </left>
      <right style="thin">
        <color indexed="64"/>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theme="1"/>
      </left>
      <right style="thin">
        <color theme="1"/>
      </right>
      <top style="thin">
        <color theme="1"/>
      </top>
      <bottom style="thin">
        <color indexed="64"/>
      </bottom>
      <diagonal/>
    </border>
    <border>
      <left style="thin">
        <color theme="1"/>
      </left>
      <right style="thin">
        <color theme="1"/>
      </right>
      <top/>
      <bottom style="medium">
        <color theme="5"/>
      </bottom>
      <diagonal/>
    </border>
    <border>
      <left/>
      <right/>
      <top style="thin">
        <color theme="1"/>
      </top>
      <bottom/>
      <diagonal/>
    </border>
    <border>
      <left/>
      <right style="thin">
        <color theme="1"/>
      </right>
      <top/>
      <bottom style="medium">
        <color theme="5"/>
      </bottom>
      <diagonal/>
    </border>
    <border>
      <left/>
      <right/>
      <top style="medium">
        <color indexed="64"/>
      </top>
      <bottom/>
      <diagonal/>
    </border>
    <border>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9" fillId="0" borderId="0"/>
    <xf numFmtId="0" fontId="31" fillId="0" borderId="0"/>
  </cellStyleXfs>
  <cellXfs count="30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16" fillId="34" borderId="0" xfId="0" applyFont="1" applyFill="1"/>
    <xf numFmtId="0" fontId="16" fillId="34" borderId="0" xfId="0" applyFont="1" applyFill="1" applyAlignment="1">
      <alignment horizontal="center"/>
    </xf>
    <xf numFmtId="0" fontId="0" fillId="0" borderId="0" xfId="0" applyAlignment="1">
      <alignment horizontal="center"/>
    </xf>
    <xf numFmtId="0" fontId="21" fillId="33" borderId="0" xfId="0" applyFont="1" applyFill="1" applyAlignment="1">
      <alignment vertical="top" wrapText="1"/>
    </xf>
    <xf numFmtId="0" fontId="21" fillId="33" borderId="0" xfId="0" applyFont="1" applyFill="1"/>
    <xf numFmtId="0" fontId="19" fillId="0" borderId="0" xfId="0" applyFont="1" applyAlignment="1">
      <alignment vertical="top" wrapText="1"/>
    </xf>
    <xf numFmtId="0" fontId="20" fillId="0" borderId="0" xfId="0" applyFont="1" applyAlignment="1">
      <alignment vertical="top" wrapText="1"/>
    </xf>
    <xf numFmtId="0" fontId="0" fillId="0" borderId="0" xfId="0" applyAlignment="1">
      <alignment vertical="center"/>
    </xf>
    <xf numFmtId="0" fontId="16" fillId="0" borderId="0" xfId="0" applyFont="1" applyAlignment="1">
      <alignment vertical="center"/>
    </xf>
    <xf numFmtId="0" fontId="16" fillId="0" borderId="0" xfId="0" applyFont="1"/>
    <xf numFmtId="0" fontId="16" fillId="0" borderId="0" xfId="0" applyFont="1" applyAlignment="1">
      <alignment horizontal="center"/>
    </xf>
    <xf numFmtId="0" fontId="20" fillId="34" borderId="0" xfId="0" applyFont="1" applyFill="1"/>
    <xf numFmtId="0" fontId="23" fillId="0" borderId="0" xfId="0" applyFont="1"/>
    <xf numFmtId="0" fontId="16" fillId="35" borderId="0" xfId="0" applyFont="1" applyFill="1"/>
    <xf numFmtId="0" fontId="0" fillId="0" borderId="0" xfId="0" quotePrefix="1"/>
    <xf numFmtId="0" fontId="20" fillId="33" borderId="0" xfId="0" applyFont="1" applyFill="1"/>
    <xf numFmtId="0" fontId="0" fillId="36" borderId="0" xfId="0" applyFill="1"/>
    <xf numFmtId="0" fontId="23" fillId="36" borderId="0" xfId="0" applyFont="1" applyFill="1"/>
    <xf numFmtId="0" fontId="0" fillId="33" borderId="0" xfId="0" applyFill="1"/>
    <xf numFmtId="0" fontId="23" fillId="0" borderId="0" xfId="0" applyFont="1" applyAlignment="1">
      <alignment vertical="top" wrapText="1"/>
    </xf>
    <xf numFmtId="0" fontId="20" fillId="34" borderId="0" xfId="0" applyFont="1" applyFill="1" applyAlignment="1">
      <alignment vertical="center"/>
    </xf>
    <xf numFmtId="0" fontId="16" fillId="37" borderId="0" xfId="0" applyFont="1" applyFill="1"/>
    <xf numFmtId="0" fontId="20" fillId="37" borderId="0" xfId="0" applyFont="1" applyFill="1"/>
    <xf numFmtId="0" fontId="0" fillId="37" borderId="0" xfId="0" applyFill="1"/>
    <xf numFmtId="0" fontId="0" fillId="0" borderId="0" xfId="0" pivotButton="1"/>
    <xf numFmtId="0" fontId="0" fillId="0" borderId="0" xfId="0" applyAlignment="1">
      <alignment horizontal="left"/>
    </xf>
    <xf numFmtId="2" fontId="0" fillId="0" borderId="0" xfId="0" applyNumberFormat="1"/>
    <xf numFmtId="0" fontId="0" fillId="34" borderId="0" xfId="0" applyFill="1"/>
    <xf numFmtId="0" fontId="24" fillId="34" borderId="0" xfId="0" applyFont="1" applyFill="1"/>
    <xf numFmtId="0" fontId="0" fillId="0" borderId="10" xfId="0" applyBorder="1"/>
    <xf numFmtId="0" fontId="0" fillId="0" borderId="11" xfId="0" applyBorder="1"/>
    <xf numFmtId="0" fontId="0" fillId="0" borderId="14" xfId="0" applyBorder="1"/>
    <xf numFmtId="0" fontId="0" fillId="0" borderId="15" xfId="0" applyBorder="1"/>
    <xf numFmtId="0" fontId="0" fillId="0" borderId="10" xfId="0" applyBorder="1" applyAlignment="1">
      <alignment horizontal="left"/>
    </xf>
    <xf numFmtId="0" fontId="0" fillId="0" borderId="12" xfId="0" applyBorder="1" applyAlignment="1">
      <alignment horizontal="left"/>
    </xf>
    <xf numFmtId="0" fontId="0" fillId="0" borderId="13" xfId="0" applyBorder="1"/>
    <xf numFmtId="0" fontId="0" fillId="0" borderId="14" xfId="0" applyBorder="1" applyAlignment="1">
      <alignment horizontal="left"/>
    </xf>
    <xf numFmtId="0" fontId="0" fillId="38" borderId="0" xfId="0" applyFill="1"/>
    <xf numFmtId="0" fontId="0" fillId="38" borderId="0" xfId="0" applyFill="1" applyAlignment="1">
      <alignment horizontal="center"/>
    </xf>
    <xf numFmtId="0" fontId="16" fillId="39" borderId="0" xfId="0" applyFont="1" applyFill="1"/>
    <xf numFmtId="0" fontId="16" fillId="40" borderId="0" xfId="0" applyFont="1" applyFill="1"/>
    <xf numFmtId="0" fontId="20" fillId="0" borderId="0" xfId="0" applyFont="1"/>
    <xf numFmtId="164" fontId="16" fillId="39" borderId="0" xfId="42" applyNumberFormat="1" applyFont="1" applyFill="1"/>
    <xf numFmtId="164" fontId="0" fillId="0" borderId="0" xfId="42" applyNumberFormat="1" applyFont="1"/>
    <xf numFmtId="164" fontId="0" fillId="41" borderId="0" xfId="42" applyNumberFormat="1" applyFont="1" applyFill="1"/>
    <xf numFmtId="0" fontId="25" fillId="0" borderId="19" xfId="0" applyFont="1" applyBorder="1"/>
    <xf numFmtId="0" fontId="23" fillId="35" borderId="20" xfId="0" applyFont="1" applyFill="1" applyBorder="1"/>
    <xf numFmtId="0" fontId="23" fillId="38" borderId="20" xfId="0" applyFont="1" applyFill="1" applyBorder="1"/>
    <xf numFmtId="0" fontId="23" fillId="40" borderId="20" xfId="0" applyFont="1" applyFill="1" applyBorder="1"/>
    <xf numFmtId="0" fontId="23" fillId="34" borderId="20" xfId="0" applyFont="1" applyFill="1" applyBorder="1"/>
    <xf numFmtId="0" fontId="23" fillId="33" borderId="21" xfId="0" applyFont="1" applyFill="1" applyBorder="1"/>
    <xf numFmtId="0" fontId="16" fillId="33" borderId="0" xfId="0" applyFont="1" applyFill="1"/>
    <xf numFmtId="0" fontId="0" fillId="0" borderId="18" xfId="0" applyBorder="1"/>
    <xf numFmtId="0" fontId="23" fillId="0" borderId="23" xfId="0" applyFont="1" applyBorder="1"/>
    <xf numFmtId="0" fontId="0" fillId="0" borderId="23" xfId="0" applyBorder="1"/>
    <xf numFmtId="0" fontId="20" fillId="42" borderId="16" xfId="0" applyFont="1" applyFill="1" applyBorder="1"/>
    <xf numFmtId="0" fontId="20" fillId="42" borderId="26" xfId="0" applyFont="1" applyFill="1" applyBorder="1"/>
    <xf numFmtId="0" fontId="16" fillId="43" borderId="27" xfId="0" applyFont="1" applyFill="1" applyBorder="1"/>
    <xf numFmtId="0" fontId="0" fillId="43" borderId="29" xfId="0" applyFill="1" applyBorder="1"/>
    <xf numFmtId="0" fontId="20" fillId="42" borderId="24" xfId="0" applyFont="1" applyFill="1" applyBorder="1" applyAlignment="1">
      <alignment horizontal="center"/>
    </xf>
    <xf numFmtId="0" fontId="23" fillId="0" borderId="22" xfId="0" applyFont="1" applyBorder="1" applyAlignment="1">
      <alignment horizontal="center"/>
    </xf>
    <xf numFmtId="0" fontId="23" fillId="0" borderId="0" xfId="0" applyFont="1" applyAlignment="1">
      <alignment horizontal="center"/>
    </xf>
    <xf numFmtId="0" fontId="20" fillId="42" borderId="16" xfId="0" applyFont="1" applyFill="1" applyBorder="1" applyAlignment="1">
      <alignment horizontal="center"/>
    </xf>
    <xf numFmtId="0" fontId="23" fillId="0" borderId="18" xfId="0" applyFont="1" applyBorder="1" applyAlignment="1">
      <alignment horizontal="center"/>
    </xf>
    <xf numFmtId="0" fontId="20" fillId="43" borderId="28" xfId="0" applyFont="1" applyFill="1" applyBorder="1" applyAlignment="1">
      <alignment horizontal="center"/>
    </xf>
    <xf numFmtId="0" fontId="20" fillId="43" borderId="30" xfId="0" applyFont="1" applyFill="1" applyBorder="1" applyAlignment="1">
      <alignment horizontal="center"/>
    </xf>
    <xf numFmtId="0" fontId="23" fillId="41" borderId="22" xfId="0" applyFont="1" applyFill="1" applyBorder="1" applyAlignment="1">
      <alignment horizontal="center"/>
    </xf>
    <xf numFmtId="0" fontId="23" fillId="41" borderId="18" xfId="0" applyFont="1" applyFill="1" applyBorder="1" applyAlignment="1">
      <alignment horizontal="center"/>
    </xf>
    <xf numFmtId="0" fontId="20" fillId="44" borderId="0" xfId="0" applyFont="1" applyFill="1"/>
    <xf numFmtId="0" fontId="23" fillId="44" borderId="0" xfId="0" applyFont="1" applyFill="1"/>
    <xf numFmtId="0" fontId="23" fillId="0" borderId="17" xfId="0" applyFont="1" applyBorder="1"/>
    <xf numFmtId="0" fontId="23" fillId="0" borderId="18" xfId="0" applyFont="1" applyBorder="1"/>
    <xf numFmtId="0" fontId="20" fillId="42" borderId="26" xfId="0" applyFont="1" applyFill="1" applyBorder="1" applyAlignment="1">
      <alignment horizontal="center"/>
    </xf>
    <xf numFmtId="0" fontId="23" fillId="0" borderId="23" xfId="0" applyFont="1" applyBorder="1" applyAlignment="1">
      <alignment horizontal="center"/>
    </xf>
    <xf numFmtId="0" fontId="20" fillId="43" borderId="16" xfId="0" applyFont="1" applyFill="1" applyBorder="1"/>
    <xf numFmtId="0" fontId="20" fillId="43" borderId="25" xfId="0" applyFont="1" applyFill="1" applyBorder="1" applyAlignment="1">
      <alignment horizontal="center"/>
    </xf>
    <xf numFmtId="0" fontId="20" fillId="43" borderId="16" xfId="0" applyFont="1" applyFill="1" applyBorder="1" applyAlignment="1">
      <alignment horizontal="center"/>
    </xf>
    <xf numFmtId="0" fontId="20" fillId="43" borderId="26" xfId="0" applyFont="1" applyFill="1" applyBorder="1" applyAlignment="1">
      <alignment horizontal="center"/>
    </xf>
    <xf numFmtId="9" fontId="23" fillId="0" borderId="0" xfId="43" applyFont="1" applyBorder="1" applyAlignment="1">
      <alignment horizontal="center"/>
    </xf>
    <xf numFmtId="9" fontId="23" fillId="0" borderId="18" xfId="43" applyFont="1" applyBorder="1" applyAlignment="1">
      <alignment horizontal="center"/>
    </xf>
    <xf numFmtId="9" fontId="23" fillId="0" borderId="23" xfId="43" applyFont="1" applyBorder="1" applyAlignment="1">
      <alignment horizontal="center"/>
    </xf>
    <xf numFmtId="9" fontId="20" fillId="43" borderId="25" xfId="43" applyFont="1" applyFill="1" applyBorder="1" applyAlignment="1">
      <alignment horizontal="center"/>
    </xf>
    <xf numFmtId="9" fontId="20" fillId="43" borderId="16" xfId="43" applyFont="1" applyFill="1" applyBorder="1" applyAlignment="1">
      <alignment horizontal="center"/>
    </xf>
    <xf numFmtId="9" fontId="20" fillId="43" borderId="26" xfId="43" applyFont="1" applyFill="1" applyBorder="1" applyAlignment="1">
      <alignment horizontal="center"/>
    </xf>
    <xf numFmtId="0" fontId="23" fillId="41" borderId="0" xfId="0" applyFont="1" applyFill="1" applyAlignment="1">
      <alignment horizontal="center"/>
    </xf>
    <xf numFmtId="0" fontId="23" fillId="41" borderId="23" xfId="0" applyFont="1" applyFill="1" applyBorder="1" applyAlignment="1">
      <alignment horizontal="center"/>
    </xf>
    <xf numFmtId="9" fontId="23" fillId="41" borderId="0" xfId="43" applyFont="1" applyFill="1" applyBorder="1" applyAlignment="1">
      <alignment horizontal="center"/>
    </xf>
    <xf numFmtId="9" fontId="23" fillId="41" borderId="18" xfId="43" applyFont="1" applyFill="1" applyBorder="1" applyAlignment="1">
      <alignment horizontal="center"/>
    </xf>
    <xf numFmtId="9" fontId="23" fillId="41" borderId="23" xfId="43" applyFont="1" applyFill="1" applyBorder="1" applyAlignment="1">
      <alignment horizontal="center"/>
    </xf>
    <xf numFmtId="0" fontId="20" fillId="0" borderId="0" xfId="0" applyFont="1" applyAlignment="1">
      <alignment horizontal="center"/>
    </xf>
    <xf numFmtId="0" fontId="23" fillId="45" borderId="0" xfId="0" applyFont="1" applyFill="1"/>
    <xf numFmtId="0" fontId="20" fillId="35" borderId="26" xfId="0" applyFont="1" applyFill="1" applyBorder="1"/>
    <xf numFmtId="0" fontId="20" fillId="35" borderId="24" xfId="0" applyFont="1" applyFill="1" applyBorder="1" applyAlignment="1">
      <alignment horizontal="right"/>
    </xf>
    <xf numFmtId="0" fontId="23" fillId="46" borderId="0" xfId="0" applyFont="1" applyFill="1"/>
    <xf numFmtId="0" fontId="0" fillId="46" borderId="0" xfId="0" applyFill="1"/>
    <xf numFmtId="0" fontId="0" fillId="0" borderId="18" xfId="0" applyBorder="1" applyAlignment="1">
      <alignment horizontal="center"/>
    </xf>
    <xf numFmtId="0" fontId="28" fillId="0" borderId="0" xfId="0" applyFont="1"/>
    <xf numFmtId="0" fontId="23" fillId="0" borderId="33" xfId="0" applyFont="1" applyBorder="1" applyAlignment="1">
      <alignment horizontal="center"/>
    </xf>
    <xf numFmtId="9" fontId="0" fillId="0" borderId="34" xfId="43" applyFont="1" applyFill="1" applyBorder="1" applyAlignment="1">
      <alignment horizontal="center"/>
    </xf>
    <xf numFmtId="0" fontId="16" fillId="35" borderId="31" xfId="0" applyFont="1" applyFill="1" applyBorder="1" applyAlignment="1">
      <alignment horizontal="center"/>
    </xf>
    <xf numFmtId="0" fontId="0" fillId="0" borderId="22" xfId="0" applyBorder="1" applyAlignment="1">
      <alignment horizontal="center"/>
    </xf>
    <xf numFmtId="0" fontId="0" fillId="0" borderId="33" xfId="0" applyBorder="1" applyAlignment="1">
      <alignment horizontal="center"/>
    </xf>
    <xf numFmtId="0" fontId="0" fillId="0" borderId="35" xfId="0" applyBorder="1" applyAlignment="1">
      <alignment horizontal="center"/>
    </xf>
    <xf numFmtId="0" fontId="16" fillId="35" borderId="17" xfId="0" applyFont="1" applyFill="1" applyBorder="1" applyAlignment="1">
      <alignment horizontal="center"/>
    </xf>
    <xf numFmtId="0" fontId="23" fillId="0" borderId="31" xfId="0" applyFont="1" applyBorder="1" applyAlignment="1">
      <alignment horizontal="center"/>
    </xf>
    <xf numFmtId="165" fontId="0" fillId="41" borderId="32" xfId="43" applyNumberFormat="1" applyFont="1" applyFill="1" applyBorder="1" applyAlignment="1">
      <alignment horizontal="center"/>
    </xf>
    <xf numFmtId="165" fontId="0" fillId="0" borderId="23" xfId="43" applyNumberFormat="1" applyFont="1" applyFill="1" applyBorder="1" applyAlignment="1">
      <alignment horizontal="center"/>
    </xf>
    <xf numFmtId="0" fontId="20" fillId="35" borderId="17" xfId="0" applyFont="1" applyFill="1" applyBorder="1" applyAlignment="1">
      <alignment horizontal="center"/>
    </xf>
    <xf numFmtId="0" fontId="23" fillId="35" borderId="35" xfId="0" applyFont="1" applyFill="1" applyBorder="1"/>
    <xf numFmtId="164" fontId="0" fillId="38" borderId="0" xfId="42" applyNumberFormat="1" applyFont="1" applyFill="1"/>
    <xf numFmtId="0" fontId="16" fillId="47" borderId="36" xfId="0" applyFont="1" applyFill="1" applyBorder="1"/>
    <xf numFmtId="164" fontId="0" fillId="0" borderId="0" xfId="0" applyNumberFormat="1"/>
    <xf numFmtId="0" fontId="16" fillId="47" borderId="0" xfId="0" applyFont="1" applyFill="1"/>
    <xf numFmtId="0" fontId="16" fillId="47" borderId="37" xfId="0" applyFont="1" applyFill="1" applyBorder="1" applyAlignment="1">
      <alignment horizontal="left"/>
    </xf>
    <xf numFmtId="164" fontId="16" fillId="47" borderId="37" xfId="0" applyNumberFormat="1" applyFont="1" applyFill="1" applyBorder="1"/>
    <xf numFmtId="43" fontId="0" fillId="0" borderId="0" xfId="42" applyFont="1"/>
    <xf numFmtId="43" fontId="0" fillId="34" borderId="0" xfId="42" applyFont="1" applyFill="1"/>
    <xf numFmtId="43" fontId="16" fillId="34" borderId="0" xfId="42" applyFont="1" applyFill="1"/>
    <xf numFmtId="0" fontId="16" fillId="47" borderId="37" xfId="0" applyFont="1" applyFill="1" applyBorder="1"/>
    <xf numFmtId="164" fontId="0" fillId="0" borderId="23" xfId="42" applyNumberFormat="1" applyFont="1" applyBorder="1"/>
    <xf numFmtId="164" fontId="0" fillId="0" borderId="34" xfId="42" applyNumberFormat="1" applyFont="1" applyBorder="1"/>
    <xf numFmtId="0" fontId="20" fillId="34" borderId="26" xfId="0" applyFont="1" applyFill="1" applyBorder="1" applyAlignment="1">
      <alignment horizontal="center" vertical="center"/>
    </xf>
    <xf numFmtId="0" fontId="20" fillId="34" borderId="16" xfId="0" applyFont="1" applyFill="1" applyBorder="1"/>
    <xf numFmtId="0" fontId="20" fillId="34" borderId="16" xfId="0" applyFont="1" applyFill="1" applyBorder="1" applyAlignment="1">
      <alignment horizontal="center"/>
    </xf>
    <xf numFmtId="166" fontId="23" fillId="0" borderId="18" xfId="0" applyNumberFormat="1" applyFont="1" applyBorder="1"/>
    <xf numFmtId="166" fontId="23" fillId="0" borderId="35" xfId="0" applyNumberFormat="1" applyFont="1" applyBorder="1"/>
    <xf numFmtId="10" fontId="23" fillId="0" borderId="18" xfId="43" applyNumberFormat="1" applyFont="1" applyBorder="1"/>
    <xf numFmtId="10" fontId="23" fillId="0" borderId="35" xfId="43" applyNumberFormat="1" applyFont="1" applyBorder="1"/>
    <xf numFmtId="166" fontId="23" fillId="0" borderId="18" xfId="0" quotePrefix="1" applyNumberFormat="1" applyFont="1" applyBorder="1"/>
    <xf numFmtId="167" fontId="23" fillId="0" borderId="18" xfId="0" applyNumberFormat="1" applyFont="1" applyBorder="1"/>
    <xf numFmtId="0" fontId="23" fillId="0" borderId="0" xfId="0" quotePrefix="1" applyFont="1"/>
    <xf numFmtId="0" fontId="23" fillId="0" borderId="18" xfId="0" quotePrefix="1" applyFont="1" applyBorder="1"/>
    <xf numFmtId="0" fontId="20" fillId="48" borderId="16" xfId="0" applyFont="1" applyFill="1" applyBorder="1"/>
    <xf numFmtId="0" fontId="20" fillId="45" borderId="0" xfId="0" applyFont="1" applyFill="1"/>
    <xf numFmtId="0" fontId="23" fillId="33" borderId="0" xfId="0" applyFont="1" applyFill="1"/>
    <xf numFmtId="0" fontId="23" fillId="33" borderId="22" xfId="0" applyFont="1" applyFill="1" applyBorder="1"/>
    <xf numFmtId="0" fontId="23" fillId="33" borderId="23" xfId="0" applyFont="1" applyFill="1" applyBorder="1"/>
    <xf numFmtId="0" fontId="23" fillId="33" borderId="33" xfId="0" applyFont="1" applyFill="1" applyBorder="1"/>
    <xf numFmtId="0" fontId="23" fillId="33" borderId="38" xfId="0" applyFont="1" applyFill="1" applyBorder="1"/>
    <xf numFmtId="0" fontId="23" fillId="33" borderId="34" xfId="0" applyFont="1" applyFill="1" applyBorder="1"/>
    <xf numFmtId="0" fontId="20" fillId="45" borderId="24" xfId="0" applyFont="1" applyFill="1" applyBorder="1"/>
    <xf numFmtId="0" fontId="23" fillId="45" borderId="26" xfId="0" applyFont="1" applyFill="1" applyBorder="1"/>
    <xf numFmtId="0" fontId="23" fillId="45" borderId="25" xfId="0" applyFont="1" applyFill="1" applyBorder="1"/>
    <xf numFmtId="0" fontId="23" fillId="49" borderId="23" xfId="0" applyFont="1" applyFill="1" applyBorder="1"/>
    <xf numFmtId="0" fontId="23" fillId="0" borderId="34" xfId="0" applyFont="1" applyBorder="1"/>
    <xf numFmtId="0" fontId="20" fillId="34" borderId="24" xfId="0" applyFont="1" applyFill="1" applyBorder="1"/>
    <xf numFmtId="0" fontId="20" fillId="34" borderId="26" xfId="0" applyFont="1" applyFill="1" applyBorder="1"/>
    <xf numFmtId="0" fontId="23" fillId="49" borderId="18" xfId="0" applyFont="1" applyFill="1" applyBorder="1"/>
    <xf numFmtId="0" fontId="23" fillId="0" borderId="35" xfId="0" applyFont="1" applyBorder="1"/>
    <xf numFmtId="164" fontId="23" fillId="0" borderId="18" xfId="42" applyNumberFormat="1" applyFont="1" applyBorder="1"/>
    <xf numFmtId="164" fontId="23" fillId="0" borderId="35" xfId="42" applyNumberFormat="1" applyFont="1" applyBorder="1"/>
    <xf numFmtId="0" fontId="0" fillId="40" borderId="0" xfId="0" applyFill="1"/>
    <xf numFmtId="0" fontId="0" fillId="40" borderId="0" xfId="0" applyFill="1" applyAlignment="1">
      <alignment horizontal="center"/>
    </xf>
    <xf numFmtId="0" fontId="0" fillId="35" borderId="0" xfId="0" applyFill="1"/>
    <xf numFmtId="0" fontId="0" fillId="35" borderId="0" xfId="0" applyFill="1" applyAlignment="1">
      <alignment horizontal="center"/>
    </xf>
    <xf numFmtId="168" fontId="23" fillId="41" borderId="22" xfId="0" applyNumberFormat="1" applyFont="1" applyFill="1" applyBorder="1"/>
    <xf numFmtId="168" fontId="23" fillId="0" borderId="22" xfId="0" applyNumberFormat="1" applyFont="1" applyBorder="1"/>
    <xf numFmtId="168" fontId="23" fillId="0" borderId="33" xfId="0" applyNumberFormat="1" applyFont="1" applyBorder="1"/>
    <xf numFmtId="0" fontId="23" fillId="41" borderId="18" xfId="0" applyFont="1" applyFill="1" applyBorder="1"/>
    <xf numFmtId="0" fontId="16" fillId="34" borderId="0" xfId="0" applyFont="1" applyFill="1" applyAlignment="1">
      <alignment horizontal="right" vertical="center"/>
    </xf>
    <xf numFmtId="165" fontId="23" fillId="0" borderId="18" xfId="43" applyNumberFormat="1" applyFont="1" applyBorder="1"/>
    <xf numFmtId="165" fontId="23" fillId="0" borderId="35" xfId="43" applyNumberFormat="1" applyFont="1" applyBorder="1"/>
    <xf numFmtId="165" fontId="23" fillId="0" borderId="17" xfId="43" applyNumberFormat="1" applyFont="1" applyBorder="1"/>
    <xf numFmtId="0" fontId="23" fillId="0" borderId="22" xfId="0" applyFont="1" applyBorder="1"/>
    <xf numFmtId="0" fontId="23" fillId="0" borderId="33" xfId="0" applyFont="1" applyBorder="1"/>
    <xf numFmtId="165" fontId="23" fillId="0" borderId="0" xfId="43" applyNumberFormat="1" applyFont="1" applyBorder="1"/>
    <xf numFmtId="0" fontId="20" fillId="34" borderId="31" xfId="0" applyFont="1" applyFill="1" applyBorder="1"/>
    <xf numFmtId="0" fontId="20" fillId="34" borderId="17" xfId="0" applyFont="1" applyFill="1" applyBorder="1"/>
    <xf numFmtId="168" fontId="23" fillId="0" borderId="40" xfId="0" applyNumberFormat="1" applyFont="1" applyBorder="1"/>
    <xf numFmtId="0" fontId="23" fillId="0" borderId="39" xfId="0" applyFont="1" applyBorder="1"/>
    <xf numFmtId="165" fontId="23" fillId="0" borderId="39" xfId="43" applyNumberFormat="1" applyFont="1" applyBorder="1"/>
    <xf numFmtId="0" fontId="23" fillId="0" borderId="41" xfId="0" applyFont="1" applyBorder="1"/>
    <xf numFmtId="168" fontId="23" fillId="0" borderId="0" xfId="0" applyNumberFormat="1" applyFont="1"/>
    <xf numFmtId="164" fontId="16" fillId="47" borderId="0" xfId="0" applyNumberFormat="1" applyFont="1" applyFill="1"/>
    <xf numFmtId="168" fontId="23" fillId="0" borderId="43" xfId="0" applyNumberFormat="1" applyFont="1" applyBorder="1"/>
    <xf numFmtId="0" fontId="23" fillId="0" borderId="44" xfId="0" applyFont="1" applyBorder="1" applyAlignment="1">
      <alignment horizontal="center"/>
    </xf>
    <xf numFmtId="165" fontId="23" fillId="0" borderId="44" xfId="43" applyNumberFormat="1" applyFont="1" applyBorder="1"/>
    <xf numFmtId="168" fontId="23" fillId="0" borderId="45" xfId="0" applyNumberFormat="1" applyFont="1" applyBorder="1"/>
    <xf numFmtId="165" fontId="23" fillId="0" borderId="46" xfId="43" applyNumberFormat="1" applyFont="1" applyBorder="1"/>
    <xf numFmtId="165" fontId="23" fillId="0" borderId="48" xfId="43" applyNumberFormat="1" applyFont="1" applyBorder="1"/>
    <xf numFmtId="165" fontId="23" fillId="0" borderId="50" xfId="43" applyNumberFormat="1" applyFont="1" applyBorder="1"/>
    <xf numFmtId="165" fontId="23" fillId="0" borderId="50" xfId="43" applyNumberFormat="1" applyFont="1" applyBorder="1" applyAlignment="1">
      <alignment horizontal="center"/>
    </xf>
    <xf numFmtId="165" fontId="23" fillId="0" borderId="51" xfId="43" applyNumberFormat="1" applyFont="1" applyBorder="1" applyAlignment="1">
      <alignment horizontal="center"/>
    </xf>
    <xf numFmtId="0" fontId="20" fillId="34" borderId="52" xfId="0" applyFont="1" applyFill="1" applyBorder="1"/>
    <xf numFmtId="0" fontId="20" fillId="34" borderId="53" xfId="0" applyFont="1" applyFill="1" applyBorder="1"/>
    <xf numFmtId="0" fontId="20" fillId="34" borderId="42" xfId="0" applyFont="1" applyFill="1" applyBorder="1"/>
    <xf numFmtId="0" fontId="20" fillId="34" borderId="54" xfId="0" applyFont="1" applyFill="1" applyBorder="1" applyAlignment="1">
      <alignment horizontal="center"/>
    </xf>
    <xf numFmtId="0" fontId="23" fillId="0" borderId="47" xfId="0" applyFont="1" applyBorder="1"/>
    <xf numFmtId="168" fontId="23" fillId="0" borderId="50" xfId="0" applyNumberFormat="1" applyFont="1" applyBorder="1"/>
    <xf numFmtId="168" fontId="23" fillId="0" borderId="51" xfId="0" applyNumberFormat="1" applyFont="1" applyBorder="1"/>
    <xf numFmtId="0" fontId="23" fillId="41" borderId="49" xfId="0" applyFont="1" applyFill="1" applyBorder="1"/>
    <xf numFmtId="0" fontId="23" fillId="50" borderId="50" xfId="0" applyFont="1" applyFill="1" applyBorder="1"/>
    <xf numFmtId="0" fontId="23" fillId="0" borderId="50" xfId="0" applyFont="1" applyBorder="1"/>
    <xf numFmtId="0" fontId="23" fillId="0" borderId="51" xfId="0" applyFont="1" applyBorder="1"/>
    <xf numFmtId="0" fontId="23" fillId="0" borderId="0" xfId="0" quotePrefix="1" applyFont="1" applyAlignment="1">
      <alignment horizontal="center"/>
    </xf>
    <xf numFmtId="165" fontId="23" fillId="0" borderId="0" xfId="0" applyNumberFormat="1" applyFont="1"/>
    <xf numFmtId="169" fontId="23" fillId="0" borderId="50" xfId="0" applyNumberFormat="1" applyFont="1" applyBorder="1"/>
    <xf numFmtId="165" fontId="23" fillId="0" borderId="49" xfId="43" applyNumberFormat="1" applyFont="1" applyBorder="1"/>
    <xf numFmtId="165" fontId="23" fillId="0" borderId="51" xfId="43" applyNumberFormat="1" applyFont="1" applyBorder="1"/>
    <xf numFmtId="0" fontId="20" fillId="34" borderId="56" xfId="0" applyFont="1" applyFill="1" applyBorder="1"/>
    <xf numFmtId="0" fontId="23" fillId="0" borderId="57" xfId="0" applyFont="1" applyBorder="1"/>
    <xf numFmtId="168" fontId="23" fillId="41" borderId="55" xfId="0" applyNumberFormat="1" applyFont="1" applyFill="1" applyBorder="1"/>
    <xf numFmtId="168" fontId="23" fillId="0" borderId="49" xfId="0" applyNumberFormat="1" applyFont="1" applyBorder="1"/>
    <xf numFmtId="0" fontId="20" fillId="34" borderId="42" xfId="0" applyFont="1" applyFill="1" applyBorder="1" applyAlignment="1">
      <alignment horizontal="center"/>
    </xf>
    <xf numFmtId="164" fontId="23" fillId="41" borderId="17" xfId="42" applyNumberFormat="1" applyFont="1" applyFill="1" applyBorder="1"/>
    <xf numFmtId="164" fontId="20" fillId="34" borderId="16" xfId="42" applyNumberFormat="1" applyFont="1" applyFill="1" applyBorder="1"/>
    <xf numFmtId="0" fontId="20" fillId="34" borderId="58" xfId="0" applyFont="1" applyFill="1" applyBorder="1"/>
    <xf numFmtId="0" fontId="20" fillId="34" borderId="49" xfId="0" applyFont="1" applyFill="1" applyBorder="1"/>
    <xf numFmtId="0" fontId="23" fillId="0" borderId="31" xfId="0" applyFont="1" applyBorder="1"/>
    <xf numFmtId="0" fontId="20" fillId="34" borderId="55" xfId="0" applyFont="1" applyFill="1" applyBorder="1"/>
    <xf numFmtId="0" fontId="20" fillId="34" borderId="49" xfId="0" applyFont="1" applyFill="1" applyBorder="1" applyAlignment="1">
      <alignment horizontal="center"/>
    </xf>
    <xf numFmtId="168" fontId="23" fillId="0" borderId="31" xfId="0" applyNumberFormat="1" applyFont="1" applyBorder="1"/>
    <xf numFmtId="165" fontId="23" fillId="0" borderId="32" xfId="43" applyNumberFormat="1" applyFont="1" applyBorder="1" applyAlignment="1">
      <alignment horizontal="center"/>
    </xf>
    <xf numFmtId="165" fontId="23" fillId="0" borderId="23" xfId="43" applyNumberFormat="1" applyFont="1" applyBorder="1" applyAlignment="1">
      <alignment horizontal="center"/>
    </xf>
    <xf numFmtId="165" fontId="23" fillId="0" borderId="34" xfId="43" applyNumberFormat="1" applyFont="1" applyBorder="1" applyAlignment="1">
      <alignment horizontal="center"/>
    </xf>
    <xf numFmtId="165" fontId="23" fillId="0" borderId="18" xfId="43" applyNumberFormat="1" applyFont="1" applyBorder="1" applyAlignment="1">
      <alignment horizontal="center"/>
    </xf>
    <xf numFmtId="165" fontId="23" fillId="0" borderId="35" xfId="43" applyNumberFormat="1" applyFont="1" applyBorder="1" applyAlignment="1">
      <alignment horizontal="center"/>
    </xf>
    <xf numFmtId="0" fontId="23" fillId="0" borderId="44" xfId="0" applyFont="1" applyBorder="1"/>
    <xf numFmtId="0" fontId="23" fillId="0" borderId="59" xfId="0" applyFont="1" applyBorder="1"/>
    <xf numFmtId="0" fontId="23" fillId="0" borderId="48" xfId="0" applyFont="1" applyBorder="1"/>
    <xf numFmtId="1" fontId="30" fillId="50" borderId="16" xfId="44" applyNumberFormat="1" applyFont="1" applyFill="1" applyBorder="1" applyAlignment="1">
      <alignment horizontal="right"/>
    </xf>
    <xf numFmtId="0" fontId="20" fillId="0" borderId="16" xfId="0" applyFont="1" applyBorder="1"/>
    <xf numFmtId="1" fontId="23" fillId="0" borderId="16" xfId="0" applyNumberFormat="1" applyFont="1" applyBorder="1"/>
    <xf numFmtId="1" fontId="30" fillId="51" borderId="16" xfId="44" applyNumberFormat="1" applyFont="1" applyFill="1" applyBorder="1" applyAlignment="1">
      <alignment horizontal="right"/>
    </xf>
    <xf numFmtId="0" fontId="20" fillId="51" borderId="16" xfId="0" applyFont="1" applyFill="1" applyBorder="1"/>
    <xf numFmtId="1" fontId="30" fillId="0" borderId="16" xfId="44" applyNumberFormat="1" applyFont="1" applyBorder="1" applyAlignment="1">
      <alignment horizontal="right"/>
    </xf>
    <xf numFmtId="17" fontId="16" fillId="0" borderId="16" xfId="0" applyNumberFormat="1" applyFont="1" applyBorder="1"/>
    <xf numFmtId="0" fontId="0" fillId="0" borderId="16" xfId="0" applyBorder="1"/>
    <xf numFmtId="9" fontId="0" fillId="0" borderId="16" xfId="43" applyFont="1" applyBorder="1" applyAlignment="1">
      <alignment horizontal="center"/>
    </xf>
    <xf numFmtId="164" fontId="0" fillId="0" borderId="16" xfId="42" applyNumberFormat="1" applyFont="1" applyBorder="1"/>
    <xf numFmtId="9" fontId="0" fillId="0" borderId="16" xfId="43" applyFont="1" applyBorder="1"/>
    <xf numFmtId="0" fontId="0" fillId="49" borderId="16" xfId="0" applyFill="1" applyBorder="1"/>
    <xf numFmtId="17" fontId="16" fillId="34" borderId="16" xfId="0" applyNumberFormat="1" applyFont="1" applyFill="1" applyBorder="1"/>
    <xf numFmtId="0" fontId="16" fillId="34" borderId="16" xfId="0" applyFont="1" applyFill="1" applyBorder="1"/>
    <xf numFmtId="0" fontId="16" fillId="44" borderId="16" xfId="0" applyFont="1" applyFill="1" applyBorder="1"/>
    <xf numFmtId="164" fontId="16" fillId="44" borderId="16" xfId="42" applyNumberFormat="1" applyFont="1" applyFill="1" applyBorder="1"/>
    <xf numFmtId="17" fontId="16" fillId="44" borderId="16" xfId="0" applyNumberFormat="1" applyFont="1" applyFill="1" applyBorder="1"/>
    <xf numFmtId="1" fontId="16" fillId="44" borderId="16" xfId="0" applyNumberFormat="1" applyFont="1" applyFill="1" applyBorder="1"/>
    <xf numFmtId="165" fontId="16" fillId="44" borderId="16" xfId="43" applyNumberFormat="1" applyFont="1" applyFill="1" applyBorder="1"/>
    <xf numFmtId="17" fontId="16" fillId="52" borderId="0" xfId="0" applyNumberFormat="1" applyFont="1" applyFill="1"/>
    <xf numFmtId="1" fontId="30" fillId="52" borderId="16" xfId="44" applyNumberFormat="1" applyFont="1" applyFill="1" applyBorder="1" applyAlignment="1">
      <alignment horizontal="right"/>
    </xf>
    <xf numFmtId="9" fontId="16" fillId="44" borderId="16" xfId="43" applyFont="1" applyFill="1" applyBorder="1"/>
    <xf numFmtId="0" fontId="16" fillId="53" borderId="16" xfId="0" applyFont="1" applyFill="1" applyBorder="1"/>
    <xf numFmtId="0" fontId="16" fillId="52" borderId="16" xfId="0" applyFont="1" applyFill="1" applyBorder="1"/>
    <xf numFmtId="9" fontId="0" fillId="52" borderId="16" xfId="0" applyNumberFormat="1" applyFill="1" applyBorder="1"/>
    <xf numFmtId="164" fontId="0" fillId="52" borderId="16" xfId="42" applyNumberFormat="1" applyFont="1" applyFill="1" applyBorder="1"/>
    <xf numFmtId="0" fontId="26" fillId="55" borderId="0" xfId="0" applyFont="1" applyFill="1"/>
    <xf numFmtId="0" fontId="23" fillId="55" borderId="0" xfId="0" applyFont="1" applyFill="1"/>
    <xf numFmtId="0" fontId="23" fillId="0" borderId="0" xfId="0" applyFont="1" applyAlignment="1">
      <alignment vertical="center"/>
    </xf>
    <xf numFmtId="0" fontId="24" fillId="54" borderId="10" xfId="0" applyFont="1" applyFill="1" applyBorder="1" applyAlignment="1">
      <alignment horizontal="left" vertical="center"/>
    </xf>
    <xf numFmtId="0" fontId="27" fillId="54" borderId="60" xfId="0" applyFont="1" applyFill="1" applyBorder="1"/>
    <xf numFmtId="0" fontId="23" fillId="44" borderId="12" xfId="0" applyFont="1" applyFill="1" applyBorder="1" applyAlignment="1">
      <alignment vertical="center"/>
    </xf>
    <xf numFmtId="0" fontId="23" fillId="0" borderId="13" xfId="0" applyFont="1" applyBorder="1"/>
    <xf numFmtId="0" fontId="23" fillId="0" borderId="12" xfId="0" applyFont="1" applyBorder="1"/>
    <xf numFmtId="0" fontId="27" fillId="54" borderId="11" xfId="0" applyFont="1" applyFill="1" applyBorder="1"/>
    <xf numFmtId="0" fontId="23" fillId="44" borderId="13" xfId="0" applyFont="1" applyFill="1" applyBorder="1"/>
    <xf numFmtId="0" fontId="33" fillId="0" borderId="12" xfId="0" applyFont="1" applyBorder="1"/>
    <xf numFmtId="0" fontId="34" fillId="0" borderId="14" xfId="0" applyFont="1" applyBorder="1"/>
    <xf numFmtId="0" fontId="23" fillId="0" borderId="61" xfId="0" applyFont="1" applyBorder="1"/>
    <xf numFmtId="0" fontId="23" fillId="0" borderId="15" xfId="0" applyFont="1" applyBorder="1"/>
    <xf numFmtId="0" fontId="23" fillId="40" borderId="38" xfId="0" applyFont="1" applyFill="1" applyBorder="1" applyAlignment="1">
      <alignment vertical="center"/>
    </xf>
    <xf numFmtId="0" fontId="23" fillId="40" borderId="63" xfId="0" applyFont="1" applyFill="1" applyBorder="1" applyAlignment="1">
      <alignment vertical="center"/>
    </xf>
    <xf numFmtId="0" fontId="24" fillId="54" borderId="60" xfId="0" applyFont="1" applyFill="1" applyBorder="1" applyAlignment="1">
      <alignment vertical="center"/>
    </xf>
    <xf numFmtId="0" fontId="20" fillId="0" borderId="0" xfId="0" applyFont="1" applyAlignment="1">
      <alignment horizontal="left"/>
    </xf>
    <xf numFmtId="169" fontId="0" fillId="41" borderId="31" xfId="0" applyNumberFormat="1" applyFill="1" applyBorder="1" applyAlignment="1">
      <alignment horizontal="center"/>
    </xf>
    <xf numFmtId="169" fontId="0" fillId="41" borderId="17" xfId="0" applyNumberFormat="1" applyFill="1" applyBorder="1" applyAlignment="1">
      <alignment horizontal="center"/>
    </xf>
    <xf numFmtId="0" fontId="23" fillId="40" borderId="38" xfId="0" quotePrefix="1" applyFont="1" applyFill="1" applyBorder="1" applyAlignment="1">
      <alignment vertical="center"/>
    </xf>
    <xf numFmtId="0" fontId="24" fillId="54" borderId="60" xfId="0" applyFont="1" applyFill="1" applyBorder="1" applyAlignment="1">
      <alignment horizontal="left" vertical="center"/>
    </xf>
    <xf numFmtId="0" fontId="24" fillId="54" borderId="11" xfId="0" applyFont="1" applyFill="1" applyBorder="1" applyAlignment="1">
      <alignment horizontal="left" vertical="center"/>
    </xf>
    <xf numFmtId="0" fontId="20" fillId="40" borderId="64" xfId="0" applyFont="1" applyFill="1" applyBorder="1" applyAlignment="1">
      <alignment vertical="center"/>
    </xf>
    <xf numFmtId="0" fontId="23" fillId="40" borderId="65" xfId="0" quotePrefix="1" applyFont="1" applyFill="1" applyBorder="1" applyAlignment="1">
      <alignment vertical="center"/>
    </xf>
    <xf numFmtId="0" fontId="23" fillId="40" borderId="65" xfId="0" applyFont="1" applyFill="1" applyBorder="1" applyAlignment="1">
      <alignment vertical="center"/>
    </xf>
    <xf numFmtId="0" fontId="23" fillId="40" borderId="66" xfId="0" applyFont="1" applyFill="1" applyBorder="1" applyAlignment="1">
      <alignment vertical="center"/>
    </xf>
    <xf numFmtId="0" fontId="23" fillId="40" borderId="62" xfId="0" applyFont="1" applyFill="1" applyBorder="1" applyAlignment="1">
      <alignment vertical="center"/>
    </xf>
    <xf numFmtId="0" fontId="20" fillId="40" borderId="67" xfId="0" applyFont="1" applyFill="1" applyBorder="1" applyAlignment="1">
      <alignment vertical="center"/>
    </xf>
    <xf numFmtId="0" fontId="23" fillId="40" borderId="25" xfId="0" applyFont="1" applyFill="1" applyBorder="1" applyAlignment="1">
      <alignment vertical="center"/>
    </xf>
    <xf numFmtId="0" fontId="23" fillId="40" borderId="68" xfId="0" applyFont="1" applyFill="1" applyBorder="1" applyAlignment="1">
      <alignment vertical="center"/>
    </xf>
    <xf numFmtId="0" fontId="23" fillId="44" borderId="0" xfId="0" applyFont="1" applyFill="1" applyAlignment="1">
      <alignment vertical="center"/>
    </xf>
    <xf numFmtId="43" fontId="20" fillId="34" borderId="24" xfId="42" applyFont="1" applyFill="1" applyBorder="1"/>
    <xf numFmtId="43" fontId="0" fillId="0" borderId="22" xfId="42" applyFont="1" applyBorder="1"/>
    <xf numFmtId="43" fontId="0" fillId="0" borderId="33" xfId="42" applyFont="1" applyBorder="1"/>
    <xf numFmtId="43" fontId="20" fillId="34" borderId="16" xfId="42" applyFont="1" applyFill="1" applyBorder="1"/>
    <xf numFmtId="43" fontId="23" fillId="0" borderId="18" xfId="42" applyFont="1" applyBorder="1"/>
    <xf numFmtId="43" fontId="23" fillId="0" borderId="35" xfId="42" applyFont="1" applyBorder="1"/>
    <xf numFmtId="0" fontId="23" fillId="40" borderId="38" xfId="0" applyFont="1" applyFill="1" applyBorder="1"/>
    <xf numFmtId="0" fontId="23" fillId="40" borderId="38" xfId="0" quotePrefix="1" applyFont="1" applyFill="1" applyBorder="1"/>
    <xf numFmtId="0" fontId="23" fillId="40" borderId="12" xfId="0" applyFont="1" applyFill="1" applyBorder="1"/>
    <xf numFmtId="0" fontId="23" fillId="40" borderId="0" xfId="0" quotePrefix="1" applyFont="1" applyFill="1"/>
    <xf numFmtId="0" fontId="23" fillId="40" borderId="0" xfId="0" applyFont="1" applyFill="1"/>
    <xf numFmtId="0" fontId="23" fillId="40" borderId="13" xfId="0" applyFont="1" applyFill="1" applyBorder="1"/>
    <xf numFmtId="0" fontId="23" fillId="40" borderId="62" xfId="0" applyFont="1" applyFill="1" applyBorder="1"/>
    <xf numFmtId="0" fontId="23" fillId="40" borderId="63" xfId="0" applyFont="1" applyFill="1" applyBorder="1"/>
    <xf numFmtId="0" fontId="23" fillId="39" borderId="0" xfId="0" quotePrefix="1" applyFont="1" applyFill="1"/>
    <xf numFmtId="0" fontId="23" fillId="39" borderId="0" xfId="0" applyFont="1" applyFill="1"/>
    <xf numFmtId="0" fontId="23" fillId="38" borderId="0" xfId="0" quotePrefix="1" applyFont="1" applyFill="1"/>
    <xf numFmtId="0" fontId="23" fillId="38" borderId="0" xfId="0" applyFont="1" applyFill="1"/>
    <xf numFmtId="0" fontId="23" fillId="56" borderId="0" xfId="0" quotePrefix="1" applyFont="1" applyFill="1"/>
    <xf numFmtId="0" fontId="23" fillId="56" borderId="0" xfId="0" applyFont="1" applyFill="1"/>
    <xf numFmtId="0" fontId="23" fillId="40" borderId="14" xfId="0" applyFont="1" applyFill="1" applyBorder="1"/>
    <xf numFmtId="0" fontId="23" fillId="40" borderId="61" xfId="0" quotePrefix="1" applyFont="1" applyFill="1" applyBorder="1"/>
    <xf numFmtId="0" fontId="23" fillId="40" borderId="61" xfId="0" applyFont="1" applyFill="1" applyBorder="1"/>
    <xf numFmtId="0" fontId="23" fillId="40" borderId="15" xfId="0" applyFont="1" applyFill="1" applyBorder="1"/>
    <xf numFmtId="0" fontId="32" fillId="36" borderId="38" xfId="45" applyFont="1" applyFill="1" applyBorder="1" applyAlignment="1">
      <alignment horizontal="right"/>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3 5" xfId="44" xr:uid="{894AE7A1-8C2E-45C9-87FD-C0D05C4706C5}"/>
    <cellStyle name="Normal 4 2" xfId="45" xr:uid="{D0308B71-BEED-49DC-B419-80A6AF2B109C}"/>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
    <dxf>
      <numFmt numFmtId="2" formatCode="0.00"/>
    </dxf>
    <dxf>
      <numFmt numFmtId="2" formatCode="0.00"/>
    </dxf>
    <dxf>
      <alignment horizontal="center" vertical="bottom" textRotation="0" wrapText="0" indent="0" justifyLastLine="0" shrinkToFit="0" readingOrder="0"/>
    </dxf>
    <dxf>
      <font>
        <b/>
      </font>
    </dxf>
  </dxfs>
  <tableStyles count="0" defaultTableStyle="TableStyleMedium2" defaultPivotStyle="PivotStyleLight16"/>
  <colors>
    <mruColors>
      <color rgb="FFFF7D7D"/>
      <color rgb="FFFF9393"/>
      <color rgb="FFFF6161"/>
      <color rgb="FFFFFF99"/>
      <color rgb="FFFFFF66"/>
      <color rgb="FFFFB1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Categorical</a:t>
            </a:r>
            <a:r>
              <a:rPr lang="en-US" baseline="0"/>
              <a:t> Contribution of May 2023 CPI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'EDA &amp; Analysis'!$Q$13</c:f>
              <c:strCache>
                <c:ptCount val="1"/>
                <c:pt idx="0">
                  <c:v>Rural+Urban</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2BF-4340-8D76-8EE651C275C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21D-4FC2-9C8A-CEF74511436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21D-4FC2-9C8A-CEF74511436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121D-4FC2-9C8A-CEF745114362}"/>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121D-4FC2-9C8A-CEF745114362}"/>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12999071494893E-2"/>
                      <c:h val="8.6040216550657383E-2"/>
                    </c:manualLayout>
                  </c15:layout>
                </c:ext>
                <c:ext xmlns:c16="http://schemas.microsoft.com/office/drawing/2014/chart" uri="{C3380CC4-5D6E-409C-BE32-E72D297353CC}">
                  <c16:uniqueId val="{00000001-92BF-4340-8D76-8EE651C275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 &amp; Analysis'!$K$14:$K$18</c:f>
              <c:strCache>
                <c:ptCount val="5"/>
                <c:pt idx="0">
                  <c:v>Edible Items</c:v>
                </c:pt>
                <c:pt idx="1">
                  <c:v>Clothing and Footwears</c:v>
                </c:pt>
                <c:pt idx="2">
                  <c:v>Household &amp; Living Expenses</c:v>
                </c:pt>
                <c:pt idx="3">
                  <c:v>Self-Development and Well-Being</c:v>
                </c:pt>
                <c:pt idx="4">
                  <c:v>Sins &amp; Others</c:v>
                </c:pt>
              </c:strCache>
            </c:strRef>
          </c:cat>
          <c:val>
            <c:numRef>
              <c:f>'EDA &amp; Analysis'!$Q$14:$Q$18</c:f>
              <c:numCache>
                <c:formatCode>0%</c:formatCode>
                <c:ptCount val="5"/>
                <c:pt idx="0">
                  <c:v>0.49563853557923693</c:v>
                </c:pt>
                <c:pt idx="1">
                  <c:v>0.11885527672739775</c:v>
                </c:pt>
                <c:pt idx="2">
                  <c:v>0.15005156411137846</c:v>
                </c:pt>
                <c:pt idx="3">
                  <c:v>0.15452045376418017</c:v>
                </c:pt>
                <c:pt idx="4">
                  <c:v>8.0934169817806809E-2</c:v>
                </c:pt>
              </c:numCache>
            </c:numRef>
          </c:val>
          <c:extLst>
            <c:ext xmlns:c16="http://schemas.microsoft.com/office/drawing/2014/chart" uri="{C3380CC4-5D6E-409C-BE32-E72D297353CC}">
              <c16:uniqueId val="{00000000-92BF-4340-8D76-8EE651C275C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 &amp; Analysis'!$F$67</c:f>
              <c:strCache>
                <c:ptCount val="1"/>
                <c:pt idx="0">
                  <c:v>Inflation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4.625699912510936E-2"/>
                  <c:y val="3.93864829396324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9C-401C-83E4-1703221498C3}"/>
                </c:ext>
              </c:extLst>
            </c:dLbl>
            <c:dLbl>
              <c:idx val="6"/>
              <c:layout>
                <c:manualLayout>
                  <c:x val="-1.7229221347331684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9C-401C-83E4-1703221498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'EDA &amp; Analysis'!$C$69:$C$75</c:f>
              <c:numCache>
                <c:formatCode>General</c:formatCode>
                <c:ptCount val="7"/>
                <c:pt idx="0">
                  <c:v>2017</c:v>
                </c:pt>
                <c:pt idx="1">
                  <c:v>2018</c:v>
                </c:pt>
                <c:pt idx="2">
                  <c:v>2019</c:v>
                </c:pt>
                <c:pt idx="3">
                  <c:v>2020</c:v>
                </c:pt>
                <c:pt idx="4">
                  <c:v>2021</c:v>
                </c:pt>
                <c:pt idx="5">
                  <c:v>2022</c:v>
                </c:pt>
                <c:pt idx="6">
                  <c:v>2023</c:v>
                </c:pt>
              </c:numCache>
            </c:numRef>
          </c:cat>
          <c:val>
            <c:numRef>
              <c:f>'EDA &amp; Analysis'!$F$69:$F$75</c:f>
              <c:numCache>
                <c:formatCode>0.0%</c:formatCode>
                <c:ptCount val="7"/>
                <c:pt idx="0">
                  <c:v>6.899999999999977E-2</c:v>
                </c:pt>
                <c:pt idx="1">
                  <c:v>3.199999999999989E-2</c:v>
                </c:pt>
                <c:pt idx="2">
                  <c:v>0.10800000000000011</c:v>
                </c:pt>
                <c:pt idx="3">
                  <c:v>8.7000000000000174E-2</c:v>
                </c:pt>
                <c:pt idx="4">
                  <c:v>8.8999999999999774E-2</c:v>
                </c:pt>
                <c:pt idx="5">
                  <c:v>0.1</c:v>
                </c:pt>
                <c:pt idx="6" formatCode="0%">
                  <c:v>0</c:v>
                </c:pt>
              </c:numCache>
            </c:numRef>
          </c:val>
          <c:smooth val="0"/>
          <c:extLst>
            <c:ext xmlns:c16="http://schemas.microsoft.com/office/drawing/2014/chart" uri="{C3380CC4-5D6E-409C-BE32-E72D297353CC}">
              <c16:uniqueId val="{00000000-C69C-401C-83E4-1703221498C3}"/>
            </c:ext>
          </c:extLst>
        </c:ser>
        <c:dLbls>
          <c:dLblPos val="t"/>
          <c:showLegendKey val="0"/>
          <c:showVal val="1"/>
          <c:showCatName val="0"/>
          <c:showSerName val="0"/>
          <c:showPercent val="0"/>
          <c:showBubbleSize val="0"/>
        </c:dLbls>
        <c:marker val="1"/>
        <c:smooth val="0"/>
        <c:axId val="1495197711"/>
        <c:axId val="1495175151"/>
      </c:lineChart>
      <c:catAx>
        <c:axId val="149519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75151"/>
        <c:crosses val="autoZero"/>
        <c:auto val="1"/>
        <c:lblAlgn val="ctr"/>
        <c:lblOffset val="100"/>
        <c:noMultiLvlLbl val="0"/>
      </c:catAx>
      <c:valAx>
        <c:axId val="149517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97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a:t>
            </a:r>
            <a:r>
              <a:rPr lang="en-US" baseline="0"/>
              <a:t> CPI Index of Edible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Analysis'!$R$80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3.8142668116504158E-2"/>
                  <c:y val="4.17942178636747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B0-4995-8790-14D57937F4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Analysis'!$M$81:$M$86</c:f>
              <c:numCache>
                <c:formatCode>General</c:formatCode>
                <c:ptCount val="6"/>
                <c:pt idx="0">
                  <c:v>2017</c:v>
                </c:pt>
                <c:pt idx="1">
                  <c:v>2018</c:v>
                </c:pt>
                <c:pt idx="2">
                  <c:v>2019</c:v>
                </c:pt>
                <c:pt idx="3">
                  <c:v>2020</c:v>
                </c:pt>
                <c:pt idx="4">
                  <c:v>2021</c:v>
                </c:pt>
                <c:pt idx="5">
                  <c:v>2022</c:v>
                </c:pt>
              </c:numCache>
            </c:numRef>
          </c:xVal>
          <c:yVal>
            <c:numRef>
              <c:f>'EDA &amp; Analysis'!$R$81:$R$86</c:f>
              <c:numCache>
                <c:formatCode>_(* #,##0.00_);_(* \(#,##0.00\);_(* "-"??_);_(@_)</c:formatCode>
                <c:ptCount val="6"/>
                <c:pt idx="0">
                  <c:v>5.0250000000000059E-2</c:v>
                </c:pt>
                <c:pt idx="1">
                  <c:v>-1.3416666666666971E-2</c:v>
                </c:pt>
                <c:pt idx="2">
                  <c:v>0.14591666666666697</c:v>
                </c:pt>
                <c:pt idx="3">
                  <c:v>0.13066666666666663</c:v>
                </c:pt>
                <c:pt idx="4">
                  <c:v>8.1000000000000225E-2</c:v>
                </c:pt>
                <c:pt idx="5">
                  <c:v>9.1416666666666799E-2</c:v>
                </c:pt>
              </c:numCache>
            </c:numRef>
          </c:yVal>
          <c:smooth val="0"/>
          <c:extLst>
            <c:ext xmlns:c16="http://schemas.microsoft.com/office/drawing/2014/chart" uri="{C3380CC4-5D6E-409C-BE32-E72D297353CC}">
              <c16:uniqueId val="{00000000-18B0-4995-8790-14D57937F459}"/>
            </c:ext>
          </c:extLst>
        </c:ser>
        <c:dLbls>
          <c:dLblPos val="t"/>
          <c:showLegendKey val="0"/>
          <c:showVal val="1"/>
          <c:showCatName val="0"/>
          <c:showSerName val="0"/>
          <c:showPercent val="0"/>
          <c:showBubbleSize val="0"/>
        </c:dLbls>
        <c:axId val="193584047"/>
        <c:axId val="193609007"/>
      </c:scatterChart>
      <c:valAx>
        <c:axId val="19358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3609007"/>
        <c:crosses val="autoZero"/>
        <c:crossBetween val="midCat"/>
      </c:valAx>
      <c:valAx>
        <c:axId val="193609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840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 CPI Index of</a:t>
            </a:r>
            <a:r>
              <a:rPr lang="en-US" baseline="0"/>
              <a:t> Clothing &amp; Footwears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Analysis'!$W$80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6.2119123014362954E-2"/>
                  <c:y val="-5.7611421844299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0C-42F6-9E9C-223D2ECDFC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Analysis'!$T$81:$T$86</c:f>
              <c:numCache>
                <c:formatCode>General</c:formatCode>
                <c:ptCount val="6"/>
                <c:pt idx="0">
                  <c:v>2017</c:v>
                </c:pt>
                <c:pt idx="1">
                  <c:v>2018</c:v>
                </c:pt>
                <c:pt idx="2">
                  <c:v>2019</c:v>
                </c:pt>
                <c:pt idx="3">
                  <c:v>2020</c:v>
                </c:pt>
                <c:pt idx="4">
                  <c:v>2021</c:v>
                </c:pt>
                <c:pt idx="5">
                  <c:v>2022</c:v>
                </c:pt>
              </c:numCache>
            </c:numRef>
          </c:xVal>
          <c:yVal>
            <c:numRef>
              <c:f>'EDA &amp; Analysis'!$W$81:$W$86</c:f>
              <c:numCache>
                <c:formatCode>_(* #,##0.00_);_(* \(#,##0.00\);_(* "-"??_);_(@_)</c:formatCode>
                <c:ptCount val="6"/>
                <c:pt idx="0">
                  <c:v>5.7000000000000169E-2</c:v>
                </c:pt>
                <c:pt idx="1">
                  <c:v>4.2500000000000003E-2</c:v>
                </c:pt>
                <c:pt idx="2">
                  <c:v>2.5000000000000001E-2</c:v>
                </c:pt>
                <c:pt idx="3">
                  <c:v>4.1999999999999885E-2</c:v>
                </c:pt>
                <c:pt idx="4">
                  <c:v>0.12799999999999984</c:v>
                </c:pt>
                <c:pt idx="5">
                  <c:v>0.15199999999999989</c:v>
                </c:pt>
              </c:numCache>
            </c:numRef>
          </c:yVal>
          <c:smooth val="0"/>
          <c:extLst>
            <c:ext xmlns:c16="http://schemas.microsoft.com/office/drawing/2014/chart" uri="{C3380CC4-5D6E-409C-BE32-E72D297353CC}">
              <c16:uniqueId val="{00000000-820C-42F6-9E9C-223D2ECDFCC4}"/>
            </c:ext>
          </c:extLst>
        </c:ser>
        <c:dLbls>
          <c:dLblPos val="t"/>
          <c:showLegendKey val="0"/>
          <c:showVal val="1"/>
          <c:showCatName val="0"/>
          <c:showSerName val="0"/>
          <c:showPercent val="0"/>
          <c:showBubbleSize val="0"/>
        </c:dLbls>
        <c:axId val="193572527"/>
        <c:axId val="193566287"/>
      </c:scatterChart>
      <c:valAx>
        <c:axId val="193572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6287"/>
        <c:crosses val="autoZero"/>
        <c:crossBetween val="midCat"/>
      </c:valAx>
      <c:valAx>
        <c:axId val="193566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25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ijn CPI Index of Household &amp; Living</a:t>
            </a:r>
            <a:r>
              <a:rPr lang="en-US" baseline="0"/>
              <a:t> Expenses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Analysis'!$AB$80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2.983066864415479E-2"/>
                  <c:y val="3.25303588079457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B1-4D6D-A2D9-4A3519C05E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Analysis'!$Y$81:$Y$86</c:f>
              <c:numCache>
                <c:formatCode>General</c:formatCode>
                <c:ptCount val="6"/>
                <c:pt idx="0">
                  <c:v>2017</c:v>
                </c:pt>
                <c:pt idx="1">
                  <c:v>2018</c:v>
                </c:pt>
                <c:pt idx="2">
                  <c:v>2019</c:v>
                </c:pt>
                <c:pt idx="3">
                  <c:v>2020</c:v>
                </c:pt>
                <c:pt idx="4">
                  <c:v>2021</c:v>
                </c:pt>
                <c:pt idx="5">
                  <c:v>2022</c:v>
                </c:pt>
              </c:numCache>
            </c:numRef>
          </c:xVal>
          <c:yVal>
            <c:numRef>
              <c:f>'EDA &amp; Analysis'!$AB$81:$AB$86</c:f>
              <c:numCache>
                <c:formatCode>_(* #,##0.00_);_(* \(#,##0.00\);_(* "-"??_);_(@_)</c:formatCode>
                <c:ptCount val="6"/>
                <c:pt idx="0">
                  <c:v>6.5250000000000058E-2</c:v>
                </c:pt>
                <c:pt idx="1">
                  <c:v>6.2000000000000173E-2</c:v>
                </c:pt>
                <c:pt idx="2">
                  <c:v>4.5000000000000283E-2</c:v>
                </c:pt>
                <c:pt idx="3">
                  <c:v>4.4499999999999887E-2</c:v>
                </c:pt>
                <c:pt idx="4">
                  <c:v>0.11474999999999995</c:v>
                </c:pt>
                <c:pt idx="5">
                  <c:v>0.10474999999999994</c:v>
                </c:pt>
              </c:numCache>
            </c:numRef>
          </c:yVal>
          <c:smooth val="0"/>
          <c:extLst>
            <c:ext xmlns:c16="http://schemas.microsoft.com/office/drawing/2014/chart" uri="{C3380CC4-5D6E-409C-BE32-E72D297353CC}">
              <c16:uniqueId val="{00000000-C0B1-4D6D-A2D9-4A3519C05EC5}"/>
            </c:ext>
          </c:extLst>
        </c:ser>
        <c:dLbls>
          <c:dLblPos val="t"/>
          <c:showLegendKey val="0"/>
          <c:showVal val="1"/>
          <c:showCatName val="0"/>
          <c:showSerName val="0"/>
          <c:showPercent val="0"/>
          <c:showBubbleSize val="0"/>
        </c:dLbls>
        <c:axId val="202116511"/>
        <c:axId val="202088671"/>
      </c:scatterChart>
      <c:valAx>
        <c:axId val="202116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8671"/>
        <c:crosses val="autoZero"/>
        <c:crossBetween val="midCat"/>
      </c:valAx>
      <c:valAx>
        <c:axId val="202088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65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a:t>
            </a:r>
            <a:r>
              <a:rPr lang="en-US" baseline="0"/>
              <a:t> CPI Index of Self Dev &amp; Well Being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6991464730372"/>
          <c:y val="0.16597499115585568"/>
          <c:w val="0.80033967887669077"/>
          <c:h val="0.60435702718358764"/>
        </c:manualLayout>
      </c:layout>
      <c:scatterChart>
        <c:scatterStyle val="lineMarker"/>
        <c:varyColors val="0"/>
        <c:ser>
          <c:idx val="0"/>
          <c:order val="0"/>
          <c:tx>
            <c:strRef>
              <c:f>'EDA &amp; Analysis'!$AG$80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Analysis'!$AD$81:$AD$86</c:f>
              <c:numCache>
                <c:formatCode>General</c:formatCode>
                <c:ptCount val="6"/>
                <c:pt idx="0">
                  <c:v>2017</c:v>
                </c:pt>
                <c:pt idx="1">
                  <c:v>2018</c:v>
                </c:pt>
                <c:pt idx="2">
                  <c:v>2019</c:v>
                </c:pt>
                <c:pt idx="3">
                  <c:v>2020</c:v>
                </c:pt>
                <c:pt idx="4">
                  <c:v>2021</c:v>
                </c:pt>
                <c:pt idx="5">
                  <c:v>2022</c:v>
                </c:pt>
              </c:numCache>
            </c:numRef>
          </c:xVal>
          <c:yVal>
            <c:numRef>
              <c:f>'EDA &amp; Analysis'!$AG$81:$AG$86</c:f>
              <c:numCache>
                <c:formatCode>_(* #,##0.00_);_(* \(#,##0.00\);_(* "-"??_);_(@_)</c:formatCode>
                <c:ptCount val="6"/>
                <c:pt idx="0">
                  <c:v>4.6285714285714194E-2</c:v>
                </c:pt>
                <c:pt idx="1">
                  <c:v>7.8428571428571556E-2</c:v>
                </c:pt>
                <c:pt idx="2">
                  <c:v>6.0999999999999943E-2</c:v>
                </c:pt>
                <c:pt idx="3">
                  <c:v>8.3714285714285103E-2</c:v>
                </c:pt>
                <c:pt idx="4">
                  <c:v>7.8142857142857167E-2</c:v>
                </c:pt>
                <c:pt idx="5">
                  <c:v>0.10328571428571422</c:v>
                </c:pt>
              </c:numCache>
            </c:numRef>
          </c:yVal>
          <c:smooth val="0"/>
          <c:extLst>
            <c:ext xmlns:c16="http://schemas.microsoft.com/office/drawing/2014/chart" uri="{C3380CC4-5D6E-409C-BE32-E72D297353CC}">
              <c16:uniqueId val="{00000000-410C-4482-9C82-8D1017875EF8}"/>
            </c:ext>
          </c:extLst>
        </c:ser>
        <c:dLbls>
          <c:dLblPos val="t"/>
          <c:showLegendKey val="0"/>
          <c:showVal val="1"/>
          <c:showCatName val="0"/>
          <c:showSerName val="0"/>
          <c:showPercent val="0"/>
          <c:showBubbleSize val="0"/>
        </c:dLbls>
        <c:axId val="193579727"/>
        <c:axId val="193568687"/>
      </c:scatterChart>
      <c:valAx>
        <c:axId val="19357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687"/>
        <c:crosses val="autoZero"/>
        <c:crossBetween val="midCat"/>
      </c:valAx>
      <c:valAx>
        <c:axId val="193568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97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a:t>
            </a:r>
            <a:r>
              <a:rPr lang="en-US" baseline="0"/>
              <a:t> CPI Index of Sins &amp; Others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Analysis'!$AL$80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5.3756999125109416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30-44C6-966B-2DE31EAE15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Analysis'!$AI$81:$AI$86</c:f>
              <c:numCache>
                <c:formatCode>General</c:formatCode>
                <c:ptCount val="6"/>
                <c:pt idx="0">
                  <c:v>2017</c:v>
                </c:pt>
                <c:pt idx="1">
                  <c:v>2018</c:v>
                </c:pt>
                <c:pt idx="2">
                  <c:v>2019</c:v>
                </c:pt>
                <c:pt idx="3">
                  <c:v>2020</c:v>
                </c:pt>
                <c:pt idx="4">
                  <c:v>2021</c:v>
                </c:pt>
                <c:pt idx="5">
                  <c:v>2022</c:v>
                </c:pt>
              </c:numCache>
            </c:numRef>
          </c:xVal>
          <c:yVal>
            <c:numRef>
              <c:f>'EDA &amp; Analysis'!$AL$81:$AL$86</c:f>
              <c:numCache>
                <c:formatCode>_(* #,##0.00_);_(* \(#,##0.00\);_(* "-"??_);_(@_)</c:formatCode>
                <c:ptCount val="6"/>
                <c:pt idx="0">
                  <c:v>7.2999999999999551E-2</c:v>
                </c:pt>
                <c:pt idx="1">
                  <c:v>8.0000000000000279E-2</c:v>
                </c:pt>
                <c:pt idx="2">
                  <c:v>5.4499999999999889E-2</c:v>
                </c:pt>
                <c:pt idx="3">
                  <c:v>0.12</c:v>
                </c:pt>
                <c:pt idx="4">
                  <c:v>0.08</c:v>
                </c:pt>
                <c:pt idx="5">
                  <c:v>7.2000000000000175E-2</c:v>
                </c:pt>
              </c:numCache>
            </c:numRef>
          </c:yVal>
          <c:smooth val="0"/>
          <c:extLst>
            <c:ext xmlns:c16="http://schemas.microsoft.com/office/drawing/2014/chart" uri="{C3380CC4-5D6E-409C-BE32-E72D297353CC}">
              <c16:uniqueId val="{00000000-2730-44C6-966B-2DE31EAE1528}"/>
            </c:ext>
          </c:extLst>
        </c:ser>
        <c:dLbls>
          <c:dLblPos val="t"/>
          <c:showLegendKey val="0"/>
          <c:showVal val="1"/>
          <c:showCatName val="0"/>
          <c:showSerName val="0"/>
          <c:showPercent val="0"/>
          <c:showBubbleSize val="0"/>
        </c:dLbls>
        <c:axId val="202069951"/>
        <c:axId val="202081471"/>
      </c:scatterChart>
      <c:valAx>
        <c:axId val="20206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1471"/>
        <c:crosses val="autoZero"/>
        <c:crossBetween val="midCat"/>
      </c:valAx>
      <c:valAx>
        <c:axId val="2020814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99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r>
              <a:rPr lang="en-US" baseline="0"/>
              <a:t> </a:t>
            </a:r>
            <a:r>
              <a:rPr lang="en-US"/>
              <a:t>Increment in CPI Index</a:t>
            </a:r>
            <a:r>
              <a:rPr lang="en-US" baseline="0"/>
              <a:t> of GI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Analysis'!$AQ$80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5.0979221347331585E-2"/>
                  <c:y val="4.4016112569262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0F-4991-894B-A70A8C0D79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Analysis'!$AN$81:$AN$86</c:f>
              <c:numCache>
                <c:formatCode>General</c:formatCode>
                <c:ptCount val="6"/>
                <c:pt idx="0">
                  <c:v>2017</c:v>
                </c:pt>
                <c:pt idx="1">
                  <c:v>2018</c:v>
                </c:pt>
                <c:pt idx="2">
                  <c:v>2019</c:v>
                </c:pt>
                <c:pt idx="3">
                  <c:v>2020</c:v>
                </c:pt>
                <c:pt idx="4">
                  <c:v>2021</c:v>
                </c:pt>
                <c:pt idx="5">
                  <c:v>2022</c:v>
                </c:pt>
              </c:numCache>
            </c:numRef>
          </c:xVal>
          <c:yVal>
            <c:numRef>
              <c:f>'EDA &amp; Analysis'!$AQ$81:$AQ$86</c:f>
              <c:numCache>
                <c:formatCode>_(* #,##0.00_);_(* \(#,##0.00\);_(* "-"??_);_(@_)</c:formatCode>
                <c:ptCount val="6"/>
                <c:pt idx="0">
                  <c:v>6.899999999999977E-2</c:v>
                </c:pt>
                <c:pt idx="1">
                  <c:v>3.199999999999989E-2</c:v>
                </c:pt>
                <c:pt idx="2">
                  <c:v>0.10800000000000011</c:v>
                </c:pt>
                <c:pt idx="3">
                  <c:v>8.7000000000000174E-2</c:v>
                </c:pt>
                <c:pt idx="4">
                  <c:v>8.8999999999999774E-2</c:v>
                </c:pt>
                <c:pt idx="5">
                  <c:v>0.1</c:v>
                </c:pt>
              </c:numCache>
            </c:numRef>
          </c:yVal>
          <c:smooth val="0"/>
          <c:extLst>
            <c:ext xmlns:c16="http://schemas.microsoft.com/office/drawing/2014/chart" uri="{C3380CC4-5D6E-409C-BE32-E72D297353CC}">
              <c16:uniqueId val="{00000000-250F-4991-894B-A70A8C0D793E}"/>
            </c:ext>
          </c:extLst>
        </c:ser>
        <c:dLbls>
          <c:dLblPos val="t"/>
          <c:showLegendKey val="0"/>
          <c:showVal val="1"/>
          <c:showCatName val="0"/>
          <c:showSerName val="0"/>
          <c:showPercent val="0"/>
          <c:showBubbleSize val="0"/>
        </c:dLbls>
        <c:axId val="193598447"/>
        <c:axId val="193594607"/>
      </c:scatterChart>
      <c:valAx>
        <c:axId val="1935984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94607"/>
        <c:crosses val="autoZero"/>
        <c:crossBetween val="midCat"/>
      </c:valAx>
      <c:valAx>
        <c:axId val="193594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984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 Increment</a:t>
            </a:r>
            <a:r>
              <a:rPr lang="en-US" baseline="0"/>
              <a:t> in Inflation (June '22 - May'23)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 &amp; Analysis'!$D$116:$D$117</c:f>
              <c:strCache>
                <c:ptCount val="2"/>
                <c:pt idx="0">
                  <c:v>Increment </c:v>
                </c:pt>
                <c:pt idx="1">
                  <c:v> -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Analysis'!$B$118:$B$128</c:f>
              <c:strCache>
                <c:ptCount val="11"/>
                <c:pt idx="0">
                  <c:v>July '22</c:v>
                </c:pt>
                <c:pt idx="1">
                  <c:v>August '22</c:v>
                </c:pt>
                <c:pt idx="2">
                  <c:v>September '22</c:v>
                </c:pt>
                <c:pt idx="3">
                  <c:v>October '22</c:v>
                </c:pt>
                <c:pt idx="4">
                  <c:v>November '22</c:v>
                </c:pt>
                <c:pt idx="5">
                  <c:v>December '22</c:v>
                </c:pt>
                <c:pt idx="6">
                  <c:v>January '23</c:v>
                </c:pt>
                <c:pt idx="7">
                  <c:v>February '23</c:v>
                </c:pt>
                <c:pt idx="8">
                  <c:v>March '23</c:v>
                </c:pt>
                <c:pt idx="9">
                  <c:v>April '23</c:v>
                </c:pt>
                <c:pt idx="10">
                  <c:v>May '23</c:v>
                </c:pt>
              </c:strCache>
            </c:strRef>
          </c:cat>
          <c:val>
            <c:numRef>
              <c:f>'EDA &amp; Analysis'!$D$118:$D$128</c:f>
              <c:numCache>
                <c:formatCode>_ * #,##0.0_ ;_ * \-#,##0.0_ ;_ * "-"?_ ;_ @_ </c:formatCode>
                <c:ptCount val="11"/>
                <c:pt idx="0">
                  <c:v>0.35833333333334849</c:v>
                </c:pt>
                <c:pt idx="1">
                  <c:v>0.13333333333332575</c:v>
                </c:pt>
                <c:pt idx="2">
                  <c:v>0.84999999999999432</c:v>
                </c:pt>
                <c:pt idx="3">
                  <c:v>1.216666666666697</c:v>
                </c:pt>
                <c:pt idx="4">
                  <c:v>6.6666666666634455E-2</c:v>
                </c:pt>
                <c:pt idx="5">
                  <c:v>-0.91666666666665719</c:v>
                </c:pt>
                <c:pt idx="6">
                  <c:v>0.70833333333334281</c:v>
                </c:pt>
                <c:pt idx="7">
                  <c:v>-1.1583333333333599</c:v>
                </c:pt>
                <c:pt idx="8" formatCode="_ * #,##0.00_ ;_ * \-#,##0.00_ ;_ * &quot;-&quot;?_ ;_ @_ ">
                  <c:v>8.3333333333257542E-3</c:v>
                </c:pt>
                <c:pt idx="9">
                  <c:v>0.79166666666671404</c:v>
                </c:pt>
                <c:pt idx="10">
                  <c:v>1.3416666666666686</c:v>
                </c:pt>
              </c:numCache>
            </c:numRef>
          </c:val>
          <c:smooth val="0"/>
          <c:extLst>
            <c:ext xmlns:c16="http://schemas.microsoft.com/office/drawing/2014/chart" uri="{C3380CC4-5D6E-409C-BE32-E72D297353CC}">
              <c16:uniqueId val="{00000000-A602-4071-AE6E-3A1E6AD606F7}"/>
            </c:ext>
          </c:extLst>
        </c:ser>
        <c:dLbls>
          <c:showLegendKey val="0"/>
          <c:showVal val="1"/>
          <c:showCatName val="0"/>
          <c:showSerName val="0"/>
          <c:showPercent val="0"/>
          <c:showBubbleSize val="0"/>
        </c:dLbls>
        <c:marker val="1"/>
        <c:smooth val="0"/>
        <c:axId val="777710751"/>
        <c:axId val="777706911"/>
      </c:lineChart>
      <c:catAx>
        <c:axId val="77771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706911"/>
        <c:crosses val="autoZero"/>
        <c:auto val="1"/>
        <c:lblAlgn val="ctr"/>
        <c:lblOffset val="100"/>
        <c:noMultiLvlLbl val="0"/>
      </c:catAx>
      <c:valAx>
        <c:axId val="777706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71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CPI</a:t>
            </a:r>
            <a:r>
              <a:rPr lang="en-IN" baseline="0"/>
              <a:t> Index of Sub-categories of Edible Items (May'22 vs May'23)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May'22</c:v>
          </c:tx>
          <c:spPr>
            <a:solidFill>
              <a:schemeClr val="accent1"/>
            </a:solidFill>
            <a:ln>
              <a:noFill/>
            </a:ln>
            <a:effectLst/>
          </c:spPr>
          <c:invertIfNegative val="0"/>
          <c:cat>
            <c:strRef>
              <c:f>'EDA &amp; Analysis'!$O$116:$O$127</c:f>
              <c:strCache>
                <c:ptCount val="12"/>
                <c:pt idx="0">
                  <c:v> Cereals and products </c:v>
                </c:pt>
                <c:pt idx="1">
                  <c:v> Meat and fish </c:v>
                </c:pt>
                <c:pt idx="2">
                  <c:v> Egg </c:v>
                </c:pt>
                <c:pt idx="3">
                  <c:v> Milk and products </c:v>
                </c:pt>
                <c:pt idx="4">
                  <c:v> Oils and fats </c:v>
                </c:pt>
                <c:pt idx="5">
                  <c:v> Fruits </c:v>
                </c:pt>
                <c:pt idx="6">
                  <c:v> Vegetables </c:v>
                </c:pt>
                <c:pt idx="7">
                  <c:v> Pulses and products </c:v>
                </c:pt>
                <c:pt idx="8">
                  <c:v> Sugar and Confectionery </c:v>
                </c:pt>
                <c:pt idx="9">
                  <c:v> Spices </c:v>
                </c:pt>
                <c:pt idx="10">
                  <c:v> Non-alcoholic beverages </c:v>
                </c:pt>
                <c:pt idx="11">
                  <c:v> Prepared meals, snacks, sweets etc. </c:v>
                </c:pt>
              </c:strCache>
            </c:strRef>
          </c:cat>
          <c:val>
            <c:numRef>
              <c:f>'EDA &amp; Analysis'!$P$116:$P$127</c:f>
              <c:numCache>
                <c:formatCode>General</c:formatCode>
                <c:ptCount val="12"/>
                <c:pt idx="0">
                  <c:v>154.1</c:v>
                </c:pt>
                <c:pt idx="1">
                  <c:v>217</c:v>
                </c:pt>
                <c:pt idx="2">
                  <c:v>162.4</c:v>
                </c:pt>
                <c:pt idx="3">
                  <c:v>164.9</c:v>
                </c:pt>
                <c:pt idx="4">
                  <c:v>202.4</c:v>
                </c:pt>
                <c:pt idx="5">
                  <c:v>171</c:v>
                </c:pt>
                <c:pt idx="6">
                  <c:v>174.9</c:v>
                </c:pt>
                <c:pt idx="7">
                  <c:v>164.7</c:v>
                </c:pt>
                <c:pt idx="8">
                  <c:v>119.7</c:v>
                </c:pt>
                <c:pt idx="9">
                  <c:v>184.9</c:v>
                </c:pt>
                <c:pt idx="10">
                  <c:v>167.1</c:v>
                </c:pt>
                <c:pt idx="11">
                  <c:v>182.5</c:v>
                </c:pt>
              </c:numCache>
            </c:numRef>
          </c:val>
          <c:extLst>
            <c:ext xmlns:c16="http://schemas.microsoft.com/office/drawing/2014/chart" uri="{C3380CC4-5D6E-409C-BE32-E72D297353CC}">
              <c16:uniqueId val="{00000000-C1FD-4E95-98A4-98D7F8A3C798}"/>
            </c:ext>
          </c:extLst>
        </c:ser>
        <c:ser>
          <c:idx val="1"/>
          <c:order val="1"/>
          <c:tx>
            <c:v>May'23</c:v>
          </c:tx>
          <c:spPr>
            <a:solidFill>
              <a:schemeClr val="accent2"/>
            </a:solidFill>
            <a:ln>
              <a:noFill/>
            </a:ln>
            <a:effectLst/>
          </c:spPr>
          <c:invertIfNegative val="0"/>
          <c:cat>
            <c:strRef>
              <c:f>'EDA &amp; Analysis'!$O$116:$O$127</c:f>
              <c:strCache>
                <c:ptCount val="12"/>
                <c:pt idx="0">
                  <c:v> Cereals and products </c:v>
                </c:pt>
                <c:pt idx="1">
                  <c:v> Meat and fish </c:v>
                </c:pt>
                <c:pt idx="2">
                  <c:v> Egg </c:v>
                </c:pt>
                <c:pt idx="3">
                  <c:v> Milk and products </c:v>
                </c:pt>
                <c:pt idx="4">
                  <c:v> Oils and fats </c:v>
                </c:pt>
                <c:pt idx="5">
                  <c:v> Fruits </c:v>
                </c:pt>
                <c:pt idx="6">
                  <c:v> Vegetables </c:v>
                </c:pt>
                <c:pt idx="7">
                  <c:v> Pulses and products </c:v>
                </c:pt>
                <c:pt idx="8">
                  <c:v> Sugar and Confectionery </c:v>
                </c:pt>
                <c:pt idx="9">
                  <c:v> Spices </c:v>
                </c:pt>
                <c:pt idx="10">
                  <c:v> Non-alcoholic beverages </c:v>
                </c:pt>
                <c:pt idx="11">
                  <c:v> Prepared meals, snacks, sweets etc. </c:v>
                </c:pt>
              </c:strCache>
            </c:strRef>
          </c:cat>
          <c:val>
            <c:numRef>
              <c:f>'EDA &amp; Analysis'!$Q$116:$Q$127</c:f>
              <c:numCache>
                <c:formatCode>General</c:formatCode>
                <c:ptCount val="12"/>
                <c:pt idx="0">
                  <c:v>173.7</c:v>
                </c:pt>
                <c:pt idx="1">
                  <c:v>214.3</c:v>
                </c:pt>
                <c:pt idx="2">
                  <c:v>173.2</c:v>
                </c:pt>
                <c:pt idx="3">
                  <c:v>179.5</c:v>
                </c:pt>
                <c:pt idx="4">
                  <c:v>170</c:v>
                </c:pt>
                <c:pt idx="5">
                  <c:v>172.2</c:v>
                </c:pt>
                <c:pt idx="6">
                  <c:v>161</c:v>
                </c:pt>
                <c:pt idx="7">
                  <c:v>175.6</c:v>
                </c:pt>
                <c:pt idx="8">
                  <c:v>122.7</c:v>
                </c:pt>
                <c:pt idx="9">
                  <c:v>218</c:v>
                </c:pt>
                <c:pt idx="10">
                  <c:v>173.4</c:v>
                </c:pt>
                <c:pt idx="11">
                  <c:v>194.2</c:v>
                </c:pt>
              </c:numCache>
            </c:numRef>
          </c:val>
          <c:extLst>
            <c:ext xmlns:c16="http://schemas.microsoft.com/office/drawing/2014/chart" uri="{C3380CC4-5D6E-409C-BE32-E72D297353CC}">
              <c16:uniqueId val="{00000001-C1FD-4E95-98A4-98D7F8A3C798}"/>
            </c:ext>
          </c:extLst>
        </c:ser>
        <c:dLbls>
          <c:showLegendKey val="0"/>
          <c:showVal val="0"/>
          <c:showCatName val="0"/>
          <c:showSerName val="0"/>
          <c:showPercent val="0"/>
          <c:showBubbleSize val="0"/>
        </c:dLbls>
        <c:gapWidth val="219"/>
        <c:overlap val="-27"/>
        <c:axId val="1226850352"/>
        <c:axId val="1226855632"/>
      </c:barChart>
      <c:catAx>
        <c:axId val="122685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Sub-categories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55632"/>
        <c:crosses val="autoZero"/>
        <c:auto val="1"/>
        <c:lblAlgn val="ctr"/>
        <c:lblOffset val="100"/>
        <c:noMultiLvlLbl val="0"/>
      </c:catAx>
      <c:valAx>
        <c:axId val="1226855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CPI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50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Absolute Change in Index</a:t>
            </a:r>
            <a:r>
              <a:rPr lang="en-IN" b="1" baseline="0"/>
              <a:t> of Sub-categories FYI 22-23</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2"/>
            </a:solidFill>
            <a:ln>
              <a:noFill/>
            </a:ln>
            <a:effectLst/>
          </c:spPr>
          <c:invertIfNegative val="0"/>
          <c:dLbls>
            <c:dLbl>
              <c:idx val="1"/>
              <c:layout>
                <c:manualLayout>
                  <c:x val="1.3666191542327638E-3"/>
                  <c:y val="9.4078202574330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D7-4D89-8484-97B5EBD98A36}"/>
                </c:ext>
              </c:extLst>
            </c:dLbl>
            <c:dLbl>
              <c:idx val="6"/>
              <c:layout>
                <c:manualLayout>
                  <c:x val="3.57648847844181E-4"/>
                  <c:y val="0.2003475182386275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DE-4373-8492-EFEABC780B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Analysis'!$O$116:$O$127</c:f>
              <c:strCache>
                <c:ptCount val="12"/>
                <c:pt idx="0">
                  <c:v> Cereals and products </c:v>
                </c:pt>
                <c:pt idx="1">
                  <c:v> Meat and fish </c:v>
                </c:pt>
                <c:pt idx="2">
                  <c:v> Egg </c:v>
                </c:pt>
                <c:pt idx="3">
                  <c:v> Milk and products </c:v>
                </c:pt>
                <c:pt idx="4">
                  <c:v> Oils and fats </c:v>
                </c:pt>
                <c:pt idx="5">
                  <c:v> Fruits </c:v>
                </c:pt>
                <c:pt idx="6">
                  <c:v> Vegetables </c:v>
                </c:pt>
                <c:pt idx="7">
                  <c:v> Pulses and products </c:v>
                </c:pt>
                <c:pt idx="8">
                  <c:v> Sugar and Confectionery </c:v>
                </c:pt>
                <c:pt idx="9">
                  <c:v> Spices </c:v>
                </c:pt>
                <c:pt idx="10">
                  <c:v> Non-alcoholic beverages </c:v>
                </c:pt>
                <c:pt idx="11">
                  <c:v> Prepared meals, snacks, sweets etc. </c:v>
                </c:pt>
              </c:strCache>
            </c:strRef>
          </c:cat>
          <c:val>
            <c:numRef>
              <c:f>'EDA &amp; Analysis'!$R$116:$R$127</c:f>
              <c:numCache>
                <c:formatCode>_(* #,##0.00_);_(* \(#,##0.00\);_(* "-"??_);_(@_)</c:formatCode>
                <c:ptCount val="12"/>
                <c:pt idx="0">
                  <c:v>19.599999999999994</c:v>
                </c:pt>
                <c:pt idx="1">
                  <c:v>-2.6999999999999886</c:v>
                </c:pt>
                <c:pt idx="2">
                  <c:v>10.799999999999983</c:v>
                </c:pt>
                <c:pt idx="3">
                  <c:v>14.599999999999994</c:v>
                </c:pt>
                <c:pt idx="4">
                  <c:v>-32.400000000000006</c:v>
                </c:pt>
                <c:pt idx="5">
                  <c:v>1.1999999999999886</c:v>
                </c:pt>
                <c:pt idx="6">
                  <c:v>-13.900000000000006</c:v>
                </c:pt>
                <c:pt idx="7">
                  <c:v>10.900000000000006</c:v>
                </c:pt>
                <c:pt idx="8">
                  <c:v>3</c:v>
                </c:pt>
                <c:pt idx="9">
                  <c:v>33.099999999999994</c:v>
                </c:pt>
                <c:pt idx="10">
                  <c:v>6.3000000000000114</c:v>
                </c:pt>
                <c:pt idx="11">
                  <c:v>11.699999999999989</c:v>
                </c:pt>
              </c:numCache>
            </c:numRef>
          </c:val>
          <c:extLst>
            <c:ext xmlns:c16="http://schemas.microsoft.com/office/drawing/2014/chart" uri="{C3380CC4-5D6E-409C-BE32-E72D297353CC}">
              <c16:uniqueId val="{00000000-6CDE-4373-8492-EFEABC780B65}"/>
            </c:ext>
          </c:extLst>
        </c:ser>
        <c:dLbls>
          <c:dLblPos val="outEnd"/>
          <c:showLegendKey val="0"/>
          <c:showVal val="1"/>
          <c:showCatName val="0"/>
          <c:showSerName val="0"/>
          <c:showPercent val="0"/>
          <c:showBubbleSize val="0"/>
        </c:dLbls>
        <c:gapWidth val="219"/>
        <c:overlap val="-27"/>
        <c:axId val="1226805712"/>
        <c:axId val="1226799472"/>
      </c:barChart>
      <c:catAx>
        <c:axId val="122680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Sub-categories (Edible Items)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99472"/>
        <c:crosses val="autoZero"/>
        <c:auto val="1"/>
        <c:lblAlgn val="ctr"/>
        <c:lblOffset val="100"/>
        <c:noMultiLvlLbl val="0"/>
      </c:catAx>
      <c:valAx>
        <c:axId val="1226799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Absolute Change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0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M-o-M Inflation</a:t>
            </a:r>
            <a:r>
              <a:rPr lang="en-IN" b="1" baseline="0"/>
              <a:t> % - Pre VS Post COVID [FOOD]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Pre-COVID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 &amp; Analysis'!$O$161:$O$207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Analysis'!$R$161:$R$207</c:f>
              <c:numCache>
                <c:formatCode>0.0%</c:formatCode>
                <c:ptCount val="47"/>
                <c:pt idx="0">
                  <c:v>3.0000000000001137E-3</c:v>
                </c:pt>
                <c:pt idx="1">
                  <c:v>5.9999999999999429E-3</c:v>
                </c:pt>
                <c:pt idx="2">
                  <c:v>1.3000000000000114E-2</c:v>
                </c:pt>
                <c:pt idx="3">
                  <c:v>0.02</c:v>
                </c:pt>
                <c:pt idx="4">
                  <c:v>2.9999999999998296E-3</c:v>
                </c:pt>
                <c:pt idx="5">
                  <c:v>-1.2999999999999829E-2</c:v>
                </c:pt>
                <c:pt idx="6">
                  <c:v>-7.0000000000001701E-3</c:v>
                </c:pt>
                <c:pt idx="7">
                  <c:v>0</c:v>
                </c:pt>
                <c:pt idx="8">
                  <c:v>-1.4999999999999999E-2</c:v>
                </c:pt>
                <c:pt idx="9">
                  <c:v>-7.9999999999998302E-3</c:v>
                </c:pt>
                <c:pt idx="10">
                  <c:v>9.9999999999994321E-4</c:v>
                </c:pt>
                <c:pt idx="11">
                  <c:v>5.9999999999999429E-3</c:v>
                </c:pt>
                <c:pt idx="12">
                  <c:v>1.4000000000000058E-2</c:v>
                </c:pt>
                <c:pt idx="13">
                  <c:v>1.4000000000000058E-2</c:v>
                </c:pt>
                <c:pt idx="14">
                  <c:v>1.7999999999999829E-2</c:v>
                </c:pt>
                <c:pt idx="15">
                  <c:v>0.02</c:v>
                </c:pt>
                <c:pt idx="16">
                  <c:v>1.200000000000017E-2</c:v>
                </c:pt>
                <c:pt idx="17">
                  <c:v>1.0999999999999944E-2</c:v>
                </c:pt>
                <c:pt idx="18">
                  <c:v>2.5999999999999943E-2</c:v>
                </c:pt>
                <c:pt idx="19">
                  <c:v>2.3000000000000114E-2</c:v>
                </c:pt>
                <c:pt idx="20">
                  <c:v>3.0999999999999944E-2</c:v>
                </c:pt>
                <c:pt idx="21">
                  <c:v>-1.4999999999999999E-2</c:v>
                </c:pt>
                <c:pt idx="22">
                  <c:v>-0.03</c:v>
                </c:pt>
                <c:pt idx="23" formatCode="General">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mooth val="0"/>
          <c:extLst>
            <c:ext xmlns:c16="http://schemas.microsoft.com/office/drawing/2014/chart" uri="{C3380CC4-5D6E-409C-BE32-E72D297353CC}">
              <c16:uniqueId val="{00000000-AD20-45A3-8487-E439FB0EA664}"/>
            </c:ext>
          </c:extLst>
        </c:ser>
        <c:ser>
          <c:idx val="1"/>
          <c:order val="1"/>
          <c:tx>
            <c:v>Post-COVID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 &amp; Analysis'!$O$161:$O$207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Analysis'!$S$161:$S$207</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formatCode="0.0%">
                  <c:v>2.5000000000000001E-2</c:v>
                </c:pt>
                <c:pt idx="25" formatCode="0.0%">
                  <c:v>1.2999999999999829E-2</c:v>
                </c:pt>
                <c:pt idx="26" formatCode="0.0%">
                  <c:v>1.3000000000000114E-2</c:v>
                </c:pt>
                <c:pt idx="27" formatCode="0.0%">
                  <c:v>0</c:v>
                </c:pt>
                <c:pt idx="28" formatCode="0.0%">
                  <c:v>0.03</c:v>
                </c:pt>
                <c:pt idx="29" formatCode="0.0%">
                  <c:v>0.01</c:v>
                </c:pt>
                <c:pt idx="30" formatCode="0.0%">
                  <c:v>3.4000000000000058E-2</c:v>
                </c:pt>
                <c:pt idx="31" formatCode="0.0%">
                  <c:v>3.2999999999999828E-2</c:v>
                </c:pt>
                <c:pt idx="32" formatCode="0.0%">
                  <c:v>7.0000000000001701E-3</c:v>
                </c:pt>
                <c:pt idx="33" formatCode="0.0%">
                  <c:v>-4.400000000000006E-2</c:v>
                </c:pt>
                <c:pt idx="34" formatCode="0.0%">
                  <c:v>-4.0999999999999946E-2</c:v>
                </c:pt>
                <c:pt idx="35" formatCode="0.0%">
                  <c:v>-2.0000000000001705E-3</c:v>
                </c:pt>
                <c:pt idx="36" formatCode="0.0%">
                  <c:v>1.3000000000000114E-2</c:v>
                </c:pt>
                <c:pt idx="37" formatCode="0.0%">
                  <c:v>2.6999999999999885E-2</c:v>
                </c:pt>
                <c:pt idx="38" formatCode="0.0%">
                  <c:v>1.9000000000000059E-2</c:v>
                </c:pt>
                <c:pt idx="39" formatCode="0.0%">
                  <c:v>1.4000000000000058E-2</c:v>
                </c:pt>
                <c:pt idx="40" formatCode="0.0%">
                  <c:v>0</c:v>
                </c:pt>
                <c:pt idx="41" formatCode="0.0%">
                  <c:v>0</c:v>
                </c:pt>
                <c:pt idx="42" formatCode="0.0%">
                  <c:v>3.6999999999999887E-2</c:v>
                </c:pt>
                <c:pt idx="43" formatCode="0.0%">
                  <c:v>0.02</c:v>
                </c:pt>
                <c:pt idx="44" formatCode="0.0%">
                  <c:v>-1.4999999999999999E-2</c:v>
                </c:pt>
                <c:pt idx="45" formatCode="0.0%">
                  <c:v>-1.7999999999999829E-2</c:v>
                </c:pt>
                <c:pt idx="46" formatCode="0.0%">
                  <c:v>-2.0000000000001705E-3</c:v>
                </c:pt>
              </c:numCache>
            </c:numRef>
          </c:val>
          <c:smooth val="0"/>
          <c:extLst>
            <c:ext xmlns:c16="http://schemas.microsoft.com/office/drawing/2014/chart" uri="{C3380CC4-5D6E-409C-BE32-E72D297353CC}">
              <c16:uniqueId val="{00000001-AD20-45A3-8487-E439FB0EA664}"/>
            </c:ext>
          </c:extLst>
        </c:ser>
        <c:dLbls>
          <c:showLegendKey val="0"/>
          <c:showVal val="0"/>
          <c:showCatName val="0"/>
          <c:showSerName val="0"/>
          <c:showPercent val="0"/>
          <c:showBubbleSize val="0"/>
        </c:dLbls>
        <c:marker val="1"/>
        <c:smooth val="0"/>
        <c:axId val="1582754335"/>
        <c:axId val="1582744255"/>
      </c:lineChart>
      <c:catAx>
        <c:axId val="158275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582744255"/>
        <c:crosses val="autoZero"/>
        <c:auto val="1"/>
        <c:lblAlgn val="ctr"/>
        <c:lblOffset val="100"/>
        <c:tickMarkSkip val="1"/>
        <c:noMultiLvlLbl val="0"/>
      </c:catAx>
      <c:valAx>
        <c:axId val="1582744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Inflation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75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M-o-M Inflation % - Pre VS Post COVID [HOUSEHOLD GOODS &amp; SERVICES]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0892077839383E-2"/>
          <c:y val="0.11541695404882112"/>
          <c:w val="0.90409375603197528"/>
          <c:h val="0.7244251286704021"/>
        </c:manualLayout>
      </c:layout>
      <c:lineChart>
        <c:grouping val="standard"/>
        <c:varyColors val="0"/>
        <c:ser>
          <c:idx val="1"/>
          <c:order val="0"/>
          <c:tx>
            <c:v>Pre-COVID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 &amp; Analysis'!$AC$161:$AC$207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Analysis'!$AF$161:$AF$207</c:f>
              <c:numCache>
                <c:formatCode>0.0%</c:formatCode>
                <c:ptCount val="47"/>
                <c:pt idx="0">
                  <c:v>0.01</c:v>
                </c:pt>
                <c:pt idx="1">
                  <c:v>8.0000000000001129E-3</c:v>
                </c:pt>
                <c:pt idx="2">
                  <c:v>5.0000000000000001E-3</c:v>
                </c:pt>
                <c:pt idx="3">
                  <c:v>6.9999999999998865E-3</c:v>
                </c:pt>
                <c:pt idx="4">
                  <c:v>8.0000000000001129E-3</c:v>
                </c:pt>
                <c:pt idx="5">
                  <c:v>2.9999999999998296E-3</c:v>
                </c:pt>
                <c:pt idx="6">
                  <c:v>2.5000000000000001E-2</c:v>
                </c:pt>
                <c:pt idx="7">
                  <c:v>0</c:v>
                </c:pt>
                <c:pt idx="8">
                  <c:v>0.01</c:v>
                </c:pt>
                <c:pt idx="9">
                  <c:v>4.0000000000000565E-3</c:v>
                </c:pt>
                <c:pt idx="10">
                  <c:v>9.9999999999994321E-4</c:v>
                </c:pt>
                <c:pt idx="11">
                  <c:v>1.0000000000002273E-3</c:v>
                </c:pt>
                <c:pt idx="12">
                  <c:v>-5.0000000000011363E-4</c:v>
                </c:pt>
                <c:pt idx="13">
                  <c:v>-5.0000000000011363E-4</c:v>
                </c:pt>
                <c:pt idx="14">
                  <c:v>1.0000000000002273E-3</c:v>
                </c:pt>
                <c:pt idx="15">
                  <c:v>3.9999999999997728E-3</c:v>
                </c:pt>
                <c:pt idx="16">
                  <c:v>3.0000000000001137E-3</c:v>
                </c:pt>
                <c:pt idx="17">
                  <c:v>9.9999999999994321E-4</c:v>
                </c:pt>
                <c:pt idx="18">
                  <c:v>4.0000000000000565E-3</c:v>
                </c:pt>
                <c:pt idx="19">
                  <c:v>3.0000000000001137E-3</c:v>
                </c:pt>
                <c:pt idx="20">
                  <c:v>5.0000000000000001E-3</c:v>
                </c:pt>
                <c:pt idx="21">
                  <c:v>3.9999999999997728E-3</c:v>
                </c:pt>
                <c:pt idx="22">
                  <c:v>2.0000000000001705E-3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mooth val="0"/>
          <c:extLst>
            <c:ext xmlns:c16="http://schemas.microsoft.com/office/drawing/2014/chart" uri="{C3380CC4-5D6E-409C-BE32-E72D297353CC}">
              <c16:uniqueId val="{00000001-6ADA-4D84-9887-23769AADCC12}"/>
            </c:ext>
          </c:extLst>
        </c:ser>
        <c:ser>
          <c:idx val="0"/>
          <c:order val="1"/>
          <c:tx>
            <c:v>Post-COVID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 &amp; Analysis'!$AC$161:$AC$207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Analysis'!$AG$161:$AG$207</c:f>
              <c:numCache>
                <c:formatCode>0.0%</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1.375E-2</c:v>
                </c:pt>
                <c:pt idx="25">
                  <c:v>-6.875E-3</c:v>
                </c:pt>
                <c:pt idx="26">
                  <c:v>-6.875E-3</c:v>
                </c:pt>
                <c:pt idx="27">
                  <c:v>0</c:v>
                </c:pt>
                <c:pt idx="28">
                  <c:v>0.02</c:v>
                </c:pt>
                <c:pt idx="29">
                  <c:v>2.9999999999998296E-3</c:v>
                </c:pt>
                <c:pt idx="30">
                  <c:v>0</c:v>
                </c:pt>
                <c:pt idx="31">
                  <c:v>5.0000000000000001E-3</c:v>
                </c:pt>
                <c:pt idx="32">
                  <c:v>5.0000000000000001E-3</c:v>
                </c:pt>
                <c:pt idx="33">
                  <c:v>3.0000000000001137E-3</c:v>
                </c:pt>
                <c:pt idx="34">
                  <c:v>9.0000000000000566E-3</c:v>
                </c:pt>
                <c:pt idx="35">
                  <c:v>2.9999999999998296E-3</c:v>
                </c:pt>
                <c:pt idx="36">
                  <c:v>6.0000000000002274E-3</c:v>
                </c:pt>
                <c:pt idx="37">
                  <c:v>2.8999999999999772E-2</c:v>
                </c:pt>
                <c:pt idx="38">
                  <c:v>1.0000000000002273E-3</c:v>
                </c:pt>
                <c:pt idx="39">
                  <c:v>0.01</c:v>
                </c:pt>
                <c:pt idx="40">
                  <c:v>1.6999999999999887E-2</c:v>
                </c:pt>
                <c:pt idx="41">
                  <c:v>0</c:v>
                </c:pt>
                <c:pt idx="42">
                  <c:v>9.0000000000000566E-3</c:v>
                </c:pt>
                <c:pt idx="43">
                  <c:v>9.0000000000000566E-3</c:v>
                </c:pt>
                <c:pt idx="44">
                  <c:v>8.9999999999997721E-3</c:v>
                </c:pt>
                <c:pt idx="45">
                  <c:v>9.0000000000000566E-3</c:v>
                </c:pt>
                <c:pt idx="46">
                  <c:v>7.0000000000001701E-3</c:v>
                </c:pt>
              </c:numCache>
            </c:numRef>
          </c:val>
          <c:smooth val="0"/>
          <c:extLst>
            <c:ext xmlns:c16="http://schemas.microsoft.com/office/drawing/2014/chart" uri="{C3380CC4-5D6E-409C-BE32-E72D297353CC}">
              <c16:uniqueId val="{00000000-6ADA-4D84-9887-23769AADCC12}"/>
            </c:ext>
          </c:extLst>
        </c:ser>
        <c:dLbls>
          <c:showLegendKey val="0"/>
          <c:showVal val="0"/>
          <c:showCatName val="0"/>
          <c:showSerName val="0"/>
          <c:showPercent val="0"/>
          <c:showBubbleSize val="0"/>
        </c:dLbls>
        <c:marker val="1"/>
        <c:smooth val="0"/>
        <c:axId val="2131844672"/>
        <c:axId val="2131843232"/>
      </c:lineChart>
      <c:catAx>
        <c:axId val="213184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43232"/>
        <c:crosses val="autoZero"/>
        <c:auto val="1"/>
        <c:lblAlgn val="ctr"/>
        <c:lblOffset val="100"/>
        <c:noMultiLvlLbl val="0"/>
      </c:catAx>
      <c:valAx>
        <c:axId val="2131843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Inflation %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44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M-o-M Inflation % - Pre VS Post COVID [HEALTH]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Pre-COVID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 &amp; Analysis'!$AN$161:$AN$207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Analysis'!$AQ$161:$AQ$207</c:f>
              <c:numCache>
                <c:formatCode>0.0%</c:formatCode>
                <c:ptCount val="47"/>
                <c:pt idx="0">
                  <c:v>8.9999999999997721E-3</c:v>
                </c:pt>
                <c:pt idx="1">
                  <c:v>8.0000000000001129E-3</c:v>
                </c:pt>
                <c:pt idx="2">
                  <c:v>1.9999999999998864E-3</c:v>
                </c:pt>
                <c:pt idx="3">
                  <c:v>8.0000000000001129E-3</c:v>
                </c:pt>
                <c:pt idx="4">
                  <c:v>6.9999999999998865E-3</c:v>
                </c:pt>
                <c:pt idx="5">
                  <c:v>7.0000000000001701E-3</c:v>
                </c:pt>
                <c:pt idx="6">
                  <c:v>3.6999999999999887E-2</c:v>
                </c:pt>
                <c:pt idx="7">
                  <c:v>0</c:v>
                </c:pt>
                <c:pt idx="8">
                  <c:v>2.8000000000000115E-2</c:v>
                </c:pt>
                <c:pt idx="9">
                  <c:v>1.9999999999998864E-3</c:v>
                </c:pt>
                <c:pt idx="10">
                  <c:v>5.0000000000000001E-3</c:v>
                </c:pt>
                <c:pt idx="11">
                  <c:v>5.9999999999999429E-3</c:v>
                </c:pt>
                <c:pt idx="12">
                  <c:v>3.5000000000002273E-3</c:v>
                </c:pt>
                <c:pt idx="13">
                  <c:v>3.4999999999999433E-3</c:v>
                </c:pt>
                <c:pt idx="14">
                  <c:v>5.0000000000000001E-3</c:v>
                </c:pt>
                <c:pt idx="15">
                  <c:v>5.0000000000000001E-3</c:v>
                </c:pt>
                <c:pt idx="16">
                  <c:v>5.9999999999999429E-3</c:v>
                </c:pt>
                <c:pt idx="17">
                  <c:v>5.0000000000000001E-3</c:v>
                </c:pt>
                <c:pt idx="18">
                  <c:v>4.0000000000000565E-3</c:v>
                </c:pt>
                <c:pt idx="19">
                  <c:v>5.0000000000000001E-3</c:v>
                </c:pt>
                <c:pt idx="20">
                  <c:v>5.0000000000000001E-3</c:v>
                </c:pt>
                <c:pt idx="21">
                  <c:v>7.9999999999998302E-3</c:v>
                </c:pt>
                <c:pt idx="22">
                  <c:v>5.0000000000000001E-3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mooth val="0"/>
          <c:extLst>
            <c:ext xmlns:c16="http://schemas.microsoft.com/office/drawing/2014/chart" uri="{C3380CC4-5D6E-409C-BE32-E72D297353CC}">
              <c16:uniqueId val="{00000001-F63B-462E-8C74-B2970CD43EF5}"/>
            </c:ext>
          </c:extLst>
        </c:ser>
        <c:ser>
          <c:idx val="0"/>
          <c:order val="1"/>
          <c:tx>
            <c:v>Post-COVID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 &amp; Analysis'!$AN$161:$AN$207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Analysis'!$AR$161:$AR$207</c:f>
              <c:numCache>
                <c:formatCode>0.0%</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2.1250000000000002E-2</c:v>
                </c:pt>
                <c:pt idx="25">
                  <c:v>-1.2499999999988632E-4</c:v>
                </c:pt>
                <c:pt idx="26">
                  <c:v>-1.2500000000017052E-4</c:v>
                </c:pt>
                <c:pt idx="27">
                  <c:v>0</c:v>
                </c:pt>
                <c:pt idx="28">
                  <c:v>5.9999999999999429E-3</c:v>
                </c:pt>
                <c:pt idx="29">
                  <c:v>5.9999999999999429E-3</c:v>
                </c:pt>
                <c:pt idx="30">
                  <c:v>7.0000000000001701E-3</c:v>
                </c:pt>
                <c:pt idx="31">
                  <c:v>8.9999999999997721E-3</c:v>
                </c:pt>
                <c:pt idx="32">
                  <c:v>1.1000000000000227E-2</c:v>
                </c:pt>
                <c:pt idx="33">
                  <c:v>0.01</c:v>
                </c:pt>
                <c:pt idx="34">
                  <c:v>0.02</c:v>
                </c:pt>
                <c:pt idx="35">
                  <c:v>3.9999999999997728E-3</c:v>
                </c:pt>
                <c:pt idx="36">
                  <c:v>6.0000000000002274E-3</c:v>
                </c:pt>
                <c:pt idx="37">
                  <c:v>3.5000000000000003E-2</c:v>
                </c:pt>
                <c:pt idx="38">
                  <c:v>5.0000000000000001E-3</c:v>
                </c:pt>
                <c:pt idx="39">
                  <c:v>6.9999999999998865E-3</c:v>
                </c:pt>
                <c:pt idx="40">
                  <c:v>1.4000000000000058E-2</c:v>
                </c:pt>
                <c:pt idx="41">
                  <c:v>0</c:v>
                </c:pt>
                <c:pt idx="42">
                  <c:v>6.9999999999998865E-3</c:v>
                </c:pt>
                <c:pt idx="43">
                  <c:v>8.0000000000001129E-3</c:v>
                </c:pt>
                <c:pt idx="44">
                  <c:v>6.9999999999998865E-3</c:v>
                </c:pt>
                <c:pt idx="45">
                  <c:v>8.0000000000001129E-3</c:v>
                </c:pt>
                <c:pt idx="46">
                  <c:v>7.9999999999998302E-3</c:v>
                </c:pt>
              </c:numCache>
            </c:numRef>
          </c:val>
          <c:smooth val="0"/>
          <c:extLst>
            <c:ext xmlns:c16="http://schemas.microsoft.com/office/drawing/2014/chart" uri="{C3380CC4-5D6E-409C-BE32-E72D297353CC}">
              <c16:uniqueId val="{00000000-F63B-462E-8C74-B2970CD43EF5}"/>
            </c:ext>
          </c:extLst>
        </c:ser>
        <c:dLbls>
          <c:showLegendKey val="0"/>
          <c:showVal val="0"/>
          <c:showCatName val="0"/>
          <c:showSerName val="0"/>
          <c:showPercent val="0"/>
          <c:showBubbleSize val="0"/>
        </c:dLbls>
        <c:marker val="1"/>
        <c:smooth val="0"/>
        <c:axId val="1970039072"/>
        <c:axId val="1970045312"/>
      </c:lineChart>
      <c:catAx>
        <c:axId val="1970039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45312"/>
        <c:crosses val="autoZero"/>
        <c:auto val="1"/>
        <c:lblAlgn val="ctr"/>
        <c:lblOffset val="100"/>
        <c:noMultiLvlLbl val="0"/>
      </c:catAx>
      <c:valAx>
        <c:axId val="19700453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Inflation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3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Categorical</a:t>
            </a:r>
            <a:r>
              <a:rPr lang="en-US" baseline="0"/>
              <a:t> Contribution of May 2023 CPI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'EDA &amp; Analysis'!$Q$13</c:f>
              <c:strCache>
                <c:ptCount val="1"/>
                <c:pt idx="0">
                  <c:v>Rural+Urban</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A6F-4F2A-B13A-5FB95C2C92E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A6F-4F2A-B13A-5FB95C2C92E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A6F-4F2A-B13A-5FB95C2C92E6}"/>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3A6F-4F2A-B13A-5FB95C2C92E6}"/>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3A6F-4F2A-B13A-5FB95C2C92E6}"/>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12999071494893E-2"/>
                      <c:h val="8.6040216550657383E-2"/>
                    </c:manualLayout>
                  </c15:layout>
                </c:ext>
                <c:ext xmlns:c16="http://schemas.microsoft.com/office/drawing/2014/chart" uri="{C3380CC4-5D6E-409C-BE32-E72D297353CC}">
                  <c16:uniqueId val="{00000001-3A6F-4F2A-B13A-5FB95C2C92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 &amp; Analysis'!$K$14:$K$18</c:f>
              <c:strCache>
                <c:ptCount val="5"/>
                <c:pt idx="0">
                  <c:v>Edible Items</c:v>
                </c:pt>
                <c:pt idx="1">
                  <c:v>Clothing and Footwears</c:v>
                </c:pt>
                <c:pt idx="2">
                  <c:v>Household &amp; Living Expenses</c:v>
                </c:pt>
                <c:pt idx="3">
                  <c:v>Self-Development and Well-Being</c:v>
                </c:pt>
                <c:pt idx="4">
                  <c:v>Sins &amp; Others</c:v>
                </c:pt>
              </c:strCache>
            </c:strRef>
          </c:cat>
          <c:val>
            <c:numRef>
              <c:f>'EDA &amp; Analysis'!$Q$14:$Q$18</c:f>
              <c:numCache>
                <c:formatCode>0%</c:formatCode>
                <c:ptCount val="5"/>
                <c:pt idx="0">
                  <c:v>0.49563853557923693</c:v>
                </c:pt>
                <c:pt idx="1">
                  <c:v>0.11885527672739775</c:v>
                </c:pt>
                <c:pt idx="2">
                  <c:v>0.15005156411137846</c:v>
                </c:pt>
                <c:pt idx="3">
                  <c:v>0.15452045376418017</c:v>
                </c:pt>
                <c:pt idx="4">
                  <c:v>8.0934169817806809E-2</c:v>
                </c:pt>
              </c:numCache>
            </c:numRef>
          </c:val>
          <c:extLst>
            <c:ext xmlns:c16="http://schemas.microsoft.com/office/drawing/2014/chart" uri="{C3380CC4-5D6E-409C-BE32-E72D297353CC}">
              <c16:uniqueId val="{0000000A-3A6F-4F2A-B13A-5FB95C2C92E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883165544418361"/>
          <c:y val="0.29731947122170371"/>
          <c:w val="0.36724076795414506"/>
          <c:h val="0.413331771743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 &amp; Analysis'!$F$67</c:f>
              <c:strCache>
                <c:ptCount val="1"/>
                <c:pt idx="0">
                  <c:v>Inflation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4.625699912510936E-2"/>
                  <c:y val="3.93864829396324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F1-48B5-9686-A69D778FE5C1}"/>
                </c:ext>
              </c:extLst>
            </c:dLbl>
            <c:dLbl>
              <c:idx val="6"/>
              <c:layout>
                <c:manualLayout>
                  <c:x val="-1.7229221347331684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1-48B5-9686-A69D778FE5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'EDA &amp; Analysis'!$C$69:$C$75</c:f>
              <c:numCache>
                <c:formatCode>General</c:formatCode>
                <c:ptCount val="7"/>
                <c:pt idx="0">
                  <c:v>2017</c:v>
                </c:pt>
                <c:pt idx="1">
                  <c:v>2018</c:v>
                </c:pt>
                <c:pt idx="2">
                  <c:v>2019</c:v>
                </c:pt>
                <c:pt idx="3">
                  <c:v>2020</c:v>
                </c:pt>
                <c:pt idx="4">
                  <c:v>2021</c:v>
                </c:pt>
                <c:pt idx="5">
                  <c:v>2022</c:v>
                </c:pt>
                <c:pt idx="6">
                  <c:v>2023</c:v>
                </c:pt>
              </c:numCache>
            </c:numRef>
          </c:cat>
          <c:val>
            <c:numRef>
              <c:f>'EDA &amp; Analysis'!$F$69:$F$75</c:f>
              <c:numCache>
                <c:formatCode>0.0%</c:formatCode>
                <c:ptCount val="7"/>
                <c:pt idx="0">
                  <c:v>6.899999999999977E-2</c:v>
                </c:pt>
                <c:pt idx="1">
                  <c:v>3.199999999999989E-2</c:v>
                </c:pt>
                <c:pt idx="2">
                  <c:v>0.10800000000000011</c:v>
                </c:pt>
                <c:pt idx="3">
                  <c:v>8.7000000000000174E-2</c:v>
                </c:pt>
                <c:pt idx="4">
                  <c:v>8.8999999999999774E-2</c:v>
                </c:pt>
                <c:pt idx="5">
                  <c:v>0.1</c:v>
                </c:pt>
                <c:pt idx="6" formatCode="0%">
                  <c:v>0</c:v>
                </c:pt>
              </c:numCache>
            </c:numRef>
          </c:val>
          <c:smooth val="0"/>
          <c:extLst>
            <c:ext xmlns:c16="http://schemas.microsoft.com/office/drawing/2014/chart" uri="{C3380CC4-5D6E-409C-BE32-E72D297353CC}">
              <c16:uniqueId val="{00000002-2CF1-48B5-9686-A69D778FE5C1}"/>
            </c:ext>
          </c:extLst>
        </c:ser>
        <c:dLbls>
          <c:dLblPos val="t"/>
          <c:showLegendKey val="0"/>
          <c:showVal val="1"/>
          <c:showCatName val="0"/>
          <c:showSerName val="0"/>
          <c:showPercent val="0"/>
          <c:showBubbleSize val="0"/>
        </c:dLbls>
        <c:marker val="1"/>
        <c:smooth val="0"/>
        <c:axId val="1495197711"/>
        <c:axId val="1495175151"/>
      </c:lineChart>
      <c:catAx>
        <c:axId val="149519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75151"/>
        <c:crosses val="autoZero"/>
        <c:auto val="1"/>
        <c:lblAlgn val="ctr"/>
        <c:lblOffset val="100"/>
        <c:noMultiLvlLbl val="0"/>
      </c:catAx>
      <c:valAx>
        <c:axId val="149517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97711"/>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a:t>
            </a:r>
            <a:r>
              <a:rPr lang="en-US" baseline="0"/>
              <a:t> CPI Index of Edible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Analysis'!$R$80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3.8142668116504158E-2"/>
                  <c:y val="4.17942178636747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7E-489D-AB84-3EA3465A1C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Analysis'!$M$81:$M$86</c:f>
              <c:numCache>
                <c:formatCode>General</c:formatCode>
                <c:ptCount val="6"/>
                <c:pt idx="0">
                  <c:v>2017</c:v>
                </c:pt>
                <c:pt idx="1">
                  <c:v>2018</c:v>
                </c:pt>
                <c:pt idx="2">
                  <c:v>2019</c:v>
                </c:pt>
                <c:pt idx="3">
                  <c:v>2020</c:v>
                </c:pt>
                <c:pt idx="4">
                  <c:v>2021</c:v>
                </c:pt>
                <c:pt idx="5">
                  <c:v>2022</c:v>
                </c:pt>
              </c:numCache>
            </c:numRef>
          </c:xVal>
          <c:yVal>
            <c:numRef>
              <c:f>'EDA &amp; Analysis'!$R$81:$R$86</c:f>
              <c:numCache>
                <c:formatCode>_(* #,##0.00_);_(* \(#,##0.00\);_(* "-"??_);_(@_)</c:formatCode>
                <c:ptCount val="6"/>
                <c:pt idx="0">
                  <c:v>5.0250000000000059E-2</c:v>
                </c:pt>
                <c:pt idx="1">
                  <c:v>-1.3416666666666971E-2</c:v>
                </c:pt>
                <c:pt idx="2">
                  <c:v>0.14591666666666697</c:v>
                </c:pt>
                <c:pt idx="3">
                  <c:v>0.13066666666666663</c:v>
                </c:pt>
                <c:pt idx="4">
                  <c:v>8.1000000000000225E-2</c:v>
                </c:pt>
                <c:pt idx="5">
                  <c:v>9.1416666666666799E-2</c:v>
                </c:pt>
              </c:numCache>
            </c:numRef>
          </c:yVal>
          <c:smooth val="0"/>
          <c:extLst>
            <c:ext xmlns:c16="http://schemas.microsoft.com/office/drawing/2014/chart" uri="{C3380CC4-5D6E-409C-BE32-E72D297353CC}">
              <c16:uniqueId val="{00000001-2F7E-489D-AB84-3EA3465A1C5E}"/>
            </c:ext>
          </c:extLst>
        </c:ser>
        <c:dLbls>
          <c:dLblPos val="t"/>
          <c:showLegendKey val="0"/>
          <c:showVal val="1"/>
          <c:showCatName val="0"/>
          <c:showSerName val="0"/>
          <c:showPercent val="0"/>
          <c:showBubbleSize val="0"/>
        </c:dLbls>
        <c:axId val="193584047"/>
        <c:axId val="193609007"/>
      </c:scatterChart>
      <c:valAx>
        <c:axId val="19358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3609007"/>
        <c:crosses val="autoZero"/>
        <c:crossBetween val="midCat"/>
      </c:valAx>
      <c:valAx>
        <c:axId val="193609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84047"/>
        <c:crosses val="autoZero"/>
        <c:crossBetween val="midCat"/>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 CPI Index of</a:t>
            </a:r>
            <a:r>
              <a:rPr lang="en-US" baseline="0"/>
              <a:t> Clothing &amp; Footwears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Analysis'!$W$80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6.2119123014362954E-2"/>
                  <c:y val="-5.7611421844299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DF-4AEE-A4B6-0C4954BA52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Analysis'!$T$81:$T$86</c:f>
              <c:numCache>
                <c:formatCode>General</c:formatCode>
                <c:ptCount val="6"/>
                <c:pt idx="0">
                  <c:v>2017</c:v>
                </c:pt>
                <c:pt idx="1">
                  <c:v>2018</c:v>
                </c:pt>
                <c:pt idx="2">
                  <c:v>2019</c:v>
                </c:pt>
                <c:pt idx="3">
                  <c:v>2020</c:v>
                </c:pt>
                <c:pt idx="4">
                  <c:v>2021</c:v>
                </c:pt>
                <c:pt idx="5">
                  <c:v>2022</c:v>
                </c:pt>
              </c:numCache>
            </c:numRef>
          </c:xVal>
          <c:yVal>
            <c:numRef>
              <c:f>'EDA &amp; Analysis'!$W$81:$W$86</c:f>
              <c:numCache>
                <c:formatCode>_(* #,##0.00_);_(* \(#,##0.00\);_(* "-"??_);_(@_)</c:formatCode>
                <c:ptCount val="6"/>
                <c:pt idx="0">
                  <c:v>5.7000000000000169E-2</c:v>
                </c:pt>
                <c:pt idx="1">
                  <c:v>4.2500000000000003E-2</c:v>
                </c:pt>
                <c:pt idx="2">
                  <c:v>2.5000000000000001E-2</c:v>
                </c:pt>
                <c:pt idx="3">
                  <c:v>4.1999999999999885E-2</c:v>
                </c:pt>
                <c:pt idx="4">
                  <c:v>0.12799999999999984</c:v>
                </c:pt>
                <c:pt idx="5">
                  <c:v>0.15199999999999989</c:v>
                </c:pt>
              </c:numCache>
            </c:numRef>
          </c:yVal>
          <c:smooth val="0"/>
          <c:extLst>
            <c:ext xmlns:c16="http://schemas.microsoft.com/office/drawing/2014/chart" uri="{C3380CC4-5D6E-409C-BE32-E72D297353CC}">
              <c16:uniqueId val="{00000001-0CDF-4AEE-A4B6-0C4954BA52EB}"/>
            </c:ext>
          </c:extLst>
        </c:ser>
        <c:dLbls>
          <c:dLblPos val="t"/>
          <c:showLegendKey val="0"/>
          <c:showVal val="1"/>
          <c:showCatName val="0"/>
          <c:showSerName val="0"/>
          <c:showPercent val="0"/>
          <c:showBubbleSize val="0"/>
        </c:dLbls>
        <c:axId val="193572527"/>
        <c:axId val="193566287"/>
      </c:scatterChart>
      <c:valAx>
        <c:axId val="193572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6287"/>
        <c:crosses val="autoZero"/>
        <c:crossBetween val="midCat"/>
      </c:valAx>
      <c:valAx>
        <c:axId val="193566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2527"/>
        <c:crosses val="autoZero"/>
        <c:crossBetween val="midCat"/>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ijn CPI Index of Household &amp; Living</a:t>
            </a:r>
            <a:r>
              <a:rPr lang="en-US" baseline="0"/>
              <a:t> Expenses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Analysis'!$AB$80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2.983066864415479E-2"/>
                  <c:y val="3.25303588079457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C1-4F4A-AABA-E305B529C8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Analysis'!$Y$81:$Y$86</c:f>
              <c:numCache>
                <c:formatCode>General</c:formatCode>
                <c:ptCount val="6"/>
                <c:pt idx="0">
                  <c:v>2017</c:v>
                </c:pt>
                <c:pt idx="1">
                  <c:v>2018</c:v>
                </c:pt>
                <c:pt idx="2">
                  <c:v>2019</c:v>
                </c:pt>
                <c:pt idx="3">
                  <c:v>2020</c:v>
                </c:pt>
                <c:pt idx="4">
                  <c:v>2021</c:v>
                </c:pt>
                <c:pt idx="5">
                  <c:v>2022</c:v>
                </c:pt>
              </c:numCache>
            </c:numRef>
          </c:xVal>
          <c:yVal>
            <c:numRef>
              <c:f>'EDA &amp; Analysis'!$AB$81:$AB$86</c:f>
              <c:numCache>
                <c:formatCode>_(* #,##0.00_);_(* \(#,##0.00\);_(* "-"??_);_(@_)</c:formatCode>
                <c:ptCount val="6"/>
                <c:pt idx="0">
                  <c:v>6.5250000000000058E-2</c:v>
                </c:pt>
                <c:pt idx="1">
                  <c:v>6.2000000000000173E-2</c:v>
                </c:pt>
                <c:pt idx="2">
                  <c:v>4.5000000000000283E-2</c:v>
                </c:pt>
                <c:pt idx="3">
                  <c:v>4.4499999999999887E-2</c:v>
                </c:pt>
                <c:pt idx="4">
                  <c:v>0.11474999999999995</c:v>
                </c:pt>
                <c:pt idx="5">
                  <c:v>0.10474999999999994</c:v>
                </c:pt>
              </c:numCache>
            </c:numRef>
          </c:yVal>
          <c:smooth val="0"/>
          <c:extLst>
            <c:ext xmlns:c16="http://schemas.microsoft.com/office/drawing/2014/chart" uri="{C3380CC4-5D6E-409C-BE32-E72D297353CC}">
              <c16:uniqueId val="{00000001-A8C1-4F4A-AABA-E305B529C801}"/>
            </c:ext>
          </c:extLst>
        </c:ser>
        <c:dLbls>
          <c:dLblPos val="t"/>
          <c:showLegendKey val="0"/>
          <c:showVal val="1"/>
          <c:showCatName val="0"/>
          <c:showSerName val="0"/>
          <c:showPercent val="0"/>
          <c:showBubbleSize val="0"/>
        </c:dLbls>
        <c:axId val="202116511"/>
        <c:axId val="202088671"/>
      </c:scatterChart>
      <c:valAx>
        <c:axId val="20211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8671"/>
        <c:crosses val="autoZero"/>
        <c:crossBetween val="midCat"/>
      </c:valAx>
      <c:valAx>
        <c:axId val="202088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6511"/>
        <c:crosses val="autoZero"/>
        <c:crossBetween val="midCat"/>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a:t>
            </a:r>
            <a:r>
              <a:rPr lang="en-US" baseline="0"/>
              <a:t> CPI Index of Self Dev &amp; Well Being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6991464730372"/>
          <c:y val="0.16597499115585568"/>
          <c:w val="0.80033967887669077"/>
          <c:h val="0.60435702718358764"/>
        </c:manualLayout>
      </c:layout>
      <c:scatterChart>
        <c:scatterStyle val="lineMarker"/>
        <c:varyColors val="0"/>
        <c:ser>
          <c:idx val="0"/>
          <c:order val="0"/>
          <c:tx>
            <c:strRef>
              <c:f>'EDA &amp; Analysis'!$AG$80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Analysis'!$AD$81:$AD$86</c:f>
              <c:numCache>
                <c:formatCode>General</c:formatCode>
                <c:ptCount val="6"/>
                <c:pt idx="0">
                  <c:v>2017</c:v>
                </c:pt>
                <c:pt idx="1">
                  <c:v>2018</c:v>
                </c:pt>
                <c:pt idx="2">
                  <c:v>2019</c:v>
                </c:pt>
                <c:pt idx="3">
                  <c:v>2020</c:v>
                </c:pt>
                <c:pt idx="4">
                  <c:v>2021</c:v>
                </c:pt>
                <c:pt idx="5">
                  <c:v>2022</c:v>
                </c:pt>
              </c:numCache>
            </c:numRef>
          </c:xVal>
          <c:yVal>
            <c:numRef>
              <c:f>'EDA &amp; Analysis'!$AG$81:$AG$86</c:f>
              <c:numCache>
                <c:formatCode>_(* #,##0.00_);_(* \(#,##0.00\);_(* "-"??_);_(@_)</c:formatCode>
                <c:ptCount val="6"/>
                <c:pt idx="0">
                  <c:v>4.6285714285714194E-2</c:v>
                </c:pt>
                <c:pt idx="1">
                  <c:v>7.8428571428571556E-2</c:v>
                </c:pt>
                <c:pt idx="2">
                  <c:v>6.0999999999999943E-2</c:v>
                </c:pt>
                <c:pt idx="3">
                  <c:v>8.3714285714285103E-2</c:v>
                </c:pt>
                <c:pt idx="4">
                  <c:v>7.8142857142857167E-2</c:v>
                </c:pt>
                <c:pt idx="5">
                  <c:v>0.10328571428571422</c:v>
                </c:pt>
              </c:numCache>
            </c:numRef>
          </c:yVal>
          <c:smooth val="0"/>
          <c:extLst>
            <c:ext xmlns:c16="http://schemas.microsoft.com/office/drawing/2014/chart" uri="{C3380CC4-5D6E-409C-BE32-E72D297353CC}">
              <c16:uniqueId val="{00000000-710E-42BC-9DCB-FFDBE19A1C01}"/>
            </c:ext>
          </c:extLst>
        </c:ser>
        <c:dLbls>
          <c:dLblPos val="t"/>
          <c:showLegendKey val="0"/>
          <c:showVal val="1"/>
          <c:showCatName val="0"/>
          <c:showSerName val="0"/>
          <c:showPercent val="0"/>
          <c:showBubbleSize val="0"/>
        </c:dLbls>
        <c:axId val="193579727"/>
        <c:axId val="193568687"/>
      </c:scatterChart>
      <c:valAx>
        <c:axId val="19357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687"/>
        <c:crosses val="autoZero"/>
        <c:crossBetween val="midCat"/>
      </c:valAx>
      <c:valAx>
        <c:axId val="193568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9727"/>
        <c:crosses val="autoZero"/>
        <c:crossBetween val="midCat"/>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Increment in</a:t>
            </a:r>
            <a:r>
              <a:rPr lang="en-US" baseline="0"/>
              <a:t> CPI Index of Sins &amp; Others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 &amp; Analysis'!$AL$80</c:f>
              <c:strCache>
                <c:ptCount val="1"/>
                <c:pt idx="0">
                  <c:v>Increment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5.3756999125109416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83-4AF3-BADC-998F2B0638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 &amp; Analysis'!$AI$81:$AI$86</c:f>
              <c:numCache>
                <c:formatCode>General</c:formatCode>
                <c:ptCount val="6"/>
                <c:pt idx="0">
                  <c:v>2017</c:v>
                </c:pt>
                <c:pt idx="1">
                  <c:v>2018</c:v>
                </c:pt>
                <c:pt idx="2">
                  <c:v>2019</c:v>
                </c:pt>
                <c:pt idx="3">
                  <c:v>2020</c:v>
                </c:pt>
                <c:pt idx="4">
                  <c:v>2021</c:v>
                </c:pt>
                <c:pt idx="5">
                  <c:v>2022</c:v>
                </c:pt>
              </c:numCache>
            </c:numRef>
          </c:xVal>
          <c:yVal>
            <c:numRef>
              <c:f>'EDA &amp; Analysis'!$AL$81:$AL$86</c:f>
              <c:numCache>
                <c:formatCode>_(* #,##0.00_);_(* \(#,##0.00\);_(* "-"??_);_(@_)</c:formatCode>
                <c:ptCount val="6"/>
                <c:pt idx="0">
                  <c:v>7.2999999999999551E-2</c:v>
                </c:pt>
                <c:pt idx="1">
                  <c:v>8.0000000000000279E-2</c:v>
                </c:pt>
                <c:pt idx="2">
                  <c:v>5.4499999999999889E-2</c:v>
                </c:pt>
                <c:pt idx="3">
                  <c:v>0.12</c:v>
                </c:pt>
                <c:pt idx="4">
                  <c:v>0.08</c:v>
                </c:pt>
                <c:pt idx="5">
                  <c:v>7.2000000000000175E-2</c:v>
                </c:pt>
              </c:numCache>
            </c:numRef>
          </c:yVal>
          <c:smooth val="0"/>
          <c:extLst>
            <c:ext xmlns:c16="http://schemas.microsoft.com/office/drawing/2014/chart" uri="{C3380CC4-5D6E-409C-BE32-E72D297353CC}">
              <c16:uniqueId val="{00000001-4283-4AF3-BADC-998F2B06380D}"/>
            </c:ext>
          </c:extLst>
        </c:ser>
        <c:dLbls>
          <c:dLblPos val="t"/>
          <c:showLegendKey val="0"/>
          <c:showVal val="1"/>
          <c:showCatName val="0"/>
          <c:showSerName val="0"/>
          <c:showPercent val="0"/>
          <c:showBubbleSize val="0"/>
        </c:dLbls>
        <c:axId val="202069951"/>
        <c:axId val="202081471"/>
      </c:scatterChart>
      <c:valAx>
        <c:axId val="20206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1471"/>
        <c:crosses val="autoZero"/>
        <c:crossBetween val="midCat"/>
      </c:valAx>
      <c:valAx>
        <c:axId val="2020814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Incrrement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69951"/>
        <c:crosses val="autoZero"/>
        <c:crossBetween val="midCat"/>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 Increment</a:t>
            </a:r>
            <a:r>
              <a:rPr lang="en-US" baseline="0"/>
              <a:t> in Inflation (June '22 - May'23)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 &amp; Analysis'!$D$116:$D$117</c:f>
              <c:strCache>
                <c:ptCount val="2"/>
                <c:pt idx="0">
                  <c:v>Increment </c:v>
                </c:pt>
                <c:pt idx="1">
                  <c:v> -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Analysis'!$B$118:$B$128</c:f>
              <c:strCache>
                <c:ptCount val="11"/>
                <c:pt idx="0">
                  <c:v>July '22</c:v>
                </c:pt>
                <c:pt idx="1">
                  <c:v>August '22</c:v>
                </c:pt>
                <c:pt idx="2">
                  <c:v>September '22</c:v>
                </c:pt>
                <c:pt idx="3">
                  <c:v>October '22</c:v>
                </c:pt>
                <c:pt idx="4">
                  <c:v>November '22</c:v>
                </c:pt>
                <c:pt idx="5">
                  <c:v>December '22</c:v>
                </c:pt>
                <c:pt idx="6">
                  <c:v>January '23</c:v>
                </c:pt>
                <c:pt idx="7">
                  <c:v>February '23</c:v>
                </c:pt>
                <c:pt idx="8">
                  <c:v>March '23</c:v>
                </c:pt>
                <c:pt idx="9">
                  <c:v>April '23</c:v>
                </c:pt>
                <c:pt idx="10">
                  <c:v>May '23</c:v>
                </c:pt>
              </c:strCache>
            </c:strRef>
          </c:cat>
          <c:val>
            <c:numRef>
              <c:f>'EDA &amp; Analysis'!$D$118:$D$128</c:f>
              <c:numCache>
                <c:formatCode>_ * #,##0.0_ ;_ * \-#,##0.0_ ;_ * "-"?_ ;_ @_ </c:formatCode>
                <c:ptCount val="11"/>
                <c:pt idx="0">
                  <c:v>0.35833333333334849</c:v>
                </c:pt>
                <c:pt idx="1">
                  <c:v>0.13333333333332575</c:v>
                </c:pt>
                <c:pt idx="2">
                  <c:v>0.84999999999999432</c:v>
                </c:pt>
                <c:pt idx="3">
                  <c:v>1.216666666666697</c:v>
                </c:pt>
                <c:pt idx="4">
                  <c:v>6.6666666666634455E-2</c:v>
                </c:pt>
                <c:pt idx="5">
                  <c:v>-0.91666666666665719</c:v>
                </c:pt>
                <c:pt idx="6">
                  <c:v>0.70833333333334281</c:v>
                </c:pt>
                <c:pt idx="7">
                  <c:v>-1.1583333333333599</c:v>
                </c:pt>
                <c:pt idx="8" formatCode="_ * #,##0.00_ ;_ * \-#,##0.00_ ;_ * &quot;-&quot;?_ ;_ @_ ">
                  <c:v>8.3333333333257542E-3</c:v>
                </c:pt>
                <c:pt idx="9">
                  <c:v>0.79166666666671404</c:v>
                </c:pt>
                <c:pt idx="10">
                  <c:v>1.3416666666666686</c:v>
                </c:pt>
              </c:numCache>
            </c:numRef>
          </c:val>
          <c:smooth val="0"/>
          <c:extLst>
            <c:ext xmlns:c16="http://schemas.microsoft.com/office/drawing/2014/chart" uri="{C3380CC4-5D6E-409C-BE32-E72D297353CC}">
              <c16:uniqueId val="{00000000-80A8-48CB-8FD1-D827A674AC66}"/>
            </c:ext>
          </c:extLst>
        </c:ser>
        <c:dLbls>
          <c:showLegendKey val="0"/>
          <c:showVal val="1"/>
          <c:showCatName val="0"/>
          <c:showSerName val="0"/>
          <c:showPercent val="0"/>
          <c:showBubbleSize val="0"/>
        </c:dLbls>
        <c:marker val="1"/>
        <c:smooth val="0"/>
        <c:axId val="777710751"/>
        <c:axId val="777706911"/>
      </c:lineChart>
      <c:catAx>
        <c:axId val="77771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706911"/>
        <c:crosses val="autoZero"/>
        <c:auto val="1"/>
        <c:lblAlgn val="ctr"/>
        <c:lblOffset val="100"/>
        <c:noMultiLvlLbl val="0"/>
      </c:catAx>
      <c:valAx>
        <c:axId val="777706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Increment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71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CPI</a:t>
            </a:r>
            <a:r>
              <a:rPr lang="en-IN" baseline="0"/>
              <a:t> Index of Sub-categories of Edible Items (May'22 vs May'23)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May'22</c:v>
          </c:tx>
          <c:spPr>
            <a:solidFill>
              <a:schemeClr val="accent1"/>
            </a:solidFill>
            <a:ln>
              <a:noFill/>
            </a:ln>
            <a:effectLst/>
          </c:spPr>
          <c:invertIfNegative val="0"/>
          <c:dLbls>
            <c:dLbl>
              <c:idx val="1"/>
              <c:layout>
                <c:manualLayout>
                  <c:x val="-4.2408825755269461E-3"/>
                  <c:y val="7.198705820068631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D9-495A-B5B3-C3148E2E18A9}"/>
                </c:ext>
              </c:extLst>
            </c:dLbl>
            <c:dLbl>
              <c:idx val="2"/>
              <c:layout>
                <c:manualLayout>
                  <c:x val="-8.481765151053892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D9-495A-B5B3-C3148E2E18A9}"/>
                </c:ext>
              </c:extLst>
            </c:dLbl>
            <c:dLbl>
              <c:idx val="5"/>
              <c:layout>
                <c:manualLayout>
                  <c:x val="-7.0681376258782437E-3"/>
                  <c:y val="-3.299368719609127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D9-495A-B5B3-C3148E2E18A9}"/>
                </c:ext>
              </c:extLst>
            </c:dLbl>
            <c:dLbl>
              <c:idx val="8"/>
              <c:layout>
                <c:manualLayout>
                  <c:x val="-1.1309020201405191E-2"/>
                  <c:y val="3.59935291003431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9D9-495A-B5B3-C3148E2E18A9}"/>
                </c:ext>
              </c:extLst>
            </c:dLbl>
            <c:dLbl>
              <c:idx val="10"/>
              <c:layout>
                <c:manualLayout>
                  <c:x val="-7.0681376258783478E-3"/>
                  <c:y val="1.43974116401372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D9-495A-B5B3-C3148E2E18A9}"/>
                </c:ext>
              </c:extLst>
            </c:dLbl>
            <c:dLbl>
              <c:idx val="11"/>
              <c:layout>
                <c:manualLayout>
                  <c:x val="-5.6545101007025953E-3"/>
                  <c:y val="1.07980587301029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D9-495A-B5B3-C3148E2E1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Analysis'!$O$116:$O$127</c:f>
              <c:strCache>
                <c:ptCount val="12"/>
                <c:pt idx="0">
                  <c:v> Cereals and products </c:v>
                </c:pt>
                <c:pt idx="1">
                  <c:v> Meat and fish </c:v>
                </c:pt>
                <c:pt idx="2">
                  <c:v> Egg </c:v>
                </c:pt>
                <c:pt idx="3">
                  <c:v> Milk and products </c:v>
                </c:pt>
                <c:pt idx="4">
                  <c:v> Oils and fats </c:v>
                </c:pt>
                <c:pt idx="5">
                  <c:v> Fruits </c:v>
                </c:pt>
                <c:pt idx="6">
                  <c:v> Vegetables </c:v>
                </c:pt>
                <c:pt idx="7">
                  <c:v> Pulses and products </c:v>
                </c:pt>
                <c:pt idx="8">
                  <c:v> Sugar and Confectionery </c:v>
                </c:pt>
                <c:pt idx="9">
                  <c:v> Spices </c:v>
                </c:pt>
                <c:pt idx="10">
                  <c:v> Non-alcoholic beverages </c:v>
                </c:pt>
                <c:pt idx="11">
                  <c:v> Prepared meals, snacks, sweets etc. </c:v>
                </c:pt>
              </c:strCache>
            </c:strRef>
          </c:cat>
          <c:val>
            <c:numRef>
              <c:f>'EDA &amp; Analysis'!$P$116:$P$127</c:f>
              <c:numCache>
                <c:formatCode>General</c:formatCode>
                <c:ptCount val="12"/>
                <c:pt idx="0">
                  <c:v>154.1</c:v>
                </c:pt>
                <c:pt idx="1">
                  <c:v>217</c:v>
                </c:pt>
                <c:pt idx="2">
                  <c:v>162.4</c:v>
                </c:pt>
                <c:pt idx="3">
                  <c:v>164.9</c:v>
                </c:pt>
                <c:pt idx="4">
                  <c:v>202.4</c:v>
                </c:pt>
                <c:pt idx="5">
                  <c:v>171</c:v>
                </c:pt>
                <c:pt idx="6">
                  <c:v>174.9</c:v>
                </c:pt>
                <c:pt idx="7">
                  <c:v>164.7</c:v>
                </c:pt>
                <c:pt idx="8">
                  <c:v>119.7</c:v>
                </c:pt>
                <c:pt idx="9">
                  <c:v>184.9</c:v>
                </c:pt>
                <c:pt idx="10">
                  <c:v>167.1</c:v>
                </c:pt>
                <c:pt idx="11">
                  <c:v>182.5</c:v>
                </c:pt>
              </c:numCache>
            </c:numRef>
          </c:val>
          <c:extLst>
            <c:ext xmlns:c16="http://schemas.microsoft.com/office/drawing/2014/chart" uri="{C3380CC4-5D6E-409C-BE32-E72D297353CC}">
              <c16:uniqueId val="{00000000-29D9-495A-B5B3-C3148E2E18A9}"/>
            </c:ext>
          </c:extLst>
        </c:ser>
        <c:ser>
          <c:idx val="1"/>
          <c:order val="1"/>
          <c:tx>
            <c:v>May'23</c:v>
          </c:tx>
          <c:spPr>
            <a:solidFill>
              <a:schemeClr val="accent2"/>
            </a:solidFill>
            <a:ln>
              <a:noFill/>
            </a:ln>
            <a:effectLst/>
          </c:spPr>
          <c:invertIfNegative val="0"/>
          <c:dLbls>
            <c:dLbl>
              <c:idx val="1"/>
              <c:layout>
                <c:manualLayout>
                  <c:x val="8.481765151053866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D9-495A-B5B3-C3148E2E18A9}"/>
                </c:ext>
              </c:extLst>
            </c:dLbl>
            <c:dLbl>
              <c:idx val="5"/>
              <c:layout>
                <c:manualLayout>
                  <c:x val="5.654510100702491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D9-495A-B5B3-C3148E2E18A9}"/>
                </c:ext>
              </c:extLst>
            </c:dLbl>
            <c:dLbl>
              <c:idx val="8"/>
              <c:layout>
                <c:manualLayout>
                  <c:x val="4.2408825755268428E-3"/>
                  <c:y val="-3.59935291003431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9D9-495A-B5B3-C3148E2E1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Analysis'!$O$116:$O$127</c:f>
              <c:strCache>
                <c:ptCount val="12"/>
                <c:pt idx="0">
                  <c:v> Cereals and products </c:v>
                </c:pt>
                <c:pt idx="1">
                  <c:v> Meat and fish </c:v>
                </c:pt>
                <c:pt idx="2">
                  <c:v> Egg </c:v>
                </c:pt>
                <c:pt idx="3">
                  <c:v> Milk and products </c:v>
                </c:pt>
                <c:pt idx="4">
                  <c:v> Oils and fats </c:v>
                </c:pt>
                <c:pt idx="5">
                  <c:v> Fruits </c:v>
                </c:pt>
                <c:pt idx="6">
                  <c:v> Vegetables </c:v>
                </c:pt>
                <c:pt idx="7">
                  <c:v> Pulses and products </c:v>
                </c:pt>
                <c:pt idx="8">
                  <c:v> Sugar and Confectionery </c:v>
                </c:pt>
                <c:pt idx="9">
                  <c:v> Spices </c:v>
                </c:pt>
                <c:pt idx="10">
                  <c:v> Non-alcoholic beverages </c:v>
                </c:pt>
                <c:pt idx="11">
                  <c:v> Prepared meals, snacks, sweets etc. </c:v>
                </c:pt>
              </c:strCache>
            </c:strRef>
          </c:cat>
          <c:val>
            <c:numRef>
              <c:f>'EDA &amp; Analysis'!$Q$116:$Q$127</c:f>
              <c:numCache>
                <c:formatCode>General</c:formatCode>
                <c:ptCount val="12"/>
                <c:pt idx="0">
                  <c:v>173.7</c:v>
                </c:pt>
                <c:pt idx="1">
                  <c:v>214.3</c:v>
                </c:pt>
                <c:pt idx="2">
                  <c:v>173.2</c:v>
                </c:pt>
                <c:pt idx="3">
                  <c:v>179.5</c:v>
                </c:pt>
                <c:pt idx="4">
                  <c:v>170</c:v>
                </c:pt>
                <c:pt idx="5">
                  <c:v>172.2</c:v>
                </c:pt>
                <c:pt idx="6">
                  <c:v>161</c:v>
                </c:pt>
                <c:pt idx="7">
                  <c:v>175.6</c:v>
                </c:pt>
                <c:pt idx="8">
                  <c:v>122.7</c:v>
                </c:pt>
                <c:pt idx="9">
                  <c:v>218</c:v>
                </c:pt>
                <c:pt idx="10">
                  <c:v>173.4</c:v>
                </c:pt>
                <c:pt idx="11">
                  <c:v>194.2</c:v>
                </c:pt>
              </c:numCache>
            </c:numRef>
          </c:val>
          <c:extLst>
            <c:ext xmlns:c16="http://schemas.microsoft.com/office/drawing/2014/chart" uri="{C3380CC4-5D6E-409C-BE32-E72D297353CC}">
              <c16:uniqueId val="{00000001-29D9-495A-B5B3-C3148E2E18A9}"/>
            </c:ext>
          </c:extLst>
        </c:ser>
        <c:dLbls>
          <c:dLblPos val="outEnd"/>
          <c:showLegendKey val="0"/>
          <c:showVal val="1"/>
          <c:showCatName val="0"/>
          <c:showSerName val="0"/>
          <c:showPercent val="0"/>
          <c:showBubbleSize val="0"/>
        </c:dLbls>
        <c:gapWidth val="186"/>
        <c:overlap val="-27"/>
        <c:axId val="1226850352"/>
        <c:axId val="1226855632"/>
      </c:barChart>
      <c:catAx>
        <c:axId val="122685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Sub-categories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55632"/>
        <c:crosses val="autoZero"/>
        <c:auto val="1"/>
        <c:lblAlgn val="ctr"/>
        <c:lblOffset val="100"/>
        <c:noMultiLvlLbl val="0"/>
      </c:catAx>
      <c:valAx>
        <c:axId val="1226855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CPI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50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Absolute Change in Index</a:t>
            </a:r>
            <a:r>
              <a:rPr lang="en-IN" b="1" baseline="0"/>
              <a:t> of Sub-categories FYI 22-23</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2"/>
            </a:solidFill>
            <a:ln>
              <a:solidFill>
                <a:schemeClr val="accent1"/>
              </a:solidFill>
            </a:ln>
            <a:effectLst/>
          </c:spPr>
          <c:invertIfNegative val="0"/>
          <c:dLbls>
            <c:dLbl>
              <c:idx val="1"/>
              <c:layout>
                <c:manualLayout>
                  <c:x val="1.3666191542327638E-3"/>
                  <c:y val="9.4078202574330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A5-4D4A-BFD9-CB4B37DCEF2F}"/>
                </c:ext>
              </c:extLst>
            </c:dLbl>
            <c:dLbl>
              <c:idx val="6"/>
              <c:layout>
                <c:manualLayout>
                  <c:x val="3.57648847844181E-4"/>
                  <c:y val="0.2003475182386275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A5-4D4A-BFD9-CB4B37DCEF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Analysis'!$O$116:$O$127</c:f>
              <c:strCache>
                <c:ptCount val="12"/>
                <c:pt idx="0">
                  <c:v> Cereals and products </c:v>
                </c:pt>
                <c:pt idx="1">
                  <c:v> Meat and fish </c:v>
                </c:pt>
                <c:pt idx="2">
                  <c:v> Egg </c:v>
                </c:pt>
                <c:pt idx="3">
                  <c:v> Milk and products </c:v>
                </c:pt>
                <c:pt idx="4">
                  <c:v> Oils and fats </c:v>
                </c:pt>
                <c:pt idx="5">
                  <c:v> Fruits </c:v>
                </c:pt>
                <c:pt idx="6">
                  <c:v> Vegetables </c:v>
                </c:pt>
                <c:pt idx="7">
                  <c:v> Pulses and products </c:v>
                </c:pt>
                <c:pt idx="8">
                  <c:v> Sugar and Confectionery </c:v>
                </c:pt>
                <c:pt idx="9">
                  <c:v> Spices </c:v>
                </c:pt>
                <c:pt idx="10">
                  <c:v> Non-alcoholic beverages </c:v>
                </c:pt>
                <c:pt idx="11">
                  <c:v> Prepared meals, snacks, sweets etc. </c:v>
                </c:pt>
              </c:strCache>
            </c:strRef>
          </c:cat>
          <c:val>
            <c:numRef>
              <c:f>'EDA &amp; Analysis'!$R$116:$R$127</c:f>
              <c:numCache>
                <c:formatCode>_(* #,##0.00_);_(* \(#,##0.00\);_(* "-"??_);_(@_)</c:formatCode>
                <c:ptCount val="12"/>
                <c:pt idx="0">
                  <c:v>19.599999999999994</c:v>
                </c:pt>
                <c:pt idx="1">
                  <c:v>-2.6999999999999886</c:v>
                </c:pt>
                <c:pt idx="2">
                  <c:v>10.799999999999983</c:v>
                </c:pt>
                <c:pt idx="3">
                  <c:v>14.599999999999994</c:v>
                </c:pt>
                <c:pt idx="4">
                  <c:v>-32.400000000000006</c:v>
                </c:pt>
                <c:pt idx="5">
                  <c:v>1.1999999999999886</c:v>
                </c:pt>
                <c:pt idx="6">
                  <c:v>-13.900000000000006</c:v>
                </c:pt>
                <c:pt idx="7">
                  <c:v>10.900000000000006</c:v>
                </c:pt>
                <c:pt idx="8">
                  <c:v>3</c:v>
                </c:pt>
                <c:pt idx="9">
                  <c:v>33.099999999999994</c:v>
                </c:pt>
                <c:pt idx="10">
                  <c:v>6.3000000000000114</c:v>
                </c:pt>
                <c:pt idx="11">
                  <c:v>11.699999999999989</c:v>
                </c:pt>
              </c:numCache>
            </c:numRef>
          </c:val>
          <c:extLst>
            <c:ext xmlns:c16="http://schemas.microsoft.com/office/drawing/2014/chart" uri="{C3380CC4-5D6E-409C-BE32-E72D297353CC}">
              <c16:uniqueId val="{00000002-7EA5-4D4A-BFD9-CB4B37DCEF2F}"/>
            </c:ext>
          </c:extLst>
        </c:ser>
        <c:dLbls>
          <c:dLblPos val="outEnd"/>
          <c:showLegendKey val="0"/>
          <c:showVal val="1"/>
          <c:showCatName val="0"/>
          <c:showSerName val="0"/>
          <c:showPercent val="0"/>
          <c:showBubbleSize val="0"/>
        </c:dLbls>
        <c:gapWidth val="219"/>
        <c:overlap val="-41"/>
        <c:axId val="1226805712"/>
        <c:axId val="1226799472"/>
      </c:barChart>
      <c:catAx>
        <c:axId val="122680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Sub-categories (Edible Items)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99472"/>
        <c:crosses val="autoZero"/>
        <c:auto val="1"/>
        <c:lblAlgn val="ctr"/>
        <c:lblOffset val="100"/>
        <c:noMultiLvlLbl val="0"/>
      </c:catAx>
      <c:valAx>
        <c:axId val="1226799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Absolute Change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0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M-o-M Inflation</a:t>
            </a:r>
            <a:r>
              <a:rPr lang="en-IN" b="1" baseline="0"/>
              <a:t> % - Pre VS Post COVID [FOOD]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Pre-COVID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 &amp; Analysis'!$O$161:$O$207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Analysis'!$R$161:$R$207</c:f>
              <c:numCache>
                <c:formatCode>0.0%</c:formatCode>
                <c:ptCount val="47"/>
                <c:pt idx="0">
                  <c:v>3.0000000000001137E-3</c:v>
                </c:pt>
                <c:pt idx="1">
                  <c:v>5.9999999999999429E-3</c:v>
                </c:pt>
                <c:pt idx="2">
                  <c:v>1.3000000000000114E-2</c:v>
                </c:pt>
                <c:pt idx="3">
                  <c:v>0.02</c:v>
                </c:pt>
                <c:pt idx="4">
                  <c:v>2.9999999999998296E-3</c:v>
                </c:pt>
                <c:pt idx="5">
                  <c:v>-1.2999999999999829E-2</c:v>
                </c:pt>
                <c:pt idx="6">
                  <c:v>-7.0000000000001701E-3</c:v>
                </c:pt>
                <c:pt idx="7">
                  <c:v>0</c:v>
                </c:pt>
                <c:pt idx="8">
                  <c:v>-1.4999999999999999E-2</c:v>
                </c:pt>
                <c:pt idx="9">
                  <c:v>-7.9999999999998302E-3</c:v>
                </c:pt>
                <c:pt idx="10">
                  <c:v>9.9999999999994321E-4</c:v>
                </c:pt>
                <c:pt idx="11">
                  <c:v>5.9999999999999429E-3</c:v>
                </c:pt>
                <c:pt idx="12">
                  <c:v>1.4000000000000058E-2</c:v>
                </c:pt>
                <c:pt idx="13">
                  <c:v>1.4000000000000058E-2</c:v>
                </c:pt>
                <c:pt idx="14">
                  <c:v>1.7999999999999829E-2</c:v>
                </c:pt>
                <c:pt idx="15">
                  <c:v>0.02</c:v>
                </c:pt>
                <c:pt idx="16">
                  <c:v>1.200000000000017E-2</c:v>
                </c:pt>
                <c:pt idx="17">
                  <c:v>1.0999999999999944E-2</c:v>
                </c:pt>
                <c:pt idx="18">
                  <c:v>2.5999999999999943E-2</c:v>
                </c:pt>
                <c:pt idx="19">
                  <c:v>2.3000000000000114E-2</c:v>
                </c:pt>
                <c:pt idx="20">
                  <c:v>3.0999999999999944E-2</c:v>
                </c:pt>
                <c:pt idx="21">
                  <c:v>-1.4999999999999999E-2</c:v>
                </c:pt>
                <c:pt idx="22">
                  <c:v>-0.03</c:v>
                </c:pt>
                <c:pt idx="23" formatCode="General">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mooth val="0"/>
          <c:extLst>
            <c:ext xmlns:c16="http://schemas.microsoft.com/office/drawing/2014/chart" uri="{C3380CC4-5D6E-409C-BE32-E72D297353CC}">
              <c16:uniqueId val="{00000000-A924-4A25-A16F-9B5E82C69B88}"/>
            </c:ext>
          </c:extLst>
        </c:ser>
        <c:ser>
          <c:idx val="1"/>
          <c:order val="1"/>
          <c:tx>
            <c:v>Post-COVID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 &amp; Analysis'!$O$161:$O$207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Analysis'!$S$161:$S$207</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formatCode="0.0%">
                  <c:v>2.5000000000000001E-2</c:v>
                </c:pt>
                <c:pt idx="25" formatCode="0.0%">
                  <c:v>1.2999999999999829E-2</c:v>
                </c:pt>
                <c:pt idx="26" formatCode="0.0%">
                  <c:v>1.3000000000000114E-2</c:v>
                </c:pt>
                <c:pt idx="27" formatCode="0.0%">
                  <c:v>0</c:v>
                </c:pt>
                <c:pt idx="28" formatCode="0.0%">
                  <c:v>0.03</c:v>
                </c:pt>
                <c:pt idx="29" formatCode="0.0%">
                  <c:v>0.01</c:v>
                </c:pt>
                <c:pt idx="30" formatCode="0.0%">
                  <c:v>3.4000000000000058E-2</c:v>
                </c:pt>
                <c:pt idx="31" formatCode="0.0%">
                  <c:v>3.2999999999999828E-2</c:v>
                </c:pt>
                <c:pt idx="32" formatCode="0.0%">
                  <c:v>7.0000000000001701E-3</c:v>
                </c:pt>
                <c:pt idx="33" formatCode="0.0%">
                  <c:v>-4.400000000000006E-2</c:v>
                </c:pt>
                <c:pt idx="34" formatCode="0.0%">
                  <c:v>-4.0999999999999946E-2</c:v>
                </c:pt>
                <c:pt idx="35" formatCode="0.0%">
                  <c:v>-2.0000000000001705E-3</c:v>
                </c:pt>
                <c:pt idx="36" formatCode="0.0%">
                  <c:v>1.3000000000000114E-2</c:v>
                </c:pt>
                <c:pt idx="37" formatCode="0.0%">
                  <c:v>2.6999999999999885E-2</c:v>
                </c:pt>
                <c:pt idx="38" formatCode="0.0%">
                  <c:v>1.9000000000000059E-2</c:v>
                </c:pt>
                <c:pt idx="39" formatCode="0.0%">
                  <c:v>1.4000000000000058E-2</c:v>
                </c:pt>
                <c:pt idx="40" formatCode="0.0%">
                  <c:v>0</c:v>
                </c:pt>
                <c:pt idx="41" formatCode="0.0%">
                  <c:v>0</c:v>
                </c:pt>
                <c:pt idx="42" formatCode="0.0%">
                  <c:v>3.6999999999999887E-2</c:v>
                </c:pt>
                <c:pt idx="43" formatCode="0.0%">
                  <c:v>0.02</c:v>
                </c:pt>
                <c:pt idx="44" formatCode="0.0%">
                  <c:v>-1.4999999999999999E-2</c:v>
                </c:pt>
                <c:pt idx="45" formatCode="0.0%">
                  <c:v>-1.7999999999999829E-2</c:v>
                </c:pt>
                <c:pt idx="46" formatCode="0.0%">
                  <c:v>-2.0000000000001705E-3</c:v>
                </c:pt>
              </c:numCache>
            </c:numRef>
          </c:val>
          <c:smooth val="0"/>
          <c:extLst>
            <c:ext xmlns:c16="http://schemas.microsoft.com/office/drawing/2014/chart" uri="{C3380CC4-5D6E-409C-BE32-E72D297353CC}">
              <c16:uniqueId val="{00000001-A924-4A25-A16F-9B5E82C69B88}"/>
            </c:ext>
          </c:extLst>
        </c:ser>
        <c:dLbls>
          <c:showLegendKey val="0"/>
          <c:showVal val="0"/>
          <c:showCatName val="0"/>
          <c:showSerName val="0"/>
          <c:showPercent val="0"/>
          <c:showBubbleSize val="0"/>
        </c:dLbls>
        <c:marker val="1"/>
        <c:smooth val="0"/>
        <c:axId val="1582754335"/>
        <c:axId val="1582744255"/>
      </c:lineChart>
      <c:catAx>
        <c:axId val="158275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582744255"/>
        <c:crosses val="autoZero"/>
        <c:auto val="1"/>
        <c:lblAlgn val="ctr"/>
        <c:lblOffset val="100"/>
        <c:tickMarkSkip val="1"/>
        <c:noMultiLvlLbl val="0"/>
      </c:catAx>
      <c:valAx>
        <c:axId val="1582744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Inflation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75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M-o-M Inflation % - Pre VS Post COVID [HEALTH]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189558106620536E-2"/>
          <c:y val="0.13047718628418586"/>
          <c:w val="0.89123535147035693"/>
          <c:h val="0.61734400927345856"/>
        </c:manualLayout>
      </c:layout>
      <c:lineChart>
        <c:grouping val="standard"/>
        <c:varyColors val="0"/>
        <c:ser>
          <c:idx val="1"/>
          <c:order val="0"/>
          <c:tx>
            <c:v>Pre-COVID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 &amp; Analysis'!$AN$161:$AN$207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Analysis'!$AQ$161:$AQ$207</c:f>
              <c:numCache>
                <c:formatCode>0.0%</c:formatCode>
                <c:ptCount val="47"/>
                <c:pt idx="0">
                  <c:v>8.9999999999997721E-3</c:v>
                </c:pt>
                <c:pt idx="1">
                  <c:v>8.0000000000001129E-3</c:v>
                </c:pt>
                <c:pt idx="2">
                  <c:v>1.9999999999998864E-3</c:v>
                </c:pt>
                <c:pt idx="3">
                  <c:v>8.0000000000001129E-3</c:v>
                </c:pt>
                <c:pt idx="4">
                  <c:v>6.9999999999998865E-3</c:v>
                </c:pt>
                <c:pt idx="5">
                  <c:v>7.0000000000001701E-3</c:v>
                </c:pt>
                <c:pt idx="6">
                  <c:v>3.6999999999999887E-2</c:v>
                </c:pt>
                <c:pt idx="7">
                  <c:v>0</c:v>
                </c:pt>
                <c:pt idx="8">
                  <c:v>2.8000000000000115E-2</c:v>
                </c:pt>
                <c:pt idx="9">
                  <c:v>1.9999999999998864E-3</c:v>
                </c:pt>
                <c:pt idx="10">
                  <c:v>5.0000000000000001E-3</c:v>
                </c:pt>
                <c:pt idx="11">
                  <c:v>5.9999999999999429E-3</c:v>
                </c:pt>
                <c:pt idx="12">
                  <c:v>3.5000000000002273E-3</c:v>
                </c:pt>
                <c:pt idx="13">
                  <c:v>3.4999999999999433E-3</c:v>
                </c:pt>
                <c:pt idx="14">
                  <c:v>5.0000000000000001E-3</c:v>
                </c:pt>
                <c:pt idx="15">
                  <c:v>5.0000000000000001E-3</c:v>
                </c:pt>
                <c:pt idx="16">
                  <c:v>5.9999999999999429E-3</c:v>
                </c:pt>
                <c:pt idx="17">
                  <c:v>5.0000000000000001E-3</c:v>
                </c:pt>
                <c:pt idx="18">
                  <c:v>4.0000000000000565E-3</c:v>
                </c:pt>
                <c:pt idx="19">
                  <c:v>5.0000000000000001E-3</c:v>
                </c:pt>
                <c:pt idx="20">
                  <c:v>5.0000000000000001E-3</c:v>
                </c:pt>
                <c:pt idx="21">
                  <c:v>7.9999999999998302E-3</c:v>
                </c:pt>
                <c:pt idx="22">
                  <c:v>5.0000000000000001E-3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mooth val="0"/>
          <c:extLst>
            <c:ext xmlns:c16="http://schemas.microsoft.com/office/drawing/2014/chart" uri="{C3380CC4-5D6E-409C-BE32-E72D297353CC}">
              <c16:uniqueId val="{00000000-E64B-4507-A6F4-F8BE5D5C9B4C}"/>
            </c:ext>
          </c:extLst>
        </c:ser>
        <c:ser>
          <c:idx val="0"/>
          <c:order val="1"/>
          <c:tx>
            <c:v>Post-COVID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 &amp; Analysis'!$AN$161:$AN$207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Analysis'!$AR$161:$AR$207</c:f>
              <c:numCache>
                <c:formatCode>0.0%</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2.1250000000000002E-2</c:v>
                </c:pt>
                <c:pt idx="25">
                  <c:v>-1.2499999999988632E-4</c:v>
                </c:pt>
                <c:pt idx="26">
                  <c:v>-1.2500000000017052E-4</c:v>
                </c:pt>
                <c:pt idx="27">
                  <c:v>0</c:v>
                </c:pt>
                <c:pt idx="28">
                  <c:v>5.9999999999999429E-3</c:v>
                </c:pt>
                <c:pt idx="29">
                  <c:v>5.9999999999999429E-3</c:v>
                </c:pt>
                <c:pt idx="30">
                  <c:v>7.0000000000001701E-3</c:v>
                </c:pt>
                <c:pt idx="31">
                  <c:v>8.9999999999997721E-3</c:v>
                </c:pt>
                <c:pt idx="32">
                  <c:v>1.1000000000000227E-2</c:v>
                </c:pt>
                <c:pt idx="33">
                  <c:v>0.01</c:v>
                </c:pt>
                <c:pt idx="34">
                  <c:v>0.02</c:v>
                </c:pt>
                <c:pt idx="35">
                  <c:v>3.9999999999997728E-3</c:v>
                </c:pt>
                <c:pt idx="36">
                  <c:v>6.0000000000002274E-3</c:v>
                </c:pt>
                <c:pt idx="37">
                  <c:v>3.5000000000000003E-2</c:v>
                </c:pt>
                <c:pt idx="38">
                  <c:v>5.0000000000000001E-3</c:v>
                </c:pt>
                <c:pt idx="39">
                  <c:v>6.9999999999998865E-3</c:v>
                </c:pt>
                <c:pt idx="40">
                  <c:v>1.4000000000000058E-2</c:v>
                </c:pt>
                <c:pt idx="41">
                  <c:v>0</c:v>
                </c:pt>
                <c:pt idx="42">
                  <c:v>6.9999999999998865E-3</c:v>
                </c:pt>
                <c:pt idx="43">
                  <c:v>8.0000000000001129E-3</c:v>
                </c:pt>
                <c:pt idx="44">
                  <c:v>6.9999999999998865E-3</c:v>
                </c:pt>
                <c:pt idx="45">
                  <c:v>8.0000000000001129E-3</c:v>
                </c:pt>
                <c:pt idx="46">
                  <c:v>7.9999999999998302E-3</c:v>
                </c:pt>
              </c:numCache>
            </c:numRef>
          </c:val>
          <c:smooth val="0"/>
          <c:extLst>
            <c:ext xmlns:c16="http://schemas.microsoft.com/office/drawing/2014/chart" uri="{C3380CC4-5D6E-409C-BE32-E72D297353CC}">
              <c16:uniqueId val="{00000001-E64B-4507-A6F4-F8BE5D5C9B4C}"/>
            </c:ext>
          </c:extLst>
        </c:ser>
        <c:dLbls>
          <c:showLegendKey val="0"/>
          <c:showVal val="0"/>
          <c:showCatName val="0"/>
          <c:showSerName val="0"/>
          <c:showPercent val="0"/>
          <c:showBubbleSize val="0"/>
        </c:dLbls>
        <c:marker val="1"/>
        <c:smooth val="0"/>
        <c:axId val="1970039072"/>
        <c:axId val="1970045312"/>
      </c:lineChart>
      <c:catAx>
        <c:axId val="1970039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45312"/>
        <c:crosses val="autoZero"/>
        <c:auto val="1"/>
        <c:lblAlgn val="ctr"/>
        <c:lblOffset val="100"/>
        <c:noMultiLvlLbl val="0"/>
      </c:catAx>
      <c:valAx>
        <c:axId val="19700453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Inflation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3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M-o-M Inflation % - Pre VS Post COVID [HOUSEHOLD GOODS &amp; SERVICES]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0892077839383E-2"/>
          <c:y val="0.11541695404882112"/>
          <c:w val="0.90409375603197528"/>
          <c:h val="0.7244251286704021"/>
        </c:manualLayout>
      </c:layout>
      <c:lineChart>
        <c:grouping val="standard"/>
        <c:varyColors val="0"/>
        <c:ser>
          <c:idx val="1"/>
          <c:order val="0"/>
          <c:tx>
            <c:v>Pre-COVID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 &amp; Analysis'!$AC$161:$AC$207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Analysis'!$AF$161:$AF$207</c:f>
              <c:numCache>
                <c:formatCode>0.0%</c:formatCode>
                <c:ptCount val="47"/>
                <c:pt idx="0">
                  <c:v>0.01</c:v>
                </c:pt>
                <c:pt idx="1">
                  <c:v>8.0000000000001129E-3</c:v>
                </c:pt>
                <c:pt idx="2">
                  <c:v>5.0000000000000001E-3</c:v>
                </c:pt>
                <c:pt idx="3">
                  <c:v>6.9999999999998865E-3</c:v>
                </c:pt>
                <c:pt idx="4">
                  <c:v>8.0000000000001129E-3</c:v>
                </c:pt>
                <c:pt idx="5">
                  <c:v>2.9999999999998296E-3</c:v>
                </c:pt>
                <c:pt idx="6">
                  <c:v>2.5000000000000001E-2</c:v>
                </c:pt>
                <c:pt idx="7">
                  <c:v>0</c:v>
                </c:pt>
                <c:pt idx="8">
                  <c:v>0.01</c:v>
                </c:pt>
                <c:pt idx="9">
                  <c:v>4.0000000000000565E-3</c:v>
                </c:pt>
                <c:pt idx="10">
                  <c:v>9.9999999999994321E-4</c:v>
                </c:pt>
                <c:pt idx="11">
                  <c:v>1.0000000000002273E-3</c:v>
                </c:pt>
                <c:pt idx="12">
                  <c:v>-5.0000000000011363E-4</c:v>
                </c:pt>
                <c:pt idx="13">
                  <c:v>-5.0000000000011363E-4</c:v>
                </c:pt>
                <c:pt idx="14">
                  <c:v>1.0000000000002273E-3</c:v>
                </c:pt>
                <c:pt idx="15">
                  <c:v>3.9999999999997728E-3</c:v>
                </c:pt>
                <c:pt idx="16">
                  <c:v>3.0000000000001137E-3</c:v>
                </c:pt>
                <c:pt idx="17">
                  <c:v>9.9999999999994321E-4</c:v>
                </c:pt>
                <c:pt idx="18">
                  <c:v>4.0000000000000565E-3</c:v>
                </c:pt>
                <c:pt idx="19">
                  <c:v>3.0000000000001137E-3</c:v>
                </c:pt>
                <c:pt idx="20">
                  <c:v>5.0000000000000001E-3</c:v>
                </c:pt>
                <c:pt idx="21">
                  <c:v>3.9999999999997728E-3</c:v>
                </c:pt>
                <c:pt idx="22">
                  <c:v>2.0000000000001705E-3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smooth val="0"/>
          <c:extLst>
            <c:ext xmlns:c16="http://schemas.microsoft.com/office/drawing/2014/chart" uri="{C3380CC4-5D6E-409C-BE32-E72D297353CC}">
              <c16:uniqueId val="{00000000-0B9D-48F3-A131-DFE055FDDEDB}"/>
            </c:ext>
          </c:extLst>
        </c:ser>
        <c:ser>
          <c:idx val="0"/>
          <c:order val="1"/>
          <c:tx>
            <c:v>Post-COVID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 &amp; Analysis'!$AC$161:$AC$207</c:f>
              <c:strCache>
                <c:ptCount val="47"/>
                <c:pt idx="0">
                  <c:v>Apr 2018</c:v>
                </c:pt>
                <c:pt idx="1">
                  <c:v>May 2018</c:v>
                </c:pt>
                <c:pt idx="2">
                  <c:v>Jun 2018</c:v>
                </c:pt>
                <c:pt idx="3">
                  <c:v>Jul 2018</c:v>
                </c:pt>
                <c:pt idx="4">
                  <c:v>Aug 2018</c:v>
                </c:pt>
                <c:pt idx="5">
                  <c:v>Sep 2018</c:v>
                </c:pt>
                <c:pt idx="6">
                  <c:v>Oct 2018</c:v>
                </c:pt>
                <c:pt idx="7">
                  <c:v>Nov 2018</c:v>
                </c:pt>
                <c:pt idx="8">
                  <c:v>Dec 2018</c:v>
                </c:pt>
                <c:pt idx="9">
                  <c:v>Jan 2019</c:v>
                </c:pt>
                <c:pt idx="10">
                  <c:v>Feb 2019</c:v>
                </c:pt>
                <c:pt idx="11">
                  <c:v>Mar 2019</c:v>
                </c:pt>
                <c:pt idx="12">
                  <c:v>Apr 2019</c:v>
                </c:pt>
                <c:pt idx="13">
                  <c:v>May 2019</c:v>
                </c:pt>
                <c:pt idx="14">
                  <c:v>Jun 2019</c:v>
                </c:pt>
                <c:pt idx="15">
                  <c:v>Jul 2019</c:v>
                </c:pt>
                <c:pt idx="16">
                  <c:v>Aug 2019</c:v>
                </c:pt>
                <c:pt idx="17">
                  <c:v>Sep 2019</c:v>
                </c:pt>
                <c:pt idx="18">
                  <c:v>Oct 2019</c:v>
                </c:pt>
                <c:pt idx="19">
                  <c:v>Nov 2019</c:v>
                </c:pt>
                <c:pt idx="20">
                  <c:v>Dec 2019</c:v>
                </c:pt>
                <c:pt idx="21">
                  <c:v>Jan 2020</c:v>
                </c:pt>
                <c:pt idx="22">
                  <c:v>Feb 2020</c:v>
                </c:pt>
                <c:pt idx="23">
                  <c:v>Mar 2020</c:v>
                </c:pt>
                <c:pt idx="24">
                  <c:v>Apr 2020</c:v>
                </c:pt>
                <c:pt idx="25">
                  <c:v>May 2020</c:v>
                </c:pt>
                <c:pt idx="26">
                  <c:v>Jun 2020</c:v>
                </c:pt>
                <c:pt idx="27">
                  <c:v>Jul 2020</c:v>
                </c:pt>
                <c:pt idx="28">
                  <c:v>Aug 2020</c:v>
                </c:pt>
                <c:pt idx="29">
                  <c:v>Sep 2020</c:v>
                </c:pt>
                <c:pt idx="30">
                  <c:v>Oct 2020</c:v>
                </c:pt>
                <c:pt idx="31">
                  <c:v>Nov 2020</c:v>
                </c:pt>
                <c:pt idx="32">
                  <c:v>Dec 2020</c:v>
                </c:pt>
                <c:pt idx="33">
                  <c:v>Jan 2021</c:v>
                </c:pt>
                <c:pt idx="34">
                  <c:v>Feb 2021</c:v>
                </c:pt>
                <c:pt idx="35">
                  <c:v>Mar 2021</c:v>
                </c:pt>
                <c:pt idx="36">
                  <c:v>Apr 2021</c:v>
                </c:pt>
                <c:pt idx="37">
                  <c:v>May 2021</c:v>
                </c:pt>
                <c:pt idx="38">
                  <c:v>Jun 2021</c:v>
                </c:pt>
                <c:pt idx="39">
                  <c:v>Jul 2021</c:v>
                </c:pt>
                <c:pt idx="40">
                  <c:v>Aug 2021</c:v>
                </c:pt>
                <c:pt idx="41">
                  <c:v>Sep 2021</c:v>
                </c:pt>
                <c:pt idx="42">
                  <c:v>Oct 2021</c:v>
                </c:pt>
                <c:pt idx="43">
                  <c:v>Nov 2021</c:v>
                </c:pt>
                <c:pt idx="44">
                  <c:v>Dec 2021</c:v>
                </c:pt>
                <c:pt idx="45">
                  <c:v>Jan 2022</c:v>
                </c:pt>
                <c:pt idx="46">
                  <c:v>Feb 2022</c:v>
                </c:pt>
              </c:strCache>
            </c:strRef>
          </c:cat>
          <c:val>
            <c:numRef>
              <c:f>'EDA &amp; Analysis'!$AG$161:$AG$207</c:f>
              <c:numCache>
                <c:formatCode>0.0%</c:formatCode>
                <c:ptCount val="4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1.375E-2</c:v>
                </c:pt>
                <c:pt idx="25">
                  <c:v>-6.875E-3</c:v>
                </c:pt>
                <c:pt idx="26">
                  <c:v>-6.875E-3</c:v>
                </c:pt>
                <c:pt idx="27">
                  <c:v>0</c:v>
                </c:pt>
                <c:pt idx="28">
                  <c:v>0.02</c:v>
                </c:pt>
                <c:pt idx="29">
                  <c:v>2.9999999999998296E-3</c:v>
                </c:pt>
                <c:pt idx="30">
                  <c:v>0</c:v>
                </c:pt>
                <c:pt idx="31">
                  <c:v>5.0000000000000001E-3</c:v>
                </c:pt>
                <c:pt idx="32">
                  <c:v>5.0000000000000001E-3</c:v>
                </c:pt>
                <c:pt idx="33">
                  <c:v>3.0000000000001137E-3</c:v>
                </c:pt>
                <c:pt idx="34">
                  <c:v>9.0000000000000566E-3</c:v>
                </c:pt>
                <c:pt idx="35">
                  <c:v>2.9999999999998296E-3</c:v>
                </c:pt>
                <c:pt idx="36">
                  <c:v>6.0000000000002274E-3</c:v>
                </c:pt>
                <c:pt idx="37">
                  <c:v>2.8999999999999772E-2</c:v>
                </c:pt>
                <c:pt idx="38">
                  <c:v>1.0000000000002273E-3</c:v>
                </c:pt>
                <c:pt idx="39">
                  <c:v>0.01</c:v>
                </c:pt>
                <c:pt idx="40">
                  <c:v>1.6999999999999887E-2</c:v>
                </c:pt>
                <c:pt idx="41">
                  <c:v>0</c:v>
                </c:pt>
                <c:pt idx="42">
                  <c:v>9.0000000000000566E-3</c:v>
                </c:pt>
                <c:pt idx="43">
                  <c:v>9.0000000000000566E-3</c:v>
                </c:pt>
                <c:pt idx="44">
                  <c:v>8.9999999999997721E-3</c:v>
                </c:pt>
                <c:pt idx="45">
                  <c:v>9.0000000000000566E-3</c:v>
                </c:pt>
                <c:pt idx="46">
                  <c:v>7.0000000000001701E-3</c:v>
                </c:pt>
              </c:numCache>
            </c:numRef>
          </c:val>
          <c:smooth val="0"/>
          <c:extLst>
            <c:ext xmlns:c16="http://schemas.microsoft.com/office/drawing/2014/chart" uri="{C3380CC4-5D6E-409C-BE32-E72D297353CC}">
              <c16:uniqueId val="{00000001-0B9D-48F3-A131-DFE055FDDEDB}"/>
            </c:ext>
          </c:extLst>
        </c:ser>
        <c:dLbls>
          <c:showLegendKey val="0"/>
          <c:showVal val="0"/>
          <c:showCatName val="0"/>
          <c:showSerName val="0"/>
          <c:showPercent val="0"/>
          <c:showBubbleSize val="0"/>
        </c:dLbls>
        <c:marker val="1"/>
        <c:smooth val="0"/>
        <c:axId val="2131844672"/>
        <c:axId val="2131843232"/>
      </c:lineChart>
      <c:catAx>
        <c:axId val="213184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43232"/>
        <c:crosses val="autoZero"/>
        <c:auto val="1"/>
        <c:lblAlgn val="ctr"/>
        <c:lblOffset val="100"/>
        <c:noMultiLvlLbl val="0"/>
      </c:catAx>
      <c:valAx>
        <c:axId val="21318432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Inflation %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844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xdr:col>
      <xdr:colOff>2156460</xdr:colOff>
      <xdr:row>5</xdr:row>
      <xdr:rowOff>182880</xdr:rowOff>
    </xdr:from>
    <xdr:to>
      <xdr:col>2</xdr:col>
      <xdr:colOff>563880</xdr:colOff>
      <xdr:row>5</xdr:row>
      <xdr:rowOff>182880</xdr:rowOff>
    </xdr:to>
    <xdr:cxnSp macro="">
      <xdr:nvCxnSpPr>
        <xdr:cNvPr id="6" name="Straight Arrow Connector 5">
          <a:extLst>
            <a:ext uri="{FF2B5EF4-FFF2-40B4-BE49-F238E27FC236}">
              <a16:creationId xmlns:a16="http://schemas.microsoft.com/office/drawing/2014/main" id="{73470781-B63B-FE96-DD97-DA12DFDC8EF4}"/>
            </a:ext>
          </a:extLst>
        </xdr:cNvPr>
        <xdr:cNvCxnSpPr/>
      </xdr:nvCxnSpPr>
      <xdr:spPr>
        <a:xfrm flipH="1">
          <a:off x="2766060" y="1181100"/>
          <a:ext cx="5715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114300</xdr:colOff>
      <xdr:row>20</xdr:row>
      <xdr:rowOff>83820</xdr:rowOff>
    </xdr:from>
    <xdr:to>
      <xdr:col>14</xdr:col>
      <xdr:colOff>548640</xdr:colOff>
      <xdr:row>37</xdr:row>
      <xdr:rowOff>45720</xdr:rowOff>
    </xdr:to>
    <xdr:graphicFrame macro="">
      <xdr:nvGraphicFramePr>
        <xdr:cNvPr id="15" name="Chart 14">
          <a:extLst>
            <a:ext uri="{FF2B5EF4-FFF2-40B4-BE49-F238E27FC236}">
              <a16:creationId xmlns:a16="http://schemas.microsoft.com/office/drawing/2014/main" id="{D67D36DA-411D-C2F9-B909-47202BD90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220980</xdr:colOff>
      <xdr:row>22</xdr:row>
      <xdr:rowOff>83820</xdr:rowOff>
    </xdr:from>
    <xdr:to>
      <xdr:col>15</xdr:col>
      <xdr:colOff>68580</xdr:colOff>
      <xdr:row>24</xdr:row>
      <xdr:rowOff>144780</xdr:rowOff>
    </xdr:to>
    <xdr:sp macro="" textlink="">
      <xdr:nvSpPr>
        <xdr:cNvPr id="16" name="Callout: Line 15">
          <a:extLst>
            <a:ext uri="{FF2B5EF4-FFF2-40B4-BE49-F238E27FC236}">
              <a16:creationId xmlns:a16="http://schemas.microsoft.com/office/drawing/2014/main" id="{926F0000-9353-3216-E697-0EE0B8F475B3}"/>
            </a:ext>
          </a:extLst>
        </xdr:cNvPr>
        <xdr:cNvSpPr/>
      </xdr:nvSpPr>
      <xdr:spPr>
        <a:xfrm>
          <a:off x="20360640" y="4457700"/>
          <a:ext cx="3009900" cy="457200"/>
        </a:xfrm>
        <a:prstGeom prst="borderCallout1">
          <a:avLst>
            <a:gd name="adj1" fmla="val 55618"/>
            <a:gd name="adj2" fmla="val -2673"/>
            <a:gd name="adj3" fmla="val 217059"/>
            <a:gd name="adj4" fmla="val -53146"/>
          </a:avLst>
        </a:prstGeom>
        <a:ln>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a:solidFill>
                <a:sysClr val="windowText" lastClr="000000"/>
              </a:solidFill>
            </a:rPr>
            <a:t>Edible Items has the highest contribution</a:t>
          </a:r>
          <a:r>
            <a:rPr lang="en-IN" sz="1100" baseline="0">
              <a:solidFill>
                <a:sysClr val="windowText" lastClr="000000"/>
              </a:solidFill>
            </a:rPr>
            <a:t> (50%) towards CPI.</a:t>
          </a:r>
          <a:endParaRPr lang="en-IN" sz="1100">
            <a:solidFill>
              <a:sysClr val="windowText" lastClr="000000"/>
            </a:solidFill>
          </a:endParaRPr>
        </a:p>
      </xdr:txBody>
    </xdr:sp>
    <xdr:clientData/>
  </xdr:twoCellAnchor>
  <xdr:twoCellAnchor>
    <xdr:from>
      <xdr:col>6</xdr:col>
      <xdr:colOff>807720</xdr:colOff>
      <xdr:row>64</xdr:row>
      <xdr:rowOff>114300</xdr:rowOff>
    </xdr:from>
    <xdr:to>
      <xdr:col>10</xdr:col>
      <xdr:colOff>213360</xdr:colOff>
      <xdr:row>81</xdr:row>
      <xdr:rowOff>15240</xdr:rowOff>
    </xdr:to>
    <xdr:graphicFrame macro="">
      <xdr:nvGraphicFramePr>
        <xdr:cNvPr id="4" name="Chart 3">
          <a:extLst>
            <a:ext uri="{FF2B5EF4-FFF2-40B4-BE49-F238E27FC236}">
              <a16:creationId xmlns:a16="http://schemas.microsoft.com/office/drawing/2014/main" id="{443EE671-E22F-3D50-4BB1-EA9A3D07C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64</xdr:row>
      <xdr:rowOff>152400</xdr:rowOff>
    </xdr:from>
    <xdr:to>
      <xdr:col>10</xdr:col>
      <xdr:colOff>1363980</xdr:colOff>
      <xdr:row>67</xdr:row>
      <xdr:rowOff>99060</xdr:rowOff>
    </xdr:to>
    <xdr:sp macro="" textlink="">
      <xdr:nvSpPr>
        <xdr:cNvPr id="3" name="Callout: Bent Line 2">
          <a:extLst>
            <a:ext uri="{FF2B5EF4-FFF2-40B4-BE49-F238E27FC236}">
              <a16:creationId xmlns:a16="http://schemas.microsoft.com/office/drawing/2014/main" id="{168666B8-6B60-9948-052C-CB9DF3B80344}"/>
            </a:ext>
          </a:extLst>
        </xdr:cNvPr>
        <xdr:cNvSpPr/>
      </xdr:nvSpPr>
      <xdr:spPr>
        <a:xfrm>
          <a:off x="14424660" y="12755880"/>
          <a:ext cx="1348740" cy="541020"/>
        </a:xfrm>
        <a:prstGeom prst="borderCallout2">
          <a:avLst>
            <a:gd name="adj1" fmla="val 18750"/>
            <a:gd name="adj2" fmla="val -8333"/>
            <a:gd name="adj3" fmla="val 14669"/>
            <a:gd name="adj4" fmla="val -97458"/>
            <a:gd name="adj5" fmla="val 109885"/>
            <a:gd name="adj6" fmla="val -208248"/>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a:t>2019</a:t>
          </a:r>
          <a:r>
            <a:rPr lang="en-IN" sz="1100" baseline="0"/>
            <a:t> has the highest inflation rate</a:t>
          </a:r>
          <a:endParaRPr lang="en-IN" sz="1100"/>
        </a:p>
      </xdr:txBody>
    </xdr:sp>
    <xdr:clientData/>
  </xdr:twoCellAnchor>
  <xdr:twoCellAnchor>
    <xdr:from>
      <xdr:col>10</xdr:col>
      <xdr:colOff>441960</xdr:colOff>
      <xdr:row>75</xdr:row>
      <xdr:rowOff>0</xdr:rowOff>
    </xdr:from>
    <xdr:to>
      <xdr:col>10</xdr:col>
      <xdr:colOff>1844040</xdr:colOff>
      <xdr:row>77</xdr:row>
      <xdr:rowOff>91440</xdr:rowOff>
    </xdr:to>
    <xdr:sp macro="" textlink="">
      <xdr:nvSpPr>
        <xdr:cNvPr id="5" name="Callout: Line with No Border 4">
          <a:extLst>
            <a:ext uri="{FF2B5EF4-FFF2-40B4-BE49-F238E27FC236}">
              <a16:creationId xmlns:a16="http://schemas.microsoft.com/office/drawing/2014/main" id="{D69D7CA2-976C-5075-9A2E-CE05EDB24173}"/>
            </a:ext>
          </a:extLst>
        </xdr:cNvPr>
        <xdr:cNvSpPr/>
      </xdr:nvSpPr>
      <xdr:spPr>
        <a:xfrm>
          <a:off x="14851380" y="14782800"/>
          <a:ext cx="1402080" cy="487680"/>
        </a:xfrm>
        <a:prstGeom prst="callout1">
          <a:avLst>
            <a:gd name="adj1" fmla="val 39063"/>
            <a:gd name="adj2" fmla="val -5072"/>
            <a:gd name="adj3" fmla="val 72857"/>
            <a:gd name="adj4" fmla="val -4600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Due</a:t>
          </a:r>
          <a:r>
            <a:rPr lang="en-IN" sz="1100" baseline="0"/>
            <a:t> to availablility of data till May for 2023</a:t>
          </a:r>
          <a:endParaRPr lang="en-IN" sz="1100"/>
        </a:p>
      </xdr:txBody>
    </xdr:sp>
    <xdr:clientData/>
  </xdr:twoCellAnchor>
  <xdr:twoCellAnchor>
    <xdr:from>
      <xdr:col>12</xdr:col>
      <xdr:colOff>266096</xdr:colOff>
      <xdr:row>88</xdr:row>
      <xdr:rowOff>69711</xdr:rowOff>
    </xdr:from>
    <xdr:to>
      <xdr:col>17</xdr:col>
      <xdr:colOff>1498314</xdr:colOff>
      <xdr:row>103</xdr:row>
      <xdr:rowOff>68494</xdr:rowOff>
    </xdr:to>
    <xdr:graphicFrame macro="">
      <xdr:nvGraphicFramePr>
        <xdr:cNvPr id="2" name="Chart 1">
          <a:extLst>
            <a:ext uri="{FF2B5EF4-FFF2-40B4-BE49-F238E27FC236}">
              <a16:creationId xmlns:a16="http://schemas.microsoft.com/office/drawing/2014/main" id="{C9B4793C-7E78-3CE1-DEBF-58BB8BB17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1554479</xdr:colOff>
      <xdr:row>88</xdr:row>
      <xdr:rowOff>83185</xdr:rowOff>
    </xdr:from>
    <xdr:to>
      <xdr:col>22</xdr:col>
      <xdr:colOff>556516</xdr:colOff>
      <xdr:row>103</xdr:row>
      <xdr:rowOff>119866</xdr:rowOff>
    </xdr:to>
    <xdr:graphicFrame macro="">
      <xdr:nvGraphicFramePr>
        <xdr:cNvPr id="7" name="Chart 6">
          <a:extLst>
            <a:ext uri="{FF2B5EF4-FFF2-40B4-BE49-F238E27FC236}">
              <a16:creationId xmlns:a16="http://schemas.microsoft.com/office/drawing/2014/main" id="{410EF445-3A6D-0C59-2FFC-5304E74EE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1044920</xdr:colOff>
      <xdr:row>88</xdr:row>
      <xdr:rowOff>103360</xdr:rowOff>
    </xdr:from>
    <xdr:to>
      <xdr:col>27</xdr:col>
      <xdr:colOff>1061662</xdr:colOff>
      <xdr:row>105</xdr:row>
      <xdr:rowOff>77056</xdr:rowOff>
    </xdr:to>
    <xdr:graphicFrame macro="">
      <xdr:nvGraphicFramePr>
        <xdr:cNvPr id="8" name="Chart 7">
          <a:extLst>
            <a:ext uri="{FF2B5EF4-FFF2-40B4-BE49-F238E27FC236}">
              <a16:creationId xmlns:a16="http://schemas.microsoft.com/office/drawing/2014/main" id="{F3DD8670-B4BA-93A8-DC0A-353F13A52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818584</xdr:colOff>
      <xdr:row>88</xdr:row>
      <xdr:rowOff>110904</xdr:rowOff>
    </xdr:from>
    <xdr:to>
      <xdr:col>31</xdr:col>
      <xdr:colOff>1583933</xdr:colOff>
      <xdr:row>102</xdr:row>
      <xdr:rowOff>175260</xdr:rowOff>
    </xdr:to>
    <xdr:graphicFrame macro="">
      <xdr:nvGraphicFramePr>
        <xdr:cNvPr id="9" name="Chart 8">
          <a:extLst>
            <a:ext uri="{FF2B5EF4-FFF2-40B4-BE49-F238E27FC236}">
              <a16:creationId xmlns:a16="http://schemas.microsoft.com/office/drawing/2014/main" id="{4A534FA2-26A3-190B-92D2-693FF572A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697787</xdr:colOff>
      <xdr:row>88</xdr:row>
      <xdr:rowOff>156682</xdr:rowOff>
    </xdr:from>
    <xdr:to>
      <xdr:col>37</xdr:col>
      <xdr:colOff>434341</xdr:colOff>
      <xdr:row>102</xdr:row>
      <xdr:rowOff>142983</xdr:rowOff>
    </xdr:to>
    <xdr:graphicFrame macro="">
      <xdr:nvGraphicFramePr>
        <xdr:cNvPr id="10" name="Chart 9">
          <a:extLst>
            <a:ext uri="{FF2B5EF4-FFF2-40B4-BE49-F238E27FC236}">
              <a16:creationId xmlns:a16="http://schemas.microsoft.com/office/drawing/2014/main" id="{62278381-B38F-F4B5-3E17-040123543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55651</xdr:colOff>
      <xdr:row>88</xdr:row>
      <xdr:rowOff>156682</xdr:rowOff>
    </xdr:from>
    <xdr:to>
      <xdr:col>42</xdr:col>
      <xdr:colOff>980326</xdr:colOff>
      <xdr:row>102</xdr:row>
      <xdr:rowOff>142983</xdr:rowOff>
    </xdr:to>
    <xdr:graphicFrame macro="">
      <xdr:nvGraphicFramePr>
        <xdr:cNvPr id="11" name="Chart 10">
          <a:extLst>
            <a:ext uri="{FF2B5EF4-FFF2-40B4-BE49-F238E27FC236}">
              <a16:creationId xmlns:a16="http://schemas.microsoft.com/office/drawing/2014/main" id="{264442B6-F76E-D457-1C97-82A3BC9E2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820057</xdr:colOff>
      <xdr:row>91</xdr:row>
      <xdr:rowOff>101600</xdr:rowOff>
    </xdr:from>
    <xdr:to>
      <xdr:col>14</xdr:col>
      <xdr:colOff>145143</xdr:colOff>
      <xdr:row>100</xdr:row>
      <xdr:rowOff>21772</xdr:rowOff>
    </xdr:to>
    <xdr:sp macro="" textlink="">
      <xdr:nvSpPr>
        <xdr:cNvPr id="12" name="Arrow: Up 11">
          <a:extLst>
            <a:ext uri="{FF2B5EF4-FFF2-40B4-BE49-F238E27FC236}">
              <a16:creationId xmlns:a16="http://schemas.microsoft.com/office/drawing/2014/main" id="{700AB69D-3074-5F16-7C2D-6C5ECBE46020}"/>
            </a:ext>
          </a:extLst>
        </xdr:cNvPr>
        <xdr:cNvSpPr/>
      </xdr:nvSpPr>
      <xdr:spPr>
        <a:xfrm>
          <a:off x="18839543" y="17859829"/>
          <a:ext cx="195943" cy="1683657"/>
        </a:xfrm>
        <a:prstGeom prst="upArrow">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1254605</xdr:colOff>
      <xdr:row>91</xdr:row>
      <xdr:rowOff>76969</xdr:rowOff>
    </xdr:from>
    <xdr:to>
      <xdr:col>12</xdr:col>
      <xdr:colOff>107756</xdr:colOff>
      <xdr:row>94</xdr:row>
      <xdr:rowOff>146243</xdr:rowOff>
    </xdr:to>
    <xdr:sp macro="" textlink="">
      <xdr:nvSpPr>
        <xdr:cNvPr id="13" name="Callout: Bent Line 12">
          <a:extLst>
            <a:ext uri="{FF2B5EF4-FFF2-40B4-BE49-F238E27FC236}">
              <a16:creationId xmlns:a16="http://schemas.microsoft.com/office/drawing/2014/main" id="{C0B9C020-B108-D356-1555-18128F4E0B71}"/>
            </a:ext>
          </a:extLst>
        </xdr:cNvPr>
        <xdr:cNvSpPr/>
      </xdr:nvSpPr>
      <xdr:spPr>
        <a:xfrm>
          <a:off x="14401029" y="18211030"/>
          <a:ext cx="2232121" cy="669637"/>
        </a:xfrm>
        <a:prstGeom prst="borderCallout2">
          <a:avLst>
            <a:gd name="adj1" fmla="val 31393"/>
            <a:gd name="adj2" fmla="val 104771"/>
            <a:gd name="adj3" fmla="val 30245"/>
            <a:gd name="adj4" fmla="val 148160"/>
            <a:gd name="adj5" fmla="val 125144"/>
            <a:gd name="adj6" fmla="val 19954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r>
            <a:rPr lang="en-IN" sz="1100">
              <a:solidFill>
                <a:schemeClr val="lt1"/>
              </a:solidFill>
              <a:effectLst/>
              <a:latin typeface="+mn-lt"/>
              <a:ea typeface="+mn-ea"/>
              <a:cs typeface="+mn-cs"/>
            </a:rPr>
            <a:t>There is a massive pump</a:t>
          </a:r>
          <a:r>
            <a:rPr lang="en-IN" sz="1100" baseline="0">
              <a:solidFill>
                <a:schemeClr val="lt1"/>
              </a:solidFill>
              <a:effectLst/>
              <a:latin typeface="+mn-lt"/>
              <a:ea typeface="+mn-ea"/>
              <a:cs typeface="+mn-cs"/>
            </a:rPr>
            <a:t> in inflation under Edible Items Category in 2019</a:t>
          </a:r>
          <a:endParaRPr lang="en-IN" sz="1100"/>
        </a:p>
      </xdr:txBody>
    </xdr:sp>
    <xdr:clientData/>
  </xdr:twoCellAnchor>
  <xdr:twoCellAnchor>
    <xdr:from>
      <xdr:col>17</xdr:col>
      <xdr:colOff>1600969</xdr:colOff>
      <xdr:row>89</xdr:row>
      <xdr:rowOff>46182</xdr:rowOff>
    </xdr:from>
    <xdr:to>
      <xdr:col>17</xdr:col>
      <xdr:colOff>1924242</xdr:colOff>
      <xdr:row>102</xdr:row>
      <xdr:rowOff>0</xdr:rowOff>
    </xdr:to>
    <xdr:sp macro="" textlink="">
      <xdr:nvSpPr>
        <xdr:cNvPr id="17" name="Right Brace 16">
          <a:extLst>
            <a:ext uri="{FF2B5EF4-FFF2-40B4-BE49-F238E27FC236}">
              <a16:creationId xmlns:a16="http://schemas.microsoft.com/office/drawing/2014/main" id="{5A3BB669-5EB8-F400-0295-419A2991D8A3}"/>
            </a:ext>
          </a:extLst>
        </xdr:cNvPr>
        <xdr:cNvSpPr/>
      </xdr:nvSpPr>
      <xdr:spPr>
        <a:xfrm>
          <a:off x="21982545" y="17780000"/>
          <a:ext cx="323273" cy="2555394"/>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17</xdr:col>
      <xdr:colOff>1985818</xdr:colOff>
      <xdr:row>93</xdr:row>
      <xdr:rowOff>153939</xdr:rowOff>
    </xdr:from>
    <xdr:to>
      <xdr:col>19</xdr:col>
      <xdr:colOff>130849</xdr:colOff>
      <xdr:row>97</xdr:row>
      <xdr:rowOff>7696</xdr:rowOff>
    </xdr:to>
    <xdr:sp macro="" textlink="">
      <xdr:nvSpPr>
        <xdr:cNvPr id="18" name="Rectangle 17">
          <a:extLst>
            <a:ext uri="{FF2B5EF4-FFF2-40B4-BE49-F238E27FC236}">
              <a16:creationId xmlns:a16="http://schemas.microsoft.com/office/drawing/2014/main" id="{62E973D0-2FD6-EA34-5E51-CEAD842F5D3D}"/>
            </a:ext>
          </a:extLst>
        </xdr:cNvPr>
        <xdr:cNvSpPr/>
      </xdr:nvSpPr>
      <xdr:spPr>
        <a:xfrm>
          <a:off x="22367394" y="18688242"/>
          <a:ext cx="1770303" cy="654242"/>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 </a:t>
          </a:r>
          <a:r>
            <a:rPr lang="en-IN" sz="1100" b="1" baseline="0"/>
            <a:t>0.16</a:t>
          </a:r>
          <a:r>
            <a:rPr lang="en-IN" sz="1100" baseline="0"/>
            <a:t> from 2018 to 2019</a:t>
          </a:r>
          <a:endParaRPr lang="en-IN" sz="1100"/>
        </a:p>
      </xdr:txBody>
    </xdr:sp>
    <xdr:clientData/>
  </xdr:twoCellAnchor>
  <xdr:twoCellAnchor>
    <xdr:from>
      <xdr:col>22</xdr:col>
      <xdr:colOff>638851</xdr:colOff>
      <xdr:row>89</xdr:row>
      <xdr:rowOff>84666</xdr:rowOff>
    </xdr:from>
    <xdr:to>
      <xdr:col>22</xdr:col>
      <xdr:colOff>962124</xdr:colOff>
      <xdr:row>102</xdr:row>
      <xdr:rowOff>38484</xdr:rowOff>
    </xdr:to>
    <xdr:sp macro="" textlink="">
      <xdr:nvSpPr>
        <xdr:cNvPr id="22" name="Right Brace 21">
          <a:extLst>
            <a:ext uri="{FF2B5EF4-FFF2-40B4-BE49-F238E27FC236}">
              <a16:creationId xmlns:a16="http://schemas.microsoft.com/office/drawing/2014/main" id="{9B345704-95AF-4093-AE62-CABA12B170B0}"/>
            </a:ext>
          </a:extLst>
        </xdr:cNvPr>
        <xdr:cNvSpPr/>
      </xdr:nvSpPr>
      <xdr:spPr>
        <a:xfrm>
          <a:off x="30272184" y="17818484"/>
          <a:ext cx="323273" cy="2555394"/>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22</xdr:col>
      <xdr:colOff>1108364</xdr:colOff>
      <xdr:row>93</xdr:row>
      <xdr:rowOff>192424</xdr:rowOff>
    </xdr:from>
    <xdr:to>
      <xdr:col>23</xdr:col>
      <xdr:colOff>1570182</xdr:colOff>
      <xdr:row>97</xdr:row>
      <xdr:rowOff>46181</xdr:rowOff>
    </xdr:to>
    <xdr:sp macro="" textlink="">
      <xdr:nvSpPr>
        <xdr:cNvPr id="23" name="Rectangle 22">
          <a:extLst>
            <a:ext uri="{FF2B5EF4-FFF2-40B4-BE49-F238E27FC236}">
              <a16:creationId xmlns:a16="http://schemas.microsoft.com/office/drawing/2014/main" id="{F875992A-02A3-4979-96FE-4E16C7AF8507}"/>
            </a:ext>
          </a:extLst>
        </xdr:cNvPr>
        <xdr:cNvSpPr/>
      </xdr:nvSpPr>
      <xdr:spPr>
        <a:xfrm>
          <a:off x="30741697" y="18726727"/>
          <a:ext cx="1770303" cy="654242"/>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0.9</a:t>
          </a:r>
          <a:r>
            <a:rPr lang="en-IN" sz="1100" baseline="0"/>
            <a:t> from 2020 to 2021</a:t>
          </a:r>
          <a:endParaRPr lang="en-IN" sz="1100"/>
        </a:p>
      </xdr:txBody>
    </xdr:sp>
    <xdr:clientData/>
  </xdr:twoCellAnchor>
  <xdr:twoCellAnchor>
    <xdr:from>
      <xdr:col>27</xdr:col>
      <xdr:colOff>1185338</xdr:colOff>
      <xdr:row>89</xdr:row>
      <xdr:rowOff>192425</xdr:rowOff>
    </xdr:from>
    <xdr:to>
      <xdr:col>27</xdr:col>
      <xdr:colOff>1508611</xdr:colOff>
      <xdr:row>102</xdr:row>
      <xdr:rowOff>146243</xdr:rowOff>
    </xdr:to>
    <xdr:sp macro="" textlink="">
      <xdr:nvSpPr>
        <xdr:cNvPr id="24" name="Right Brace 23">
          <a:extLst>
            <a:ext uri="{FF2B5EF4-FFF2-40B4-BE49-F238E27FC236}">
              <a16:creationId xmlns:a16="http://schemas.microsoft.com/office/drawing/2014/main" id="{42A00336-84CE-478D-9901-82F0A0077015}"/>
            </a:ext>
          </a:extLst>
        </xdr:cNvPr>
        <xdr:cNvSpPr/>
      </xdr:nvSpPr>
      <xdr:spPr>
        <a:xfrm>
          <a:off x="39523944" y="17926243"/>
          <a:ext cx="323273" cy="2555394"/>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27</xdr:col>
      <xdr:colOff>1593273</xdr:colOff>
      <xdr:row>94</xdr:row>
      <xdr:rowOff>153940</xdr:rowOff>
    </xdr:from>
    <xdr:to>
      <xdr:col>28</xdr:col>
      <xdr:colOff>1539394</xdr:colOff>
      <xdr:row>98</xdr:row>
      <xdr:rowOff>7697</xdr:rowOff>
    </xdr:to>
    <xdr:sp macro="" textlink="">
      <xdr:nvSpPr>
        <xdr:cNvPr id="25" name="Rectangle 24">
          <a:extLst>
            <a:ext uri="{FF2B5EF4-FFF2-40B4-BE49-F238E27FC236}">
              <a16:creationId xmlns:a16="http://schemas.microsoft.com/office/drawing/2014/main" id="{E4E6006C-D990-4E9D-B589-FA3DAAC03E24}"/>
            </a:ext>
          </a:extLst>
        </xdr:cNvPr>
        <xdr:cNvSpPr/>
      </xdr:nvSpPr>
      <xdr:spPr>
        <a:xfrm>
          <a:off x="39931879" y="18888364"/>
          <a:ext cx="1747212" cy="654242"/>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0.7</a:t>
          </a:r>
          <a:r>
            <a:rPr lang="en-IN" sz="1100" baseline="0"/>
            <a:t> from 2020 to 2021</a:t>
          </a:r>
          <a:endParaRPr lang="en-IN" sz="1100"/>
        </a:p>
      </xdr:txBody>
    </xdr:sp>
    <xdr:clientData/>
  </xdr:twoCellAnchor>
  <xdr:twoCellAnchor>
    <xdr:from>
      <xdr:col>31</xdr:col>
      <xdr:colOff>1647920</xdr:colOff>
      <xdr:row>89</xdr:row>
      <xdr:rowOff>69350</xdr:rowOff>
    </xdr:from>
    <xdr:to>
      <xdr:col>32</xdr:col>
      <xdr:colOff>170103</xdr:colOff>
      <xdr:row>102</xdr:row>
      <xdr:rowOff>23168</xdr:rowOff>
    </xdr:to>
    <xdr:sp macro="" textlink="">
      <xdr:nvSpPr>
        <xdr:cNvPr id="26" name="Right Brace 25">
          <a:extLst>
            <a:ext uri="{FF2B5EF4-FFF2-40B4-BE49-F238E27FC236}">
              <a16:creationId xmlns:a16="http://schemas.microsoft.com/office/drawing/2014/main" id="{C322CE1F-6B9C-4ED2-865B-CEB2B29DD313}"/>
            </a:ext>
          </a:extLst>
        </xdr:cNvPr>
        <xdr:cNvSpPr/>
      </xdr:nvSpPr>
      <xdr:spPr>
        <a:xfrm>
          <a:off x="54850760" y="17625830"/>
          <a:ext cx="320503" cy="2529378"/>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32</xdr:col>
      <xdr:colOff>224290</xdr:colOff>
      <xdr:row>94</xdr:row>
      <xdr:rowOff>47337</xdr:rowOff>
    </xdr:from>
    <xdr:to>
      <xdr:col>33</xdr:col>
      <xdr:colOff>324350</xdr:colOff>
      <xdr:row>97</xdr:row>
      <xdr:rowOff>99214</xdr:rowOff>
    </xdr:to>
    <xdr:sp macro="" textlink="">
      <xdr:nvSpPr>
        <xdr:cNvPr id="27" name="Rectangle 26">
          <a:extLst>
            <a:ext uri="{FF2B5EF4-FFF2-40B4-BE49-F238E27FC236}">
              <a16:creationId xmlns:a16="http://schemas.microsoft.com/office/drawing/2014/main" id="{DD324DCE-BE19-4322-8A1C-F8EC6E784EB0}"/>
            </a:ext>
          </a:extLst>
        </xdr:cNvPr>
        <xdr:cNvSpPr/>
      </xdr:nvSpPr>
      <xdr:spPr>
        <a:xfrm>
          <a:off x="55225450" y="18594417"/>
          <a:ext cx="1745980" cy="64623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0.3</a:t>
          </a:r>
          <a:r>
            <a:rPr lang="en-IN" sz="1100" baseline="0"/>
            <a:t> from 2017 to 2018</a:t>
          </a:r>
          <a:endParaRPr lang="en-IN" sz="1100"/>
        </a:p>
      </xdr:txBody>
    </xdr:sp>
    <xdr:clientData/>
  </xdr:twoCellAnchor>
  <xdr:twoCellAnchor>
    <xdr:from>
      <xdr:col>37</xdr:col>
      <xdr:colOff>535169</xdr:colOff>
      <xdr:row>89</xdr:row>
      <xdr:rowOff>100056</xdr:rowOff>
    </xdr:from>
    <xdr:to>
      <xdr:col>37</xdr:col>
      <xdr:colOff>858442</xdr:colOff>
      <xdr:row>102</xdr:row>
      <xdr:rowOff>53874</xdr:rowOff>
    </xdr:to>
    <xdr:sp macro="" textlink="">
      <xdr:nvSpPr>
        <xdr:cNvPr id="28" name="Right Brace 27">
          <a:extLst>
            <a:ext uri="{FF2B5EF4-FFF2-40B4-BE49-F238E27FC236}">
              <a16:creationId xmlns:a16="http://schemas.microsoft.com/office/drawing/2014/main" id="{5327BF2B-51ED-447E-BD95-1FB2DDB3502F}"/>
            </a:ext>
          </a:extLst>
        </xdr:cNvPr>
        <xdr:cNvSpPr/>
      </xdr:nvSpPr>
      <xdr:spPr>
        <a:xfrm>
          <a:off x="63270629" y="17656536"/>
          <a:ext cx="323273" cy="2529378"/>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37</xdr:col>
      <xdr:colOff>927254</xdr:colOff>
      <xdr:row>93</xdr:row>
      <xdr:rowOff>184799</xdr:rowOff>
    </xdr:from>
    <xdr:to>
      <xdr:col>38</xdr:col>
      <xdr:colOff>1356360</xdr:colOff>
      <xdr:row>97</xdr:row>
      <xdr:rowOff>38556</xdr:rowOff>
    </xdr:to>
    <xdr:sp macro="" textlink="">
      <xdr:nvSpPr>
        <xdr:cNvPr id="29" name="Rectangle 28">
          <a:extLst>
            <a:ext uri="{FF2B5EF4-FFF2-40B4-BE49-F238E27FC236}">
              <a16:creationId xmlns:a16="http://schemas.microsoft.com/office/drawing/2014/main" id="{06482938-D89C-499F-9A0E-0DCB65DF8C31}"/>
            </a:ext>
          </a:extLst>
        </xdr:cNvPr>
        <xdr:cNvSpPr/>
      </xdr:nvSpPr>
      <xdr:spPr>
        <a:xfrm>
          <a:off x="63662714" y="18533759"/>
          <a:ext cx="2052166" cy="64623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0.7</a:t>
          </a:r>
          <a:r>
            <a:rPr lang="en-IN" sz="1100" baseline="0"/>
            <a:t> from 2019 to 2020</a:t>
          </a:r>
          <a:endParaRPr lang="en-IN" sz="1100"/>
        </a:p>
      </xdr:txBody>
    </xdr:sp>
    <xdr:clientData/>
  </xdr:twoCellAnchor>
  <xdr:twoCellAnchor>
    <xdr:from>
      <xdr:col>42</xdr:col>
      <xdr:colOff>1039091</xdr:colOff>
      <xdr:row>89</xdr:row>
      <xdr:rowOff>38481</xdr:rowOff>
    </xdr:from>
    <xdr:to>
      <xdr:col>43</xdr:col>
      <xdr:colOff>223212</xdr:colOff>
      <xdr:row>101</xdr:row>
      <xdr:rowOff>192420</xdr:rowOff>
    </xdr:to>
    <xdr:sp macro="" textlink="">
      <xdr:nvSpPr>
        <xdr:cNvPr id="30" name="Right Brace 29">
          <a:extLst>
            <a:ext uri="{FF2B5EF4-FFF2-40B4-BE49-F238E27FC236}">
              <a16:creationId xmlns:a16="http://schemas.microsoft.com/office/drawing/2014/main" id="{6E10B8D2-0D3B-4FBC-9C8A-95BD3DB1FB83}"/>
            </a:ext>
          </a:extLst>
        </xdr:cNvPr>
        <xdr:cNvSpPr/>
      </xdr:nvSpPr>
      <xdr:spPr>
        <a:xfrm>
          <a:off x="62738000" y="17772299"/>
          <a:ext cx="323273" cy="2555394"/>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43</xdr:col>
      <xdr:colOff>246304</xdr:colOff>
      <xdr:row>93</xdr:row>
      <xdr:rowOff>130844</xdr:rowOff>
    </xdr:from>
    <xdr:to>
      <xdr:col>43</xdr:col>
      <xdr:colOff>1993516</xdr:colOff>
      <xdr:row>96</xdr:row>
      <xdr:rowOff>184722</xdr:rowOff>
    </xdr:to>
    <xdr:sp macro="" textlink="">
      <xdr:nvSpPr>
        <xdr:cNvPr id="31" name="Rectangle 30">
          <a:extLst>
            <a:ext uri="{FF2B5EF4-FFF2-40B4-BE49-F238E27FC236}">
              <a16:creationId xmlns:a16="http://schemas.microsoft.com/office/drawing/2014/main" id="{0E69A90B-AB5B-4419-8250-3BD37AF681C8}"/>
            </a:ext>
          </a:extLst>
        </xdr:cNvPr>
        <xdr:cNvSpPr/>
      </xdr:nvSpPr>
      <xdr:spPr>
        <a:xfrm>
          <a:off x="63084365" y="18665147"/>
          <a:ext cx="1747212" cy="654242"/>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0.8</a:t>
          </a:r>
          <a:r>
            <a:rPr lang="en-IN" sz="1100" baseline="0"/>
            <a:t> from 2018 to 2019</a:t>
          </a:r>
          <a:endParaRPr lang="en-IN" sz="1100"/>
        </a:p>
      </xdr:txBody>
    </xdr:sp>
    <xdr:clientData/>
  </xdr:twoCellAnchor>
  <xdr:twoCellAnchor>
    <xdr:from>
      <xdr:col>4</xdr:col>
      <xdr:colOff>147119</xdr:colOff>
      <xdr:row>128</xdr:row>
      <xdr:rowOff>110904</xdr:rowOff>
    </xdr:from>
    <xdr:to>
      <xdr:col>7</xdr:col>
      <xdr:colOff>792178</xdr:colOff>
      <xdr:row>144</xdr:row>
      <xdr:rowOff>158435</xdr:rowOff>
    </xdr:to>
    <xdr:graphicFrame macro="">
      <xdr:nvGraphicFramePr>
        <xdr:cNvPr id="20" name="Chart 19">
          <a:extLst>
            <a:ext uri="{FF2B5EF4-FFF2-40B4-BE49-F238E27FC236}">
              <a16:creationId xmlns:a16="http://schemas.microsoft.com/office/drawing/2014/main" id="{BBA0B256-3D74-C517-4A55-0A9613C0A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22635</xdr:colOff>
      <xdr:row>118</xdr:row>
      <xdr:rowOff>7544</xdr:rowOff>
    </xdr:from>
    <xdr:to>
      <xdr:col>12</xdr:col>
      <xdr:colOff>279150</xdr:colOff>
      <xdr:row>128</xdr:row>
      <xdr:rowOff>45267</xdr:rowOff>
    </xdr:to>
    <xdr:sp macro="" textlink="">
      <xdr:nvSpPr>
        <xdr:cNvPr id="21" name="Arrow: Down 20">
          <a:extLst>
            <a:ext uri="{FF2B5EF4-FFF2-40B4-BE49-F238E27FC236}">
              <a16:creationId xmlns:a16="http://schemas.microsoft.com/office/drawing/2014/main" id="{EB7521EA-767B-0769-C48F-36A068508560}"/>
            </a:ext>
          </a:extLst>
        </xdr:cNvPr>
        <xdr:cNvSpPr/>
      </xdr:nvSpPr>
      <xdr:spPr>
        <a:xfrm>
          <a:off x="17375110" y="22973168"/>
          <a:ext cx="256515" cy="1999307"/>
        </a:xfrm>
        <a:prstGeom prst="down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143347</xdr:colOff>
      <xdr:row>117</xdr:row>
      <xdr:rowOff>150892</xdr:rowOff>
    </xdr:from>
    <xdr:to>
      <xdr:col>12</xdr:col>
      <xdr:colOff>1124139</xdr:colOff>
      <xdr:row>119</xdr:row>
      <xdr:rowOff>30179</xdr:rowOff>
    </xdr:to>
    <xdr:sp macro="" textlink="">
      <xdr:nvSpPr>
        <xdr:cNvPr id="32" name="Rectangle 31">
          <a:extLst>
            <a:ext uri="{FF2B5EF4-FFF2-40B4-BE49-F238E27FC236}">
              <a16:creationId xmlns:a16="http://schemas.microsoft.com/office/drawing/2014/main" id="{A63E18CB-9F30-CB11-3869-385915B06303}"/>
            </a:ext>
          </a:extLst>
        </xdr:cNvPr>
        <xdr:cNvSpPr/>
      </xdr:nvSpPr>
      <xdr:spPr>
        <a:xfrm>
          <a:off x="17495822" y="22920357"/>
          <a:ext cx="980792" cy="2716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Highest</a:t>
          </a:r>
        </a:p>
      </xdr:txBody>
    </xdr:sp>
    <xdr:clientData/>
  </xdr:twoCellAnchor>
  <xdr:twoCellAnchor>
    <xdr:from>
      <xdr:col>12</xdr:col>
      <xdr:colOff>158438</xdr:colOff>
      <xdr:row>126</xdr:row>
      <xdr:rowOff>150892</xdr:rowOff>
    </xdr:from>
    <xdr:to>
      <xdr:col>12</xdr:col>
      <xdr:colOff>1139230</xdr:colOff>
      <xdr:row>128</xdr:row>
      <xdr:rowOff>30179</xdr:rowOff>
    </xdr:to>
    <xdr:sp macro="" textlink="">
      <xdr:nvSpPr>
        <xdr:cNvPr id="33" name="Rectangle 32">
          <a:extLst>
            <a:ext uri="{FF2B5EF4-FFF2-40B4-BE49-F238E27FC236}">
              <a16:creationId xmlns:a16="http://schemas.microsoft.com/office/drawing/2014/main" id="{62BFF848-DE62-4B63-8FDF-841BE0D06196}"/>
            </a:ext>
          </a:extLst>
        </xdr:cNvPr>
        <xdr:cNvSpPr/>
      </xdr:nvSpPr>
      <xdr:spPr>
        <a:xfrm>
          <a:off x="17510913" y="24685783"/>
          <a:ext cx="980792" cy="2716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Lowest</a:t>
          </a:r>
        </a:p>
      </xdr:txBody>
    </xdr:sp>
    <xdr:clientData/>
  </xdr:twoCellAnchor>
  <xdr:twoCellAnchor>
    <xdr:from>
      <xdr:col>13</xdr:col>
      <xdr:colOff>463826</xdr:colOff>
      <xdr:row>129</xdr:row>
      <xdr:rowOff>5281</xdr:rowOff>
    </xdr:from>
    <xdr:to>
      <xdr:col>18</xdr:col>
      <xdr:colOff>1358349</xdr:colOff>
      <xdr:row>146</xdr:row>
      <xdr:rowOff>165653</xdr:rowOff>
    </xdr:to>
    <xdr:graphicFrame macro="">
      <xdr:nvGraphicFramePr>
        <xdr:cNvPr id="35" name="Chart 34">
          <a:extLst>
            <a:ext uri="{FF2B5EF4-FFF2-40B4-BE49-F238E27FC236}">
              <a16:creationId xmlns:a16="http://schemas.microsoft.com/office/drawing/2014/main" id="{98982CE8-CC80-D076-FE7D-25515238E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41494</xdr:colOff>
      <xdr:row>128</xdr:row>
      <xdr:rowOff>125994</xdr:rowOff>
    </xdr:from>
    <xdr:to>
      <xdr:col>24</xdr:col>
      <xdr:colOff>22860</xdr:colOff>
      <xdr:row>144</xdr:row>
      <xdr:rowOff>60959</xdr:rowOff>
    </xdr:to>
    <xdr:graphicFrame macro="">
      <xdr:nvGraphicFramePr>
        <xdr:cNvPr id="36" name="Chart 35">
          <a:extLst>
            <a:ext uri="{FF2B5EF4-FFF2-40B4-BE49-F238E27FC236}">
              <a16:creationId xmlns:a16="http://schemas.microsoft.com/office/drawing/2014/main" id="{41C7A881-6C3C-A4FC-D159-AB52D9AC3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425063</xdr:colOff>
      <xdr:row>129</xdr:row>
      <xdr:rowOff>95416</xdr:rowOff>
    </xdr:from>
    <xdr:to>
      <xdr:col>24</xdr:col>
      <xdr:colOff>1866236</xdr:colOff>
      <xdr:row>133</xdr:row>
      <xdr:rowOff>87133</xdr:rowOff>
    </xdr:to>
    <xdr:sp macro="" textlink="">
      <xdr:nvSpPr>
        <xdr:cNvPr id="14" name="Callout: Bent Line 13">
          <a:extLst>
            <a:ext uri="{FF2B5EF4-FFF2-40B4-BE49-F238E27FC236}">
              <a16:creationId xmlns:a16="http://schemas.microsoft.com/office/drawing/2014/main" id="{114D4899-EFC3-8798-F9C1-C90ACBBB0507}"/>
            </a:ext>
          </a:extLst>
        </xdr:cNvPr>
        <xdr:cNvSpPr/>
      </xdr:nvSpPr>
      <xdr:spPr>
        <a:xfrm>
          <a:off x="40475783" y="25470016"/>
          <a:ext cx="1441173" cy="784197"/>
        </a:xfrm>
        <a:prstGeom prst="borderCallout2">
          <a:avLst>
            <a:gd name="adj1" fmla="val 18750"/>
            <a:gd name="adj2" fmla="val -8333"/>
            <a:gd name="adj3" fmla="val 19804"/>
            <a:gd name="adj4" fmla="val -46565"/>
            <a:gd name="adj5" fmla="val 80612"/>
            <a:gd name="adj6" fmla="val -10218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solidFill>
                <a:schemeClr val="bg1"/>
              </a:solidFill>
            </a:rPr>
            <a:t>Spices has the highest contribution in increasing index under edible items</a:t>
          </a:r>
        </a:p>
      </xdr:txBody>
    </xdr:sp>
    <xdr:clientData/>
  </xdr:twoCellAnchor>
  <xdr:twoCellAnchor>
    <xdr:from>
      <xdr:col>14</xdr:col>
      <xdr:colOff>868680</xdr:colOff>
      <xdr:row>209</xdr:row>
      <xdr:rowOff>7620</xdr:rowOff>
    </xdr:from>
    <xdr:to>
      <xdr:col>18</xdr:col>
      <xdr:colOff>1143000</xdr:colOff>
      <xdr:row>228</xdr:row>
      <xdr:rowOff>160020</xdr:rowOff>
    </xdr:to>
    <xdr:graphicFrame macro="">
      <xdr:nvGraphicFramePr>
        <xdr:cNvPr id="40" name="Chart 39">
          <a:extLst>
            <a:ext uri="{FF2B5EF4-FFF2-40B4-BE49-F238E27FC236}">
              <a16:creationId xmlns:a16="http://schemas.microsoft.com/office/drawing/2014/main" id="{9B21484E-C82D-EA5B-2CA5-B4C45C3F4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1790700</xdr:colOff>
      <xdr:row>209</xdr:row>
      <xdr:rowOff>128367</xdr:rowOff>
    </xdr:from>
    <xdr:to>
      <xdr:col>32</xdr:col>
      <xdr:colOff>1524000</xdr:colOff>
      <xdr:row>229</xdr:row>
      <xdr:rowOff>137160</xdr:rowOff>
    </xdr:to>
    <xdr:graphicFrame macro="">
      <xdr:nvGraphicFramePr>
        <xdr:cNvPr id="19" name="Chart 18">
          <a:extLst>
            <a:ext uri="{FF2B5EF4-FFF2-40B4-BE49-F238E27FC236}">
              <a16:creationId xmlns:a16="http://schemas.microsoft.com/office/drawing/2014/main" id="{0AAEDB4F-6B6E-FB12-365A-48213814B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38</xdr:col>
      <xdr:colOff>593270</xdr:colOff>
      <xdr:row>211</xdr:row>
      <xdr:rowOff>137159</xdr:rowOff>
    </xdr:from>
    <xdr:to>
      <xdr:col>47</xdr:col>
      <xdr:colOff>0</xdr:colOff>
      <xdr:row>229</xdr:row>
      <xdr:rowOff>83820</xdr:rowOff>
    </xdr:to>
    <xdr:graphicFrame macro="">
      <xdr:nvGraphicFramePr>
        <xdr:cNvPr id="34" name="Chart 33">
          <a:extLst>
            <a:ext uri="{FF2B5EF4-FFF2-40B4-BE49-F238E27FC236}">
              <a16:creationId xmlns:a16="http://schemas.microsoft.com/office/drawing/2014/main" id="{A5981958-FE73-1623-F915-CC37BEA6C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41</xdr:col>
      <xdr:colOff>266700</xdr:colOff>
      <xdr:row>213</xdr:row>
      <xdr:rowOff>45720</xdr:rowOff>
    </xdr:from>
    <xdr:to>
      <xdr:col>42</xdr:col>
      <xdr:colOff>541020</xdr:colOff>
      <xdr:row>215</xdr:row>
      <xdr:rowOff>53340</xdr:rowOff>
    </xdr:to>
    <xdr:sp macro="" textlink="">
      <xdr:nvSpPr>
        <xdr:cNvPr id="41" name="Callout: Down Arrow 40">
          <a:extLst>
            <a:ext uri="{FF2B5EF4-FFF2-40B4-BE49-F238E27FC236}">
              <a16:creationId xmlns:a16="http://schemas.microsoft.com/office/drawing/2014/main" id="{6D073745-C3C4-8F26-FB48-9C9DDB0F5672}"/>
            </a:ext>
          </a:extLst>
        </xdr:cNvPr>
        <xdr:cNvSpPr/>
      </xdr:nvSpPr>
      <xdr:spPr>
        <a:xfrm>
          <a:off x="67848480" y="41963340"/>
          <a:ext cx="1127760" cy="403860"/>
        </a:xfrm>
        <a:prstGeom prst="downArrowCallou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sz="1100"/>
            <a:t>Covid Mar</a:t>
          </a:r>
          <a:r>
            <a:rPr lang="en-IN" sz="1100" baseline="0"/>
            <a:t> 2020</a:t>
          </a:r>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0.5313</cdr:x>
      <cdr:y>0.13813</cdr:y>
    </cdr:from>
    <cdr:to>
      <cdr:x>0.5313</cdr:x>
      <cdr:y>0.46887</cdr:y>
    </cdr:to>
    <cdr:cxnSp macro="">
      <cdr:nvCxnSpPr>
        <cdr:cNvPr id="2" name="Straight Connector 1">
          <a:extLst xmlns:a="http://schemas.openxmlformats.org/drawingml/2006/main">
            <a:ext uri="{FF2B5EF4-FFF2-40B4-BE49-F238E27FC236}">
              <a16:creationId xmlns:a16="http://schemas.microsoft.com/office/drawing/2014/main" id="{95BBAFC0-99A9-80FF-1479-505CF6A2B108}"/>
            </a:ext>
          </a:extLst>
        </cdr:cNvPr>
        <cdr:cNvCxnSpPr/>
      </cdr:nvCxnSpPr>
      <cdr:spPr>
        <a:xfrm xmlns:a="http://schemas.openxmlformats.org/drawingml/2006/main" flipV="1">
          <a:off x="4854173" y="541020"/>
          <a:ext cx="0" cy="1295400"/>
        </a:xfrm>
        <a:prstGeom xmlns:a="http://schemas.openxmlformats.org/drawingml/2006/main" prst="line">
          <a:avLst/>
        </a:prstGeom>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0.46928</cdr:x>
      <cdr:y>0.0869</cdr:y>
    </cdr:from>
    <cdr:to>
      <cdr:x>0.59272</cdr:x>
      <cdr:y>0.19001</cdr:y>
    </cdr:to>
    <cdr:sp macro="" textlink="">
      <cdr:nvSpPr>
        <cdr:cNvPr id="3" name="Callout: Down Arrow 2">
          <a:extLst xmlns:a="http://schemas.openxmlformats.org/drawingml/2006/main">
            <a:ext uri="{FF2B5EF4-FFF2-40B4-BE49-F238E27FC236}">
              <a16:creationId xmlns:a16="http://schemas.microsoft.com/office/drawing/2014/main" id="{2A1D3174-1E5F-4572-A1B8-70C5F809AE1D}"/>
            </a:ext>
          </a:extLst>
        </cdr:cNvPr>
        <cdr:cNvSpPr/>
      </cdr:nvSpPr>
      <cdr:spPr>
        <a:xfrm xmlns:a="http://schemas.openxmlformats.org/drawingml/2006/main">
          <a:off x="4287520" y="340360"/>
          <a:ext cx="1127760" cy="403860"/>
        </a:xfrm>
        <a:prstGeom xmlns:a="http://schemas.openxmlformats.org/drawingml/2006/main" prst="downArrowCallout">
          <a:avLst/>
        </a:prstGeom>
      </cdr:spPr>
      <cdr:style>
        <a:lnRef xmlns:a="http://schemas.openxmlformats.org/drawingml/2006/main" idx="3">
          <a:schemeClr val="lt1"/>
        </a:lnRef>
        <a:fillRef xmlns:a="http://schemas.openxmlformats.org/drawingml/2006/main" idx="1">
          <a:schemeClr val="accent6"/>
        </a:fillRef>
        <a:effectRef xmlns:a="http://schemas.openxmlformats.org/drawingml/2006/main" idx="1">
          <a:schemeClr val="accent6"/>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100"/>
            <a:t>Covid Mar</a:t>
          </a:r>
          <a:r>
            <a:rPr lang="en-IN" sz="1100" baseline="0"/>
            <a:t> 2020</a:t>
          </a:r>
          <a:endParaRPr lang="en-IN" sz="1100"/>
        </a:p>
      </cdr:txBody>
    </cdr:sp>
  </cdr:relSizeAnchor>
</c:userShapes>
</file>

<file path=xl/drawings/drawing3.xml><?xml version="1.0" encoding="utf-8"?>
<c:userShapes xmlns:c="http://schemas.openxmlformats.org/drawingml/2006/chart">
  <cdr:relSizeAnchor xmlns:cdr="http://schemas.openxmlformats.org/drawingml/2006/chartDrawing">
    <cdr:from>
      <cdr:x>0.53057</cdr:x>
      <cdr:y>0.19316</cdr:y>
    </cdr:from>
    <cdr:to>
      <cdr:x>0.53217</cdr:x>
      <cdr:y>0.68822</cdr:y>
    </cdr:to>
    <cdr:cxnSp macro="">
      <cdr:nvCxnSpPr>
        <cdr:cNvPr id="2" name="Straight Connector 1">
          <a:extLst xmlns:a="http://schemas.openxmlformats.org/drawingml/2006/main">
            <a:ext uri="{FF2B5EF4-FFF2-40B4-BE49-F238E27FC236}">
              <a16:creationId xmlns:a16="http://schemas.microsoft.com/office/drawing/2014/main" id="{95BBAFC0-99A9-80FF-1479-505CF6A2B108}"/>
            </a:ext>
          </a:extLst>
        </cdr:cNvPr>
        <cdr:cNvCxnSpPr/>
      </cdr:nvCxnSpPr>
      <cdr:spPr>
        <a:xfrm xmlns:a="http://schemas.openxmlformats.org/drawingml/2006/main" flipV="1">
          <a:off x="4782820" y="767080"/>
          <a:ext cx="14403" cy="1965960"/>
        </a:xfrm>
        <a:prstGeom xmlns:a="http://schemas.openxmlformats.org/drawingml/2006/main" prst="line">
          <a:avLst/>
        </a:prstGeom>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0.46971</cdr:x>
      <cdr:y>0.14327</cdr:y>
    </cdr:from>
    <cdr:to>
      <cdr:x>0.59482</cdr:x>
      <cdr:y>0.24497</cdr:y>
    </cdr:to>
    <cdr:sp macro="" textlink="">
      <cdr:nvSpPr>
        <cdr:cNvPr id="3" name="Callout: Down Arrow 2">
          <a:extLst xmlns:a="http://schemas.openxmlformats.org/drawingml/2006/main">
            <a:ext uri="{FF2B5EF4-FFF2-40B4-BE49-F238E27FC236}">
              <a16:creationId xmlns:a16="http://schemas.microsoft.com/office/drawing/2014/main" id="{2A1D3174-1E5F-4572-A1B8-70C5F809AE1D}"/>
            </a:ext>
          </a:extLst>
        </cdr:cNvPr>
        <cdr:cNvSpPr/>
      </cdr:nvSpPr>
      <cdr:spPr>
        <a:xfrm xmlns:a="http://schemas.openxmlformats.org/drawingml/2006/main">
          <a:off x="4234180" y="568960"/>
          <a:ext cx="1127760" cy="403860"/>
        </a:xfrm>
        <a:prstGeom xmlns:a="http://schemas.openxmlformats.org/drawingml/2006/main" prst="downArrowCallout">
          <a:avLst/>
        </a:prstGeom>
      </cdr:spPr>
      <cdr:style>
        <a:lnRef xmlns:a="http://schemas.openxmlformats.org/drawingml/2006/main" idx="3">
          <a:schemeClr val="lt1"/>
        </a:lnRef>
        <a:fillRef xmlns:a="http://schemas.openxmlformats.org/drawingml/2006/main" idx="1">
          <a:schemeClr val="accent6"/>
        </a:fillRef>
        <a:effectRef xmlns:a="http://schemas.openxmlformats.org/drawingml/2006/main" idx="1">
          <a:schemeClr val="accent6"/>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100"/>
            <a:t>Covid Mar</a:t>
          </a:r>
          <a:r>
            <a:rPr lang="en-IN" sz="1100" baseline="0"/>
            <a:t> 2020</a:t>
          </a:r>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0.53522</cdr:x>
      <cdr:y>0.11063</cdr:y>
    </cdr:from>
    <cdr:to>
      <cdr:x>0.53671</cdr:x>
      <cdr:y>0.67028</cdr:y>
    </cdr:to>
    <cdr:cxnSp macro="">
      <cdr:nvCxnSpPr>
        <cdr:cNvPr id="3" name="Straight Connector 2">
          <a:extLst xmlns:a="http://schemas.openxmlformats.org/drawingml/2006/main">
            <a:ext uri="{FF2B5EF4-FFF2-40B4-BE49-F238E27FC236}">
              <a16:creationId xmlns:a16="http://schemas.microsoft.com/office/drawing/2014/main" id="{5C17AB5F-D32B-9C90-6FEA-2A72DEE384A8}"/>
            </a:ext>
          </a:extLst>
        </cdr:cNvPr>
        <cdr:cNvCxnSpPr/>
      </cdr:nvCxnSpPr>
      <cdr:spPr>
        <a:xfrm xmlns:a="http://schemas.openxmlformats.org/drawingml/2006/main" flipV="1">
          <a:off x="4254299" y="388621"/>
          <a:ext cx="11904" cy="1965960"/>
        </a:xfrm>
        <a:prstGeom xmlns:a="http://schemas.openxmlformats.org/drawingml/2006/main" prst="line">
          <a:avLst/>
        </a:prstGeom>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3</xdr:col>
      <xdr:colOff>22860</xdr:colOff>
      <xdr:row>10</xdr:row>
      <xdr:rowOff>182880</xdr:rowOff>
    </xdr:from>
    <xdr:to>
      <xdr:col>3</xdr:col>
      <xdr:colOff>594360</xdr:colOff>
      <xdr:row>10</xdr:row>
      <xdr:rowOff>182880</xdr:rowOff>
    </xdr:to>
    <xdr:cxnSp macro="">
      <xdr:nvCxnSpPr>
        <xdr:cNvPr id="4" name="Straight Arrow Connector 3">
          <a:extLst>
            <a:ext uri="{FF2B5EF4-FFF2-40B4-BE49-F238E27FC236}">
              <a16:creationId xmlns:a16="http://schemas.microsoft.com/office/drawing/2014/main" id="{ADEC55D3-E0BD-4AAB-B15E-0CC991E13061}"/>
            </a:ext>
          </a:extLst>
        </xdr:cNvPr>
        <xdr:cNvCxnSpPr/>
      </xdr:nvCxnSpPr>
      <xdr:spPr>
        <a:xfrm flipH="1">
          <a:off x="3406140" y="2270760"/>
          <a:ext cx="5715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388620</xdr:colOff>
      <xdr:row>13</xdr:row>
      <xdr:rowOff>152400</xdr:rowOff>
    </xdr:from>
    <xdr:to>
      <xdr:col>12</xdr:col>
      <xdr:colOff>1043940</xdr:colOff>
      <xdr:row>30</xdr:row>
      <xdr:rowOff>114300</xdr:rowOff>
    </xdr:to>
    <xdr:graphicFrame macro="">
      <xdr:nvGraphicFramePr>
        <xdr:cNvPr id="2" name="Chart 1">
          <a:extLst>
            <a:ext uri="{FF2B5EF4-FFF2-40B4-BE49-F238E27FC236}">
              <a16:creationId xmlns:a16="http://schemas.microsoft.com/office/drawing/2014/main" id="{3CDAD298-E8D3-46BA-813E-4B25F6147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xdr:colOff>
      <xdr:row>16</xdr:row>
      <xdr:rowOff>7620</xdr:rowOff>
    </xdr:from>
    <xdr:to>
      <xdr:col>13</xdr:col>
      <xdr:colOff>91440</xdr:colOff>
      <xdr:row>18</xdr:row>
      <xdr:rowOff>68580</xdr:rowOff>
    </xdr:to>
    <xdr:sp macro="" textlink="">
      <xdr:nvSpPr>
        <xdr:cNvPr id="3" name="Callout: Line 2">
          <a:extLst>
            <a:ext uri="{FF2B5EF4-FFF2-40B4-BE49-F238E27FC236}">
              <a16:creationId xmlns:a16="http://schemas.microsoft.com/office/drawing/2014/main" id="{3CC903A6-6299-43A2-AB24-D7587AEDE0DC}"/>
            </a:ext>
          </a:extLst>
        </xdr:cNvPr>
        <xdr:cNvSpPr/>
      </xdr:nvSpPr>
      <xdr:spPr>
        <a:xfrm>
          <a:off x="11437620" y="3291840"/>
          <a:ext cx="2827020" cy="457200"/>
        </a:xfrm>
        <a:prstGeom prst="borderCallout1">
          <a:avLst>
            <a:gd name="adj1" fmla="val 45618"/>
            <a:gd name="adj2" fmla="val -2134"/>
            <a:gd name="adj3" fmla="val 147059"/>
            <a:gd name="adj4" fmla="val -49116"/>
          </a:avLst>
        </a:prstGeom>
        <a:ln>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a:solidFill>
                <a:sysClr val="windowText" lastClr="000000"/>
              </a:solidFill>
            </a:rPr>
            <a:t>Edible Items has the most contribution</a:t>
          </a:r>
          <a:r>
            <a:rPr lang="en-IN" sz="1100" baseline="0">
              <a:solidFill>
                <a:sysClr val="windowText" lastClr="000000"/>
              </a:solidFill>
            </a:rPr>
            <a:t> (50%) towards CPI.</a:t>
          </a:r>
          <a:endParaRPr lang="en-IN" sz="1100">
            <a:solidFill>
              <a:sysClr val="windowText" lastClr="000000"/>
            </a:solidFill>
          </a:endParaRPr>
        </a:p>
      </xdr:txBody>
    </xdr:sp>
    <xdr:clientData/>
  </xdr:twoCellAnchor>
  <xdr:twoCellAnchor>
    <xdr:from>
      <xdr:col>1</xdr:col>
      <xdr:colOff>385483</xdr:colOff>
      <xdr:row>51</xdr:row>
      <xdr:rowOff>179294</xdr:rowOff>
    </xdr:from>
    <xdr:to>
      <xdr:col>4</xdr:col>
      <xdr:colOff>2130463</xdr:colOff>
      <xdr:row>68</xdr:row>
      <xdr:rowOff>18377</xdr:rowOff>
    </xdr:to>
    <xdr:graphicFrame macro="">
      <xdr:nvGraphicFramePr>
        <xdr:cNvPr id="5" name="Chart 4">
          <a:extLst>
            <a:ext uri="{FF2B5EF4-FFF2-40B4-BE49-F238E27FC236}">
              <a16:creationId xmlns:a16="http://schemas.microsoft.com/office/drawing/2014/main" id="{705BC23F-92A6-4579-B63F-72F658B5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1932343</xdr:colOff>
      <xdr:row>52</xdr:row>
      <xdr:rowOff>20170</xdr:rowOff>
    </xdr:from>
    <xdr:to>
      <xdr:col>6</xdr:col>
      <xdr:colOff>515023</xdr:colOff>
      <xdr:row>54</xdr:row>
      <xdr:rowOff>164950</xdr:rowOff>
    </xdr:to>
    <xdr:sp macro="" textlink="">
      <xdr:nvSpPr>
        <xdr:cNvPr id="6" name="Callout: Bent Line 5">
          <a:extLst>
            <a:ext uri="{FF2B5EF4-FFF2-40B4-BE49-F238E27FC236}">
              <a16:creationId xmlns:a16="http://schemas.microsoft.com/office/drawing/2014/main" id="{C8D069ED-1FCF-49E4-97B7-FDE505EFC9F9}"/>
            </a:ext>
          </a:extLst>
        </xdr:cNvPr>
        <xdr:cNvSpPr/>
      </xdr:nvSpPr>
      <xdr:spPr>
        <a:xfrm>
          <a:off x="6298155" y="11037794"/>
          <a:ext cx="1352774" cy="539227"/>
        </a:xfrm>
        <a:prstGeom prst="borderCallout2">
          <a:avLst>
            <a:gd name="adj1" fmla="val 18750"/>
            <a:gd name="adj2" fmla="val -8333"/>
            <a:gd name="adj3" fmla="val 14669"/>
            <a:gd name="adj4" fmla="val -97458"/>
            <a:gd name="adj5" fmla="val 109885"/>
            <a:gd name="adj6" fmla="val -208248"/>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a:t>2019</a:t>
          </a:r>
          <a:r>
            <a:rPr lang="en-IN" sz="1100" baseline="0"/>
            <a:t> has the highest inflation rate</a:t>
          </a:r>
          <a:endParaRPr lang="en-IN" sz="1100"/>
        </a:p>
      </xdr:txBody>
    </xdr:sp>
    <xdr:clientData/>
  </xdr:twoCellAnchor>
  <xdr:twoCellAnchor>
    <xdr:from>
      <xdr:col>5</xdr:col>
      <xdr:colOff>129989</xdr:colOff>
      <xdr:row>61</xdr:row>
      <xdr:rowOff>103991</xdr:rowOff>
    </xdr:from>
    <xdr:to>
      <xdr:col>7</xdr:col>
      <xdr:colOff>217843</xdr:colOff>
      <xdr:row>64</xdr:row>
      <xdr:rowOff>149710</xdr:rowOff>
    </xdr:to>
    <xdr:sp macro="" textlink="">
      <xdr:nvSpPr>
        <xdr:cNvPr id="7" name="Callout: Line with No Border 6">
          <a:extLst>
            <a:ext uri="{FF2B5EF4-FFF2-40B4-BE49-F238E27FC236}">
              <a16:creationId xmlns:a16="http://schemas.microsoft.com/office/drawing/2014/main" id="{29AEA349-A83F-498A-A447-EECCFB171450}"/>
            </a:ext>
          </a:extLst>
        </xdr:cNvPr>
        <xdr:cNvSpPr/>
      </xdr:nvSpPr>
      <xdr:spPr>
        <a:xfrm>
          <a:off x="6656295" y="12896626"/>
          <a:ext cx="1307054" cy="637390"/>
        </a:xfrm>
        <a:prstGeom prst="callout1">
          <a:avLst>
            <a:gd name="adj1" fmla="val 39063"/>
            <a:gd name="adj2" fmla="val -5072"/>
            <a:gd name="adj3" fmla="val 72857"/>
            <a:gd name="adj4" fmla="val -4600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Due</a:t>
          </a:r>
          <a:r>
            <a:rPr lang="en-IN" sz="1100" baseline="0"/>
            <a:t> to availablility of data till May for 2023</a:t>
          </a:r>
          <a:endParaRPr lang="en-IN" sz="1100"/>
        </a:p>
      </xdr:txBody>
    </xdr:sp>
    <xdr:clientData/>
  </xdr:twoCellAnchor>
  <xdr:twoCellAnchor>
    <xdr:from>
      <xdr:col>10</xdr:col>
      <xdr:colOff>695511</xdr:colOff>
      <xdr:row>49</xdr:row>
      <xdr:rowOff>179295</xdr:rowOff>
    </xdr:from>
    <xdr:to>
      <xdr:col>15</xdr:col>
      <xdr:colOff>693420</xdr:colOff>
      <xdr:row>65</xdr:row>
      <xdr:rowOff>196904</xdr:rowOff>
    </xdr:to>
    <xdr:graphicFrame macro="">
      <xdr:nvGraphicFramePr>
        <xdr:cNvPr id="12" name="Chart 11">
          <a:extLst>
            <a:ext uri="{FF2B5EF4-FFF2-40B4-BE49-F238E27FC236}">
              <a16:creationId xmlns:a16="http://schemas.microsoft.com/office/drawing/2014/main" id="{BEFF55E9-3EB4-4852-B1F1-36C99994F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54</xdr:row>
      <xdr:rowOff>7258</xdr:rowOff>
    </xdr:from>
    <xdr:to>
      <xdr:col>10</xdr:col>
      <xdr:colOff>537171</xdr:colOff>
      <xdr:row>57</xdr:row>
      <xdr:rowOff>76532</xdr:rowOff>
    </xdr:to>
    <xdr:sp macro="" textlink="">
      <xdr:nvSpPr>
        <xdr:cNvPr id="13" name="Callout: Bent Line 12">
          <a:extLst>
            <a:ext uri="{FF2B5EF4-FFF2-40B4-BE49-F238E27FC236}">
              <a16:creationId xmlns:a16="http://schemas.microsoft.com/office/drawing/2014/main" id="{ED49D2F2-9AC6-43A5-A1EF-E3351E02D96A}"/>
            </a:ext>
          </a:extLst>
        </xdr:cNvPr>
        <xdr:cNvSpPr/>
      </xdr:nvSpPr>
      <xdr:spPr>
        <a:xfrm>
          <a:off x="8351520" y="11444878"/>
          <a:ext cx="1756371" cy="663634"/>
        </a:xfrm>
        <a:prstGeom prst="borderCallout2">
          <a:avLst>
            <a:gd name="adj1" fmla="val 31393"/>
            <a:gd name="adj2" fmla="val 104771"/>
            <a:gd name="adj3" fmla="val 32541"/>
            <a:gd name="adj4" fmla="val 169852"/>
            <a:gd name="adj5" fmla="val 132033"/>
            <a:gd name="adj6" fmla="val 244660"/>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r>
            <a:rPr lang="en-IN" sz="1100">
              <a:solidFill>
                <a:schemeClr val="lt1"/>
              </a:solidFill>
              <a:effectLst/>
              <a:latin typeface="+mn-lt"/>
              <a:ea typeface="+mn-ea"/>
              <a:cs typeface="+mn-cs"/>
            </a:rPr>
            <a:t>There is a massive pump</a:t>
          </a:r>
          <a:r>
            <a:rPr lang="en-IN" sz="1100" baseline="0">
              <a:solidFill>
                <a:schemeClr val="lt1"/>
              </a:solidFill>
              <a:effectLst/>
              <a:latin typeface="+mn-lt"/>
              <a:ea typeface="+mn-ea"/>
              <a:cs typeface="+mn-cs"/>
            </a:rPr>
            <a:t> in inflation under Edible Items Category in 2019</a:t>
          </a:r>
          <a:endParaRPr lang="en-IN" sz="1100"/>
        </a:p>
      </xdr:txBody>
    </xdr:sp>
    <xdr:clientData/>
  </xdr:twoCellAnchor>
  <xdr:twoCellAnchor>
    <xdr:from>
      <xdr:col>15</xdr:col>
      <xdr:colOff>773084</xdr:colOff>
      <xdr:row>51</xdr:row>
      <xdr:rowOff>174591</xdr:rowOff>
    </xdr:from>
    <xdr:to>
      <xdr:col>15</xdr:col>
      <xdr:colOff>1096357</xdr:colOff>
      <xdr:row>64</xdr:row>
      <xdr:rowOff>128409</xdr:rowOff>
    </xdr:to>
    <xdr:sp macro="" textlink="">
      <xdr:nvSpPr>
        <xdr:cNvPr id="14" name="Right Brace 13">
          <a:extLst>
            <a:ext uri="{FF2B5EF4-FFF2-40B4-BE49-F238E27FC236}">
              <a16:creationId xmlns:a16="http://schemas.microsoft.com/office/drawing/2014/main" id="{125F3E96-A883-4FD9-BB1B-BAF29BEBC1DF}"/>
            </a:ext>
          </a:extLst>
        </xdr:cNvPr>
        <xdr:cNvSpPr/>
      </xdr:nvSpPr>
      <xdr:spPr>
        <a:xfrm>
          <a:off x="16493144" y="11017851"/>
          <a:ext cx="323273" cy="2529378"/>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15</xdr:col>
      <xdr:colOff>1180793</xdr:colOff>
      <xdr:row>56</xdr:row>
      <xdr:rowOff>84228</xdr:rowOff>
    </xdr:from>
    <xdr:to>
      <xdr:col>17</xdr:col>
      <xdr:colOff>156404</xdr:colOff>
      <xdr:row>59</xdr:row>
      <xdr:rowOff>136105</xdr:rowOff>
    </xdr:to>
    <xdr:sp macro="" textlink="">
      <xdr:nvSpPr>
        <xdr:cNvPr id="15" name="Rectangle 14">
          <a:extLst>
            <a:ext uri="{FF2B5EF4-FFF2-40B4-BE49-F238E27FC236}">
              <a16:creationId xmlns:a16="http://schemas.microsoft.com/office/drawing/2014/main" id="{0BDC78E1-87B9-4930-A528-C5F73C612DDE}"/>
            </a:ext>
          </a:extLst>
        </xdr:cNvPr>
        <xdr:cNvSpPr/>
      </xdr:nvSpPr>
      <xdr:spPr>
        <a:xfrm>
          <a:off x="16900853" y="11918088"/>
          <a:ext cx="1749291" cy="64623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 </a:t>
          </a:r>
          <a:r>
            <a:rPr lang="en-IN" sz="1100" b="1" baseline="0"/>
            <a:t>0.16</a:t>
          </a:r>
          <a:r>
            <a:rPr lang="en-IN" sz="1100" baseline="0"/>
            <a:t> from 2018 to 2019</a:t>
          </a:r>
          <a:endParaRPr lang="en-IN" sz="1100"/>
        </a:p>
      </xdr:txBody>
    </xdr:sp>
    <xdr:clientData/>
  </xdr:twoCellAnchor>
  <xdr:twoCellAnchor>
    <xdr:from>
      <xdr:col>17</xdr:col>
      <xdr:colOff>1057837</xdr:colOff>
      <xdr:row>51</xdr:row>
      <xdr:rowOff>71718</xdr:rowOff>
    </xdr:from>
    <xdr:to>
      <xdr:col>23</xdr:col>
      <xdr:colOff>482560</xdr:colOff>
      <xdr:row>66</xdr:row>
      <xdr:rowOff>121846</xdr:rowOff>
    </xdr:to>
    <xdr:graphicFrame macro="">
      <xdr:nvGraphicFramePr>
        <xdr:cNvPr id="8" name="Chart 7">
          <a:extLst>
            <a:ext uri="{FF2B5EF4-FFF2-40B4-BE49-F238E27FC236}">
              <a16:creationId xmlns:a16="http://schemas.microsoft.com/office/drawing/2014/main" id="{D4C110FE-02B8-478B-9CEA-622EEE970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538001</xdr:colOff>
      <xdr:row>52</xdr:row>
      <xdr:rowOff>92024</xdr:rowOff>
    </xdr:from>
    <xdr:to>
      <xdr:col>24</xdr:col>
      <xdr:colOff>251674</xdr:colOff>
      <xdr:row>65</xdr:row>
      <xdr:rowOff>57496</xdr:rowOff>
    </xdr:to>
    <xdr:sp macro="" textlink="">
      <xdr:nvSpPr>
        <xdr:cNvPr id="9" name="Right Brace 8">
          <a:extLst>
            <a:ext uri="{FF2B5EF4-FFF2-40B4-BE49-F238E27FC236}">
              <a16:creationId xmlns:a16="http://schemas.microsoft.com/office/drawing/2014/main" id="{726FA6DB-D83C-4105-95D0-60A2B5419A4A}"/>
            </a:ext>
          </a:extLst>
        </xdr:cNvPr>
        <xdr:cNvSpPr/>
      </xdr:nvSpPr>
      <xdr:spPr>
        <a:xfrm>
          <a:off x="24240683" y="11100683"/>
          <a:ext cx="323273" cy="2529378"/>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24</xdr:col>
      <xdr:colOff>299299</xdr:colOff>
      <xdr:row>57</xdr:row>
      <xdr:rowOff>50969</xdr:rowOff>
    </xdr:from>
    <xdr:to>
      <xdr:col>27</xdr:col>
      <xdr:colOff>242957</xdr:colOff>
      <xdr:row>60</xdr:row>
      <xdr:rowOff>105535</xdr:rowOff>
    </xdr:to>
    <xdr:sp macro="" textlink="">
      <xdr:nvSpPr>
        <xdr:cNvPr id="10" name="Rectangle 9">
          <a:extLst>
            <a:ext uri="{FF2B5EF4-FFF2-40B4-BE49-F238E27FC236}">
              <a16:creationId xmlns:a16="http://schemas.microsoft.com/office/drawing/2014/main" id="{A365D09E-BA93-443B-9AD4-787E871EED95}"/>
            </a:ext>
          </a:extLst>
        </xdr:cNvPr>
        <xdr:cNvSpPr/>
      </xdr:nvSpPr>
      <xdr:spPr>
        <a:xfrm>
          <a:off x="24611581" y="12045745"/>
          <a:ext cx="1772458" cy="64623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0.9</a:t>
          </a:r>
          <a:r>
            <a:rPr lang="en-IN" sz="1100" baseline="0"/>
            <a:t> from 2020 to 2021</a:t>
          </a:r>
          <a:endParaRPr lang="en-IN" sz="1100"/>
        </a:p>
      </xdr:txBody>
    </xdr:sp>
    <xdr:clientData/>
  </xdr:twoCellAnchor>
  <xdr:twoCellAnchor>
    <xdr:from>
      <xdr:col>27</xdr:col>
      <xdr:colOff>573741</xdr:colOff>
      <xdr:row>51</xdr:row>
      <xdr:rowOff>116542</xdr:rowOff>
    </xdr:from>
    <xdr:to>
      <xdr:col>36</xdr:col>
      <xdr:colOff>251012</xdr:colOff>
      <xdr:row>66</xdr:row>
      <xdr:rowOff>152401</xdr:rowOff>
    </xdr:to>
    <xdr:graphicFrame macro="">
      <xdr:nvGraphicFramePr>
        <xdr:cNvPr id="11" name="Chart 10">
          <a:extLst>
            <a:ext uri="{FF2B5EF4-FFF2-40B4-BE49-F238E27FC236}">
              <a16:creationId xmlns:a16="http://schemas.microsoft.com/office/drawing/2014/main" id="{0BA4B0D3-B058-49E2-936B-B5E834428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377088</xdr:colOff>
      <xdr:row>53</xdr:row>
      <xdr:rowOff>80997</xdr:rowOff>
    </xdr:from>
    <xdr:to>
      <xdr:col>37</xdr:col>
      <xdr:colOff>61063</xdr:colOff>
      <xdr:row>64</xdr:row>
      <xdr:rowOff>177873</xdr:rowOff>
    </xdr:to>
    <xdr:sp macro="" textlink="">
      <xdr:nvSpPr>
        <xdr:cNvPr id="16" name="Right Brace 15">
          <a:extLst>
            <a:ext uri="{FF2B5EF4-FFF2-40B4-BE49-F238E27FC236}">
              <a16:creationId xmlns:a16="http://schemas.microsoft.com/office/drawing/2014/main" id="{8F28EEFC-1E2D-42BF-9C17-132729CD1BBE}"/>
            </a:ext>
          </a:extLst>
        </xdr:cNvPr>
        <xdr:cNvSpPr/>
      </xdr:nvSpPr>
      <xdr:spPr>
        <a:xfrm>
          <a:off x="32004570" y="11286879"/>
          <a:ext cx="293575" cy="2266335"/>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37</xdr:col>
      <xdr:colOff>103705</xdr:colOff>
      <xdr:row>57</xdr:row>
      <xdr:rowOff>163536</xdr:rowOff>
    </xdr:from>
    <xdr:to>
      <xdr:col>39</xdr:col>
      <xdr:colOff>468692</xdr:colOff>
      <xdr:row>60</xdr:row>
      <xdr:rowOff>150897</xdr:rowOff>
    </xdr:to>
    <xdr:sp macro="" textlink="">
      <xdr:nvSpPr>
        <xdr:cNvPr id="17" name="Rectangle 16">
          <a:extLst>
            <a:ext uri="{FF2B5EF4-FFF2-40B4-BE49-F238E27FC236}">
              <a16:creationId xmlns:a16="http://schemas.microsoft.com/office/drawing/2014/main" id="{B01C00D7-8260-4076-B095-54A40BE4D420}"/>
            </a:ext>
          </a:extLst>
        </xdr:cNvPr>
        <xdr:cNvSpPr/>
      </xdr:nvSpPr>
      <xdr:spPr>
        <a:xfrm>
          <a:off x="32340787" y="12158312"/>
          <a:ext cx="1584187" cy="579032"/>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0.7</a:t>
          </a:r>
          <a:r>
            <a:rPr lang="en-IN" sz="1100" baseline="0"/>
            <a:t> from 2020 to 2021</a:t>
          </a:r>
          <a:endParaRPr lang="en-IN" sz="1100"/>
        </a:p>
      </xdr:txBody>
    </xdr:sp>
    <xdr:clientData/>
  </xdr:twoCellAnchor>
  <xdr:twoCellAnchor>
    <xdr:from>
      <xdr:col>40</xdr:col>
      <xdr:colOff>125509</xdr:colOff>
      <xdr:row>52</xdr:row>
      <xdr:rowOff>107573</xdr:rowOff>
    </xdr:from>
    <xdr:to>
      <xdr:col>48</xdr:col>
      <xdr:colOff>52658</xdr:colOff>
      <xdr:row>66</xdr:row>
      <xdr:rowOff>184480</xdr:rowOff>
    </xdr:to>
    <xdr:graphicFrame macro="">
      <xdr:nvGraphicFramePr>
        <xdr:cNvPr id="18" name="Chart 17">
          <a:extLst>
            <a:ext uri="{FF2B5EF4-FFF2-40B4-BE49-F238E27FC236}">
              <a16:creationId xmlns:a16="http://schemas.microsoft.com/office/drawing/2014/main" id="{9E8F828F-7929-4DA3-9EE1-F536EFBC4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134574</xdr:colOff>
      <xdr:row>53</xdr:row>
      <xdr:rowOff>102774</xdr:rowOff>
    </xdr:from>
    <xdr:to>
      <xdr:col>48</xdr:col>
      <xdr:colOff>455077</xdr:colOff>
      <xdr:row>66</xdr:row>
      <xdr:rowOff>68246</xdr:rowOff>
    </xdr:to>
    <xdr:sp macro="" textlink="">
      <xdr:nvSpPr>
        <xdr:cNvPr id="19" name="Right Brace 18">
          <a:extLst>
            <a:ext uri="{FF2B5EF4-FFF2-40B4-BE49-F238E27FC236}">
              <a16:creationId xmlns:a16="http://schemas.microsoft.com/office/drawing/2014/main" id="{DD187781-92EE-457C-BFF6-6E27CBE319E5}"/>
            </a:ext>
          </a:extLst>
        </xdr:cNvPr>
        <xdr:cNvSpPr/>
      </xdr:nvSpPr>
      <xdr:spPr>
        <a:xfrm>
          <a:off x="39077256" y="11308656"/>
          <a:ext cx="320503" cy="2529378"/>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48</xdr:col>
      <xdr:colOff>500300</xdr:colOff>
      <xdr:row>57</xdr:row>
      <xdr:rowOff>192821</xdr:rowOff>
    </xdr:from>
    <xdr:to>
      <xdr:col>51</xdr:col>
      <xdr:colOff>417480</xdr:colOff>
      <xdr:row>61</xdr:row>
      <xdr:rowOff>50163</xdr:rowOff>
    </xdr:to>
    <xdr:sp macro="" textlink="">
      <xdr:nvSpPr>
        <xdr:cNvPr id="20" name="Rectangle 19">
          <a:extLst>
            <a:ext uri="{FF2B5EF4-FFF2-40B4-BE49-F238E27FC236}">
              <a16:creationId xmlns:a16="http://schemas.microsoft.com/office/drawing/2014/main" id="{D45088EE-1661-47BA-8221-6D6073F13C91}"/>
            </a:ext>
          </a:extLst>
        </xdr:cNvPr>
        <xdr:cNvSpPr/>
      </xdr:nvSpPr>
      <xdr:spPr>
        <a:xfrm>
          <a:off x="39442982" y="12187597"/>
          <a:ext cx="1745980" cy="64623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0.3</a:t>
          </a:r>
          <a:r>
            <a:rPr lang="en-IN" sz="1100" baseline="0"/>
            <a:t> from 2017 to 2018</a:t>
          </a:r>
          <a:endParaRPr lang="en-IN" sz="1100"/>
        </a:p>
      </xdr:txBody>
    </xdr:sp>
    <xdr:clientData/>
  </xdr:twoCellAnchor>
  <xdr:twoCellAnchor>
    <xdr:from>
      <xdr:col>52</xdr:col>
      <xdr:colOff>442024</xdr:colOff>
      <xdr:row>52</xdr:row>
      <xdr:rowOff>26895</xdr:rowOff>
    </xdr:from>
    <xdr:to>
      <xdr:col>61</xdr:col>
      <xdr:colOff>12607</xdr:colOff>
      <xdr:row>66</xdr:row>
      <xdr:rowOff>25747</xdr:rowOff>
    </xdr:to>
    <xdr:graphicFrame macro="">
      <xdr:nvGraphicFramePr>
        <xdr:cNvPr id="21" name="Chart 20">
          <a:extLst>
            <a:ext uri="{FF2B5EF4-FFF2-40B4-BE49-F238E27FC236}">
              <a16:creationId xmlns:a16="http://schemas.microsoft.com/office/drawing/2014/main" id="{ED288FDA-B830-4C46-B7AB-BA198D352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107221</xdr:colOff>
      <xdr:row>52</xdr:row>
      <xdr:rowOff>132530</xdr:rowOff>
    </xdr:from>
    <xdr:to>
      <xdr:col>61</xdr:col>
      <xdr:colOff>430494</xdr:colOff>
      <xdr:row>65</xdr:row>
      <xdr:rowOff>98002</xdr:rowOff>
    </xdr:to>
    <xdr:sp macro="" textlink="">
      <xdr:nvSpPr>
        <xdr:cNvPr id="22" name="Right Brace 21">
          <a:extLst>
            <a:ext uri="{FF2B5EF4-FFF2-40B4-BE49-F238E27FC236}">
              <a16:creationId xmlns:a16="http://schemas.microsoft.com/office/drawing/2014/main" id="{B5335240-4222-4B09-AA3A-B97A03A7C1B1}"/>
            </a:ext>
          </a:extLst>
        </xdr:cNvPr>
        <xdr:cNvSpPr/>
      </xdr:nvSpPr>
      <xdr:spPr>
        <a:xfrm>
          <a:off x="46974703" y="11141189"/>
          <a:ext cx="323273" cy="2529378"/>
        </a:xfrm>
        <a:prstGeom prst="rightBrace">
          <a:avLst>
            <a:gd name="adj1" fmla="val 67307"/>
            <a:gd name="adj2" fmla="val 48982"/>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IN" sz="1100"/>
        </a:p>
      </xdr:txBody>
    </xdr:sp>
    <xdr:clientData/>
  </xdr:twoCellAnchor>
  <xdr:twoCellAnchor>
    <xdr:from>
      <xdr:col>61</xdr:col>
      <xdr:colOff>463447</xdr:colOff>
      <xdr:row>57</xdr:row>
      <xdr:rowOff>32600</xdr:rowOff>
    </xdr:from>
    <xdr:to>
      <xdr:col>65</xdr:col>
      <xdr:colOff>77213</xdr:colOff>
      <xdr:row>60</xdr:row>
      <xdr:rowOff>87166</xdr:rowOff>
    </xdr:to>
    <xdr:sp macro="" textlink="">
      <xdr:nvSpPr>
        <xdr:cNvPr id="23" name="Rectangle 22">
          <a:extLst>
            <a:ext uri="{FF2B5EF4-FFF2-40B4-BE49-F238E27FC236}">
              <a16:creationId xmlns:a16="http://schemas.microsoft.com/office/drawing/2014/main" id="{D2A9F375-7A74-4CC4-B5F0-FF30373C329D}"/>
            </a:ext>
          </a:extLst>
        </xdr:cNvPr>
        <xdr:cNvSpPr/>
      </xdr:nvSpPr>
      <xdr:spPr>
        <a:xfrm>
          <a:off x="47330929" y="12027376"/>
          <a:ext cx="2052166" cy="64623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100"/>
            <a:t>The</a:t>
          </a:r>
          <a:r>
            <a:rPr lang="en-IN" sz="1100" baseline="0"/>
            <a:t> highest Y-o-Y Increment in CPI index is</a:t>
          </a:r>
          <a:r>
            <a:rPr lang="en-IN" sz="1100" b="1" baseline="0"/>
            <a:t> 0.7</a:t>
          </a:r>
          <a:r>
            <a:rPr lang="en-IN" sz="1100" baseline="0"/>
            <a:t> from 2019 to 2020</a:t>
          </a:r>
          <a:endParaRPr lang="en-IN" sz="1100"/>
        </a:p>
      </xdr:txBody>
    </xdr:sp>
    <xdr:clientData/>
  </xdr:twoCellAnchor>
  <xdr:twoCellAnchor>
    <xdr:from>
      <xdr:col>2</xdr:col>
      <xdr:colOff>1837764</xdr:colOff>
      <xdr:row>55</xdr:row>
      <xdr:rowOff>188259</xdr:rowOff>
    </xdr:from>
    <xdr:to>
      <xdr:col>2</xdr:col>
      <xdr:colOff>1864658</xdr:colOff>
      <xdr:row>61</xdr:row>
      <xdr:rowOff>134471</xdr:rowOff>
    </xdr:to>
    <xdr:cxnSp macro="">
      <xdr:nvCxnSpPr>
        <xdr:cNvPr id="25" name="Straight Arrow Connector 24">
          <a:extLst>
            <a:ext uri="{FF2B5EF4-FFF2-40B4-BE49-F238E27FC236}">
              <a16:creationId xmlns:a16="http://schemas.microsoft.com/office/drawing/2014/main" id="{36B69616-8060-0F09-E796-D070B5B3AEC1}"/>
            </a:ext>
          </a:extLst>
        </xdr:cNvPr>
        <xdr:cNvCxnSpPr/>
      </xdr:nvCxnSpPr>
      <xdr:spPr>
        <a:xfrm flipV="1">
          <a:off x="3388658" y="11797553"/>
          <a:ext cx="26894" cy="1129553"/>
        </a:xfrm>
        <a:prstGeom prst="straightConnector1">
          <a:avLst/>
        </a:prstGeom>
        <a:ln w="19050" cap="flat" cmpd="sng" algn="ctr">
          <a:solidFill>
            <a:schemeClr val="accent6"/>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87</xdr:row>
      <xdr:rowOff>0</xdr:rowOff>
    </xdr:from>
    <xdr:to>
      <xdr:col>8</xdr:col>
      <xdr:colOff>378807</xdr:colOff>
      <xdr:row>103</xdr:row>
      <xdr:rowOff>61875</xdr:rowOff>
    </xdr:to>
    <xdr:graphicFrame macro="">
      <xdr:nvGraphicFramePr>
        <xdr:cNvPr id="26" name="Chart 25">
          <a:extLst>
            <a:ext uri="{FF2B5EF4-FFF2-40B4-BE49-F238E27FC236}">
              <a16:creationId xmlns:a16="http://schemas.microsoft.com/office/drawing/2014/main" id="{00FDD835-2501-48D6-BE17-54EEB73F6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1102659</xdr:colOff>
      <xdr:row>93</xdr:row>
      <xdr:rowOff>53788</xdr:rowOff>
    </xdr:from>
    <xdr:to>
      <xdr:col>4</xdr:col>
      <xdr:colOff>1640541</xdr:colOff>
      <xdr:row>99</xdr:row>
      <xdr:rowOff>71718</xdr:rowOff>
    </xdr:to>
    <xdr:cxnSp macro="">
      <xdr:nvCxnSpPr>
        <xdr:cNvPr id="29" name="Straight Arrow Connector 28">
          <a:extLst>
            <a:ext uri="{FF2B5EF4-FFF2-40B4-BE49-F238E27FC236}">
              <a16:creationId xmlns:a16="http://schemas.microsoft.com/office/drawing/2014/main" id="{47D3BAB4-4FE0-9FAC-992E-A701595AE191}"/>
            </a:ext>
          </a:extLst>
        </xdr:cNvPr>
        <xdr:cNvCxnSpPr/>
      </xdr:nvCxnSpPr>
      <xdr:spPr>
        <a:xfrm flipV="1">
          <a:off x="5468471" y="19596847"/>
          <a:ext cx="537882" cy="1201271"/>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4</xdr:col>
      <xdr:colOff>924878</xdr:colOff>
      <xdr:row>103</xdr:row>
      <xdr:rowOff>167005</xdr:rowOff>
    </xdr:from>
    <xdr:to>
      <xdr:col>5</xdr:col>
      <xdr:colOff>247333</xdr:colOff>
      <xdr:row>107</xdr:row>
      <xdr:rowOff>45085</xdr:rowOff>
    </xdr:to>
    <xdr:sp macro="" textlink="">
      <xdr:nvSpPr>
        <xdr:cNvPr id="60" name="Callout: Bent Line 59">
          <a:extLst>
            <a:ext uri="{FF2B5EF4-FFF2-40B4-BE49-F238E27FC236}">
              <a16:creationId xmlns:a16="http://schemas.microsoft.com/office/drawing/2014/main" id="{C9360EE0-A82A-B533-599A-03C5E2D062CF}"/>
            </a:ext>
          </a:extLst>
        </xdr:cNvPr>
        <xdr:cNvSpPr/>
      </xdr:nvSpPr>
      <xdr:spPr>
        <a:xfrm>
          <a:off x="5298441" y="21788755"/>
          <a:ext cx="1481455" cy="671830"/>
        </a:xfrm>
        <a:prstGeom prst="borderCallout2">
          <a:avLst>
            <a:gd name="adj1" fmla="val -3698"/>
            <a:gd name="adj2" fmla="val 32387"/>
            <a:gd name="adj3" fmla="val -47412"/>
            <a:gd name="adj4" fmla="val 51757"/>
            <a:gd name="adj5" fmla="val -184299"/>
            <a:gd name="adj6" fmla="val 25691"/>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a:t>The maximum</a:t>
          </a:r>
          <a:r>
            <a:rPr lang="en-IN" sz="1100" baseline="0"/>
            <a:t> inflation </a:t>
          </a:r>
        </a:p>
        <a:p>
          <a:pPr algn="l"/>
          <a:r>
            <a:rPr lang="en-IN" sz="1100" baseline="0"/>
            <a:t>happened here from Dec'22 to Jan'23</a:t>
          </a:r>
          <a:endParaRPr lang="en-IN" sz="1100"/>
        </a:p>
      </xdr:txBody>
    </xdr:sp>
    <xdr:clientData/>
  </xdr:twoCellAnchor>
  <xdr:twoCellAnchor>
    <xdr:from>
      <xdr:col>9</xdr:col>
      <xdr:colOff>531813</xdr:colOff>
      <xdr:row>86</xdr:row>
      <xdr:rowOff>154644</xdr:rowOff>
    </xdr:from>
    <xdr:to>
      <xdr:col>16</xdr:col>
      <xdr:colOff>592772</xdr:colOff>
      <xdr:row>104</xdr:row>
      <xdr:rowOff>116578</xdr:rowOff>
    </xdr:to>
    <xdr:graphicFrame macro="">
      <xdr:nvGraphicFramePr>
        <xdr:cNvPr id="61" name="Chart 60">
          <a:extLst>
            <a:ext uri="{FF2B5EF4-FFF2-40B4-BE49-F238E27FC236}">
              <a16:creationId xmlns:a16="http://schemas.microsoft.com/office/drawing/2014/main" id="{27B8A24D-CE4C-4249-AC19-AA6C50E7F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805497</xdr:colOff>
      <xdr:row>87</xdr:row>
      <xdr:rowOff>126048</xdr:rowOff>
    </xdr:from>
    <xdr:to>
      <xdr:col>29</xdr:col>
      <xdr:colOff>590331</xdr:colOff>
      <xdr:row>103</xdr:row>
      <xdr:rowOff>60695</xdr:rowOff>
    </xdr:to>
    <xdr:graphicFrame macro="">
      <xdr:nvGraphicFramePr>
        <xdr:cNvPr id="62" name="Chart 61">
          <a:extLst>
            <a:ext uri="{FF2B5EF4-FFF2-40B4-BE49-F238E27FC236}">
              <a16:creationId xmlns:a16="http://schemas.microsoft.com/office/drawing/2014/main" id="{EA00705F-3A95-4008-A9D2-294EC35A0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482629</xdr:colOff>
      <xdr:row>89</xdr:row>
      <xdr:rowOff>53242</xdr:rowOff>
    </xdr:from>
    <xdr:to>
      <xdr:col>33</xdr:col>
      <xdr:colOff>95002</xdr:colOff>
      <xdr:row>93</xdr:row>
      <xdr:rowOff>44959</xdr:rowOff>
    </xdr:to>
    <xdr:sp macro="" textlink="">
      <xdr:nvSpPr>
        <xdr:cNvPr id="63" name="Callout: Bent Line 62">
          <a:extLst>
            <a:ext uri="{FF2B5EF4-FFF2-40B4-BE49-F238E27FC236}">
              <a16:creationId xmlns:a16="http://schemas.microsoft.com/office/drawing/2014/main" id="{1464214A-2ED8-4B69-AD95-84A2C43A20DD}"/>
            </a:ext>
          </a:extLst>
        </xdr:cNvPr>
        <xdr:cNvSpPr/>
      </xdr:nvSpPr>
      <xdr:spPr>
        <a:xfrm>
          <a:off x="30541942" y="18896867"/>
          <a:ext cx="1445935" cy="785467"/>
        </a:xfrm>
        <a:prstGeom prst="borderCallout2">
          <a:avLst>
            <a:gd name="adj1" fmla="val 18750"/>
            <a:gd name="adj2" fmla="val -8333"/>
            <a:gd name="adj3" fmla="val 19804"/>
            <a:gd name="adj4" fmla="val -46565"/>
            <a:gd name="adj5" fmla="val 99035"/>
            <a:gd name="adj6" fmla="val -178819"/>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a:solidFill>
                <a:schemeClr val="bg1"/>
              </a:solidFill>
            </a:rPr>
            <a:t>Spices has the highest contribution in increasing index under edible items</a:t>
          </a:r>
        </a:p>
      </xdr:txBody>
    </xdr:sp>
    <xdr:clientData/>
  </xdr:twoCellAnchor>
  <xdr:twoCellAnchor>
    <xdr:from>
      <xdr:col>25</xdr:col>
      <xdr:colOff>546100</xdr:colOff>
      <xdr:row>91</xdr:row>
      <xdr:rowOff>26670</xdr:rowOff>
    </xdr:from>
    <xdr:to>
      <xdr:col>26</xdr:col>
      <xdr:colOff>41592</xdr:colOff>
      <xdr:row>95</xdr:row>
      <xdr:rowOff>148908</xdr:rowOff>
    </xdr:to>
    <xdr:sp macro="" textlink="">
      <xdr:nvSpPr>
        <xdr:cNvPr id="64" name="Arrow: Up 63">
          <a:extLst>
            <a:ext uri="{FF2B5EF4-FFF2-40B4-BE49-F238E27FC236}">
              <a16:creationId xmlns:a16="http://schemas.microsoft.com/office/drawing/2014/main" id="{449B61FD-D2D3-DEC1-9460-9924080B9DD5}"/>
            </a:ext>
          </a:extLst>
        </xdr:cNvPr>
        <xdr:cNvSpPr/>
      </xdr:nvSpPr>
      <xdr:spPr>
        <a:xfrm>
          <a:off x="27549475" y="19267170"/>
          <a:ext cx="106680" cy="915988"/>
        </a:xfrm>
        <a:prstGeom prst="upArrow">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1517649</xdr:colOff>
      <xdr:row>95</xdr:row>
      <xdr:rowOff>156529</xdr:rowOff>
    </xdr:from>
    <xdr:to>
      <xdr:col>21</xdr:col>
      <xdr:colOff>1624329</xdr:colOff>
      <xdr:row>100</xdr:row>
      <xdr:rowOff>103188</xdr:rowOff>
    </xdr:to>
    <xdr:sp macro="" textlink="">
      <xdr:nvSpPr>
        <xdr:cNvPr id="65" name="Arrow: Up 64">
          <a:extLst>
            <a:ext uri="{FF2B5EF4-FFF2-40B4-BE49-F238E27FC236}">
              <a16:creationId xmlns:a16="http://schemas.microsoft.com/office/drawing/2014/main" id="{D1AFA080-313A-4AF1-BB9F-472DEAD170DE}"/>
            </a:ext>
          </a:extLst>
        </xdr:cNvPr>
        <xdr:cNvSpPr/>
      </xdr:nvSpPr>
      <xdr:spPr>
        <a:xfrm rot="10800000">
          <a:off x="24036337" y="20190779"/>
          <a:ext cx="106680" cy="938847"/>
        </a:xfrm>
        <a:prstGeom prst="upArrow">
          <a:avLst/>
        </a:prstGeom>
        <a:solidFill>
          <a:srgbClr val="FF0000"/>
        </a:solidFill>
        <a:ln>
          <a:no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1682750</xdr:colOff>
      <xdr:row>92</xdr:row>
      <xdr:rowOff>97439</xdr:rowOff>
    </xdr:from>
    <xdr:to>
      <xdr:col>5</xdr:col>
      <xdr:colOff>63500</xdr:colOff>
      <xdr:row>99</xdr:row>
      <xdr:rowOff>95250</xdr:rowOff>
    </xdr:to>
    <xdr:cxnSp macro="">
      <xdr:nvCxnSpPr>
        <xdr:cNvPr id="66" name="Straight Arrow Connector 65">
          <a:extLst>
            <a:ext uri="{FF2B5EF4-FFF2-40B4-BE49-F238E27FC236}">
              <a16:creationId xmlns:a16="http://schemas.microsoft.com/office/drawing/2014/main" id="{89DDA893-6EDD-4E9A-B5C6-960D713104CB}"/>
            </a:ext>
          </a:extLst>
        </xdr:cNvPr>
        <xdr:cNvCxnSpPr/>
      </xdr:nvCxnSpPr>
      <xdr:spPr>
        <a:xfrm>
          <a:off x="6135688" y="19734814"/>
          <a:ext cx="579437" cy="1386874"/>
        </a:xfrm>
        <a:prstGeom prst="straightConnector1">
          <a:avLst/>
        </a:prstGeom>
        <a:ln>
          <a:solidFill>
            <a:srgbClr val="FF0000"/>
          </a:solidFill>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6</xdr:col>
      <xdr:colOff>548542</xdr:colOff>
      <xdr:row>103</xdr:row>
      <xdr:rowOff>161039</xdr:rowOff>
    </xdr:from>
    <xdr:to>
      <xdr:col>9</xdr:col>
      <xdr:colOff>37224</xdr:colOff>
      <xdr:row>106</xdr:row>
      <xdr:rowOff>183110</xdr:rowOff>
    </xdr:to>
    <xdr:sp macro="" textlink="">
      <xdr:nvSpPr>
        <xdr:cNvPr id="69" name="Callout: Bent Line 68">
          <a:extLst>
            <a:ext uri="{FF2B5EF4-FFF2-40B4-BE49-F238E27FC236}">
              <a16:creationId xmlns:a16="http://schemas.microsoft.com/office/drawing/2014/main" id="{5B56C124-96D7-4DB0-9DD9-36A08D5C52A5}"/>
            </a:ext>
          </a:extLst>
        </xdr:cNvPr>
        <xdr:cNvSpPr/>
      </xdr:nvSpPr>
      <xdr:spPr>
        <a:xfrm>
          <a:off x="7692292" y="21782789"/>
          <a:ext cx="1322245" cy="617384"/>
        </a:xfrm>
        <a:prstGeom prst="borderCallout2">
          <a:avLst>
            <a:gd name="adj1" fmla="val -6963"/>
            <a:gd name="adj2" fmla="val 16279"/>
            <a:gd name="adj3" fmla="val -86675"/>
            <a:gd name="adj4" fmla="val 11763"/>
            <a:gd name="adj5" fmla="val -202360"/>
            <a:gd name="adj6" fmla="val -90043"/>
          </a:avLst>
        </a:prstGeom>
        <a:solidFill>
          <a:srgbClr val="FF7D7D"/>
        </a:solidFill>
        <a:ln>
          <a:solidFill>
            <a:srgbClr val="FF616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000"/>
            <a:t>The</a:t>
          </a:r>
          <a:r>
            <a:rPr lang="en-IN" sz="1000" baseline="0"/>
            <a:t> minimum inflation </a:t>
          </a:r>
        </a:p>
        <a:p>
          <a:pPr algn="l"/>
          <a:r>
            <a:rPr lang="en-IN" sz="1000" baseline="0"/>
            <a:t>happened here from Jul'22 to Aug'23</a:t>
          </a:r>
          <a:endParaRPr lang="en-IN" sz="1000"/>
        </a:p>
      </xdr:txBody>
    </xdr:sp>
    <xdr:clientData/>
  </xdr:twoCellAnchor>
  <xdr:twoCellAnchor>
    <xdr:from>
      <xdr:col>1</xdr:col>
      <xdr:colOff>650875</xdr:colOff>
      <xdr:row>126</xdr:row>
      <xdr:rowOff>103188</xdr:rowOff>
    </xdr:from>
    <xdr:to>
      <xdr:col>9</xdr:col>
      <xdr:colOff>293687</xdr:colOff>
      <xdr:row>142</xdr:row>
      <xdr:rowOff>95250</xdr:rowOff>
    </xdr:to>
    <xdr:graphicFrame macro="">
      <xdr:nvGraphicFramePr>
        <xdr:cNvPr id="24" name="Chart 23">
          <a:extLst>
            <a:ext uri="{FF2B5EF4-FFF2-40B4-BE49-F238E27FC236}">
              <a16:creationId xmlns:a16="http://schemas.microsoft.com/office/drawing/2014/main" id="{A2F28E74-F58B-4019-9819-15D504CCA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769938</xdr:colOff>
      <xdr:row>126</xdr:row>
      <xdr:rowOff>55562</xdr:rowOff>
    </xdr:from>
    <xdr:to>
      <xdr:col>16</xdr:col>
      <xdr:colOff>127000</xdr:colOff>
      <xdr:row>142</xdr:row>
      <xdr:rowOff>166687</xdr:rowOff>
    </xdr:to>
    <xdr:graphicFrame macro="">
      <xdr:nvGraphicFramePr>
        <xdr:cNvPr id="27" name="Chart 26">
          <a:extLst>
            <a:ext uri="{FF2B5EF4-FFF2-40B4-BE49-F238E27FC236}">
              <a16:creationId xmlns:a16="http://schemas.microsoft.com/office/drawing/2014/main" id="{1CF23017-0E81-4279-9F07-1C3B608AA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722312</xdr:colOff>
      <xdr:row>125</xdr:row>
      <xdr:rowOff>182564</xdr:rowOff>
    </xdr:from>
    <xdr:to>
      <xdr:col>26</xdr:col>
      <xdr:colOff>150812</xdr:colOff>
      <xdr:row>142</xdr:row>
      <xdr:rowOff>166687</xdr:rowOff>
    </xdr:to>
    <xdr:graphicFrame macro="">
      <xdr:nvGraphicFramePr>
        <xdr:cNvPr id="28" name="Chart 27">
          <a:extLst>
            <a:ext uri="{FF2B5EF4-FFF2-40B4-BE49-F238E27FC236}">
              <a16:creationId xmlns:a16="http://schemas.microsoft.com/office/drawing/2014/main" id="{B2E2C7D0-0BCD-4070-9598-406375766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0.38014</cdr:x>
      <cdr:y>0.20949</cdr:y>
    </cdr:from>
    <cdr:to>
      <cdr:x>0.44141</cdr:x>
      <cdr:y>0.78286</cdr:y>
    </cdr:to>
    <cdr:sp macro="" textlink="">
      <cdr:nvSpPr>
        <cdr:cNvPr id="2" name="Arrow: Up 1">
          <a:extLst xmlns:a="http://schemas.openxmlformats.org/drawingml/2006/main">
            <a:ext uri="{FF2B5EF4-FFF2-40B4-BE49-F238E27FC236}">
              <a16:creationId xmlns:a16="http://schemas.microsoft.com/office/drawing/2014/main" id="{700AB69D-3074-5F16-7C2D-6C5ECBE46020}"/>
            </a:ext>
          </a:extLst>
        </cdr:cNvPr>
        <cdr:cNvSpPr/>
      </cdr:nvSpPr>
      <cdr:spPr>
        <a:xfrm xmlns:a="http://schemas.openxmlformats.org/drawingml/2006/main">
          <a:off x="2336800" y="622300"/>
          <a:ext cx="376646" cy="1703252"/>
        </a:xfrm>
        <a:prstGeom xmlns:a="http://schemas.openxmlformats.org/drawingml/2006/main" prst="upArrow">
          <a:avLst/>
        </a:prstGeom>
      </cdr:spPr>
      <cdr:style>
        <a:lnRef xmlns:a="http://schemas.openxmlformats.org/drawingml/2006/main" idx="1">
          <a:schemeClr val="accent6"/>
        </a:lnRef>
        <a:fillRef xmlns:a="http://schemas.openxmlformats.org/drawingml/2006/main" idx="3">
          <a:schemeClr val="accent6"/>
        </a:fillRef>
        <a:effectRef xmlns:a="http://schemas.openxmlformats.org/drawingml/2006/main" idx="2">
          <a:schemeClr val="accent6"/>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7.xml><?xml version="1.0" encoding="utf-8"?>
<c:userShapes xmlns:c="http://schemas.openxmlformats.org/drawingml/2006/chart">
  <cdr:relSizeAnchor xmlns:cdr="http://schemas.openxmlformats.org/drawingml/2006/chartDrawing">
    <cdr:from>
      <cdr:x>0.5313</cdr:x>
      <cdr:y>0.13813</cdr:y>
    </cdr:from>
    <cdr:to>
      <cdr:x>0.5313</cdr:x>
      <cdr:y>0.46887</cdr:y>
    </cdr:to>
    <cdr:cxnSp macro="">
      <cdr:nvCxnSpPr>
        <cdr:cNvPr id="2" name="Straight Connector 1">
          <a:extLst xmlns:a="http://schemas.openxmlformats.org/drawingml/2006/main">
            <a:ext uri="{FF2B5EF4-FFF2-40B4-BE49-F238E27FC236}">
              <a16:creationId xmlns:a16="http://schemas.microsoft.com/office/drawing/2014/main" id="{95BBAFC0-99A9-80FF-1479-505CF6A2B108}"/>
            </a:ext>
          </a:extLst>
        </cdr:cNvPr>
        <cdr:cNvCxnSpPr/>
      </cdr:nvCxnSpPr>
      <cdr:spPr>
        <a:xfrm xmlns:a="http://schemas.openxmlformats.org/drawingml/2006/main" flipV="1">
          <a:off x="4854173" y="541020"/>
          <a:ext cx="0" cy="1295400"/>
        </a:xfrm>
        <a:prstGeom xmlns:a="http://schemas.openxmlformats.org/drawingml/2006/main" prst="line">
          <a:avLst/>
        </a:prstGeom>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0.46928</cdr:x>
      <cdr:y>0.11948</cdr:y>
    </cdr:from>
    <cdr:to>
      <cdr:x>0.59272</cdr:x>
      <cdr:y>0.22259</cdr:y>
    </cdr:to>
    <cdr:sp macro="" textlink="">
      <cdr:nvSpPr>
        <cdr:cNvPr id="3" name="Callout: Down Arrow 2">
          <a:extLst xmlns:a="http://schemas.openxmlformats.org/drawingml/2006/main">
            <a:ext uri="{FF2B5EF4-FFF2-40B4-BE49-F238E27FC236}">
              <a16:creationId xmlns:a16="http://schemas.microsoft.com/office/drawing/2014/main" id="{2A1D3174-1E5F-4572-A1B8-70C5F809AE1D}"/>
            </a:ext>
          </a:extLst>
        </cdr:cNvPr>
        <cdr:cNvSpPr/>
      </cdr:nvSpPr>
      <cdr:spPr>
        <a:xfrm xmlns:a="http://schemas.openxmlformats.org/drawingml/2006/main">
          <a:off x="3758434" y="378405"/>
          <a:ext cx="988623" cy="326555"/>
        </a:xfrm>
        <a:prstGeom xmlns:a="http://schemas.openxmlformats.org/drawingml/2006/main" prst="downArrowCallout">
          <a:avLst/>
        </a:prstGeom>
      </cdr:spPr>
      <cdr:style>
        <a:lnRef xmlns:a="http://schemas.openxmlformats.org/drawingml/2006/main" idx="3">
          <a:schemeClr val="lt1"/>
        </a:lnRef>
        <a:fillRef xmlns:a="http://schemas.openxmlformats.org/drawingml/2006/main" idx="1">
          <a:schemeClr val="accent6"/>
        </a:fillRef>
        <a:effectRef xmlns:a="http://schemas.openxmlformats.org/drawingml/2006/main" idx="1">
          <a:schemeClr val="accent6"/>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100"/>
            <a:t>Covid Mar</a:t>
          </a:r>
          <a:r>
            <a:rPr lang="en-IN" sz="1100" baseline="0"/>
            <a:t> 2020</a:t>
          </a:r>
          <a:endParaRPr lang="en-IN" sz="1100"/>
        </a:p>
      </cdr:txBody>
    </cdr:sp>
  </cdr:relSizeAnchor>
</c:userShapes>
</file>

<file path=xl/drawings/drawing8.xml><?xml version="1.0" encoding="utf-8"?>
<c:userShapes xmlns:c="http://schemas.openxmlformats.org/drawingml/2006/chart">
  <cdr:relSizeAnchor xmlns:cdr="http://schemas.openxmlformats.org/drawingml/2006/chartDrawing">
    <cdr:from>
      <cdr:x>0.53522</cdr:x>
      <cdr:y>0.11063</cdr:y>
    </cdr:from>
    <cdr:to>
      <cdr:x>0.53671</cdr:x>
      <cdr:y>0.67028</cdr:y>
    </cdr:to>
    <cdr:cxnSp macro="">
      <cdr:nvCxnSpPr>
        <cdr:cNvPr id="3" name="Straight Connector 2">
          <a:extLst xmlns:a="http://schemas.openxmlformats.org/drawingml/2006/main">
            <a:ext uri="{FF2B5EF4-FFF2-40B4-BE49-F238E27FC236}">
              <a16:creationId xmlns:a16="http://schemas.microsoft.com/office/drawing/2014/main" id="{5C17AB5F-D32B-9C90-6FEA-2A72DEE384A8}"/>
            </a:ext>
          </a:extLst>
        </cdr:cNvPr>
        <cdr:cNvCxnSpPr/>
      </cdr:nvCxnSpPr>
      <cdr:spPr>
        <a:xfrm xmlns:a="http://schemas.openxmlformats.org/drawingml/2006/main" flipV="1">
          <a:off x="4254299" y="388621"/>
          <a:ext cx="11904" cy="1965960"/>
        </a:xfrm>
        <a:prstGeom xmlns:a="http://schemas.openxmlformats.org/drawingml/2006/main" prst="line">
          <a:avLst/>
        </a:prstGeom>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0.46219</cdr:x>
      <cdr:y>0.10725</cdr:y>
    </cdr:from>
    <cdr:to>
      <cdr:x>0.60897</cdr:x>
      <cdr:y>0.23015</cdr:y>
    </cdr:to>
    <cdr:sp macro="" textlink="">
      <cdr:nvSpPr>
        <cdr:cNvPr id="2" name="Callout: Down Arrow 1">
          <a:extLst xmlns:a="http://schemas.openxmlformats.org/drawingml/2006/main">
            <a:ext uri="{FF2B5EF4-FFF2-40B4-BE49-F238E27FC236}">
              <a16:creationId xmlns:a16="http://schemas.microsoft.com/office/drawing/2014/main" id="{4D2F0B6E-54CA-B561-4450-80BF07EE0AF3}"/>
            </a:ext>
          </a:extLst>
        </cdr:cNvPr>
        <cdr:cNvSpPr/>
      </cdr:nvSpPr>
      <cdr:spPr>
        <a:xfrm xmlns:a="http://schemas.openxmlformats.org/drawingml/2006/main">
          <a:off x="3551237" y="352425"/>
          <a:ext cx="1127799" cy="403870"/>
        </a:xfrm>
        <a:prstGeom xmlns:a="http://schemas.openxmlformats.org/drawingml/2006/main" prst="downArrowCallout">
          <a:avLst/>
        </a:prstGeom>
      </cdr:spPr>
      <cdr:style>
        <a:lnRef xmlns:a="http://schemas.openxmlformats.org/drawingml/2006/main" idx="3">
          <a:schemeClr val="lt1"/>
        </a:lnRef>
        <a:fillRef xmlns:a="http://schemas.openxmlformats.org/drawingml/2006/main" idx="1">
          <a:schemeClr val="accent6"/>
        </a:fillRef>
        <a:effectRef xmlns:a="http://schemas.openxmlformats.org/drawingml/2006/main" idx="1">
          <a:schemeClr val="accent6"/>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100"/>
            <a:t>Covid Mar</a:t>
          </a:r>
          <a:r>
            <a:rPr lang="en-IN" sz="1100" baseline="0"/>
            <a:t> 2020</a:t>
          </a:r>
          <a:endParaRPr lang="en-IN" sz="1100"/>
        </a:p>
      </cdr:txBody>
    </cdr:sp>
  </cdr:relSizeAnchor>
</c:userShapes>
</file>

<file path=xl/drawings/drawing9.xml><?xml version="1.0" encoding="utf-8"?>
<c:userShapes xmlns:c="http://schemas.openxmlformats.org/drawingml/2006/chart">
  <cdr:relSizeAnchor xmlns:cdr="http://schemas.openxmlformats.org/drawingml/2006/chartDrawing">
    <cdr:from>
      <cdr:x>0.53057</cdr:x>
      <cdr:y>0.19316</cdr:y>
    </cdr:from>
    <cdr:to>
      <cdr:x>0.53217</cdr:x>
      <cdr:y>0.68822</cdr:y>
    </cdr:to>
    <cdr:cxnSp macro="">
      <cdr:nvCxnSpPr>
        <cdr:cNvPr id="2" name="Straight Connector 1">
          <a:extLst xmlns:a="http://schemas.openxmlformats.org/drawingml/2006/main">
            <a:ext uri="{FF2B5EF4-FFF2-40B4-BE49-F238E27FC236}">
              <a16:creationId xmlns:a16="http://schemas.microsoft.com/office/drawing/2014/main" id="{95BBAFC0-99A9-80FF-1479-505CF6A2B108}"/>
            </a:ext>
          </a:extLst>
        </cdr:cNvPr>
        <cdr:cNvCxnSpPr/>
      </cdr:nvCxnSpPr>
      <cdr:spPr>
        <a:xfrm xmlns:a="http://schemas.openxmlformats.org/drawingml/2006/main" flipV="1">
          <a:off x="4782820" y="767080"/>
          <a:ext cx="14403" cy="1965960"/>
        </a:xfrm>
        <a:prstGeom xmlns:a="http://schemas.openxmlformats.org/drawingml/2006/main" prst="line">
          <a:avLst/>
        </a:prstGeom>
      </cdr:spPr>
      <cdr:style>
        <a:lnRef xmlns:a="http://schemas.openxmlformats.org/drawingml/2006/main" idx="3">
          <a:schemeClr val="accent6"/>
        </a:lnRef>
        <a:fillRef xmlns:a="http://schemas.openxmlformats.org/drawingml/2006/main" idx="0">
          <a:schemeClr val="accent6"/>
        </a:fillRef>
        <a:effectRef xmlns:a="http://schemas.openxmlformats.org/drawingml/2006/main" idx="2">
          <a:schemeClr val="accent6"/>
        </a:effectRef>
        <a:fontRef xmlns:a="http://schemas.openxmlformats.org/drawingml/2006/main" idx="minor">
          <a:schemeClr val="tx1"/>
        </a:fontRef>
      </cdr:style>
    </cdr:cxnSp>
  </cdr:relSizeAnchor>
  <cdr:relSizeAnchor xmlns:cdr="http://schemas.openxmlformats.org/drawingml/2006/chartDrawing">
    <cdr:from>
      <cdr:x>0.46971</cdr:x>
      <cdr:y>0.14327</cdr:y>
    </cdr:from>
    <cdr:to>
      <cdr:x>0.59482</cdr:x>
      <cdr:y>0.24497</cdr:y>
    </cdr:to>
    <cdr:sp macro="" textlink="">
      <cdr:nvSpPr>
        <cdr:cNvPr id="3" name="Callout: Down Arrow 2">
          <a:extLst xmlns:a="http://schemas.openxmlformats.org/drawingml/2006/main">
            <a:ext uri="{FF2B5EF4-FFF2-40B4-BE49-F238E27FC236}">
              <a16:creationId xmlns:a16="http://schemas.microsoft.com/office/drawing/2014/main" id="{2A1D3174-1E5F-4572-A1B8-70C5F809AE1D}"/>
            </a:ext>
          </a:extLst>
        </cdr:cNvPr>
        <cdr:cNvSpPr/>
      </cdr:nvSpPr>
      <cdr:spPr>
        <a:xfrm xmlns:a="http://schemas.openxmlformats.org/drawingml/2006/main">
          <a:off x="4234180" y="568960"/>
          <a:ext cx="1127760" cy="403860"/>
        </a:xfrm>
        <a:prstGeom xmlns:a="http://schemas.openxmlformats.org/drawingml/2006/main" prst="downArrowCallout">
          <a:avLst/>
        </a:prstGeom>
      </cdr:spPr>
      <cdr:style>
        <a:lnRef xmlns:a="http://schemas.openxmlformats.org/drawingml/2006/main" idx="3">
          <a:schemeClr val="lt1"/>
        </a:lnRef>
        <a:fillRef xmlns:a="http://schemas.openxmlformats.org/drawingml/2006/main" idx="1">
          <a:schemeClr val="accent6"/>
        </a:fillRef>
        <a:effectRef xmlns:a="http://schemas.openxmlformats.org/drawingml/2006/main" idx="1">
          <a:schemeClr val="accent6"/>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100"/>
            <a:t>Covid Mar</a:t>
          </a:r>
          <a:r>
            <a:rPr lang="en-IN" sz="1100" baseline="0"/>
            <a:t> 2020</a:t>
          </a:r>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1.048743055559" createdVersion="8" refreshedVersion="8" minRefreshableVersion="3" recordCount="376" xr:uid="{B8583112-58CD-44FD-B9BB-74597EA22C8D}">
  <cacheSource type="worksheet">
    <worksheetSource ref="A1:AI1048576" sheet="Main Data"/>
  </cacheSource>
  <cacheFields count="30">
    <cacheField name="Sector" numFmtId="0">
      <sharedItems containsBlank="1" count="4">
        <s v="Rural"/>
        <s v="Urban"/>
        <s v="Rural+Urban"/>
        <m/>
      </sharedItems>
    </cacheField>
    <cacheField name="Year" numFmtId="0">
      <sharedItems containsString="0" containsBlank="1" containsNumber="1" containsInteger="1" minValue="2013" maxValue="2023" count="12">
        <n v="2013"/>
        <n v="2014"/>
        <n v="2015"/>
        <n v="2016"/>
        <n v="2017"/>
        <n v="2018"/>
        <n v="2019"/>
        <n v="2020"/>
        <n v="2021"/>
        <n v="2022"/>
        <n v="2023"/>
        <m/>
      </sharedItems>
    </cacheField>
    <cacheField name="Month" numFmtId="0">
      <sharedItems containsBlank="1" count="13">
        <s v="January"/>
        <s v="February"/>
        <s v="March"/>
        <s v="April"/>
        <s v="May"/>
        <s v="June"/>
        <s v="July"/>
        <s v="August"/>
        <s v="September"/>
        <s v="October"/>
        <s v="November"/>
        <s v="December"/>
        <m/>
      </sharedItems>
    </cacheField>
    <cacheField name="Cereals and products" numFmtId="0">
      <sharedItems containsString="0" containsBlank="1" containsNumber="1" minValue="107.5" maxValue="174.8" count="259">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37.15"/>
        <n v="140.05000000000001"/>
        <n v="138.05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n v="147.69999999999999"/>
        <n v="152.25"/>
        <n v="149.14999999999998"/>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m/>
      </sharedItems>
    </cacheField>
    <cacheField name="Meat and fish" numFmtId="0">
      <sharedItems containsString="0" containsBlank="1" containsNumber="1" minValue="106.3" maxValue="223.4" count="297">
        <n v="106.3"/>
        <n v="109.1"/>
        <n v="107.3"/>
        <n v="108.7"/>
        <n v="112.9"/>
        <n v="110.2"/>
        <n v="108.8"/>
        <n v="111.4"/>
        <n v="109.7"/>
        <n v="109.5"/>
        <n v="113.4"/>
        <n v="110.9"/>
        <n v="109.8"/>
        <n v="114.2"/>
        <n v="111.3"/>
        <n v="112.1"/>
        <n v="120.1"/>
        <n v="114.9"/>
        <n v="119.2"/>
        <n v="116.4"/>
        <n v="115.4"/>
        <n v="120.4"/>
        <n v="117.2"/>
        <n v="115.7"/>
        <n v="119.1"/>
        <n v="116.9"/>
        <n v="118.1"/>
        <n v="116.3"/>
        <n v="115.9"/>
        <n v="116.7"/>
        <n v="117.1"/>
        <n v="122"/>
        <n v="118.8"/>
        <n v="117.7"/>
        <n v="121.4"/>
        <n v="119.3"/>
        <n v="118.9"/>
        <n v="121.7"/>
        <n v="119.9"/>
        <n v="120.2"/>
        <n v="124.1"/>
        <n v="121.6"/>
        <n v="125.9"/>
        <n v="123.1"/>
        <n v="122.5"/>
        <n v="126.4"/>
        <n v="123.9"/>
        <n v="122.8"/>
        <n v="127.3"/>
        <n v="124.4"/>
        <n v="122.4"/>
        <n v="125.4"/>
        <n v="123.5"/>
        <n v="126.1"/>
        <n v="123.8"/>
        <n v="122.6"/>
        <n v="125.6"/>
        <n v="123.7"/>
        <n v="124.7"/>
        <n v="123.2"/>
        <n v="125.5"/>
        <n v="126.5"/>
        <n v="125.1"/>
        <n v="126.7"/>
        <n v="128.19999999999999"/>
        <n v="127.1"/>
        <n v="129.69999999999999"/>
        <n v="128"/>
        <n v="130.4"/>
        <n v="134.4"/>
        <n v="131.80000000000001"/>
        <n v="131.5"/>
        <n v="134.30000000000001"/>
        <n v="132.5"/>
        <n v="131.30000000000001"/>
        <n v="131.69999999999999"/>
        <n v="131.4"/>
        <n v="131.1"/>
        <n v="129"/>
        <n v="128.6"/>
        <n v="129.80000000000001"/>
        <n v="130.6"/>
        <n v="130.30000000000001"/>
        <n v="133.19999999999999"/>
        <n v="135.9"/>
        <n v="134.1"/>
        <n v="133.69999999999999"/>
        <n v="135.1"/>
        <n v="134.19999999999999"/>
        <n v="136.30000000000001"/>
        <n v="135.4"/>
        <n v="139.30000000000001"/>
        <n v="136.80000000000001"/>
        <n v="137.5"/>
        <n v="142.1"/>
        <n v="139.1"/>
        <n v="138.6"/>
        <n v="143.9"/>
        <n v="140.5"/>
        <n v="139.5"/>
        <n v="144.19999999999999"/>
        <n v="141.19999999999999"/>
        <n v="138.80000000000001"/>
        <n v="140.30000000000001"/>
        <n v="138.19999999999999"/>
        <n v="137.69999999999999"/>
        <n v="138"/>
        <n v="137.6"/>
        <n v="138.4"/>
        <n v="137.9"/>
        <n v="137.4"/>
        <n v="138.5"/>
        <n v="137.80000000000001"/>
        <n v="137.30000000000001"/>
        <n v="138.9"/>
        <n v="138.30000000000001"/>
        <n v="139.80000000000001"/>
        <n v="139.4"/>
        <n v="139"/>
        <n v="138.69999999999999"/>
        <n v="140.6"/>
        <n v="144.1"/>
        <n v="141.6"/>
        <n v="143.69999999999999"/>
        <n v="148.69999999999999"/>
        <n v="145.5"/>
        <n v="148.4"/>
        <n v="145.69999999999999"/>
        <n v="143.1"/>
        <n v="143.4"/>
        <n v="142"/>
        <n v="143"/>
        <n v="142.4"/>
        <n v="141.9"/>
        <n v="142.80000000000001"/>
        <n v="142.19999999999999"/>
        <n v="142.5"/>
        <n v="142.6"/>
        <n v="143.30000000000001"/>
        <n v="144.4"/>
        <n v="143.5"/>
        <n v="143.80000000000001"/>
        <n v="143.6"/>
        <n v="144.5"/>
        <n v="144.30000000000001"/>
        <n v="148.19999999999999"/>
        <n v="146.6"/>
        <n v="148.1"/>
        <n v="149.69999999999999"/>
        <n v="149.30000000000001"/>
        <n v="148.6"/>
        <n v="149.1"/>
        <n v="148.80000000000001"/>
        <n v="146.4"/>
        <n v="148"/>
        <n v="147.19999999999999"/>
        <n v="145.80000000000001"/>
        <n v="147.6"/>
        <n v="144.9"/>
        <n v="149.5"/>
        <n v="150.80000000000001"/>
        <n v="146.30000000000001"/>
        <n v="149.19999999999999"/>
        <n v="151.9"/>
        <n v="147.80000000000001"/>
        <n v="150.5"/>
        <n v="152.5"/>
        <n v="149.4"/>
        <n v="151.4"/>
        <n v="153"/>
        <n v="150.1"/>
        <n v="152"/>
        <n v="154.1"/>
        <n v="151.1"/>
        <n v="156.80000000000001"/>
        <n v="153.89999999999998"/>
        <n v="155.75"/>
        <n v="159.5"/>
        <n v="156.69999999999999"/>
        <n v="158.5"/>
        <n v="163.5"/>
        <n v="159.6"/>
        <n v="162.1"/>
        <n v="164"/>
        <n v="160.19999999999999"/>
        <n v="162.69999999999999"/>
        <n v="161.9"/>
        <n v="158.30000000000001"/>
        <n v="160.6"/>
        <n v="158.69999999999999"/>
        <n v="160.80000000000001"/>
        <n v="161.6"/>
        <n v="159.80000000000001"/>
        <n v="161"/>
        <n v="163.69999999999999"/>
        <n v="162.4"/>
        <n v="163.19999999999999"/>
        <n v="165.3"/>
        <n v="164.5"/>
        <n v="165"/>
        <n v="167.3"/>
        <n v="167.6"/>
        <n v="167.4"/>
        <n v="167.5"/>
        <n v="166.8"/>
        <n v="167"/>
        <n v="178.55"/>
        <n v="182.25"/>
        <n v="179.85"/>
        <n v="190.3"/>
        <n v="197"/>
        <n v="192.7"/>
        <n v="187.2"/>
        <n v="197.8"/>
        <n v="190.9"/>
        <n v="183.9"/>
        <n v="193.1"/>
        <n v="187.1"/>
        <n v="186.3"/>
        <n v="193.7"/>
        <n v="188.9"/>
        <n v="188.6"/>
        <n v="195.5"/>
        <n v="191"/>
        <n v="188.5"/>
        <n v="195.7"/>
        <n v="187.5"/>
        <n v="194.8"/>
        <n v="190.1"/>
        <n v="184"/>
        <n v="191.2"/>
        <n v="186.5"/>
        <n v="189.4"/>
        <n v="197.5"/>
        <n v="192.2"/>
        <n v="202.5"/>
        <n v="198"/>
        <n v="198.5"/>
        <n v="204.3"/>
        <n v="200.5"/>
        <n v="200.1"/>
        <n v="205.5"/>
        <n v="202"/>
        <n v="204.5"/>
        <n v="210.9"/>
        <n v="206.8"/>
        <n v="202.3"/>
        <n v="207.4"/>
        <n v="204"/>
        <n v="202.1"/>
        <n v="208.4"/>
        <n v="204.6"/>
        <n v="199.8"/>
        <n v="204.9"/>
        <n v="201.6"/>
        <n v="202.2"/>
        <n v="198.8"/>
        <n v="196.9"/>
        <n v="198.7"/>
        <n v="198.1"/>
        <n v="205.2"/>
        <n v="200.6"/>
        <n v="208"/>
        <n v="215.8"/>
        <n v="210.7"/>
        <n v="209.7"/>
        <n v="211.8"/>
        <n v="214.7"/>
        <n v="221.2"/>
        <n v="217"/>
        <n v="217.2"/>
        <n v="223.4"/>
        <n v="219.4"/>
        <n v="210.8"/>
        <n v="217.1"/>
        <n v="213"/>
        <n v="204.1"/>
        <n v="206.5"/>
        <n v="206.7"/>
        <n v="213.7"/>
        <n v="209.2"/>
        <n v="208.8"/>
        <n v="214.9"/>
        <n v="207.2"/>
        <n v="213.4"/>
        <n v="209.4"/>
        <n v="206.9"/>
        <n v="212.9"/>
        <n v="209"/>
        <n v="208.3"/>
        <n v="215.2"/>
        <n v="212.2"/>
        <n v="207.7"/>
        <n v="209.3"/>
        <n v="211.5"/>
        <n v="214.3"/>
        <m/>
      </sharedItems>
    </cacheField>
    <cacheField name="Egg" numFmtId="0">
      <sharedItems containsString="0" containsBlank="1" containsNumber="1" minValue="102.7" maxValue="197" count="288">
        <n v="108.1"/>
        <n v="113"/>
        <n v="110"/>
        <n v="110.2"/>
        <n v="116.9"/>
        <n v="112.8"/>
        <n v="109.9"/>
        <n v="113.2"/>
        <n v="111.2"/>
        <n v="106.9"/>
        <n v="106"/>
        <n v="106.6"/>
        <n v="105.9"/>
        <n v="102.7"/>
        <n v="104.7"/>
        <n v="112.5"/>
        <n v="109.8"/>
        <n v="110.5"/>
        <n v="114"/>
        <n v="111.9"/>
        <n v="111.1"/>
        <n v="112.7"/>
        <n v="111.7"/>
        <n v="112.3"/>
        <n v="112.6"/>
        <n v="114.5"/>
        <n v="113.3"/>
        <n v="116.2"/>
        <n v="122.6"/>
        <n v="118.7"/>
        <n v="120.4"/>
        <n v="128.5"/>
        <n v="123.5"/>
        <n v="120.5"/>
        <n v="129.9"/>
        <n v="124.1"/>
        <n v="121.2"/>
        <n v="124.5"/>
        <n v="122.5"/>
        <n v="120.7"/>
        <n v="121.5"/>
        <n v="121"/>
        <n v="118.1"/>
        <n v="114.2"/>
        <n v="115.9"/>
        <n v="116.1"/>
        <n v="115.4"/>
        <n v="115.8"/>
        <n v="117.7"/>
        <n v="118"/>
        <n v="117.8"/>
        <n v="116.5"/>
        <n v="117.3"/>
        <n v="116.4"/>
        <n v="118.3"/>
        <n v="119.9"/>
        <n v="122.7"/>
        <n v="121.8"/>
        <n v="126.3"/>
        <n v="122.1"/>
        <n v="126.6"/>
        <n v="123.8"/>
        <n v="119.5"/>
        <n v="121.1"/>
        <n v="118.9"/>
        <n v="113.5"/>
        <n v="116.8"/>
        <n v="117.2"/>
        <n v="114.4"/>
        <n v="111.3"/>
        <n v="115"/>
        <n v="120.9"/>
        <n v="121.6"/>
        <n v="122"/>
        <n v="121.3"/>
        <n v="120.1"/>
        <n v="115.6"/>
        <n v="120.8"/>
        <n v="121.7"/>
        <n v="123.3"/>
        <n v="127.1"/>
        <n v="124.8"/>
        <n v="126.5"/>
        <n v="132"/>
        <n v="128.6"/>
        <n v="127.7"/>
        <n v="130.30000000000001"/>
        <n v="128.69999999999999"/>
        <n v="125.1"/>
        <n v="123.7"/>
        <n v="124.6"/>
        <n v="123.4"/>
        <n v="124.4"/>
        <n v="127"/>
        <n v="125.4"/>
        <n v="130.9"/>
        <n v="128.30000000000001"/>
        <n v="129.6"/>
        <n v="136.6"/>
        <n v="132.30000000000001"/>
        <n v="133.69999999999999"/>
        <n v="131.6"/>
        <n v="130.5"/>
        <n v="130.6"/>
        <n v="130.1"/>
        <n v="130.19999999999999"/>
        <n v="134.1"/>
        <n v="134.9"/>
        <n v="132.9"/>
        <n v="131.9"/>
        <n v="132.6"/>
        <n v="132.19999999999999"/>
        <n v="129.30000000000001"/>
        <n v="128.80000000000001"/>
        <n v="128.4"/>
        <n v="126.1"/>
        <n v="126.8"/>
        <n v="125.6"/>
        <n v="128"/>
        <n v="128.1"/>
        <n v="129.80000000000001"/>
        <n v="129.4"/>
        <n v="130"/>
        <n v="129.69999999999999"/>
        <n v="131"/>
        <n v="131.4"/>
        <n v="131.19999999999999"/>
        <n v="140.5"/>
        <n v="146.69999999999999"/>
        <n v="142.9"/>
        <n v="144.80000000000001"/>
        <n v="145.9"/>
        <n v="145.19999999999999"/>
        <n v="143.80000000000001"/>
        <n v="143.6"/>
        <n v="143.69999999999999"/>
        <n v="140.6"/>
        <n v="139.9"/>
        <n v="140.30000000000001"/>
        <n v="140"/>
        <n v="135.5"/>
        <n v="138.30000000000001"/>
        <n v="135.9"/>
        <n v="130.80000000000001"/>
        <n v="133.9"/>
        <n v="133.6"/>
        <n v="136.69999999999999"/>
        <n v="135.6"/>
        <n v="139.30000000000001"/>
        <n v="139.1"/>
        <n v="139.19999999999999"/>
        <n v="138.1"/>
        <n v="132.80000000000001"/>
        <n v="135.1"/>
        <n v="134.6"/>
        <n v="133.5"/>
        <n v="137.30000000000001"/>
        <n v="137.80000000000001"/>
        <n v="137.1"/>
        <n v="137.4"/>
        <n v="141.1"/>
        <n v="138.80000000000001"/>
        <n v="138.19999999999999"/>
        <n v="143.5"/>
        <n v="140.19999999999999"/>
        <n v="145.30000000000001"/>
        <n v="141.5"/>
        <n v="138.69999999999999"/>
        <n v="140.60000000000002"/>
        <n v="138.15"/>
        <n v="134.5"/>
        <n v="136"/>
        <n v="136.19999999999999"/>
        <n v="140.4"/>
        <n v="138.4"/>
        <n v="142.5"/>
        <n v="140.80000000000001"/>
        <n v="138.5"/>
        <n v="141.6"/>
        <n v="139.6"/>
        <n v="141.19999999999999"/>
        <n v="144.69999999999999"/>
        <n v="142.6"/>
        <n v="148.4"/>
        <n v="145.6"/>
        <n v="149.5"/>
        <n v="153.69999999999999"/>
        <n v="151.1"/>
        <n v="153.5"/>
        <n v="157"/>
        <n v="154.9"/>
        <n v="150.9"/>
        <n v="153.1"/>
        <n v="151.80000000000001"/>
        <n v="147.6"/>
        <n v="148.9"/>
        <n v="148.1"/>
        <n v="146.9"/>
        <n v="151.9"/>
        <n v="148.80000000000001"/>
        <n v="148.15"/>
        <n v="153.25"/>
        <n v="150.10000000000002"/>
        <n v="149.4"/>
        <n v="154.6"/>
        <n v="151.4"/>
        <n v="154.5"/>
        <n v="150.80000000000001"/>
        <n v="157.30000000000001"/>
        <n v="152.5"/>
        <n v="159.19999999999999"/>
        <n v="164.8"/>
        <n v="161.4"/>
        <n v="171.6"/>
        <n v="176.9"/>
        <n v="173.6"/>
        <n v="173.4"/>
        <n v="178.3"/>
        <n v="175.3"/>
        <n v="178.4"/>
        <n v="168"/>
        <n v="169.9"/>
        <n v="168.7"/>
        <n v="163.19999999999999"/>
        <n v="164.7"/>
        <n v="163.80000000000001"/>
        <n v="163.4"/>
        <n v="166.4"/>
        <n v="164.6"/>
        <n v="168.6"/>
        <n v="173"/>
        <n v="170.3"/>
        <n v="179.3"/>
        <n v="182.8"/>
        <n v="180.7"/>
        <n v="180.4"/>
        <n v="185"/>
        <n v="182.2"/>
        <n v="176.5"/>
        <n v="174.1"/>
        <n v="172.8"/>
        <n v="172"/>
        <n v="170.1"/>
        <n v="171.2"/>
        <n v="171.5"/>
        <n v="175.4"/>
        <n v="180"/>
        <n v="177.9"/>
        <n v="178"/>
        <n v="180.1"/>
        <n v="178.8"/>
        <n v="175.5"/>
        <n v="176.4"/>
        <n v="175.8"/>
        <n v="167.9"/>
        <n v="167.7"/>
        <n v="167.8"/>
        <n v="164.5"/>
        <n v="164.1"/>
        <n v="162.4"/>
        <n v="169.6"/>
        <n v="170.8"/>
        <n v="174.3"/>
        <n v="176.6"/>
        <n v="175.2"/>
        <n v="168.3"/>
        <n v="170.6"/>
        <n v="169.2"/>
        <n v="169"/>
        <n v="170.9"/>
        <n v="169.7"/>
        <n v="171.9"/>
        <n v="180.2"/>
        <n v="183.2"/>
        <n v="181.4"/>
        <n v="189.1"/>
        <n v="191.9"/>
        <n v="190.2"/>
        <n v="192.9"/>
        <n v="197"/>
        <n v="194.5"/>
        <n v="173.9"/>
        <n v="177.2"/>
        <n v="172.4"/>
        <n v="171"/>
        <n v="176.7"/>
        <n v="173.2"/>
        <m/>
      </sharedItems>
    </cacheField>
    <cacheField name="Milk and products" numFmtId="0">
      <sharedItems containsString="0" containsBlank="1" containsNumber="1" minValue="103.6" maxValue="179.6" count="272">
        <n v="104.9"/>
        <n v="103.6"/>
        <n v="104.4"/>
        <n v="105.4"/>
        <n v="104"/>
        <n v="105.6"/>
        <n v="104.3"/>
        <n v="105.1"/>
        <n v="106.3"/>
        <n v="104.7"/>
        <n v="105.7"/>
        <n v="107.5"/>
        <n v="105.5"/>
        <n v="106.8"/>
        <n v="108.3"/>
        <n v="107.3"/>
        <n v="107.9"/>
        <n v="109.3"/>
        <n v="108.9"/>
        <n v="110"/>
        <n v="109.6"/>
        <n v="111"/>
        <n v="110.5"/>
        <n v="111.7"/>
        <n v="110.4"/>
        <n v="111.2"/>
        <n v="112.8"/>
        <n v="112"/>
        <n v="112.5"/>
        <n v="113.8"/>
        <n v="113.4"/>
        <n v="114.4"/>
        <n v="113.6"/>
        <n v="114.1"/>
        <n v="115"/>
        <n v="115.2"/>
        <n v="115.1"/>
        <n v="116.1"/>
        <n v="116.2"/>
        <n v="117"/>
        <n v="118"/>
        <n v="119.1"/>
        <n v="118.4"/>
        <n v="119.3"/>
        <n v="120.4"/>
        <n v="119.7"/>
        <n v="120.6"/>
        <n v="121.6"/>
        <n v="121"/>
        <n v="121.9"/>
        <n v="122.2"/>
        <n v="122"/>
        <n v="122.7"/>
        <n v="123.2"/>
        <n v="123.1"/>
        <n v="124"/>
        <n v="124.6"/>
        <n v="124.2"/>
        <n v="124.9"/>
        <n v="124.5"/>
        <n v="125.2"/>
        <n v="125"/>
        <n v="125.8"/>
        <n v="125.6"/>
        <n v="125.7"/>
        <n v="126"/>
        <n v="125.9"/>
        <n v="126.8"/>
        <n v="126.3"/>
        <n v="126.6"/>
        <n v="127.7"/>
        <n v="127.3"/>
        <n v="128.69999999999999"/>
        <n v="128.19999999999999"/>
        <n v="128.30000000000001"/>
        <n v="128.80000000000001"/>
        <n v="128"/>
        <n v="128.5"/>
        <n v="129.19999999999999"/>
        <n v="128.9"/>
        <n v="129.4"/>
        <n v="129.1"/>
        <n v="129.5"/>
        <n v="128.6"/>
        <n v="129.80000000000001"/>
        <n v="130.30000000000001"/>
        <n v="129.9"/>
        <n v="130.69999999999999"/>
        <n v="129.6"/>
        <n v="130.5"/>
        <n v="129.69999999999999"/>
        <n v="130.19999999999999"/>
        <n v="131.30000000000001"/>
        <n v="130.9"/>
        <n v="132.4"/>
        <n v="130.4"/>
        <n v="131.69999999999999"/>
        <n v="133.6"/>
        <n v="131"/>
        <n v="132.6"/>
        <n v="134.5"/>
        <n v="131.80000000000001"/>
        <n v="133.5"/>
        <n v="135.30000000000001"/>
        <n v="132.19999999999999"/>
        <n v="134.1"/>
        <n v="135.5"/>
        <n v="134.4"/>
        <n v="136"/>
        <n v="132.69999999999999"/>
        <n v="134.80000000000001"/>
        <n v="136.19999999999999"/>
        <n v="132.9"/>
        <n v="135"/>
        <n v="136.30000000000001"/>
        <n v="133.1"/>
        <n v="135.1"/>
        <n v="136.69999999999999"/>
        <n v="135.4"/>
        <n v="137.19999999999999"/>
        <n v="135.80000000000001"/>
        <n v="134.9"/>
        <n v="137.69999999999999"/>
        <n v="138.19999999999999"/>
        <n v="136.80000000000001"/>
        <n v="138.6"/>
        <n v="137.30000000000001"/>
        <n v="138.1"/>
        <n v="139"/>
        <n v="138.5"/>
        <n v="139.4"/>
        <n v="138.30000000000001"/>
        <n v="140.19999999999999"/>
        <n v="138.69999999999999"/>
        <n v="139.6"/>
        <n v="141.5"/>
        <n v="139.1"/>
        <n v="140.6"/>
        <n v="139.5"/>
        <n v="140.80000000000001"/>
        <n v="141.9"/>
        <n v="141"/>
        <n v="142"/>
        <n v="141.1"/>
        <n v="139.9"/>
        <n v="140.9"/>
        <n v="141.19999999999999"/>
        <n v="142.4"/>
        <n v="140.30000000000001"/>
        <n v="141.6"/>
        <n v="142.9"/>
        <n v="140.69999999999999"/>
        <n v="142.1"/>
        <n v="143.19999999999999"/>
        <n v="142.30000000000001"/>
        <n v="143.4"/>
        <n v="142.5"/>
        <n v="143.5"/>
        <n v="142.6"/>
        <n v="143.69999999999999"/>
        <n v="141.80000000000001"/>
        <n v="141.69999999999999"/>
        <n v="142.19999999999999"/>
        <n v="142.55000000000001"/>
        <n v="142.15"/>
        <n v="143.30000000000001"/>
        <n v="143.9"/>
        <n v="144.1"/>
        <n v="144"/>
        <n v="144.6"/>
        <n v="144.9"/>
        <n v="144.69999999999999"/>
        <n v="145.69999999999999"/>
        <n v="145.4"/>
        <n v="146.5"/>
        <n v="145.6"/>
        <n v="146.19999999999999"/>
        <n v="147.1"/>
        <n v="145.9"/>
        <n v="146.69999999999999"/>
        <n v="148.69999999999999"/>
        <n v="147.5"/>
        <n v="148.30000000000001"/>
        <n v="150.5"/>
        <n v="149.30000000000001"/>
        <n v="150.1"/>
        <n v="150.9"/>
        <n v="150.69999999999999"/>
        <n v="150.80000000000001"/>
        <n v="151.69999999999999"/>
        <n v="151.1"/>
        <n v="151.5"/>
        <n v="155.6"/>
        <n v="155.5"/>
        <n v="154.44999999999999"/>
        <n v="153.30000000000001"/>
        <n v="153.4"/>
        <n v="153.9"/>
        <n v="153.6"/>
        <n v="153.69999999999999"/>
        <n v="153.80000000000001"/>
        <n v="154"/>
        <n v="154.19999999999999"/>
        <n v="154.1"/>
        <n v="154.4"/>
        <n v="155.1"/>
        <n v="154.69999999999999"/>
        <n v="154.5"/>
        <n v="154.9"/>
        <n v="155"/>
        <n v="156"/>
        <n v="155.4"/>
        <n v="155.80000000000001"/>
        <n v="156.5"/>
        <n v="156.1"/>
        <n v="156.19999999999999"/>
        <n v="157.1"/>
        <n v="158.19999999999999"/>
        <n v="157.5"/>
        <n v="159.19999999999999"/>
        <n v="158.4"/>
        <n v="158"/>
        <n v="159.1"/>
        <n v="158.69999999999999"/>
        <n v="159.6"/>
        <n v="159.30000000000001"/>
        <n v="159.80000000000001"/>
        <n v="160"/>
        <n v="159.9"/>
        <n v="160.5"/>
        <n v="160.4"/>
        <n v="160.69999999999999"/>
        <n v="160.6"/>
        <n v="162"/>
        <n v="162.6"/>
        <n v="162.19999999999999"/>
        <n v="163.80000000000001"/>
        <n v="164.2"/>
        <n v="163.9"/>
        <n v="164.6"/>
        <n v="165.4"/>
        <n v="164.9"/>
        <n v="166.4"/>
        <n v="165.8"/>
        <n v="166.3"/>
        <n v="167.1"/>
        <n v="166.6"/>
        <n v="167.9"/>
        <n v="168.4"/>
        <n v="168.1"/>
        <n v="169.5"/>
        <n v="170.1"/>
        <n v="169.7"/>
        <n v="170.9"/>
        <n v="171"/>
        <n v="172.3"/>
        <n v="173.4"/>
        <n v="173.9"/>
        <n v="173.6"/>
        <n v="174.3"/>
        <n v="175.2"/>
        <n v="174.6"/>
        <n v="177"/>
        <n v="177.9"/>
        <n v="177.3"/>
        <n v="178.2"/>
        <n v="178.8"/>
        <n v="178.4"/>
        <n v="179.6"/>
        <n v="179.4"/>
        <n v="179.5"/>
        <m/>
      </sharedItems>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tring="0" containsBlank="1" containsNumber="1" minValue="100.3" maxValue="175.6"/>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ount="300">
        <n v="103.8"/>
        <n v="103.5"/>
        <n v="103.6"/>
        <n v="104.1"/>
        <n v="103.7"/>
        <n v="103.9"/>
        <n v="104.3"/>
        <n v="104"/>
        <n v="104.8"/>
        <n v="105.2"/>
        <n v="105"/>
        <n v="105.5"/>
        <n v="105.7"/>
        <n v="105.6"/>
        <n v="106.5"/>
        <n v="108.1"/>
        <n v="107.4"/>
        <n v="107.8"/>
        <n v="110.1"/>
        <n v="109.1"/>
        <n v="108.7"/>
        <n v="110.8"/>
        <n v="109.9"/>
        <n v="109.8"/>
        <n v="111.2"/>
        <n v="110.6"/>
        <n v="110.2"/>
        <n v="111.3"/>
        <n v="111"/>
        <n v="111.6"/>
        <n v="111.4"/>
        <n v="111.5"/>
        <n v="111.8"/>
        <n v="112"/>
        <n v="112.4"/>
        <n v="113"/>
        <n v="112.5"/>
        <n v="112.7"/>
        <n v="113.1"/>
        <n v="112.9"/>
        <n v="114.3"/>
        <n v="115.1"/>
        <n v="114.8"/>
        <n v="115.5"/>
        <n v="117.8"/>
        <n v="116.8"/>
        <n v="116.2"/>
        <n v="119.2"/>
        <n v="118"/>
        <n v="116.6"/>
        <n v="120"/>
        <n v="118.6"/>
        <n v="116.9"/>
        <n v="120.2"/>
        <n v="118.8"/>
        <n v="117.2"/>
        <n v="120.3"/>
        <n v="119"/>
        <n v="117.7"/>
        <n v="120.7"/>
        <n v="119.5"/>
        <n v="118.2"/>
        <n v="120.8"/>
        <n v="119.7"/>
        <n v="118.7"/>
        <n v="120.4"/>
        <n v="119.4"/>
        <n v="120.6"/>
        <n v="120.1"/>
        <n v="119.9"/>
        <n v="121.7"/>
        <n v="121"/>
        <n v="120.5"/>
        <n v="122"/>
        <n v="121.4"/>
        <n v="123.8"/>
        <n v="123.1"/>
        <n v="122.9"/>
        <n v="125.4"/>
        <n v="124.4"/>
        <n v="123.6"/>
        <n v="126.2"/>
        <n v="125.1"/>
        <n v="124.5"/>
        <n v="126.5"/>
        <n v="125.7"/>
        <n v="125.9"/>
        <n v="125.8"/>
        <n v="126.6"/>
        <n v="126.3"/>
        <n v="125.6"/>
        <n v="126.4"/>
        <n v="127.1"/>
        <n v="127.5"/>
        <n v="126.9"/>
        <n v="127.9"/>
        <n v="127.6"/>
        <n v="127.7"/>
        <n v="129.1"/>
        <n v="128"/>
        <n v="128.5"/>
        <n v="130.19999999999999"/>
        <n v="129.30000000000001"/>
        <n v="129.69999999999999"/>
        <n v="130.80000000000001"/>
        <n v="131.9"/>
        <n v="131.5"/>
        <n v="131.69999999999999"/>
        <n v="132.19999999999999"/>
        <n v="131.6"/>
        <n v="131.80000000000001"/>
        <n v="133"/>
        <n v="132.4"/>
        <n v="133.69999999999999"/>
        <n v="132.1"/>
        <n v="132.80000000000001"/>
        <n v="134.19999999999999"/>
        <n v="132.30000000000001"/>
        <n v="133.1"/>
        <n v="134.6"/>
        <n v="133.30000000000001"/>
        <n v="134.9"/>
        <n v="133.4"/>
        <n v="135.19999999999999"/>
        <n v="133.80000000000001"/>
        <n v="135.69999999999999"/>
        <n v="133.6"/>
        <n v="134.5"/>
        <n v="136.30000000000001"/>
        <n v="134.80000000000001"/>
        <n v="136.9"/>
        <n v="134.30000000000001"/>
        <n v="135.4"/>
        <n v="138.6"/>
        <n v="135.5"/>
        <n v="136.80000000000001"/>
        <n v="140.19999999999999"/>
        <n v="137.6"/>
        <n v="139.6"/>
        <n v="135.9"/>
        <n v="137.4"/>
        <n v="140.1"/>
        <n v="137.9"/>
        <n v="141.5"/>
        <n v="136.6"/>
        <n v="141.1"/>
        <n v="136.69999999999999"/>
        <n v="138.5"/>
        <n v="141.6"/>
        <n v="137.1"/>
        <n v="139"/>
        <n v="137.19999999999999"/>
        <n v="142.69999999999999"/>
        <n v="137.80000000000001"/>
        <n v="139.80000000000001"/>
        <n v="143.69999999999999"/>
        <n v="139.69999999999999"/>
        <n v="141.4"/>
        <n v="144.4"/>
        <n v="140.4"/>
        <n v="142.1"/>
        <n v="145.1"/>
        <n v="141.19999999999999"/>
        <n v="142.80000000000001"/>
        <n v="145.80000000000001"/>
        <n v="144"/>
        <n v="144.69999999999999"/>
        <n v="146.9"/>
        <n v="145.30000000000001"/>
        <n v="146"/>
        <n v="147.6"/>
        <n v="145.19999999999999"/>
        <n v="146.19999999999999"/>
        <n v="148"/>
        <n v="145.5"/>
        <n v="147.80000000000001"/>
        <n v="150.19999999999999"/>
        <n v="146.1"/>
        <n v="155.1"/>
        <n v="146.5"/>
        <n v="150.1"/>
        <n v="155.19999999999999"/>
        <n v="146.6"/>
        <n v="155.5"/>
        <n v="150.30000000000001"/>
        <n v="146.69999999999999"/>
        <n v="156.1"/>
        <n v="147.35"/>
        <n v="150.94999999999999"/>
        <n v="156.69999999999999"/>
        <n v="151.6"/>
        <n v="157.69999999999999"/>
        <n v="148.9"/>
        <n v="152.5"/>
        <n v="159.1"/>
        <n v="150.4"/>
        <n v="154"/>
        <n v="159.69999999999999"/>
        <n v="151.5"/>
        <n v="154.9"/>
        <n v="160.19999999999999"/>
        <n v="160.69999999999999"/>
        <n v="151.69999999999999"/>
        <n v="155.4"/>
        <n v="160.80000000000001"/>
        <n v="151.80000000000001"/>
        <n v="161.1"/>
        <n v="151.9"/>
        <n v="155.69999999999999"/>
        <n v="161.69999999999999"/>
        <n v="152.1"/>
        <n v="161.9"/>
        <n v="152.19999999999999"/>
        <n v="156.19999999999999"/>
        <n v="161.19999999999999"/>
        <n v="160.1"/>
        <n v="152.47499999999999"/>
        <n v="155.625"/>
        <n v="160.94999999999999"/>
        <n v="152.48750000000001"/>
        <n v="156.01249999999999"/>
        <n v="161.80000000000001"/>
        <n v="156.4"/>
        <n v="162.69999999999999"/>
        <n v="158.5"/>
        <n v="157.5"/>
        <n v="162.5"/>
        <n v="161.6"/>
        <n v="158.6"/>
        <n v="162.9"/>
        <n v="156.9"/>
        <n v="159.4"/>
        <n v="163.5"/>
        <n v="159.19999999999999"/>
        <n v="163.6"/>
        <n v="156.6"/>
        <n v="159.5"/>
        <n v="163.80000000000001"/>
        <n v="157.6"/>
        <n v="164.1"/>
        <n v="160.30000000000001"/>
        <n v="167.6"/>
        <n v="166.8"/>
        <n v="158.1"/>
        <n v="167.2"/>
        <n v="163.19999999999999"/>
        <n v="167.5"/>
        <n v="160.4"/>
        <n v="168.5"/>
        <n v="163.69999999999999"/>
        <n v="169"/>
        <n v="163.9"/>
        <n v="169.3"/>
        <n v="164.3"/>
        <n v="169.7"/>
        <n v="160.6"/>
        <n v="164.4"/>
        <n v="169.9"/>
        <n v="161"/>
        <n v="164.7"/>
        <n v="170.3"/>
        <n v="162"/>
        <n v="165.4"/>
        <n v="170.6"/>
        <n v="166"/>
        <n v="170.9"/>
        <n v="164"/>
        <n v="166.9"/>
        <n v="171.8"/>
        <n v="165.2"/>
        <n v="167.9"/>
        <n v="172.6"/>
        <n v="166.5"/>
        <n v="174.7"/>
        <n v="169.1"/>
        <n v="171.4"/>
        <n v="175.7"/>
        <n v="172.3"/>
        <n v="176.2"/>
        <n v="173.1"/>
        <n v="176.5"/>
        <n v="171.2"/>
        <n v="173.4"/>
        <n v="176.9"/>
        <n v="171.5"/>
        <n v="173.7"/>
        <n v="177.3"/>
        <n v="174.1"/>
        <n v="177.8"/>
        <n v="174.3"/>
        <n v="178.5"/>
        <n v="172.5"/>
        <n v="175"/>
        <n v="179.4"/>
        <n v="174.2"/>
        <n v="176.4"/>
        <n v="180.3"/>
        <n v="174.8"/>
        <n v="177.1"/>
        <m/>
      </sharedItems>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ount="291">
        <n v="105.1"/>
        <n v="104"/>
        <n v="104.6"/>
        <n v="105.8"/>
        <n v="104.7"/>
        <n v="105.3"/>
        <n v="106"/>
        <n v="105"/>
        <n v="105.5"/>
        <n v="106.4"/>
        <n v="105.7"/>
        <n v="106.1"/>
        <n v="107.2"/>
        <n v="106.6"/>
        <n v="106.9"/>
        <n v="108.9"/>
        <n v="109.7"/>
        <n v="109.3"/>
        <n v="110.7"/>
        <n v="111.4"/>
        <n v="111"/>
        <n v="112.1"/>
        <n v="112.7"/>
        <n v="112.4"/>
        <n v="114.2"/>
        <n v="113.2"/>
        <n v="113.7"/>
        <n v="115.5"/>
        <n v="114"/>
        <n v="114.8"/>
        <n v="117.4"/>
        <n v="115"/>
        <n v="116.3"/>
        <n v="113.3"/>
        <n v="114.5"/>
        <n v="112.9"/>
        <n v="113.6"/>
        <n v="113.1"/>
        <n v="114.6"/>
        <n v="115.4"/>
        <n v="114.7"/>
        <n v="115.1"/>
        <n v="116"/>
        <n v="115.6"/>
        <n v="115.8"/>
        <n v="117"/>
        <n v="116.4"/>
        <n v="116.7"/>
        <n v="119.5"/>
        <n v="118.9"/>
        <n v="119.2"/>
        <n v="120.7"/>
        <n v="119.9"/>
        <n v="120.3"/>
        <n v="120.9"/>
        <n v="120.1"/>
        <n v="121"/>
        <n v="119.1"/>
        <n v="121.1"/>
        <n v="119"/>
        <n v="118.4"/>
        <n v="119.4"/>
        <n v="118.5"/>
        <n v="120.6"/>
        <n v="118.7"/>
        <n v="119.7"/>
        <n v="120.2"/>
        <n v="121.5"/>
        <n v="122.4"/>
        <n v="121.6"/>
        <n v="124.1"/>
        <n v="121.7"/>
        <n v="123"/>
        <n v="124.7"/>
        <n v="123.6"/>
        <n v="126.1"/>
        <n v="123.2"/>
        <n v="124.8"/>
        <n v="127"/>
        <n v="123.5"/>
        <n v="125.4"/>
        <n v="127.7"/>
        <n v="124.2"/>
        <n v="128.30000000000001"/>
        <n v="124.6"/>
        <n v="126.6"/>
        <n v="127.9"/>
        <n v="124"/>
        <n v="128.1"/>
        <n v="126.3"/>
        <n v="123.8"/>
        <n v="126"/>
        <n v="128"/>
        <n v="129"/>
        <n v="125.3"/>
        <n v="127.3"/>
        <n v="130.30000000000001"/>
        <n v="128.6"/>
        <n v="131.9"/>
        <n v="130.1"/>
        <n v="133"/>
        <n v="131.1"/>
        <n v="133.5"/>
        <n v="128.4"/>
        <n v="133.4"/>
        <n v="130.9"/>
        <n v="133.80000000000001"/>
        <n v="131.4"/>
        <n v="133.6"/>
        <n v="128.5"/>
        <n v="131.19999999999999"/>
        <n v="132.80000000000001"/>
        <n v="127.6"/>
        <n v="130.4"/>
        <n v="132.4"/>
        <n v="127.8"/>
        <n v="132.6"/>
        <n v="128.19999999999999"/>
        <n v="130.6"/>
        <n v="128.69999999999999"/>
        <n v="132.9"/>
        <n v="129.1"/>
        <n v="133.30000000000001"/>
        <n v="129.30000000000001"/>
        <n v="133.9"/>
        <n v="129.9"/>
        <n v="132"/>
        <n v="136.19999999999999"/>
        <n v="131.80000000000001"/>
        <n v="134.19999999999999"/>
        <n v="137.80000000000001"/>
        <n v="132.69999999999999"/>
        <n v="135.4"/>
        <n v="137.6"/>
        <n v="135.19999999999999"/>
        <n v="138.30000000000001"/>
        <n v="136.1"/>
        <n v="140"/>
        <n v="134.80000000000001"/>
        <n v="139.80000000000001"/>
        <n v="134.1"/>
        <n v="137.19999999999999"/>
        <n v="139.30000000000001"/>
        <n v="136.9"/>
        <n v="138.5"/>
        <n v="134"/>
        <n v="136.4"/>
        <n v="138.69999999999999"/>
        <n v="136.5"/>
        <n v="139.1"/>
        <n v="137.1"/>
        <n v="140.5"/>
        <n v="141.80000000000001"/>
        <n v="137.5"/>
        <n v="142.5"/>
        <n v="138"/>
        <n v="140.4"/>
        <n v="142.1"/>
        <n v="138.1"/>
        <n v="140.19999999999999"/>
        <n v="142.19999999999999"/>
        <n v="138.9"/>
        <n v="140.80000000000001"/>
        <n v="142.4"/>
        <n v="139"/>
        <n v="141.9"/>
        <n v="140.1"/>
        <n v="141"/>
        <n v="139.6"/>
        <n v="138.6"/>
        <n v="139.9"/>
        <n v="141.19999999999999"/>
        <n v="139.5"/>
        <n v="141.5"/>
        <n v="142"/>
        <n v="143.6"/>
        <n v="142.9"/>
        <n v="144.9"/>
        <n v="143.30000000000001"/>
        <n v="144.19999999999999"/>
        <n v="145.69999999999999"/>
        <n v="145"/>
        <n v="146.69999999999999"/>
        <n v="144.69999999999999"/>
        <n v="145.80000000000001"/>
        <n v="148.30000000000001"/>
        <n v="146"/>
        <n v="147.19999999999999"/>
        <n v="149.9"/>
        <n v="147"/>
        <n v="148.6"/>
        <n v="152.30000000000001"/>
        <n v="150.4"/>
        <n v="151.9"/>
        <n v="148.19999999999999"/>
        <n v="150.19999999999999"/>
        <n v="147.69999999999999"/>
        <n v="149.1"/>
        <n v="149.80000000000001"/>
        <n v="147.30000000000001"/>
        <n v="149.69999999999999"/>
        <n v="149.25"/>
        <n v="149.5"/>
        <n v="151.19999999999999"/>
        <n v="150.02500000000001"/>
        <n v="150.65"/>
        <n v="152.69999999999999"/>
        <n v="150.80000000000001"/>
        <n v="151.80000000000001"/>
        <n v="154.69999999999999"/>
        <n v="152.9"/>
        <n v="153.9"/>
        <n v="155.4"/>
        <n v="154"/>
        <n v="157.5"/>
        <n v="155.19999999999999"/>
        <n v="156.4"/>
        <n v="159.80000000000001"/>
        <n v="156.69999999999999"/>
        <n v="158.4"/>
        <n v="160.69999999999999"/>
        <n v="156.9"/>
        <n v="158.9"/>
        <n v="158.5"/>
        <n v="156"/>
        <n v="157.30000000000001"/>
        <n v="156.5"/>
        <n v="156.6"/>
        <n v="156.80000000000001"/>
        <n v="157.6"/>
        <n v="158"/>
        <n v="157.80000000000001"/>
        <n v="161.1"/>
        <n v="159.5"/>
        <n v="160.4"/>
        <n v="162.1"/>
        <n v="161.30000000000001"/>
        <n v="163.19999999999999"/>
        <n v="161.80000000000001"/>
        <n v="162.5"/>
        <n v="163.6"/>
        <n v="162.30000000000001"/>
        <n v="164"/>
        <n v="166.3"/>
        <n v="164.6"/>
        <n v="165.5"/>
        <n v="167.6"/>
        <n v="165.6"/>
        <n v="166.7"/>
        <n v="167"/>
        <n v="165.2"/>
        <n v="166.2"/>
        <n v="166.4"/>
        <n v="165"/>
        <n v="165.7"/>
        <n v="166.1"/>
        <n v="168.7"/>
        <n v="166.5"/>
        <n v="167.7"/>
        <n v="170.8"/>
        <n v="169.2"/>
        <n v="170.1"/>
        <n v="172.5"/>
        <n v="171.7"/>
        <n v="173.6"/>
        <n v="171.4"/>
        <n v="172.6"/>
        <n v="174.3"/>
        <n v="172.3"/>
        <n v="173.4"/>
        <n v="175.3"/>
        <n v="173.1"/>
        <n v="176.4"/>
        <n v="174.1"/>
        <n v="177.9"/>
        <n v="176.7"/>
        <n v="177.8"/>
        <n v="176.5"/>
        <n v="177.1"/>
        <n v="175.7"/>
        <n v="174.9"/>
        <n v="178"/>
        <n v="176.3"/>
        <n v="177.2"/>
        <n v="178.8"/>
        <n v="177.4"/>
        <n v="178.1"/>
        <n v="179.8"/>
        <n v="178.2"/>
        <n v="179.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6.523827893521" createdVersion="8" refreshedVersion="8" minRefreshableVersion="3" recordCount="375" xr:uid="{BB02F069-F9AB-4429-8EFA-0535F413A8D6}">
  <cacheSource type="worksheet">
    <worksheetSource ref="A1:AI376" sheet="Main Data"/>
  </cacheSource>
  <cacheFields count="35">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Edible Items" numFmtId="164">
      <sharedItems containsSemiMixedTypes="0" containsString="0" containsNumber="1" minValue="105.51666666666665" maxValue="179.33333333333334" count="369">
        <n v="105.51666666666665"/>
        <n v="105.875"/>
        <n v="105.64166666666669"/>
        <n v="106.175"/>
        <n v="106.95"/>
        <n v="106.46666666666668"/>
        <n v="106.30000000000001"/>
        <n v="106.625"/>
        <n v="106.42500000000001"/>
        <n v="106.55833333333334"/>
        <n v="107.40833333333332"/>
        <n v="106.875"/>
        <n v="107.15833333333335"/>
        <n v="108.84166666666665"/>
        <n v="107.74999999999999"/>
        <n v="109.11666666666667"/>
        <n v="112.46666666666668"/>
        <n v="110.31666666666666"/>
        <n v="111.06666666666665"/>
        <n v="114.325"/>
        <n v="112.22499999999998"/>
        <n v="112.3"/>
        <n v="115.54166666666669"/>
        <n v="113.40000000000002"/>
        <n v="114.22500000000002"/>
        <n v="115.10000000000001"/>
        <n v="114.44999999999999"/>
        <n v="115.68333333333334"/>
        <n v="116.36666666666666"/>
        <n v="115.83333333333336"/>
        <n v="117.85833333333333"/>
        <n v="118.47499999999998"/>
        <n v="118.01666666666667"/>
        <n v="115.85833333333333"/>
        <n v="115.55000000000001"/>
        <n v="115.74166666666667"/>
        <n v="114.21666666666668"/>
        <n v="114.06666666666666"/>
        <n v="114.16666666666664"/>
        <n v="113.90833333333335"/>
        <n v="113.39999999999999"/>
        <n v="113.73333333333333"/>
        <n v="114.60000000000001"/>
        <n v="113.91666666666667"/>
        <n v="114.34999999999998"/>
        <n v="115.575"/>
        <n v="115.48333333333335"/>
        <n v="115.54166666666667"/>
        <n v="116.30833333333332"/>
        <n v="117.10833333333335"/>
        <n v="116.63333333333337"/>
        <n v="117.18333333333332"/>
        <n v="118.75"/>
        <n v="117.77500000000002"/>
        <n v="119.99166666666667"/>
        <n v="122.7"/>
        <n v="120.96666666666665"/>
        <n v="121.41666666666664"/>
        <n v="124.00833333333333"/>
        <n v="122.32499999999999"/>
        <n v="121.49166666666667"/>
        <n v="122.25000000000001"/>
        <n v="121.69166666666665"/>
        <n v="121.34166666666665"/>
        <n v="121.80833333333334"/>
        <n v="121.44166666666666"/>
        <n v="121.425"/>
        <n v="121.86666666666666"/>
        <n v="121.50833333333334"/>
        <n v="120.52499999999999"/>
        <n v="121.09999999999998"/>
        <n v="120.675"/>
        <n v="120.44166666666666"/>
        <n v="120.94999999999999"/>
        <n v="120.51666666666667"/>
        <n v="120.64999999999998"/>
        <n v="120.61666666666667"/>
        <n v="120.52499999999998"/>
        <n v="120.7"/>
        <n v="120.34166666666668"/>
        <n v="120.47499999999998"/>
        <n v="121.13333333333334"/>
        <n v="120.95833333333333"/>
        <n v="120.97500000000001"/>
        <n v="121.94166666666666"/>
        <n v="122.73333333333335"/>
        <n v="122.11666666666667"/>
        <n v="124.27499999999999"/>
        <n v="125.675"/>
        <n v="124.68333333333334"/>
        <n v="124.81666666666666"/>
        <n v="126.11666666666666"/>
        <n v="125.2"/>
        <n v="126.39999999999999"/>
        <n v="127.31666666666666"/>
        <n v="126.60833333333333"/>
        <n v="127.21666666666668"/>
        <n v="127.77499999999999"/>
        <n v="127.25833333333334"/>
        <n v="128.56666666666666"/>
        <n v="130.01666666666668"/>
        <n v="128.90833333333333"/>
        <n v="129.49166666666665"/>
        <n v="131.26666666666665"/>
        <n v="129.94999999999999"/>
        <n v="129.24166666666667"/>
        <n v="130.60833333333332"/>
        <n v="129.55833333333334"/>
        <n v="129.89166666666668"/>
        <n v="130.85"/>
        <n v="130.03333333333333"/>
        <n v="129.35833333333332"/>
        <n v="128.91666666666666"/>
        <n v="129.01666666666665"/>
        <n v="129.35833333333335"/>
        <n v="128.22499999999999"/>
        <n v="128.78333333333333"/>
        <n v="130.81666666666669"/>
        <n v="131.20833333333334"/>
        <n v="130.79166666666666"/>
        <n v="132.50833333333333"/>
        <n v="134.35"/>
        <n v="133.03333333333333"/>
        <n v="134.38333333333333"/>
        <n v="137.4"/>
        <n v="135.31666666666666"/>
        <n v="136.05833333333331"/>
        <n v="139.30833333333337"/>
        <n v="137.09166666666667"/>
        <n v="136.62499999999997"/>
        <n v="137.19999999999996"/>
        <n v="136.66666666666666"/>
        <n v="136.125"/>
        <n v="135.05833333333331"/>
        <n v="135.59166666666667"/>
        <n v="136.20000000000002"/>
        <n v="135.54999999999998"/>
        <n v="135.81666666666663"/>
        <n v="135.66666666666666"/>
        <n v="135"/>
        <n v="135.30833333333334"/>
        <n v="134.53333333333333"/>
        <n v="133.08333333333334"/>
        <n v="133.89166666666668"/>
        <n v="133.63333333333335"/>
        <n v="131.76666666666668"/>
        <n v="132.84999999999997"/>
        <n v="133.40833333333336"/>
        <n v="131.10000000000002"/>
        <n v="132.44166666666669"/>
        <n v="132.92500000000001"/>
        <n v="131.09166666666667"/>
        <n v="132.15"/>
        <n v="132.73333333333332"/>
        <n v="131.22499999999999"/>
        <n v="132.07500000000002"/>
        <n v="132.80833333333331"/>
        <n v="131.33333333333334"/>
        <n v="132.15833333333333"/>
        <n v="133.65833333333333"/>
        <n v="132.94166666666669"/>
        <n v="133.29166666666666"/>
        <n v="135.69166666666666"/>
        <n v="135.86666666666665"/>
        <n v="137.65833333333333"/>
        <n v="136.04166666666666"/>
        <n v="136.93333333333334"/>
        <n v="137.05833333333334"/>
        <n v="134.30833333333334"/>
        <n v="135.91666666666666"/>
        <n v="137.54166666666666"/>
        <n v="135.49999999999997"/>
        <n v="136.63333333333333"/>
        <n v="139.60833333333335"/>
        <n v="137.93333333333334"/>
        <n v="138.84166666666667"/>
        <n v="139.34166666666667"/>
        <n v="135.72499999999999"/>
        <n v="137.87499999999997"/>
        <n v="138.35833333333332"/>
        <n v="134.25833333333335"/>
        <n v="136.72499999999999"/>
        <n v="136.9"/>
        <n v="132.69166666666669"/>
        <n v="135.23333333333332"/>
        <n v="136.94999999999999"/>
        <n v="131.72499999999999"/>
        <n v="134.9"/>
        <n v="136.78333333333333"/>
        <n v="132.02500000000001"/>
        <n v="134.96666666666667"/>
        <n v="136.94166666666669"/>
        <n v="132.20833333333331"/>
        <n v="135.14166666666668"/>
        <n v="137.52499999999998"/>
        <n v="134.07500000000002"/>
        <n v="136.22499999999999"/>
        <n v="139.04166666666669"/>
        <n v="135.9"/>
        <n v="137.82499999999999"/>
        <n v="139.67499999999998"/>
        <n v="135.625"/>
        <n v="138.08333333333334"/>
        <n v="138.20833333333334"/>
        <n v="134.125"/>
        <n v="136.59166666666667"/>
        <n v="136.83333333333334"/>
        <n v="134.55833333333331"/>
        <n v="136.375"/>
        <n v="137.29166666666663"/>
        <n v="134.86666666666665"/>
        <n v="136.33333333333334"/>
        <n v="136.21666666666667"/>
        <n v="134.08333333333334"/>
        <n v="135.3833333333333"/>
        <n v="135.18333333333334"/>
        <n v="133.91666666666669"/>
        <n v="134.66666666666666"/>
        <n v="135.21666666666667"/>
        <n v="134.70000000000002"/>
        <n v="135.32500000000002"/>
        <n v="135.73333333333335"/>
        <n v="135.4"/>
        <n v="136.1166666666667"/>
        <n v="137.35416666666666"/>
        <n v="136.49166666666665"/>
        <n v="136.90833333333333"/>
        <n v="138.97500000000002"/>
        <n v="137.58333333333334"/>
        <n v="138.6"/>
        <n v="140.64166666666665"/>
        <n v="139.28333333333333"/>
        <n v="140.32499999999999"/>
        <n v="142.47499999999999"/>
        <n v="141.06666666666666"/>
        <n v="140.87500000000003"/>
        <n v="143.33333333333334"/>
        <n v="141.71666666666667"/>
        <n v="141.93333333333334"/>
        <n v="143.78333333333333"/>
        <n v="142.55833333333331"/>
        <n v="144.04999999999998"/>
        <n v="145.89166666666668"/>
        <n v="144.66666666666666"/>
        <n v="146.14166666666668"/>
        <n v="147.53333333333333"/>
        <n v="146.58333333333334"/>
        <n v="148.89166666666662"/>
        <n v="150.03333333333333"/>
        <n v="149.25833333333335"/>
        <n v="148.79999999999998"/>
        <n v="149.24999999999997"/>
        <n v="148.90833333333333"/>
        <n v="146.66666666666666"/>
        <n v="147.07499999999999"/>
        <n v="146.75833333333333"/>
        <n v="145.5333333333333"/>
        <n v="145.70000000000002"/>
        <n v="145.54166666666666"/>
        <n v="149.42500000000004"/>
        <n v="151.125"/>
        <n v="150.03541666666666"/>
        <n v="149.65833333333333"/>
        <n v="152.14583333333334"/>
        <n v="150.55104166666669"/>
        <n v="149.89166666666668"/>
        <n v="153.16666666666666"/>
        <n v="151.06666666666669"/>
        <n v="151.94166666666666"/>
        <n v="155.41666666666666"/>
        <n v="153.18333333333331"/>
        <n v="152.60833333333332"/>
        <n v="156.69166666666669"/>
        <n v="154.08333333333334"/>
        <n v="155.94166666666669"/>
        <n v="159.65"/>
        <n v="157.26666666666668"/>
        <n v="159.91666666666669"/>
        <n v="162.80833333333334"/>
        <n v="160.90833333333333"/>
        <n v="161.33333333333334"/>
        <n v="163.20000000000002"/>
        <n v="161.97499999999999"/>
        <n v="158.84166666666664"/>
        <n v="161.13333333333335"/>
        <n v="159.62499999999997"/>
        <n v="155.88333333333333"/>
        <n v="158.76666666666668"/>
        <n v="156.86666666666667"/>
        <n v="155.93333333333334"/>
        <n v="158.67499999999998"/>
        <n v="156.89166666666665"/>
        <n v="157.82500000000002"/>
        <n v="160.63333333333333"/>
        <n v="158.84166666666667"/>
        <n v="161.38333333333333"/>
        <n v="163.37500000000003"/>
        <n v="162.08333333333334"/>
        <n v="163.50833333333333"/>
        <n v="165.66666666666666"/>
        <n v="164.27500000000001"/>
        <n v="164.22499999999999"/>
        <n v="166.9916666666667"/>
        <n v="165.25000000000003"/>
        <n v="164.08333333333334"/>
        <n v="165.88333333333333"/>
        <n v="164.83333333333334"/>
        <n v="164.29166666666666"/>
        <n v="165.88333333333335"/>
        <n v="166.55833333333331"/>
        <n v="168.90833333333336"/>
        <n v="167.31666666666669"/>
        <n v="167.875"/>
        <n v="170.36666666666665"/>
        <n v="168.7"/>
        <n v="166.86666666666665"/>
        <n v="169.50833333333335"/>
        <n v="167.72499999999999"/>
        <n v="165.74166666666665"/>
        <n v="168.0333333333333"/>
        <n v="166.48333333333332"/>
        <n v="165.54166666666666"/>
        <n v="167.77500000000001"/>
        <n v="166.25000000000003"/>
        <n v="167.70833333333334"/>
        <n v="168.73333333333335"/>
        <n v="167.98333333333335"/>
        <n v="169.83333333333334"/>
        <n v="171.32500000000002"/>
        <n v="170.29166666666669"/>
        <n v="171.33333333333334"/>
        <n v="173.72500000000002"/>
        <n v="172.13333333333335"/>
        <n v="172.99166666666667"/>
        <n v="175.68333333333331"/>
        <n v="173.91666666666666"/>
        <n v="173.33333333333334"/>
        <n v="176.01666666666665"/>
        <n v="174.27500000000001"/>
        <n v="173.49166666666665"/>
        <n v="176.10833333333332"/>
        <n v="174.40833333333333"/>
        <n v="174.35833333333335"/>
        <n v="177.04999999999998"/>
        <n v="175.25833333333333"/>
        <n v="175.59166666666667"/>
        <n v="178.25"/>
        <n v="176.47500000000002"/>
        <n v="175.92499999999998"/>
        <n v="177.75833333333333"/>
        <n v="176.54166666666666"/>
        <n v="175.22499999999999"/>
        <n v="176.43333333333331"/>
        <n v="175.625"/>
        <n v="175.68333333333337"/>
        <n v="177.55833333333337"/>
        <n v="176.33333333333334"/>
        <n v="174.24166666666665"/>
        <n v="176.875"/>
        <n v="175.17499999999998"/>
        <n v="174.25"/>
        <n v="176.88333333333333"/>
        <n v="175.18333333333331"/>
        <n v="174.89166666666665"/>
        <n v="177.9666666666667"/>
        <n v="175.97500000000002"/>
        <n v="176.15833333333339"/>
        <n v="179.33333333333334"/>
        <n v="177.31666666666669"/>
      </sharedItems>
    </cacheField>
    <cacheField name="Clothing &amp; Footwears" numFmtId="164">
      <sharedItems containsSemiMixedTypes="0" containsString="0" containsNumber="1" minValue="105.45" maxValue="189.55"/>
    </cacheField>
    <cacheField name="Household &amp; Living Expenses" numFmtId="164">
      <sharedItems containsSemiMixedTypes="0" containsString="0" containsNumber="1" minValue="103.425" maxValue="176.90000000000003"/>
    </cacheField>
    <cacheField name="Self Development &amp; Well Being" numFmtId="164">
      <sharedItems containsSemiMixedTypes="0" containsString="0" containsNumber="1" minValue="103.7" maxValue="179.70000000000002"/>
    </cacheField>
    <cacheField name="Sins &amp; Others" numFmtId="164">
      <sharedItems containsSemiMixedTypes="0" containsString="0" containsNumber="1" minValue="104.45" maxValue="189.7"/>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026843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6">
  <r>
    <x v="0"/>
    <x v="0"/>
    <x v="0"/>
    <x v="0"/>
    <x v="0"/>
    <x v="0"/>
    <x v="0"/>
    <n v="106.1"/>
    <n v="103.9"/>
    <n v="101.9"/>
    <n v="106.1"/>
    <n v="106.8"/>
    <n v="103.1"/>
    <n v="104.8"/>
    <n v="106.7"/>
    <n v="105.5"/>
    <n v="105.1"/>
    <n v="106.5"/>
    <n v="105.8"/>
    <n v="106.4"/>
    <n v="100.3"/>
    <n v="105.5"/>
    <n v="104.8"/>
    <n v="104"/>
    <n v="103.3"/>
    <n v="103.4"/>
    <x v="0"/>
    <n v="104.7"/>
    <n v="104"/>
    <x v="0"/>
  </r>
  <r>
    <x v="1"/>
    <x v="0"/>
    <x v="0"/>
    <x v="1"/>
    <x v="1"/>
    <x v="1"/>
    <x v="1"/>
    <n v="103.4"/>
    <n v="102.3"/>
    <n v="102.9"/>
    <n v="105.8"/>
    <n v="105.1"/>
    <n v="101.8"/>
    <n v="105.1"/>
    <n v="107.9"/>
    <n v="105.9"/>
    <n v="105.2"/>
    <n v="105.9"/>
    <n v="105"/>
    <n v="105.8"/>
    <n v="100.3"/>
    <n v="105.4"/>
    <n v="104.8"/>
    <n v="104.1"/>
    <n v="103.2"/>
    <n v="102.9"/>
    <x v="1"/>
    <n v="104.3"/>
    <n v="103.7"/>
    <x v="1"/>
  </r>
  <r>
    <x v="2"/>
    <x v="0"/>
    <x v="0"/>
    <x v="2"/>
    <x v="2"/>
    <x v="2"/>
    <x v="2"/>
    <n v="105.1"/>
    <n v="103.2"/>
    <n v="102.2"/>
    <n v="106"/>
    <n v="106.2"/>
    <n v="102.7"/>
    <n v="104.9"/>
    <n v="107.3"/>
    <n v="105.6"/>
    <n v="105.1"/>
    <n v="106.3"/>
    <n v="105.5"/>
    <n v="106.2"/>
    <n v="100.3"/>
    <n v="105.5"/>
    <n v="104.8"/>
    <n v="104"/>
    <n v="103.2"/>
    <n v="103.1"/>
    <x v="2"/>
    <n v="104.5"/>
    <n v="103.9"/>
    <x v="2"/>
  </r>
  <r>
    <x v="0"/>
    <x v="0"/>
    <x v="1"/>
    <x v="3"/>
    <x v="3"/>
    <x v="3"/>
    <x v="3"/>
    <n v="106.7"/>
    <n v="104"/>
    <n v="102.4"/>
    <n v="105.9"/>
    <n v="105.7"/>
    <n v="103.1"/>
    <n v="105.1"/>
    <n v="107.7"/>
    <n v="106.3"/>
    <n v="105.6"/>
    <n v="107.1"/>
    <n v="106.3"/>
    <n v="107"/>
    <n v="100.4"/>
    <n v="106.2"/>
    <n v="105.2"/>
    <n v="104.4"/>
    <n v="103.9"/>
    <n v="104"/>
    <x v="3"/>
    <n v="104.6"/>
    <n v="104.4"/>
    <x v="3"/>
  </r>
  <r>
    <x v="1"/>
    <x v="0"/>
    <x v="1"/>
    <x v="4"/>
    <x v="4"/>
    <x v="4"/>
    <x v="4"/>
    <n v="103.5"/>
    <n v="103.1"/>
    <n v="104.9"/>
    <n v="104.1"/>
    <n v="103.8"/>
    <n v="102.3"/>
    <n v="106"/>
    <n v="109"/>
    <n v="107.2"/>
    <n v="106"/>
    <n v="106.6"/>
    <n v="105.5"/>
    <n v="106.4"/>
    <n v="100.4"/>
    <n v="105.7"/>
    <n v="105.2"/>
    <n v="104.7"/>
    <n v="104.4"/>
    <n v="103.3"/>
    <x v="4"/>
    <n v="104.3"/>
    <n v="104.3"/>
    <x v="4"/>
  </r>
  <r>
    <x v="2"/>
    <x v="0"/>
    <x v="1"/>
    <x v="5"/>
    <x v="5"/>
    <x v="5"/>
    <x v="0"/>
    <n v="105.5"/>
    <n v="103.6"/>
    <n v="103.2"/>
    <n v="105.3"/>
    <n v="105.1"/>
    <n v="102.8"/>
    <n v="105.5"/>
    <n v="108.3"/>
    <n v="106.6"/>
    <n v="105.7"/>
    <n v="106.9"/>
    <n v="106"/>
    <n v="106.8"/>
    <n v="100.4"/>
    <n v="106"/>
    <n v="105.2"/>
    <n v="104.5"/>
    <n v="104.2"/>
    <n v="103.6"/>
    <x v="5"/>
    <n v="104.5"/>
    <n v="104.4"/>
    <x v="5"/>
  </r>
  <r>
    <x v="0"/>
    <x v="0"/>
    <x v="2"/>
    <x v="6"/>
    <x v="6"/>
    <x v="6"/>
    <x v="5"/>
    <n v="106.2"/>
    <n v="105.7"/>
    <n v="101.4"/>
    <n v="105.7"/>
    <n v="105"/>
    <n v="103.3"/>
    <n v="105.6"/>
    <n v="108.2"/>
    <n v="106.6"/>
    <n v="106.5"/>
    <n v="107.6"/>
    <n v="106.8"/>
    <n v="107.5"/>
    <n v="100.4"/>
    <n v="106.1"/>
    <n v="105.6"/>
    <n v="104.7"/>
    <n v="104.6"/>
    <n v="104"/>
    <x v="6"/>
    <n v="104.3"/>
    <n v="104.6"/>
    <x v="6"/>
  </r>
  <r>
    <x v="1"/>
    <x v="0"/>
    <x v="2"/>
    <x v="7"/>
    <x v="7"/>
    <x v="7"/>
    <x v="6"/>
    <n v="102.7"/>
    <n v="104.9"/>
    <n v="103.8"/>
    <n v="103.5"/>
    <n v="102.6"/>
    <n v="102.4"/>
    <n v="107"/>
    <n v="109.8"/>
    <n v="107.3"/>
    <n v="106.8"/>
    <n v="107.2"/>
    <n v="106"/>
    <n v="107"/>
    <n v="100.4"/>
    <n v="106"/>
    <n v="105.7"/>
    <n v="105.2"/>
    <n v="105.5"/>
    <n v="103.5"/>
    <x v="0"/>
    <n v="104.2"/>
    <n v="104.9"/>
    <x v="7"/>
  </r>
  <r>
    <x v="2"/>
    <x v="0"/>
    <x v="2"/>
    <x v="8"/>
    <x v="8"/>
    <x v="8"/>
    <x v="7"/>
    <n v="104.9"/>
    <n v="105.3"/>
    <n v="102.2"/>
    <n v="105"/>
    <n v="104.2"/>
    <n v="103"/>
    <n v="106.2"/>
    <n v="108.9"/>
    <n v="106.9"/>
    <n v="106.6"/>
    <n v="107.4"/>
    <n v="106.5"/>
    <n v="107.3"/>
    <n v="100.4"/>
    <n v="106.1"/>
    <n v="105.6"/>
    <n v="104.9"/>
    <n v="105.1"/>
    <n v="103.7"/>
    <x v="7"/>
    <n v="104.3"/>
    <n v="104.7"/>
    <x v="8"/>
  </r>
  <r>
    <x v="0"/>
    <x v="0"/>
    <x v="3"/>
    <x v="6"/>
    <x v="9"/>
    <x v="9"/>
    <x v="8"/>
    <n v="105.7"/>
    <n v="108.3"/>
    <n v="103.4"/>
    <n v="105.7"/>
    <n v="104.2"/>
    <n v="103.2"/>
    <n v="106.5"/>
    <n v="108.8"/>
    <n v="107.1"/>
    <n v="107.1"/>
    <n v="108.1"/>
    <n v="107.4"/>
    <n v="108"/>
    <n v="100.5"/>
    <n v="106.5"/>
    <n v="106.1"/>
    <n v="105.1"/>
    <n v="104.4"/>
    <n v="104.5"/>
    <x v="8"/>
    <n v="102.7"/>
    <n v="104.6"/>
    <x v="9"/>
  </r>
  <r>
    <x v="1"/>
    <x v="0"/>
    <x v="3"/>
    <x v="9"/>
    <x v="10"/>
    <x v="10"/>
    <x v="9"/>
    <n v="102.1"/>
    <n v="109.5"/>
    <n v="109.7"/>
    <n v="104.6"/>
    <n v="102"/>
    <n v="103.5"/>
    <n v="108.2"/>
    <n v="110.6"/>
    <n v="108.8"/>
    <n v="108.5"/>
    <n v="107.9"/>
    <n v="106.4"/>
    <n v="107.7"/>
    <n v="100.5"/>
    <n v="106.4"/>
    <n v="106.5"/>
    <n v="105.7"/>
    <n v="105"/>
    <n v="104"/>
    <x v="9"/>
    <n v="103.2"/>
    <n v="105.1"/>
    <x v="10"/>
  </r>
  <r>
    <x v="2"/>
    <x v="0"/>
    <x v="3"/>
    <x v="10"/>
    <x v="11"/>
    <x v="11"/>
    <x v="10"/>
    <n v="104.4"/>
    <n v="108.9"/>
    <n v="105.5"/>
    <n v="105.3"/>
    <n v="103.5"/>
    <n v="103.3"/>
    <n v="107.2"/>
    <n v="109.6"/>
    <n v="107.7"/>
    <n v="107.5"/>
    <n v="108"/>
    <n v="107"/>
    <n v="107.9"/>
    <n v="100.5"/>
    <n v="106.5"/>
    <n v="106.3"/>
    <n v="105.3"/>
    <n v="104.7"/>
    <n v="104.2"/>
    <x v="10"/>
    <n v="102.9"/>
    <n v="104.8"/>
    <x v="11"/>
  </r>
  <r>
    <x v="0"/>
    <x v="0"/>
    <x v="4"/>
    <x v="11"/>
    <x v="12"/>
    <x v="12"/>
    <x v="11"/>
    <n v="105.3"/>
    <n v="108.1"/>
    <n v="107.3"/>
    <n v="106.1"/>
    <n v="103.7"/>
    <n v="104"/>
    <n v="107.4"/>
    <n v="109.9"/>
    <n v="108.1"/>
    <n v="108.1"/>
    <n v="108.8"/>
    <n v="107.9"/>
    <n v="108.6"/>
    <n v="100.5"/>
    <n v="107.5"/>
    <n v="106.8"/>
    <n v="105.7"/>
    <n v="104.1"/>
    <n v="105"/>
    <x v="11"/>
    <n v="102.1"/>
    <n v="104.8"/>
    <x v="12"/>
  </r>
  <r>
    <x v="1"/>
    <x v="0"/>
    <x v="4"/>
    <x v="12"/>
    <x v="13"/>
    <x v="13"/>
    <x v="12"/>
    <n v="101.5"/>
    <n v="110.6"/>
    <n v="123.7"/>
    <n v="105.2"/>
    <n v="101.9"/>
    <n v="105"/>
    <n v="109.1"/>
    <n v="111.3"/>
    <n v="111.1"/>
    <n v="109.8"/>
    <n v="108.5"/>
    <n v="106.7"/>
    <n v="108.3"/>
    <n v="100.5"/>
    <n v="107.2"/>
    <n v="107.1"/>
    <n v="106.2"/>
    <n v="103.9"/>
    <n v="104.6"/>
    <x v="12"/>
    <n v="102.6"/>
    <n v="104.9"/>
    <x v="13"/>
  </r>
  <r>
    <x v="2"/>
    <x v="0"/>
    <x v="4"/>
    <x v="13"/>
    <x v="14"/>
    <x v="14"/>
    <x v="13"/>
    <n v="103.9"/>
    <n v="109.3"/>
    <n v="112.9"/>
    <n v="105.8"/>
    <n v="103.1"/>
    <n v="104.3"/>
    <n v="108.1"/>
    <n v="110.5"/>
    <n v="109.2"/>
    <n v="108.6"/>
    <n v="108.7"/>
    <n v="107.4"/>
    <n v="108.5"/>
    <n v="100.5"/>
    <n v="107.4"/>
    <n v="106.9"/>
    <n v="105.9"/>
    <n v="104"/>
    <n v="104.8"/>
    <x v="13"/>
    <n v="102.3"/>
    <n v="104.8"/>
    <x v="14"/>
  </r>
  <r>
    <x v="0"/>
    <x v="0"/>
    <x v="5"/>
    <x v="13"/>
    <x v="15"/>
    <x v="0"/>
    <x v="14"/>
    <n v="105.9"/>
    <n v="109.2"/>
    <n v="118"/>
    <n v="106.8"/>
    <n v="104.1"/>
    <n v="105.4"/>
    <n v="108.2"/>
    <n v="111"/>
    <n v="110.6"/>
    <n v="109"/>
    <n v="109.7"/>
    <n v="108.8"/>
    <n v="109.5"/>
    <n v="106.6"/>
    <n v="108.5"/>
    <n v="107.5"/>
    <n v="106.3"/>
    <n v="105"/>
    <n v="105.6"/>
    <x v="14"/>
    <n v="102.5"/>
    <n v="105.5"/>
    <x v="15"/>
  </r>
  <r>
    <x v="1"/>
    <x v="0"/>
    <x v="5"/>
    <x v="14"/>
    <x v="16"/>
    <x v="15"/>
    <x v="15"/>
    <n v="101.3"/>
    <n v="112.4"/>
    <n v="143.6"/>
    <n v="105.4"/>
    <n v="101.4"/>
    <n v="106.4"/>
    <n v="110"/>
    <n v="112.2"/>
    <n v="115"/>
    <n v="110.9"/>
    <n v="109.2"/>
    <n v="107.2"/>
    <n v="108.9"/>
    <n v="106.6"/>
    <n v="108"/>
    <n v="107.7"/>
    <n v="106.5"/>
    <n v="105.2"/>
    <n v="105.2"/>
    <x v="15"/>
    <n v="103.3"/>
    <n v="106.1"/>
    <x v="16"/>
  </r>
  <r>
    <x v="2"/>
    <x v="0"/>
    <x v="5"/>
    <x v="15"/>
    <x v="17"/>
    <x v="16"/>
    <x v="16"/>
    <n v="104.2"/>
    <n v="110.7"/>
    <n v="126.7"/>
    <n v="106.3"/>
    <n v="103.2"/>
    <n v="105.7"/>
    <n v="109"/>
    <n v="111.6"/>
    <n v="112.2"/>
    <n v="109.5"/>
    <n v="109.5"/>
    <n v="108.1"/>
    <n v="109.3"/>
    <n v="106.6"/>
    <n v="108.3"/>
    <n v="107.6"/>
    <n v="106.4"/>
    <n v="105.1"/>
    <n v="105.4"/>
    <x v="16"/>
    <n v="102.8"/>
    <n v="105.8"/>
    <x v="17"/>
  </r>
  <r>
    <x v="0"/>
    <x v="0"/>
    <x v="6"/>
    <x v="16"/>
    <x v="17"/>
    <x v="17"/>
    <x v="17"/>
    <n v="106.2"/>
    <n v="110.3"/>
    <n v="129.19999999999999"/>
    <n v="107.1"/>
    <n v="104.3"/>
    <n v="106.4"/>
    <n v="109.1"/>
    <n v="112.1"/>
    <n v="113.1"/>
    <n v="109.8"/>
    <n v="110.5"/>
    <n v="109.5"/>
    <n v="110.3"/>
    <n v="107.7"/>
    <n v="109.5"/>
    <n v="108.3"/>
    <n v="106.9"/>
    <n v="106.8"/>
    <n v="106.4"/>
    <x v="17"/>
    <n v="102.5"/>
    <n v="106.5"/>
    <x v="18"/>
  </r>
  <r>
    <x v="1"/>
    <x v="0"/>
    <x v="6"/>
    <x v="17"/>
    <x v="18"/>
    <x v="18"/>
    <x v="14"/>
    <n v="101.1"/>
    <n v="113.2"/>
    <n v="160.9"/>
    <n v="105.1"/>
    <n v="101.3"/>
    <n v="107.5"/>
    <n v="110.4"/>
    <n v="113.1"/>
    <n v="117.5"/>
    <n v="111.7"/>
    <n v="109.8"/>
    <n v="107.8"/>
    <n v="109.5"/>
    <n v="107.7"/>
    <n v="108.6"/>
    <n v="108.1"/>
    <n v="107.1"/>
    <n v="107.3"/>
    <n v="105.9"/>
    <x v="18"/>
    <n v="103.2"/>
    <n v="107.3"/>
    <x v="19"/>
  </r>
  <r>
    <x v="2"/>
    <x v="0"/>
    <x v="6"/>
    <x v="18"/>
    <x v="19"/>
    <x v="19"/>
    <x v="18"/>
    <n v="104.3"/>
    <n v="111.7"/>
    <n v="140"/>
    <n v="106.4"/>
    <n v="103.3"/>
    <n v="106.8"/>
    <n v="109.6"/>
    <n v="112.6"/>
    <n v="114.7"/>
    <n v="110.3"/>
    <n v="110.2"/>
    <n v="108.8"/>
    <n v="110"/>
    <n v="107.7"/>
    <n v="109.2"/>
    <n v="108.2"/>
    <n v="107"/>
    <n v="107.1"/>
    <n v="106.1"/>
    <x v="19"/>
    <n v="102.8"/>
    <n v="106.9"/>
    <x v="20"/>
  </r>
  <r>
    <x v="0"/>
    <x v="0"/>
    <x v="7"/>
    <x v="19"/>
    <x v="20"/>
    <x v="20"/>
    <x v="19"/>
    <n v="106.4"/>
    <n v="110.8"/>
    <n v="138.9"/>
    <n v="107.4"/>
    <n v="104.1"/>
    <n v="106.9"/>
    <n v="109.7"/>
    <n v="112.6"/>
    <n v="114.9"/>
    <n v="110.7"/>
    <n v="111.3"/>
    <n v="110.2"/>
    <n v="111.1"/>
    <n v="108.9"/>
    <n v="109.9"/>
    <n v="108.7"/>
    <n v="107.5"/>
    <n v="107.8"/>
    <n v="106.8"/>
    <x v="20"/>
    <n v="105"/>
    <n v="107.5"/>
    <x v="21"/>
  </r>
  <r>
    <x v="1"/>
    <x v="0"/>
    <x v="7"/>
    <x v="20"/>
    <x v="21"/>
    <x v="21"/>
    <x v="18"/>
    <n v="101.1"/>
    <n v="108.7"/>
    <n v="177"/>
    <n v="104.7"/>
    <n v="101"/>
    <n v="108.5"/>
    <n v="110.9"/>
    <n v="114.3"/>
    <n v="119.6"/>
    <n v="112.4"/>
    <n v="110.6"/>
    <n v="108.3"/>
    <n v="110.2"/>
    <n v="108.9"/>
    <n v="109.3"/>
    <n v="108.7"/>
    <n v="107.6"/>
    <n v="108.1"/>
    <n v="106.5"/>
    <x v="21"/>
    <n v="106"/>
    <n v="108.3"/>
    <x v="22"/>
  </r>
  <r>
    <x v="2"/>
    <x v="0"/>
    <x v="7"/>
    <x v="21"/>
    <x v="22"/>
    <x v="22"/>
    <x v="20"/>
    <n v="104.5"/>
    <n v="109.8"/>
    <n v="151.80000000000001"/>
    <n v="106.5"/>
    <n v="103.1"/>
    <n v="107.4"/>
    <n v="110.2"/>
    <n v="113.4"/>
    <n v="116.6"/>
    <n v="111.2"/>
    <n v="111"/>
    <n v="109.4"/>
    <n v="110.7"/>
    <n v="108.9"/>
    <n v="109.7"/>
    <n v="108.7"/>
    <n v="107.5"/>
    <n v="108"/>
    <n v="106.6"/>
    <x v="22"/>
    <n v="105.4"/>
    <n v="107.9"/>
    <x v="23"/>
  </r>
  <r>
    <x v="0"/>
    <x v="0"/>
    <x v="8"/>
    <x v="12"/>
    <x v="23"/>
    <x v="22"/>
    <x v="21"/>
    <n v="107.4"/>
    <n v="110.9"/>
    <n v="154"/>
    <n v="108.1"/>
    <n v="104.2"/>
    <n v="107.9"/>
    <n v="110.4"/>
    <n v="114"/>
    <n v="117.8"/>
    <n v="111.7"/>
    <n v="112.7"/>
    <n v="111.4"/>
    <n v="112.5"/>
    <n v="109.7"/>
    <n v="111.1"/>
    <n v="109.6"/>
    <n v="108.3"/>
    <n v="109.3"/>
    <n v="107.7"/>
    <x v="23"/>
    <n v="106.7"/>
    <n v="108.7"/>
    <x v="24"/>
  </r>
  <r>
    <x v="1"/>
    <x v="0"/>
    <x v="8"/>
    <x v="22"/>
    <x v="24"/>
    <x v="7"/>
    <x v="20"/>
    <n v="101.7"/>
    <n v="103.2"/>
    <n v="174.3"/>
    <n v="105.1"/>
    <n v="100.8"/>
    <n v="109.1"/>
    <n v="111.1"/>
    <n v="115.4"/>
    <n v="119.2"/>
    <n v="112.9"/>
    <n v="111.4"/>
    <n v="109"/>
    <n v="111.1"/>
    <n v="109.7"/>
    <n v="109.5"/>
    <n v="109.6"/>
    <n v="107.9"/>
    <n v="110.4"/>
    <n v="107.4"/>
    <x v="24"/>
    <n v="106.9"/>
    <n v="109.4"/>
    <x v="25"/>
  </r>
  <r>
    <x v="2"/>
    <x v="0"/>
    <x v="8"/>
    <x v="23"/>
    <x v="25"/>
    <x v="23"/>
    <x v="22"/>
    <n v="105.3"/>
    <n v="107.3"/>
    <n v="160.9"/>
    <n v="107.1"/>
    <n v="103.1"/>
    <n v="108.3"/>
    <n v="110.7"/>
    <n v="114.6"/>
    <n v="118.3"/>
    <n v="112"/>
    <n v="112.2"/>
    <n v="110.4"/>
    <n v="111.9"/>
    <n v="109.7"/>
    <n v="110.5"/>
    <n v="109.6"/>
    <n v="108.1"/>
    <n v="109.9"/>
    <n v="107.5"/>
    <x v="25"/>
    <n v="106.8"/>
    <n v="109"/>
    <x v="26"/>
  </r>
  <r>
    <x v="0"/>
    <x v="0"/>
    <x v="9"/>
    <x v="24"/>
    <x v="20"/>
    <x v="24"/>
    <x v="23"/>
    <n v="107.7"/>
    <n v="113.2"/>
    <n v="164.9"/>
    <n v="108.3"/>
    <n v="103.9"/>
    <n v="108.2"/>
    <n v="111.1"/>
    <n v="114.9"/>
    <n v="119.8"/>
    <n v="112.2"/>
    <n v="113.6"/>
    <n v="112.3"/>
    <n v="113.4"/>
    <n v="110.5"/>
    <n v="111.6"/>
    <n v="110.4"/>
    <n v="108.9"/>
    <n v="109.3"/>
    <n v="108.3"/>
    <x v="26"/>
    <n v="107.5"/>
    <n v="109.1"/>
    <x v="27"/>
  </r>
  <r>
    <x v="1"/>
    <x v="0"/>
    <x v="9"/>
    <x v="25"/>
    <x v="26"/>
    <x v="25"/>
    <x v="24"/>
    <n v="102.3"/>
    <n v="106.2"/>
    <n v="183.5"/>
    <n v="105.3"/>
    <n v="100.2"/>
    <n v="109.6"/>
    <n v="111.4"/>
    <n v="116"/>
    <n v="120.8"/>
    <n v="113.5"/>
    <n v="112.5"/>
    <n v="109.7"/>
    <n v="112"/>
    <n v="110.5"/>
    <n v="109.7"/>
    <n v="110.2"/>
    <n v="108.2"/>
    <n v="109.7"/>
    <n v="108"/>
    <x v="27"/>
    <n v="107.3"/>
    <n v="109.4"/>
    <x v="28"/>
  </r>
  <r>
    <x v="2"/>
    <x v="0"/>
    <x v="9"/>
    <x v="26"/>
    <x v="27"/>
    <x v="26"/>
    <x v="25"/>
    <n v="105.7"/>
    <n v="109.9"/>
    <n v="171.2"/>
    <n v="107.3"/>
    <n v="102.7"/>
    <n v="108.7"/>
    <n v="111.2"/>
    <n v="115.4"/>
    <n v="120.2"/>
    <n v="112.5"/>
    <n v="113.2"/>
    <n v="111.2"/>
    <n v="112.8"/>
    <n v="110.5"/>
    <n v="110.9"/>
    <n v="110.3"/>
    <n v="108.6"/>
    <n v="109.5"/>
    <n v="108.1"/>
    <x v="21"/>
    <n v="107.4"/>
    <n v="109.2"/>
    <x v="29"/>
  </r>
  <r>
    <x v="0"/>
    <x v="0"/>
    <x v="10"/>
    <x v="27"/>
    <x v="17"/>
    <x v="27"/>
    <x v="26"/>
    <n v="108.9"/>
    <n v="116.6"/>
    <n v="178.1"/>
    <n v="109.1"/>
    <n v="103.6"/>
    <n v="109"/>
    <n v="111.8"/>
    <n v="116"/>
    <n v="122.5"/>
    <n v="112.8"/>
    <n v="114.6"/>
    <n v="113.1"/>
    <n v="114.4"/>
    <n v="111.1"/>
    <n v="112.6"/>
    <n v="111.3"/>
    <n v="109.7"/>
    <n v="109.6"/>
    <n v="108.7"/>
    <x v="28"/>
    <n v="108.2"/>
    <n v="109.8"/>
    <x v="30"/>
  </r>
  <r>
    <x v="1"/>
    <x v="0"/>
    <x v="10"/>
    <x v="28"/>
    <x v="27"/>
    <x v="28"/>
    <x v="27"/>
    <n v="103.2"/>
    <n v="110"/>
    <n v="192.8"/>
    <n v="106.3"/>
    <n v="99.5"/>
    <n v="110.3"/>
    <n v="111.8"/>
    <n v="117.1"/>
    <n v="122.9"/>
    <n v="114.1"/>
    <n v="113.5"/>
    <n v="110.3"/>
    <n v="113"/>
    <n v="111.1"/>
    <n v="110"/>
    <n v="110.9"/>
    <n v="108.6"/>
    <n v="109.5"/>
    <n v="108.5"/>
    <x v="27"/>
    <n v="107.9"/>
    <n v="109.6"/>
    <x v="31"/>
  </r>
  <r>
    <x v="2"/>
    <x v="0"/>
    <x v="10"/>
    <x v="29"/>
    <x v="20"/>
    <x v="29"/>
    <x v="28"/>
    <n v="106.8"/>
    <n v="113.5"/>
    <n v="183.1"/>
    <n v="108.2"/>
    <n v="102.2"/>
    <n v="109.4"/>
    <n v="111.8"/>
    <n v="116.5"/>
    <n v="122.6"/>
    <n v="113.1"/>
    <n v="114.2"/>
    <n v="111.9"/>
    <n v="113.8"/>
    <n v="111.1"/>
    <n v="111.6"/>
    <n v="111.1"/>
    <n v="109.3"/>
    <n v="109.5"/>
    <n v="108.6"/>
    <x v="24"/>
    <n v="108.1"/>
    <n v="109.7"/>
    <x v="32"/>
  </r>
  <r>
    <x v="0"/>
    <x v="0"/>
    <x v="11"/>
    <x v="30"/>
    <x v="28"/>
    <x v="30"/>
    <x v="29"/>
    <n v="109.5"/>
    <n v="115.5"/>
    <n v="145.69999999999999"/>
    <n v="109.5"/>
    <n v="102.9"/>
    <n v="109.8"/>
    <n v="112.1"/>
    <n v="116.8"/>
    <n v="118.7"/>
    <n v="113.6"/>
    <n v="115.8"/>
    <n v="114"/>
    <n v="115.5"/>
    <n v="110.7"/>
    <n v="112.8"/>
    <n v="112.1"/>
    <n v="110.1"/>
    <n v="109.9"/>
    <n v="109.2"/>
    <x v="29"/>
    <n v="108.1"/>
    <n v="110.1"/>
    <x v="27"/>
  </r>
  <r>
    <x v="1"/>
    <x v="0"/>
    <x v="11"/>
    <x v="31"/>
    <x v="26"/>
    <x v="31"/>
    <x v="26"/>
    <n v="103.4"/>
    <n v="110.7"/>
    <n v="144.80000000000001"/>
    <n v="107.1"/>
    <n v="98.6"/>
    <n v="111.9"/>
    <n v="112.1"/>
    <n v="118.1"/>
    <n v="117.8"/>
    <n v="115"/>
    <n v="114.2"/>
    <n v="110.9"/>
    <n v="113.7"/>
    <n v="110.7"/>
    <n v="110.4"/>
    <n v="111.3"/>
    <n v="109"/>
    <n v="109.7"/>
    <n v="108.9"/>
    <x v="30"/>
    <n v="107.7"/>
    <n v="109.8"/>
    <x v="33"/>
  </r>
  <r>
    <x v="2"/>
    <x v="0"/>
    <x v="11"/>
    <x v="32"/>
    <x v="29"/>
    <x v="32"/>
    <x v="30"/>
    <n v="107.3"/>
    <n v="113.3"/>
    <n v="145.4"/>
    <n v="108.7"/>
    <n v="101.5"/>
    <n v="110.5"/>
    <n v="112.1"/>
    <n v="117.4"/>
    <n v="118.4"/>
    <n v="114"/>
    <n v="115.2"/>
    <n v="112.7"/>
    <n v="114.8"/>
    <n v="110.7"/>
    <n v="111.9"/>
    <n v="111.7"/>
    <n v="109.7"/>
    <n v="109.8"/>
    <n v="109"/>
    <x v="31"/>
    <n v="107.9"/>
    <n v="110"/>
    <x v="34"/>
  </r>
  <r>
    <x v="0"/>
    <x v="1"/>
    <x v="0"/>
    <x v="25"/>
    <x v="30"/>
    <x v="33"/>
    <x v="31"/>
    <n v="109"/>
    <n v="115.5"/>
    <n v="123.9"/>
    <n v="109.6"/>
    <n v="101.8"/>
    <n v="110.2"/>
    <n v="112.4"/>
    <n v="117.3"/>
    <n v="116"/>
    <n v="114"/>
    <n v="116.5"/>
    <n v="114.5"/>
    <n v="116.2"/>
    <n v="111.6"/>
    <n v="113"/>
    <n v="112.6"/>
    <n v="110.6"/>
    <n v="110.5"/>
    <n v="109.6"/>
    <x v="32"/>
    <n v="108.3"/>
    <n v="110.6"/>
    <x v="24"/>
  </r>
  <r>
    <x v="1"/>
    <x v="1"/>
    <x v="0"/>
    <x v="33"/>
    <x v="31"/>
    <x v="34"/>
    <x v="32"/>
    <n v="102.9"/>
    <n v="112.1"/>
    <n v="118.9"/>
    <n v="107.5"/>
    <n v="96.9"/>
    <n v="112.7"/>
    <n v="112.1"/>
    <n v="119"/>
    <n v="115.5"/>
    <n v="115.7"/>
    <n v="114.8"/>
    <n v="111.3"/>
    <n v="114.3"/>
    <n v="111.6"/>
    <n v="111"/>
    <n v="111.9"/>
    <n v="109.7"/>
    <n v="110.8"/>
    <n v="109.8"/>
    <x v="31"/>
    <n v="108"/>
    <n v="110.5"/>
    <x v="35"/>
  </r>
  <r>
    <x v="2"/>
    <x v="1"/>
    <x v="0"/>
    <x v="34"/>
    <x v="32"/>
    <x v="35"/>
    <x v="33"/>
    <n v="106.8"/>
    <n v="113.9"/>
    <n v="122.2"/>
    <n v="108.9"/>
    <n v="100.2"/>
    <n v="111"/>
    <n v="112.3"/>
    <n v="118.1"/>
    <n v="115.8"/>
    <n v="114.5"/>
    <n v="115.8"/>
    <n v="113.2"/>
    <n v="115.4"/>
    <n v="111.6"/>
    <n v="112.2"/>
    <n v="112.3"/>
    <n v="110.3"/>
    <n v="110.7"/>
    <n v="109.7"/>
    <x v="29"/>
    <n v="108.2"/>
    <n v="110.6"/>
    <x v="36"/>
  </r>
  <r>
    <x v="0"/>
    <x v="1"/>
    <x v="1"/>
    <x v="35"/>
    <x v="33"/>
    <x v="36"/>
    <x v="34"/>
    <n v="109"/>
    <n v="116.6"/>
    <n v="116"/>
    <n v="109.8"/>
    <n v="101.1"/>
    <n v="110.4"/>
    <n v="112.9"/>
    <n v="117.8"/>
    <n v="115.3"/>
    <n v="114.2"/>
    <n v="117.1"/>
    <n v="114.5"/>
    <n v="116.7"/>
    <n v="112.5"/>
    <n v="113.2"/>
    <n v="112.9"/>
    <n v="110.9"/>
    <n v="110.8"/>
    <n v="109.9"/>
    <x v="33"/>
    <n v="108.7"/>
    <n v="110.9"/>
    <x v="28"/>
  </r>
  <r>
    <x v="1"/>
    <x v="1"/>
    <x v="1"/>
    <x v="36"/>
    <x v="31"/>
    <x v="37"/>
    <x v="35"/>
    <n v="102.5"/>
    <n v="114.1"/>
    <n v="111.5"/>
    <n v="108.2"/>
    <n v="95.4"/>
    <n v="113.5"/>
    <n v="112.1"/>
    <n v="119.9"/>
    <n v="115.2"/>
    <n v="116.2"/>
    <n v="115.3"/>
    <n v="111.7"/>
    <n v="114.7"/>
    <n v="112.5"/>
    <n v="111.1"/>
    <n v="112.6"/>
    <n v="110.4"/>
    <n v="111.3"/>
    <n v="110.3"/>
    <x v="29"/>
    <n v="108.7"/>
    <n v="111"/>
    <x v="37"/>
  </r>
  <r>
    <x v="2"/>
    <x v="1"/>
    <x v="1"/>
    <x v="37"/>
    <x v="18"/>
    <x v="38"/>
    <x v="36"/>
    <n v="106.6"/>
    <n v="115.4"/>
    <n v="114.5"/>
    <n v="109.3"/>
    <n v="99.2"/>
    <n v="111.4"/>
    <n v="112.6"/>
    <n v="118.8"/>
    <n v="115.3"/>
    <n v="114.7"/>
    <n v="116.4"/>
    <n v="113.3"/>
    <n v="115.9"/>
    <n v="112.5"/>
    <n v="112.4"/>
    <n v="112.8"/>
    <n v="110.7"/>
    <n v="111.1"/>
    <n v="110.1"/>
    <x v="32"/>
    <n v="108.7"/>
    <n v="110.9"/>
    <x v="36"/>
  </r>
  <r>
    <x v="0"/>
    <x v="1"/>
    <x v="2"/>
    <x v="38"/>
    <x v="26"/>
    <x v="39"/>
    <x v="37"/>
    <n v="109.3"/>
    <n v="119.6"/>
    <n v="117.9"/>
    <n v="110.2"/>
    <n v="101.2"/>
    <n v="110.7"/>
    <n v="113"/>
    <n v="118.3"/>
    <n v="116.2"/>
    <n v="114.6"/>
    <n v="117.5"/>
    <n v="114.9"/>
    <n v="117.2"/>
    <n v="113.2"/>
    <n v="113.4"/>
    <n v="113.4"/>
    <n v="111.4"/>
    <n v="111.2"/>
    <n v="110.2"/>
    <x v="34"/>
    <n v="108.9"/>
    <n v="111.3"/>
    <x v="38"/>
  </r>
  <r>
    <x v="1"/>
    <x v="1"/>
    <x v="2"/>
    <x v="39"/>
    <x v="34"/>
    <x v="40"/>
    <x v="38"/>
    <n v="102.8"/>
    <n v="117.7"/>
    <n v="113.3"/>
    <n v="108.9"/>
    <n v="96.3"/>
    <n v="114.1"/>
    <n v="112.2"/>
    <n v="120.5"/>
    <n v="116"/>
    <n v="116.7"/>
    <n v="115.8"/>
    <n v="112.1"/>
    <n v="115.2"/>
    <n v="113.2"/>
    <n v="110.9"/>
    <n v="113"/>
    <n v="110.8"/>
    <n v="111.6"/>
    <n v="110.9"/>
    <x v="32"/>
    <n v="109.2"/>
    <n v="111.4"/>
    <x v="26"/>
  </r>
  <r>
    <x v="2"/>
    <x v="1"/>
    <x v="2"/>
    <x v="40"/>
    <x v="35"/>
    <x v="41"/>
    <x v="37"/>
    <n v="106.9"/>
    <n v="118.7"/>
    <n v="116.3"/>
    <n v="109.8"/>
    <n v="99.6"/>
    <n v="111.8"/>
    <n v="112.7"/>
    <n v="119.3"/>
    <n v="116.1"/>
    <n v="115.2"/>
    <n v="116.8"/>
    <n v="113.7"/>
    <n v="116.4"/>
    <n v="113.2"/>
    <n v="112.5"/>
    <n v="113.2"/>
    <n v="111.2"/>
    <n v="111.4"/>
    <n v="110.6"/>
    <x v="33"/>
    <n v="109"/>
    <n v="111.3"/>
    <x v="24"/>
  </r>
  <r>
    <x v="0"/>
    <x v="1"/>
    <x v="3"/>
    <x v="37"/>
    <x v="36"/>
    <x v="42"/>
    <x v="39"/>
    <n v="109.7"/>
    <n v="125.5"/>
    <n v="120.5"/>
    <n v="111"/>
    <n v="102.6"/>
    <n v="111.2"/>
    <n v="113.5"/>
    <n v="118.7"/>
    <n v="117.2"/>
    <n v="115.4"/>
    <n v="118.1"/>
    <n v="116.1"/>
    <n v="117.8"/>
    <n v="113.9"/>
    <n v="113.4"/>
    <n v="113.7"/>
    <n v="111.8"/>
    <n v="111.2"/>
    <n v="110.5"/>
    <x v="35"/>
    <n v="108.9"/>
    <n v="111.5"/>
    <x v="39"/>
  </r>
  <r>
    <x v="1"/>
    <x v="1"/>
    <x v="3"/>
    <x v="41"/>
    <x v="37"/>
    <x v="26"/>
    <x v="39"/>
    <n v="103.1"/>
    <n v="126.7"/>
    <n v="121.2"/>
    <n v="111"/>
    <n v="100.3"/>
    <n v="115.3"/>
    <n v="112.7"/>
    <n v="121"/>
    <n v="118.2"/>
    <n v="117.6"/>
    <n v="116.3"/>
    <n v="112.5"/>
    <n v="115.7"/>
    <n v="113.9"/>
    <n v="110.9"/>
    <n v="113.4"/>
    <n v="111"/>
    <n v="111.2"/>
    <n v="111.2"/>
    <x v="36"/>
    <n v="109.1"/>
    <n v="111.4"/>
    <x v="40"/>
  </r>
  <r>
    <x v="2"/>
    <x v="1"/>
    <x v="3"/>
    <x v="42"/>
    <x v="38"/>
    <x v="27"/>
    <x v="39"/>
    <n v="107.3"/>
    <n v="126.1"/>
    <n v="120.7"/>
    <n v="111"/>
    <n v="101.8"/>
    <n v="112.6"/>
    <n v="113.2"/>
    <n v="119.8"/>
    <n v="117.6"/>
    <n v="116"/>
    <n v="117.4"/>
    <n v="114.6"/>
    <n v="117"/>
    <n v="113.9"/>
    <n v="112.5"/>
    <n v="113.6"/>
    <n v="111.5"/>
    <n v="111.2"/>
    <n v="110.9"/>
    <x v="37"/>
    <n v="109"/>
    <n v="111.5"/>
    <x v="41"/>
  </r>
  <r>
    <x v="0"/>
    <x v="1"/>
    <x v="4"/>
    <x v="43"/>
    <x v="39"/>
    <x v="4"/>
    <x v="40"/>
    <n v="110.1"/>
    <n v="126.3"/>
    <n v="123.9"/>
    <n v="111.5"/>
    <n v="103.5"/>
    <n v="111.6"/>
    <n v="114.2"/>
    <n v="119.2"/>
    <n v="118.2"/>
    <n v="116.3"/>
    <n v="118.7"/>
    <n v="116.8"/>
    <n v="118.5"/>
    <n v="114.3"/>
    <n v="113.4"/>
    <n v="114.1"/>
    <n v="112.1"/>
    <n v="111.4"/>
    <n v="110.9"/>
    <x v="38"/>
    <n v="108.9"/>
    <n v="111.8"/>
    <x v="42"/>
  </r>
  <r>
    <x v="1"/>
    <x v="1"/>
    <x v="4"/>
    <x v="44"/>
    <x v="40"/>
    <x v="43"/>
    <x v="41"/>
    <n v="103.5"/>
    <n v="129.19999999999999"/>
    <n v="127"/>
    <n v="112.6"/>
    <n v="101.3"/>
    <n v="117"/>
    <n v="112.9"/>
    <n v="121.7"/>
    <n v="120"/>
    <n v="118.3"/>
    <n v="116.8"/>
    <n v="112.9"/>
    <n v="116.2"/>
    <n v="114.3"/>
    <n v="111.1"/>
    <n v="114.1"/>
    <n v="111.2"/>
    <n v="111.3"/>
    <n v="111.5"/>
    <x v="39"/>
    <n v="109.3"/>
    <n v="111.7"/>
    <x v="43"/>
  </r>
  <r>
    <x v="2"/>
    <x v="1"/>
    <x v="4"/>
    <x v="45"/>
    <x v="41"/>
    <x v="44"/>
    <x v="42"/>
    <n v="107.7"/>
    <n v="127.7"/>
    <n v="125"/>
    <n v="111.9"/>
    <n v="102.8"/>
    <n v="113.4"/>
    <n v="113.7"/>
    <n v="120.4"/>
    <n v="118.9"/>
    <n v="116.8"/>
    <n v="118"/>
    <n v="115.2"/>
    <n v="117.6"/>
    <n v="114.3"/>
    <n v="112.5"/>
    <n v="114.1"/>
    <n v="111.8"/>
    <n v="111.3"/>
    <n v="111.2"/>
    <x v="35"/>
    <n v="109.1"/>
    <n v="111.8"/>
    <x v="44"/>
  </r>
  <r>
    <x v="0"/>
    <x v="1"/>
    <x v="5"/>
    <x v="40"/>
    <x v="41"/>
    <x v="45"/>
    <x v="43"/>
    <n v="110.3"/>
    <n v="125.8"/>
    <n v="129.30000000000001"/>
    <n v="112.2"/>
    <n v="103.6"/>
    <n v="112.3"/>
    <n v="114.9"/>
    <n v="120.1"/>
    <n v="119.5"/>
    <n v="117.3"/>
    <n v="119.7"/>
    <n v="117.3"/>
    <n v="119.3"/>
    <n v="113.9"/>
    <n v="114.4"/>
    <n v="114.9"/>
    <n v="112.8"/>
    <n v="112.2"/>
    <n v="111.4"/>
    <x v="40"/>
    <n v="108"/>
    <n v="112.3"/>
    <x v="45"/>
  </r>
  <r>
    <x v="1"/>
    <x v="1"/>
    <x v="5"/>
    <x v="46"/>
    <x v="42"/>
    <x v="46"/>
    <x v="44"/>
    <n v="103.4"/>
    <n v="131.19999999999999"/>
    <n v="137.5"/>
    <n v="112.8"/>
    <n v="101.4"/>
    <n v="118.3"/>
    <n v="113.2"/>
    <n v="122.4"/>
    <n v="122"/>
    <n v="119"/>
    <n v="117.4"/>
    <n v="113.2"/>
    <n v="116.7"/>
    <n v="113.9"/>
    <n v="111.2"/>
    <n v="114.3"/>
    <n v="111.4"/>
    <n v="111.5"/>
    <n v="111.8"/>
    <x v="41"/>
    <n v="108.7"/>
    <n v="112.2"/>
    <x v="46"/>
  </r>
  <r>
    <x v="2"/>
    <x v="1"/>
    <x v="5"/>
    <x v="47"/>
    <x v="43"/>
    <x v="47"/>
    <x v="45"/>
    <n v="107.8"/>
    <n v="128.30000000000001"/>
    <n v="132.1"/>
    <n v="112.4"/>
    <n v="102.9"/>
    <n v="114.3"/>
    <n v="114.2"/>
    <n v="121.2"/>
    <n v="120.4"/>
    <n v="117.8"/>
    <n v="118.8"/>
    <n v="115.6"/>
    <n v="118.3"/>
    <n v="113.9"/>
    <n v="113.2"/>
    <n v="114.6"/>
    <n v="112.3"/>
    <n v="111.8"/>
    <n v="111.6"/>
    <x v="42"/>
    <n v="108.3"/>
    <n v="112.3"/>
    <x v="47"/>
  </r>
  <r>
    <x v="0"/>
    <x v="1"/>
    <x v="6"/>
    <x v="48"/>
    <x v="44"/>
    <x v="48"/>
    <x v="46"/>
    <n v="110.4"/>
    <n v="129.1"/>
    <n v="150.1"/>
    <n v="113.2"/>
    <n v="104.8"/>
    <n v="113.3"/>
    <n v="115.6"/>
    <n v="120.9"/>
    <n v="123.3"/>
    <n v="118"/>
    <n v="120.7"/>
    <n v="118.3"/>
    <n v="120.3"/>
    <n v="114.8"/>
    <n v="115.3"/>
    <n v="115.4"/>
    <n v="113.4"/>
    <n v="113.2"/>
    <n v="111.8"/>
    <x v="43"/>
    <n v="108.8"/>
    <n v="113.1"/>
    <x v="48"/>
  </r>
  <r>
    <x v="1"/>
    <x v="1"/>
    <x v="6"/>
    <x v="49"/>
    <x v="45"/>
    <x v="49"/>
    <x v="47"/>
    <n v="103.5"/>
    <n v="133.69999999999999"/>
    <n v="172.4"/>
    <n v="113.1"/>
    <n v="102.7"/>
    <n v="120"/>
    <n v="113.8"/>
    <n v="123.4"/>
    <n v="127.1"/>
    <n v="121"/>
    <n v="118"/>
    <n v="113.6"/>
    <n v="117.4"/>
    <n v="114.8"/>
    <n v="111.6"/>
    <n v="114.9"/>
    <n v="111.5"/>
    <n v="113"/>
    <n v="112.4"/>
    <x v="44"/>
    <n v="109.7"/>
    <n v="113.5"/>
    <x v="49"/>
  </r>
  <r>
    <x v="2"/>
    <x v="1"/>
    <x v="6"/>
    <x v="50"/>
    <x v="46"/>
    <x v="50"/>
    <x v="48"/>
    <n v="107.9"/>
    <n v="131.19999999999999"/>
    <n v="157.69999999999999"/>
    <n v="113.2"/>
    <n v="104.1"/>
    <n v="115.5"/>
    <n v="114.8"/>
    <n v="122.1"/>
    <n v="124.7"/>
    <n v="118.8"/>
    <n v="119.6"/>
    <n v="116.3"/>
    <n v="119.1"/>
    <n v="114.8"/>
    <n v="113.9"/>
    <n v="115.2"/>
    <n v="112.7"/>
    <n v="113.1"/>
    <n v="112.1"/>
    <x v="45"/>
    <n v="109.2"/>
    <n v="113.3"/>
    <x v="50"/>
  </r>
  <r>
    <x v="0"/>
    <x v="1"/>
    <x v="7"/>
    <x v="51"/>
    <x v="47"/>
    <x v="50"/>
    <x v="49"/>
    <n v="110.6"/>
    <n v="129.69999999999999"/>
    <n v="161.1"/>
    <n v="114.1"/>
    <n v="105.1"/>
    <n v="114.6"/>
    <n v="115.8"/>
    <n v="121.7"/>
    <n v="125.3"/>
    <n v="118.8"/>
    <n v="120.9"/>
    <n v="118.8"/>
    <n v="120.7"/>
    <n v="115.5"/>
    <n v="115.4"/>
    <n v="115.9"/>
    <n v="114"/>
    <n v="113.2"/>
    <n v="112.2"/>
    <x v="46"/>
    <n v="109.4"/>
    <n v="113.5"/>
    <x v="51"/>
  </r>
  <r>
    <x v="1"/>
    <x v="1"/>
    <x v="7"/>
    <x v="52"/>
    <x v="48"/>
    <x v="51"/>
    <x v="50"/>
    <n v="103.6"/>
    <n v="132.69999999999999"/>
    <n v="181.9"/>
    <n v="115.2"/>
    <n v="102.7"/>
    <n v="122.1"/>
    <n v="114.4"/>
    <n v="124.7"/>
    <n v="128.9"/>
    <n v="123"/>
    <n v="118.6"/>
    <n v="114.1"/>
    <n v="117.9"/>
    <n v="115.5"/>
    <n v="111.8"/>
    <n v="115.3"/>
    <n v="112.2"/>
    <n v="112.5"/>
    <n v="112.9"/>
    <x v="47"/>
    <n v="110.5"/>
    <n v="113.9"/>
    <x v="52"/>
  </r>
  <r>
    <x v="2"/>
    <x v="1"/>
    <x v="7"/>
    <x v="44"/>
    <x v="49"/>
    <x v="52"/>
    <x v="51"/>
    <n v="108"/>
    <n v="131.1"/>
    <n v="168.2"/>
    <n v="114.5"/>
    <n v="104.3"/>
    <n v="117.1"/>
    <n v="115.2"/>
    <n v="123.1"/>
    <n v="126.6"/>
    <n v="119.9"/>
    <n v="120"/>
    <n v="116.8"/>
    <n v="119.6"/>
    <n v="115.5"/>
    <n v="114"/>
    <n v="115.6"/>
    <n v="113.3"/>
    <n v="112.8"/>
    <n v="112.6"/>
    <x v="48"/>
    <n v="109.9"/>
    <n v="113.7"/>
    <x v="53"/>
  </r>
  <r>
    <x v="0"/>
    <x v="1"/>
    <x v="8"/>
    <x v="53"/>
    <x v="50"/>
    <x v="50"/>
    <x v="52"/>
    <n v="110.4"/>
    <n v="129.80000000000001"/>
    <n v="158.80000000000001"/>
    <n v="115"/>
    <n v="104.7"/>
    <n v="114.9"/>
    <n v="116.5"/>
    <n v="122.6"/>
    <n v="125.3"/>
    <n v="119.5"/>
    <n v="121.7"/>
    <n v="119.2"/>
    <n v="121.3"/>
    <n v="116.1"/>
    <n v="115.8"/>
    <n v="116.7"/>
    <n v="114.5"/>
    <n v="112.8"/>
    <n v="112.6"/>
    <x v="49"/>
    <n v="109.1"/>
    <n v="113.7"/>
    <x v="54"/>
  </r>
  <r>
    <x v="1"/>
    <x v="1"/>
    <x v="8"/>
    <x v="54"/>
    <x v="51"/>
    <x v="53"/>
    <x v="52"/>
    <n v="103.5"/>
    <n v="124.5"/>
    <n v="168.6"/>
    <n v="116.9"/>
    <n v="101.9"/>
    <n v="122.9"/>
    <n v="114.8"/>
    <n v="125.2"/>
    <n v="126.7"/>
    <n v="124.3"/>
    <n v="119.2"/>
    <n v="114.5"/>
    <n v="118.4"/>
    <n v="116.1"/>
    <n v="111.8"/>
    <n v="115.5"/>
    <n v="112.3"/>
    <n v="111.2"/>
    <n v="113.4"/>
    <x v="50"/>
    <n v="110"/>
    <n v="113.6"/>
    <x v="50"/>
  </r>
  <r>
    <x v="2"/>
    <x v="1"/>
    <x v="8"/>
    <x v="55"/>
    <x v="52"/>
    <x v="52"/>
    <x v="52"/>
    <n v="107.9"/>
    <n v="127.3"/>
    <n v="162.1"/>
    <n v="115.6"/>
    <n v="103.8"/>
    <n v="117.6"/>
    <n v="115.8"/>
    <n v="123.8"/>
    <n v="125.8"/>
    <n v="120.8"/>
    <n v="120.7"/>
    <n v="117.2"/>
    <n v="120.1"/>
    <n v="116.1"/>
    <n v="114.3"/>
    <n v="116.1"/>
    <n v="113.7"/>
    <n v="112"/>
    <n v="113.1"/>
    <x v="51"/>
    <n v="109.5"/>
    <n v="113.7"/>
    <x v="55"/>
  </r>
  <r>
    <x v="0"/>
    <x v="1"/>
    <x v="9"/>
    <x v="56"/>
    <x v="44"/>
    <x v="54"/>
    <x v="53"/>
    <n v="110.5"/>
    <n v="128.9"/>
    <n v="155.30000000000001"/>
    <n v="115.5"/>
    <n v="104"/>
    <n v="115.3"/>
    <n v="116.8"/>
    <n v="123.2"/>
    <n v="125.1"/>
    <n v="120"/>
    <n v="122.7"/>
    <n v="120.3"/>
    <n v="122.3"/>
    <n v="116.7"/>
    <n v="116.4"/>
    <n v="117.5"/>
    <n v="115.3"/>
    <n v="112.6"/>
    <n v="113"/>
    <x v="52"/>
    <n v="109.3"/>
    <n v="114"/>
    <x v="56"/>
  </r>
  <r>
    <x v="1"/>
    <x v="1"/>
    <x v="9"/>
    <x v="57"/>
    <x v="53"/>
    <x v="50"/>
    <x v="54"/>
    <n v="103.5"/>
    <n v="123.5"/>
    <n v="159.6"/>
    <n v="117.4"/>
    <n v="101.2"/>
    <n v="123.8"/>
    <n v="115.2"/>
    <n v="125.9"/>
    <n v="125.8"/>
    <n v="124.3"/>
    <n v="119.6"/>
    <n v="114.9"/>
    <n v="118.9"/>
    <n v="116.7"/>
    <n v="112"/>
    <n v="115.8"/>
    <n v="112.6"/>
    <n v="111"/>
    <n v="113.6"/>
    <x v="53"/>
    <n v="110.1"/>
    <n v="113.7"/>
    <x v="57"/>
  </r>
  <r>
    <x v="2"/>
    <x v="1"/>
    <x v="9"/>
    <x v="58"/>
    <x v="54"/>
    <x v="42"/>
    <x v="53"/>
    <n v="107.9"/>
    <n v="126.4"/>
    <n v="156.80000000000001"/>
    <n v="116.1"/>
    <n v="103.1"/>
    <n v="118.1"/>
    <n v="116.1"/>
    <n v="124.5"/>
    <n v="125.4"/>
    <n v="121.1"/>
    <n v="121.5"/>
    <n v="118.1"/>
    <n v="121"/>
    <n v="116.7"/>
    <n v="114.7"/>
    <n v="116.7"/>
    <n v="114.3"/>
    <n v="111.8"/>
    <n v="113.3"/>
    <x v="54"/>
    <n v="109.6"/>
    <n v="113.9"/>
    <x v="55"/>
  </r>
  <r>
    <x v="0"/>
    <x v="1"/>
    <x v="10"/>
    <x v="44"/>
    <x v="55"/>
    <x v="55"/>
    <x v="55"/>
    <n v="110.5"/>
    <n v="128.80000000000001"/>
    <n v="152"/>
    <n v="116.2"/>
    <n v="103.3"/>
    <n v="115.8"/>
    <n v="116.8"/>
    <n v="124.5"/>
    <n v="124.9"/>
    <n v="120.8"/>
    <n v="123.3"/>
    <n v="120.5"/>
    <n v="122.9"/>
    <n v="117.1"/>
    <n v="117.3"/>
    <n v="118.1"/>
    <n v="115.9"/>
    <n v="112"/>
    <n v="113.3"/>
    <x v="55"/>
    <n v="108.8"/>
    <n v="114.1"/>
    <x v="58"/>
  </r>
  <r>
    <x v="1"/>
    <x v="1"/>
    <x v="10"/>
    <x v="59"/>
    <x v="56"/>
    <x v="56"/>
    <x v="56"/>
    <n v="103.2"/>
    <n v="122.2"/>
    <n v="153.19999999999999"/>
    <n v="119.3"/>
    <n v="99.8"/>
    <n v="124.6"/>
    <n v="115.8"/>
    <n v="126.9"/>
    <n v="125.4"/>
    <n v="125.8"/>
    <n v="120.3"/>
    <n v="115.4"/>
    <n v="119.5"/>
    <n v="117.1"/>
    <n v="112.6"/>
    <n v="116.4"/>
    <n v="113"/>
    <n v="109.7"/>
    <n v="114"/>
    <x v="56"/>
    <n v="109.6"/>
    <n v="113.4"/>
    <x v="59"/>
  </r>
  <r>
    <x v="2"/>
    <x v="1"/>
    <x v="10"/>
    <x v="60"/>
    <x v="57"/>
    <x v="41"/>
    <x v="57"/>
    <n v="107.8"/>
    <n v="125.7"/>
    <n v="152.4"/>
    <n v="117.2"/>
    <n v="102.1"/>
    <n v="118.7"/>
    <n v="116.4"/>
    <n v="125.6"/>
    <n v="125.1"/>
    <n v="122.1"/>
    <n v="122.1"/>
    <n v="118.4"/>
    <n v="121.6"/>
    <n v="117.1"/>
    <n v="115.5"/>
    <n v="117.3"/>
    <n v="114.8"/>
    <n v="110.8"/>
    <n v="113.7"/>
    <x v="57"/>
    <n v="109.1"/>
    <n v="113.8"/>
    <x v="55"/>
  </r>
  <r>
    <x v="0"/>
    <x v="1"/>
    <x v="11"/>
    <x v="50"/>
    <x v="50"/>
    <x v="57"/>
    <x v="57"/>
    <n v="110.2"/>
    <n v="128.6"/>
    <n v="140.30000000000001"/>
    <n v="116.3"/>
    <n v="102"/>
    <n v="116"/>
    <n v="117.3"/>
    <n v="124.8"/>
    <n v="123.3"/>
    <n v="121.7"/>
    <n v="123.8"/>
    <n v="120.6"/>
    <n v="123.3"/>
    <n v="116.5"/>
    <n v="117.4"/>
    <n v="118.2"/>
    <n v="116.2"/>
    <n v="111.5"/>
    <n v="113.3"/>
    <x v="58"/>
    <n v="109.4"/>
    <n v="114.2"/>
    <x v="53"/>
  </r>
  <r>
    <x v="1"/>
    <x v="1"/>
    <x v="11"/>
    <x v="61"/>
    <x v="58"/>
    <x v="58"/>
    <x v="58"/>
    <n v="103"/>
    <n v="122.3"/>
    <n v="141"/>
    <n v="120.1"/>
    <n v="97.8"/>
    <n v="125.4"/>
    <n v="116.1"/>
    <n v="127.6"/>
    <n v="124"/>
    <n v="126.4"/>
    <n v="120.7"/>
    <n v="115.8"/>
    <n v="120"/>
    <n v="116.5"/>
    <n v="113"/>
    <n v="116.8"/>
    <n v="113.2"/>
    <n v="108.8"/>
    <n v="114.3"/>
    <x v="59"/>
    <n v="110.4"/>
    <n v="113.4"/>
    <x v="60"/>
  </r>
  <r>
    <x v="2"/>
    <x v="1"/>
    <x v="11"/>
    <x v="55"/>
    <x v="59"/>
    <x v="32"/>
    <x v="59"/>
    <n v="107.6"/>
    <n v="125.7"/>
    <n v="140.5"/>
    <n v="117.6"/>
    <n v="100.6"/>
    <n v="119.1"/>
    <n v="116.8"/>
    <n v="126.1"/>
    <n v="123.6"/>
    <n v="123"/>
    <n v="122.6"/>
    <n v="118.6"/>
    <n v="122"/>
    <n v="116.5"/>
    <n v="115.7"/>
    <n v="117.5"/>
    <n v="115.1"/>
    <n v="110.1"/>
    <n v="113.9"/>
    <x v="60"/>
    <n v="109.8"/>
    <n v="113.8"/>
    <x v="61"/>
  </r>
  <r>
    <x v="0"/>
    <x v="2"/>
    <x v="0"/>
    <x v="46"/>
    <x v="43"/>
    <x v="59"/>
    <x v="58"/>
    <n v="111"/>
    <n v="130.4"/>
    <n v="132.30000000000001"/>
    <n v="117.2"/>
    <n v="100.5"/>
    <n v="117.2"/>
    <n v="117.9"/>
    <n v="125.6"/>
    <n v="122.8"/>
    <n v="122.7"/>
    <n v="124.4"/>
    <n v="121.6"/>
    <n v="124"/>
    <n v="117.3"/>
    <n v="118.4"/>
    <n v="118.9"/>
    <n v="116.6"/>
    <n v="111"/>
    <n v="114"/>
    <x v="61"/>
    <n v="110.2"/>
    <n v="114.5"/>
    <x v="53"/>
  </r>
  <r>
    <x v="1"/>
    <x v="2"/>
    <x v="0"/>
    <x v="61"/>
    <x v="60"/>
    <x v="60"/>
    <x v="60"/>
    <n v="104.3"/>
    <n v="121.3"/>
    <n v="134.4"/>
    <n v="122.9"/>
    <n v="96.1"/>
    <n v="126.6"/>
    <n v="116.5"/>
    <n v="128"/>
    <n v="123.5"/>
    <n v="127.4"/>
    <n v="121"/>
    <n v="116.1"/>
    <n v="120.2"/>
    <n v="117.3"/>
    <n v="113.4"/>
    <n v="117.2"/>
    <n v="113.7"/>
    <n v="107.9"/>
    <n v="114.6"/>
    <x v="62"/>
    <n v="111.4"/>
    <n v="113.4"/>
    <x v="62"/>
  </r>
  <r>
    <x v="2"/>
    <x v="2"/>
    <x v="0"/>
    <x v="62"/>
    <x v="46"/>
    <x v="61"/>
    <x v="61"/>
    <n v="108.5"/>
    <n v="126.2"/>
    <n v="133"/>
    <n v="119.1"/>
    <n v="99"/>
    <n v="120.3"/>
    <n v="117.3"/>
    <n v="126.7"/>
    <n v="123.1"/>
    <n v="124"/>
    <n v="123.1"/>
    <n v="119.3"/>
    <n v="122.5"/>
    <n v="117.3"/>
    <n v="116.5"/>
    <n v="118.1"/>
    <n v="115.5"/>
    <n v="109.4"/>
    <n v="114.3"/>
    <x v="63"/>
    <n v="110.7"/>
    <n v="114"/>
    <x v="48"/>
  </r>
  <r>
    <x v="0"/>
    <x v="2"/>
    <x v="1"/>
    <x v="62"/>
    <x v="49"/>
    <x v="59"/>
    <x v="62"/>
    <n v="111.5"/>
    <n v="129.4"/>
    <n v="128.19999999999999"/>
    <n v="118.8"/>
    <n v="100"/>
    <n v="118.6"/>
    <n v="118.8"/>
    <n v="126.8"/>
    <n v="122.8"/>
    <n v="124.2"/>
    <n v="125.4"/>
    <n v="122.7"/>
    <n v="125"/>
    <n v="118.1"/>
    <n v="120"/>
    <n v="119.6"/>
    <n v="117.7"/>
    <n v="110.9"/>
    <n v="114.8"/>
    <x v="64"/>
    <n v="110.8"/>
    <n v="115"/>
    <x v="63"/>
  </r>
  <r>
    <x v="1"/>
    <x v="2"/>
    <x v="1"/>
    <x v="63"/>
    <x v="61"/>
    <x v="62"/>
    <x v="63"/>
    <n v="104.9"/>
    <n v="121.6"/>
    <n v="131.80000000000001"/>
    <n v="125.1"/>
    <n v="95"/>
    <n v="127.7"/>
    <n v="116.8"/>
    <n v="128.6"/>
    <n v="123.7"/>
    <n v="128.1"/>
    <n v="121.3"/>
    <n v="116.5"/>
    <n v="120.6"/>
    <n v="118.1"/>
    <n v="114"/>
    <n v="117.7"/>
    <n v="114.1"/>
    <n v="106.8"/>
    <n v="114.9"/>
    <x v="65"/>
    <n v="111.7"/>
    <n v="113.2"/>
    <x v="64"/>
  </r>
  <r>
    <x v="2"/>
    <x v="2"/>
    <x v="1"/>
    <x v="64"/>
    <x v="62"/>
    <x v="63"/>
    <x v="64"/>
    <n v="109.1"/>
    <n v="125.8"/>
    <n v="129.4"/>
    <n v="120.9"/>
    <n v="98.3"/>
    <n v="121.6"/>
    <n v="118"/>
    <n v="127.6"/>
    <n v="123.1"/>
    <n v="125.2"/>
    <n v="123.8"/>
    <n v="120.1"/>
    <n v="123.3"/>
    <n v="118.1"/>
    <n v="117.7"/>
    <n v="118.7"/>
    <n v="116.3"/>
    <n v="108.7"/>
    <n v="114.9"/>
    <x v="63"/>
    <n v="111.2"/>
    <n v="114.1"/>
    <x v="65"/>
  </r>
  <r>
    <x v="0"/>
    <x v="2"/>
    <x v="2"/>
    <x v="60"/>
    <x v="58"/>
    <x v="64"/>
    <x v="65"/>
    <n v="111.8"/>
    <n v="130.9"/>
    <n v="128"/>
    <n v="119.9"/>
    <n v="98.9"/>
    <n v="119.4"/>
    <n v="118.9"/>
    <n v="127.7"/>
    <n v="123.1"/>
    <n v="124.7"/>
    <n v="126"/>
    <n v="122.9"/>
    <n v="125.5"/>
    <n v="118.6"/>
    <n v="120.6"/>
    <n v="120.2"/>
    <n v="118.2"/>
    <n v="111.6"/>
    <n v="115.5"/>
    <x v="66"/>
    <n v="110.8"/>
    <n v="115.5"/>
    <x v="58"/>
  </r>
  <r>
    <x v="1"/>
    <x v="2"/>
    <x v="2"/>
    <x v="61"/>
    <x v="63"/>
    <x v="65"/>
    <x v="66"/>
    <n v="104.8"/>
    <n v="123.8"/>
    <n v="131.4"/>
    <n v="127.2"/>
    <n v="93.2"/>
    <n v="127.4"/>
    <n v="117"/>
    <n v="129.19999999999999"/>
    <n v="123.9"/>
    <n v="128.80000000000001"/>
    <n v="121.7"/>
    <n v="116.9"/>
    <n v="120.9"/>
    <n v="118.6"/>
    <n v="114.4"/>
    <n v="118"/>
    <n v="114.3"/>
    <n v="108.4"/>
    <n v="115.4"/>
    <x v="67"/>
    <n v="111.3"/>
    <n v="113.8"/>
    <x v="57"/>
  </r>
  <r>
    <x v="2"/>
    <x v="2"/>
    <x v="2"/>
    <x v="65"/>
    <x v="51"/>
    <x v="66"/>
    <x v="65"/>
    <n v="109.2"/>
    <n v="127.6"/>
    <n v="129.19999999999999"/>
    <n v="122.4"/>
    <n v="97"/>
    <n v="122.1"/>
    <n v="118.1"/>
    <n v="128.4"/>
    <n v="123.4"/>
    <n v="125.8"/>
    <n v="124.3"/>
    <n v="120.4"/>
    <n v="123.7"/>
    <n v="118.6"/>
    <n v="118.3"/>
    <n v="119.2"/>
    <n v="116.7"/>
    <n v="109.9"/>
    <n v="115.4"/>
    <x v="68"/>
    <n v="111"/>
    <n v="114.7"/>
    <x v="66"/>
  </r>
  <r>
    <x v="0"/>
    <x v="2"/>
    <x v="3"/>
    <x v="60"/>
    <x v="60"/>
    <x v="67"/>
    <x v="67"/>
    <n v="111.9"/>
    <n v="134.19999999999999"/>
    <n v="127.5"/>
    <n v="121.5"/>
    <n v="97.8"/>
    <n v="119.8"/>
    <n v="119.4"/>
    <n v="128.69999999999999"/>
    <n v="123.6"/>
    <n v="125.7"/>
    <n v="126.4"/>
    <n v="123.3"/>
    <n v="126"/>
    <n v="119.2"/>
    <n v="121.2"/>
    <n v="120.9"/>
    <n v="118.6"/>
    <n v="111.9"/>
    <n v="116.2"/>
    <x v="69"/>
    <n v="111.6"/>
    <n v="116"/>
    <x v="67"/>
  </r>
  <r>
    <x v="1"/>
    <x v="2"/>
    <x v="3"/>
    <x v="49"/>
    <x v="64"/>
    <x v="2"/>
    <x v="68"/>
    <n v="104.5"/>
    <n v="130.6"/>
    <n v="130.80000000000001"/>
    <n v="131.30000000000001"/>
    <n v="91.6"/>
    <n v="127.7"/>
    <n v="117.2"/>
    <n v="129.5"/>
    <n v="124.6"/>
    <n v="130.1"/>
    <n v="122.1"/>
    <n v="117.2"/>
    <n v="121.3"/>
    <n v="119.2"/>
    <n v="114.7"/>
    <n v="118.4"/>
    <n v="114.6"/>
    <n v="108.4"/>
    <n v="115.6"/>
    <x v="70"/>
    <n v="111.8"/>
    <n v="114.2"/>
    <x v="65"/>
  </r>
  <r>
    <x v="2"/>
    <x v="2"/>
    <x v="3"/>
    <x v="65"/>
    <x v="45"/>
    <x v="68"/>
    <x v="69"/>
    <n v="109.2"/>
    <n v="132.5"/>
    <n v="128.6"/>
    <n v="124.8"/>
    <n v="95.7"/>
    <n v="122.4"/>
    <n v="118.5"/>
    <n v="129.1"/>
    <n v="124"/>
    <n v="126.9"/>
    <n v="124.7"/>
    <n v="120.8"/>
    <n v="124.1"/>
    <n v="119.2"/>
    <n v="118.7"/>
    <n v="119.7"/>
    <n v="117.1"/>
    <n v="110.1"/>
    <n v="115.9"/>
    <x v="71"/>
    <n v="111.7"/>
    <n v="115.1"/>
    <x v="51"/>
  </r>
  <r>
    <x v="0"/>
    <x v="2"/>
    <x v="4"/>
    <x v="65"/>
    <x v="65"/>
    <x v="52"/>
    <x v="70"/>
    <n v="112.5"/>
    <n v="134.1"/>
    <n v="128.5"/>
    <n v="124.3"/>
    <n v="97.6"/>
    <n v="120.7"/>
    <n v="120.2"/>
    <n v="129.80000000000001"/>
    <n v="124.4"/>
    <n v="126.7"/>
    <n v="127.3"/>
    <n v="124.1"/>
    <n v="126.8"/>
    <n v="119.6"/>
    <n v="121.9"/>
    <n v="121.5"/>
    <n v="119.4"/>
    <n v="113.3"/>
    <n v="116.7"/>
    <x v="72"/>
    <n v="112.3"/>
    <n v="116.9"/>
    <x v="68"/>
  </r>
  <r>
    <x v="1"/>
    <x v="2"/>
    <x v="4"/>
    <x v="49"/>
    <x v="66"/>
    <x v="69"/>
    <x v="69"/>
    <n v="105.2"/>
    <n v="130.80000000000001"/>
    <n v="135.6"/>
    <n v="142.6"/>
    <n v="90.8"/>
    <n v="128.80000000000001"/>
    <n v="117.7"/>
    <n v="129.9"/>
    <n v="126.1"/>
    <n v="131.30000000000001"/>
    <n v="122.4"/>
    <n v="117.4"/>
    <n v="121.6"/>
    <n v="119.6"/>
    <n v="114.9"/>
    <n v="118.7"/>
    <n v="114.9"/>
    <n v="110.8"/>
    <n v="116"/>
    <x v="73"/>
    <n v="112.4"/>
    <n v="115.2"/>
    <x v="51"/>
  </r>
  <r>
    <x v="2"/>
    <x v="2"/>
    <x v="4"/>
    <x v="66"/>
    <x v="67"/>
    <x v="70"/>
    <x v="71"/>
    <n v="109.8"/>
    <n v="132.6"/>
    <n v="130.9"/>
    <n v="130.5"/>
    <n v="95.3"/>
    <n v="123.4"/>
    <n v="119.2"/>
    <n v="129.80000000000001"/>
    <n v="125"/>
    <n v="127.9"/>
    <n v="125.4"/>
    <n v="121.3"/>
    <n v="124.7"/>
    <n v="119.6"/>
    <n v="119.2"/>
    <n v="120.2"/>
    <n v="117.7"/>
    <n v="112"/>
    <n v="116.3"/>
    <x v="74"/>
    <n v="112.3"/>
    <n v="116.1"/>
    <x v="69"/>
  </r>
  <r>
    <x v="0"/>
    <x v="2"/>
    <x v="5"/>
    <x v="67"/>
    <x v="68"/>
    <x v="59"/>
    <x v="72"/>
    <n v="114.1"/>
    <n v="133.19999999999999"/>
    <n v="135.19999999999999"/>
    <n v="131.9"/>
    <n v="96.3"/>
    <n v="123"/>
    <n v="121.1"/>
    <n v="131.19999999999999"/>
    <n v="126.6"/>
    <n v="128.19999999999999"/>
    <n v="128.4"/>
    <n v="125.1"/>
    <n v="128"/>
    <n v="119"/>
    <n v="122.6"/>
    <n v="122.8"/>
    <n v="120.4"/>
    <n v="114.2"/>
    <n v="117.9"/>
    <x v="73"/>
    <n v="113"/>
    <n v="117.9"/>
    <x v="70"/>
  </r>
  <r>
    <x v="1"/>
    <x v="2"/>
    <x v="5"/>
    <x v="66"/>
    <x v="69"/>
    <x v="71"/>
    <x v="71"/>
    <n v="106"/>
    <n v="132.30000000000001"/>
    <n v="146.69999999999999"/>
    <n v="148.1"/>
    <n v="89.8"/>
    <n v="130.5"/>
    <n v="118"/>
    <n v="130.5"/>
    <n v="128.5"/>
    <n v="132.1"/>
    <n v="123.2"/>
    <n v="117.6"/>
    <n v="122.3"/>
    <n v="119"/>
    <n v="115.1"/>
    <n v="119.2"/>
    <n v="115.4"/>
    <n v="111.7"/>
    <n v="116.2"/>
    <x v="75"/>
    <n v="112.5"/>
    <n v="116"/>
    <x v="71"/>
  </r>
  <r>
    <x v="2"/>
    <x v="2"/>
    <x v="5"/>
    <x v="68"/>
    <x v="70"/>
    <x v="72"/>
    <x v="73"/>
    <n v="111.1"/>
    <n v="132.80000000000001"/>
    <n v="139.1"/>
    <n v="137.4"/>
    <n v="94.1"/>
    <n v="125.5"/>
    <n v="119.8"/>
    <n v="130.9"/>
    <n v="127.3"/>
    <n v="129.19999999999999"/>
    <n v="126.4"/>
    <n v="122"/>
    <n v="125.7"/>
    <n v="119"/>
    <n v="119.8"/>
    <n v="121.1"/>
    <n v="118.5"/>
    <n v="112.9"/>
    <n v="116.9"/>
    <x v="76"/>
    <n v="112.8"/>
    <n v="117"/>
    <x v="72"/>
  </r>
  <r>
    <x v="0"/>
    <x v="2"/>
    <x v="6"/>
    <x v="61"/>
    <x v="71"/>
    <x v="73"/>
    <x v="72"/>
    <n v="113.5"/>
    <n v="133.30000000000001"/>
    <n v="140.80000000000001"/>
    <n v="133.80000000000001"/>
    <n v="94.1"/>
    <n v="123.4"/>
    <n v="121"/>
    <n v="131.69999999999999"/>
    <n v="127.5"/>
    <n v="129.4"/>
    <n v="128.80000000000001"/>
    <n v="125.5"/>
    <n v="128.30000000000001"/>
    <n v="119.9"/>
    <n v="123"/>
    <n v="123"/>
    <n v="120.8"/>
    <n v="114.1"/>
    <n v="118"/>
    <x v="77"/>
    <n v="112.7"/>
    <n v="118.1"/>
    <x v="73"/>
  </r>
  <r>
    <x v="1"/>
    <x v="2"/>
    <x v="6"/>
    <x v="58"/>
    <x v="72"/>
    <x v="62"/>
    <x v="70"/>
    <n v="106.3"/>
    <n v="132.80000000000001"/>
    <n v="153.5"/>
    <n v="149.5"/>
    <n v="85.7"/>
    <n v="131.5"/>
    <n v="118.3"/>
    <n v="131.1"/>
    <n v="129.5"/>
    <n v="133.1"/>
    <n v="123.5"/>
    <n v="117.9"/>
    <n v="122.7"/>
    <n v="119.9"/>
    <n v="115.3"/>
    <n v="119.5"/>
    <n v="116"/>
    <n v="111.5"/>
    <n v="116.6"/>
    <x v="78"/>
    <n v="111.7"/>
    <n v="116.3"/>
    <x v="68"/>
  </r>
  <r>
    <x v="2"/>
    <x v="2"/>
    <x v="6"/>
    <x v="64"/>
    <x v="73"/>
    <x v="41"/>
    <x v="74"/>
    <n v="110.9"/>
    <n v="133.1"/>
    <n v="145.1"/>
    <n v="139.1"/>
    <n v="91.3"/>
    <n v="126.1"/>
    <n v="119.9"/>
    <n v="131.4"/>
    <n v="128.19999999999999"/>
    <n v="130.4"/>
    <n v="126.7"/>
    <n v="122.3"/>
    <n v="126.1"/>
    <n v="119.9"/>
    <n v="120.1"/>
    <n v="121.3"/>
    <n v="119"/>
    <n v="112.7"/>
    <n v="117.2"/>
    <x v="79"/>
    <n v="112.3"/>
    <n v="117.2"/>
    <x v="74"/>
  </r>
  <r>
    <x v="0"/>
    <x v="2"/>
    <x v="7"/>
    <x v="69"/>
    <x v="74"/>
    <x v="74"/>
    <x v="75"/>
    <n v="114"/>
    <n v="134.19999999999999"/>
    <n v="153.6"/>
    <n v="137.9"/>
    <n v="93.1"/>
    <n v="123.9"/>
    <n v="121.5"/>
    <n v="132.5"/>
    <n v="129.80000000000001"/>
    <n v="130.1"/>
    <n v="129.5"/>
    <n v="126.3"/>
    <n v="129"/>
    <n v="120.9"/>
    <n v="123.8"/>
    <n v="123.7"/>
    <n v="121.1"/>
    <n v="113.6"/>
    <n v="118.5"/>
    <x v="80"/>
    <n v="112.5"/>
    <n v="118.2"/>
    <x v="75"/>
  </r>
  <r>
    <x v="1"/>
    <x v="2"/>
    <x v="7"/>
    <x v="46"/>
    <x v="75"/>
    <x v="42"/>
    <x v="76"/>
    <n v="106.8"/>
    <n v="130.1"/>
    <n v="165.5"/>
    <n v="156"/>
    <n v="85.3"/>
    <n v="132.69999999999999"/>
    <n v="118.8"/>
    <n v="131.69999999999999"/>
    <n v="131.1"/>
    <n v="134.19999999999999"/>
    <n v="123.7"/>
    <n v="118.2"/>
    <n v="122.9"/>
    <n v="120.9"/>
    <n v="115.3"/>
    <n v="120"/>
    <n v="116.6"/>
    <n v="109.9"/>
    <n v="117.2"/>
    <x v="81"/>
    <n v="112"/>
    <n v="116.2"/>
    <x v="76"/>
  </r>
  <r>
    <x v="2"/>
    <x v="2"/>
    <x v="7"/>
    <x v="54"/>
    <x v="76"/>
    <x v="75"/>
    <x v="77"/>
    <n v="111.4"/>
    <n v="132.30000000000001"/>
    <n v="157.6"/>
    <n v="144"/>
    <n v="90.5"/>
    <n v="126.8"/>
    <n v="120.4"/>
    <n v="132.1"/>
    <n v="130.30000000000001"/>
    <n v="131.19999999999999"/>
    <n v="127.2"/>
    <n v="122.9"/>
    <n v="126.6"/>
    <n v="120.9"/>
    <n v="120.6"/>
    <n v="122"/>
    <n v="119.4"/>
    <n v="111.7"/>
    <n v="117.8"/>
    <x v="82"/>
    <n v="112.3"/>
    <n v="117.2"/>
    <x v="77"/>
  </r>
  <r>
    <x v="0"/>
    <x v="2"/>
    <x v="8"/>
    <x v="70"/>
    <x v="77"/>
    <x v="39"/>
    <x v="78"/>
    <n v="114.7"/>
    <n v="132.30000000000001"/>
    <n v="158.9"/>
    <n v="142.1"/>
    <n v="92.5"/>
    <n v="125.4"/>
    <n v="121.9"/>
    <n v="132.69999999999999"/>
    <n v="131"/>
    <n v="131"/>
    <n v="130.4"/>
    <n v="126.8"/>
    <n v="129.9"/>
    <n v="121.6"/>
    <n v="123.7"/>
    <n v="124.5"/>
    <n v="121.4"/>
    <n v="113.8"/>
    <n v="119.6"/>
    <x v="83"/>
    <n v="113.7"/>
    <n v="118.8"/>
    <x v="78"/>
  </r>
  <r>
    <x v="1"/>
    <x v="2"/>
    <x v="8"/>
    <x v="62"/>
    <x v="78"/>
    <x v="76"/>
    <x v="74"/>
    <n v="107"/>
    <n v="124"/>
    <n v="168.5"/>
    <n v="165.4"/>
    <n v="86.3"/>
    <n v="134.4"/>
    <n v="119.1"/>
    <n v="132.30000000000001"/>
    <n v="131.5"/>
    <n v="134.69999999999999"/>
    <n v="124"/>
    <n v="118.6"/>
    <n v="123.2"/>
    <n v="121.6"/>
    <n v="115.1"/>
    <n v="120.4"/>
    <n v="117.1"/>
    <n v="109.1"/>
    <n v="117.3"/>
    <x v="84"/>
    <n v="112.9"/>
    <n v="116.2"/>
    <x v="79"/>
  </r>
  <r>
    <x v="2"/>
    <x v="2"/>
    <x v="8"/>
    <x v="57"/>
    <x v="68"/>
    <x v="29"/>
    <x v="79"/>
    <n v="111.9"/>
    <n v="128.4"/>
    <n v="162.19999999999999"/>
    <n v="150"/>
    <n v="90.4"/>
    <n v="128.4"/>
    <n v="120.7"/>
    <n v="132.5"/>
    <n v="131.19999999999999"/>
    <n v="132"/>
    <n v="127.9"/>
    <n v="123.4"/>
    <n v="127.2"/>
    <n v="121.6"/>
    <n v="120.4"/>
    <n v="122.6"/>
    <n v="119.8"/>
    <n v="111.3"/>
    <n v="118.3"/>
    <x v="85"/>
    <n v="113.4"/>
    <n v="117.5"/>
    <x v="80"/>
  </r>
  <r>
    <x v="0"/>
    <x v="2"/>
    <x v="9"/>
    <x v="71"/>
    <x v="68"/>
    <x v="77"/>
    <x v="80"/>
    <n v="115.8"/>
    <n v="133.19999999999999"/>
    <n v="157.69999999999999"/>
    <n v="154.19999999999999"/>
    <n v="93.7"/>
    <n v="126.6"/>
    <n v="122.3"/>
    <n v="133.1"/>
    <n v="131.80000000000001"/>
    <n v="131.5"/>
    <n v="131.1"/>
    <n v="127.3"/>
    <n v="130.6"/>
    <n v="122.4"/>
    <n v="124.4"/>
    <n v="125.1"/>
    <n v="122"/>
    <n v="113.8"/>
    <n v="120.1"/>
    <x v="82"/>
    <n v="114.2"/>
    <n v="119.2"/>
    <x v="81"/>
  </r>
  <r>
    <x v="1"/>
    <x v="2"/>
    <x v="9"/>
    <x v="66"/>
    <x v="79"/>
    <x v="44"/>
    <x v="77"/>
    <n v="109"/>
    <n v="124.1"/>
    <n v="165.8"/>
    <n v="187.2"/>
    <n v="89.4"/>
    <n v="135.80000000000001"/>
    <n v="119.4"/>
    <n v="132.9"/>
    <n v="132.6"/>
    <n v="135.30000000000001"/>
    <n v="124.4"/>
    <n v="118.8"/>
    <n v="123.6"/>
    <n v="122.4"/>
    <n v="114.9"/>
    <n v="120.7"/>
    <n v="117.7"/>
    <n v="109.3"/>
    <n v="117.7"/>
    <x v="84"/>
    <n v="113.5"/>
    <n v="116.5"/>
    <x v="82"/>
  </r>
  <r>
    <x v="2"/>
    <x v="2"/>
    <x v="9"/>
    <x v="72"/>
    <x v="80"/>
    <x v="64"/>
    <x v="81"/>
    <n v="113.3"/>
    <n v="129"/>
    <n v="160.4"/>
    <n v="165.3"/>
    <n v="92.3"/>
    <n v="129.69999999999999"/>
    <n v="121.1"/>
    <n v="133"/>
    <n v="132.1"/>
    <n v="132.5"/>
    <n v="128.5"/>
    <n v="123.8"/>
    <n v="127.8"/>
    <n v="122.4"/>
    <n v="120.8"/>
    <n v="123"/>
    <n v="120.4"/>
    <n v="111.4"/>
    <n v="118.7"/>
    <x v="86"/>
    <n v="113.9"/>
    <n v="117.9"/>
    <x v="75"/>
  </r>
  <r>
    <x v="0"/>
    <x v="2"/>
    <x v="10"/>
    <x v="73"/>
    <x v="81"/>
    <x v="78"/>
    <x v="82"/>
    <n v="117.8"/>
    <n v="132.1"/>
    <n v="155.19999999999999"/>
    <n v="160.80000000000001"/>
    <n v="94.5"/>
    <n v="128.30000000000001"/>
    <n v="123.1"/>
    <n v="134.19999999999999"/>
    <n v="132.4"/>
    <n v="132.19999999999999"/>
    <n v="132.1"/>
    <n v="128.19999999999999"/>
    <n v="131.5"/>
    <n v="122.9"/>
    <n v="125.6"/>
    <n v="125.6"/>
    <n v="122.6"/>
    <n v="114"/>
    <n v="120.9"/>
    <x v="87"/>
    <n v="114.2"/>
    <n v="119.6"/>
    <x v="83"/>
  </r>
  <r>
    <x v="1"/>
    <x v="2"/>
    <x v="10"/>
    <x v="61"/>
    <x v="80"/>
    <x v="40"/>
    <x v="83"/>
    <n v="110"/>
    <n v="123.7"/>
    <n v="164.6"/>
    <n v="191.6"/>
    <n v="90.8"/>
    <n v="137.1"/>
    <n v="119.8"/>
    <n v="133.69999999999999"/>
    <n v="133.30000000000001"/>
    <n v="137.6"/>
    <n v="125"/>
    <n v="119.3"/>
    <n v="124.2"/>
    <n v="122.9"/>
    <n v="115.1"/>
    <n v="121"/>
    <n v="118.1"/>
    <n v="109.3"/>
    <n v="117.9"/>
    <x v="88"/>
    <n v="113.3"/>
    <n v="116.6"/>
    <x v="84"/>
  </r>
  <r>
    <x v="2"/>
    <x v="2"/>
    <x v="10"/>
    <x v="74"/>
    <x v="82"/>
    <x v="72"/>
    <x v="78"/>
    <n v="114.9"/>
    <n v="128.19999999999999"/>
    <n v="158.4"/>
    <n v="171.2"/>
    <n v="93.3"/>
    <n v="131.19999999999999"/>
    <n v="121.7"/>
    <n v="134"/>
    <n v="132.69999999999999"/>
    <n v="133.6"/>
    <n v="129.30000000000001"/>
    <n v="124.5"/>
    <n v="128.6"/>
    <n v="122.9"/>
    <n v="121.6"/>
    <n v="123.4"/>
    <n v="120.9"/>
    <n v="111.5"/>
    <n v="119.2"/>
    <x v="89"/>
    <n v="113.8"/>
    <n v="118.1"/>
    <x v="85"/>
  </r>
  <r>
    <x v="0"/>
    <x v="2"/>
    <x v="11"/>
    <x v="75"/>
    <x v="74"/>
    <x v="79"/>
    <x v="84"/>
    <n v="118.3"/>
    <n v="131.6"/>
    <n v="145.5"/>
    <n v="162.1"/>
    <n v="95.4"/>
    <n v="128.9"/>
    <n v="123.3"/>
    <n v="135.1"/>
    <n v="131.4"/>
    <n v="133.1"/>
    <n v="132.5"/>
    <n v="128.5"/>
    <n v="131.9"/>
    <n v="122.4"/>
    <n v="125.7"/>
    <n v="126"/>
    <n v="123.1"/>
    <n v="114"/>
    <n v="121.6"/>
    <x v="90"/>
    <n v="114.1"/>
    <n v="119.8"/>
    <x v="86"/>
  </r>
  <r>
    <x v="1"/>
    <x v="2"/>
    <x v="11"/>
    <x v="63"/>
    <x v="75"/>
    <x v="80"/>
    <x v="83"/>
    <n v="110"/>
    <n v="120.8"/>
    <n v="149"/>
    <n v="190.1"/>
    <n v="92.7"/>
    <n v="138.6"/>
    <n v="120.2"/>
    <n v="134.19999999999999"/>
    <n v="131.5"/>
    <n v="138.19999999999999"/>
    <n v="125.4"/>
    <n v="119.5"/>
    <n v="124.5"/>
    <n v="122.4"/>
    <n v="116"/>
    <n v="121"/>
    <n v="118.6"/>
    <n v="109.3"/>
    <n v="118.1"/>
    <x v="88"/>
    <n v="113.2"/>
    <n v="116.7"/>
    <x v="87"/>
  </r>
  <r>
    <x v="2"/>
    <x v="2"/>
    <x v="11"/>
    <x v="76"/>
    <x v="76"/>
    <x v="81"/>
    <x v="80"/>
    <n v="115.3"/>
    <n v="126.6"/>
    <n v="146.69999999999999"/>
    <n v="171.5"/>
    <n v="94.5"/>
    <n v="132.1"/>
    <n v="122"/>
    <n v="134.69999999999999"/>
    <n v="131.4"/>
    <n v="134.5"/>
    <n v="129.69999999999999"/>
    <n v="124.8"/>
    <n v="129"/>
    <n v="122.4"/>
    <n v="122"/>
    <n v="123.6"/>
    <n v="121.4"/>
    <n v="111.5"/>
    <n v="119.6"/>
    <x v="81"/>
    <n v="113.7"/>
    <n v="118.3"/>
    <x v="75"/>
  </r>
  <r>
    <x v="0"/>
    <x v="3"/>
    <x v="0"/>
    <x v="77"/>
    <x v="83"/>
    <x v="82"/>
    <x v="85"/>
    <n v="118.9"/>
    <n v="131.6"/>
    <n v="140.1"/>
    <n v="163.80000000000001"/>
    <n v="97.7"/>
    <n v="129.6"/>
    <n v="124.3"/>
    <n v="135.9"/>
    <n v="131.4"/>
    <n v="133.6"/>
    <n v="133.19999999999999"/>
    <n v="128.9"/>
    <n v="132.6"/>
    <n v="123.4"/>
    <n v="126.2"/>
    <n v="126.6"/>
    <n v="123.7"/>
    <n v="113.6"/>
    <n v="121.4"/>
    <x v="81"/>
    <n v="114.9"/>
    <n v="120.1"/>
    <x v="88"/>
  </r>
  <r>
    <x v="1"/>
    <x v="3"/>
    <x v="0"/>
    <x v="69"/>
    <x v="84"/>
    <x v="83"/>
    <x v="78"/>
    <n v="109.7"/>
    <n v="119"/>
    <n v="144.1"/>
    <n v="184.2"/>
    <n v="96.7"/>
    <n v="139.5"/>
    <n v="120.5"/>
    <n v="134.69999999999999"/>
    <n v="131.19999999999999"/>
    <n v="139.5"/>
    <n v="125.8"/>
    <n v="119.8"/>
    <n v="124.9"/>
    <n v="123.4"/>
    <n v="116.9"/>
    <n v="121.6"/>
    <n v="119.1"/>
    <n v="108.9"/>
    <n v="118.5"/>
    <x v="91"/>
    <n v="114"/>
    <n v="116.8"/>
    <x v="82"/>
  </r>
  <r>
    <x v="2"/>
    <x v="3"/>
    <x v="0"/>
    <x v="73"/>
    <x v="85"/>
    <x v="84"/>
    <x v="86"/>
    <n v="115.5"/>
    <n v="125.7"/>
    <n v="141.5"/>
    <n v="170.7"/>
    <n v="97.4"/>
    <n v="132.9"/>
    <n v="122.7"/>
    <n v="135.30000000000001"/>
    <n v="131.30000000000001"/>
    <n v="135.19999999999999"/>
    <n v="130.30000000000001"/>
    <n v="125.1"/>
    <n v="129.5"/>
    <n v="123.4"/>
    <n v="122.7"/>
    <n v="124.2"/>
    <n v="122"/>
    <n v="111.1"/>
    <n v="119.8"/>
    <x v="89"/>
    <n v="114.5"/>
    <n v="118.5"/>
    <x v="89"/>
  </r>
  <r>
    <x v="0"/>
    <x v="3"/>
    <x v="1"/>
    <x v="78"/>
    <x v="86"/>
    <x v="85"/>
    <x v="87"/>
    <n v="118.5"/>
    <n v="130.4"/>
    <n v="130.9"/>
    <n v="162.80000000000001"/>
    <n v="98.7"/>
    <n v="130.6"/>
    <n v="124.8"/>
    <n v="136.4"/>
    <n v="130.30000000000001"/>
    <n v="134.4"/>
    <n v="133.9"/>
    <n v="129.80000000000001"/>
    <n v="133.4"/>
    <n v="124.4"/>
    <n v="127.5"/>
    <n v="127.1"/>
    <n v="124.3"/>
    <n v="113.9"/>
    <n v="122.3"/>
    <x v="92"/>
    <n v="116.8"/>
    <n v="120.9"/>
    <x v="86"/>
  </r>
  <r>
    <x v="1"/>
    <x v="3"/>
    <x v="1"/>
    <x v="52"/>
    <x v="87"/>
    <x v="86"/>
    <x v="88"/>
    <n v="108.4"/>
    <n v="118.6"/>
    <n v="129.19999999999999"/>
    <n v="176.4"/>
    <n v="99.1"/>
    <n v="139.69999999999999"/>
    <n v="120.6"/>
    <n v="135.19999999999999"/>
    <n v="129.1"/>
    <n v="140"/>
    <n v="126.2"/>
    <n v="120.1"/>
    <n v="125.3"/>
    <n v="124.4"/>
    <n v="116"/>
    <n v="121.8"/>
    <n v="119.5"/>
    <n v="109.1"/>
    <n v="118.8"/>
    <x v="89"/>
    <n v="116.2"/>
    <n v="117.2"/>
    <x v="90"/>
  </r>
  <r>
    <x v="2"/>
    <x v="3"/>
    <x v="1"/>
    <x v="79"/>
    <x v="88"/>
    <x v="87"/>
    <x v="85"/>
    <n v="114.8"/>
    <n v="124.9"/>
    <n v="130.30000000000001"/>
    <n v="167.4"/>
    <n v="98.8"/>
    <n v="133.6"/>
    <n v="123"/>
    <n v="135.80000000000001"/>
    <n v="129.9"/>
    <n v="135.9"/>
    <n v="130.9"/>
    <n v="125.8"/>
    <n v="130.19999999999999"/>
    <n v="124.4"/>
    <n v="123.1"/>
    <n v="124.6"/>
    <n v="122.5"/>
    <n v="111.4"/>
    <n v="120.3"/>
    <x v="88"/>
    <n v="116.6"/>
    <n v="119.1"/>
    <x v="91"/>
  </r>
  <r>
    <x v="0"/>
    <x v="3"/>
    <x v="2"/>
    <x v="80"/>
    <x v="69"/>
    <x v="88"/>
    <x v="89"/>
    <n v="118.3"/>
    <n v="131.69999999999999"/>
    <n v="130.69999999999999"/>
    <n v="161.19999999999999"/>
    <n v="100.4"/>
    <n v="130.80000000000001"/>
    <n v="124.9"/>
    <n v="137"/>
    <n v="130.4"/>
    <n v="135"/>
    <n v="134.4"/>
    <n v="130.19999999999999"/>
    <n v="133.80000000000001"/>
    <n v="124.9"/>
    <n v="127"/>
    <n v="127.7"/>
    <n v="124.8"/>
    <n v="113.6"/>
    <n v="122.5"/>
    <x v="93"/>
    <n v="117.4"/>
    <n v="121.1"/>
    <x v="92"/>
  </r>
  <r>
    <x v="1"/>
    <x v="3"/>
    <x v="2"/>
    <x v="52"/>
    <x v="89"/>
    <x v="89"/>
    <x v="90"/>
    <n v="107.9"/>
    <n v="119.9"/>
    <n v="128.1"/>
    <n v="170.3"/>
    <n v="101.8"/>
    <n v="140.1"/>
    <n v="120.7"/>
    <n v="135.4"/>
    <n v="128.9"/>
    <n v="140.6"/>
    <n v="126.4"/>
    <n v="120.3"/>
    <n v="125.5"/>
    <n v="124.9"/>
    <n v="114.8"/>
    <n v="122.3"/>
    <n v="119.7"/>
    <n v="108.5"/>
    <n v="119.1"/>
    <x v="91"/>
    <n v="117.1"/>
    <n v="117.3"/>
    <x v="90"/>
  </r>
  <r>
    <x v="2"/>
    <x v="3"/>
    <x v="2"/>
    <x v="81"/>
    <x v="87"/>
    <x v="90"/>
    <x v="91"/>
    <n v="114.5"/>
    <n v="126.2"/>
    <n v="129.80000000000001"/>
    <n v="164.3"/>
    <n v="100.9"/>
    <n v="133.9"/>
    <n v="123.1"/>
    <n v="136.30000000000001"/>
    <n v="129.80000000000001"/>
    <n v="136.5"/>
    <n v="131.30000000000001"/>
    <n v="126.1"/>
    <n v="130.5"/>
    <n v="124.9"/>
    <n v="122.4"/>
    <n v="125.1"/>
    <n v="122.9"/>
    <n v="110.9"/>
    <n v="120.6"/>
    <x v="94"/>
    <n v="117.3"/>
    <n v="119.3"/>
    <x v="91"/>
  </r>
  <r>
    <x v="0"/>
    <x v="3"/>
    <x v="3"/>
    <x v="82"/>
    <x v="90"/>
    <x v="91"/>
    <x v="92"/>
    <n v="118.2"/>
    <n v="138.1"/>
    <n v="134.1"/>
    <n v="162.69999999999999"/>
    <n v="105"/>
    <n v="131.4"/>
    <n v="125.4"/>
    <n v="137.4"/>
    <n v="131.80000000000001"/>
    <n v="135.5"/>
    <n v="135"/>
    <n v="130.6"/>
    <n v="134.4"/>
    <n v="125.6"/>
    <n v="127"/>
    <n v="128"/>
    <n v="125.2"/>
    <n v="114.4"/>
    <n v="123.2"/>
    <x v="95"/>
    <n v="118.4"/>
    <n v="121.7"/>
    <x v="93"/>
  </r>
  <r>
    <x v="1"/>
    <x v="3"/>
    <x v="3"/>
    <x v="83"/>
    <x v="91"/>
    <x v="55"/>
    <x v="91"/>
    <n v="108.9"/>
    <n v="131.1"/>
    <n v="136.80000000000001"/>
    <n v="176.9"/>
    <n v="109.1"/>
    <n v="140.4"/>
    <n v="121.1"/>
    <n v="135.9"/>
    <n v="131.80000000000001"/>
    <n v="141.5"/>
    <n v="126.8"/>
    <n v="120.5"/>
    <n v="125.8"/>
    <n v="125.6"/>
    <n v="114.6"/>
    <n v="122.8"/>
    <n v="120"/>
    <n v="110"/>
    <n v="119.5"/>
    <x v="96"/>
    <n v="117.6"/>
    <n v="118.2"/>
    <x v="94"/>
  </r>
  <r>
    <x v="2"/>
    <x v="3"/>
    <x v="3"/>
    <x v="84"/>
    <x v="92"/>
    <x v="73"/>
    <x v="93"/>
    <n v="114.8"/>
    <n v="134.80000000000001"/>
    <n v="135"/>
    <n v="167.5"/>
    <n v="106.4"/>
    <n v="134.4"/>
    <n v="123.6"/>
    <n v="136.69999999999999"/>
    <n v="131.80000000000001"/>
    <n v="137.1"/>
    <n v="131.80000000000001"/>
    <n v="126.4"/>
    <n v="131"/>
    <n v="125.6"/>
    <n v="122.3"/>
    <n v="125.5"/>
    <n v="123.2"/>
    <n v="112.1"/>
    <n v="121.1"/>
    <x v="97"/>
    <n v="118.1"/>
    <n v="120"/>
    <x v="95"/>
  </r>
  <r>
    <x v="0"/>
    <x v="3"/>
    <x v="4"/>
    <x v="85"/>
    <x v="93"/>
    <x v="92"/>
    <x v="94"/>
    <n v="118.2"/>
    <n v="138.1"/>
    <n v="141.80000000000001"/>
    <n v="166"/>
    <n v="107.5"/>
    <n v="132.19999999999999"/>
    <n v="126.1"/>
    <n v="138.30000000000001"/>
    <n v="133.6"/>
    <n v="136"/>
    <n v="135.4"/>
    <n v="131.1"/>
    <n v="134.80000000000001"/>
    <n v="126"/>
    <n v="127.4"/>
    <n v="128.5"/>
    <n v="125.8"/>
    <n v="115.1"/>
    <n v="123.6"/>
    <x v="98"/>
    <n v="119.7"/>
    <n v="122.5"/>
    <x v="96"/>
  </r>
  <r>
    <x v="1"/>
    <x v="3"/>
    <x v="4"/>
    <x v="72"/>
    <x v="94"/>
    <x v="93"/>
    <x v="95"/>
    <n v="109.6"/>
    <n v="133.5"/>
    <n v="151.4"/>
    <n v="182.8"/>
    <n v="111.1"/>
    <n v="141.5"/>
    <n v="121.5"/>
    <n v="136.30000000000001"/>
    <n v="134.6"/>
    <n v="142.19999999999999"/>
    <n v="127.2"/>
    <n v="120.7"/>
    <n v="126.2"/>
    <n v="126"/>
    <n v="115"/>
    <n v="123.2"/>
    <n v="120.3"/>
    <n v="110.7"/>
    <n v="119.8"/>
    <x v="99"/>
    <n v="118.5"/>
    <n v="118.7"/>
    <x v="85"/>
  </r>
  <r>
    <x v="2"/>
    <x v="3"/>
    <x v="4"/>
    <x v="77"/>
    <x v="95"/>
    <x v="94"/>
    <x v="96"/>
    <n v="115"/>
    <n v="136"/>
    <n v="145.1"/>
    <n v="171.7"/>
    <n v="108.7"/>
    <n v="135.30000000000001"/>
    <n v="124.2"/>
    <n v="137.4"/>
    <n v="134"/>
    <n v="137.69999999999999"/>
    <n v="132.19999999999999"/>
    <n v="126.8"/>
    <n v="131.4"/>
    <n v="126"/>
    <n v="122.7"/>
    <n v="126"/>
    <n v="123.7"/>
    <n v="112.8"/>
    <n v="121.5"/>
    <x v="100"/>
    <n v="119.2"/>
    <n v="120.7"/>
    <x v="97"/>
  </r>
  <r>
    <x v="0"/>
    <x v="3"/>
    <x v="5"/>
    <x v="86"/>
    <x v="96"/>
    <x v="60"/>
    <x v="97"/>
    <n v="118.6"/>
    <n v="137.4"/>
    <n v="152.5"/>
    <n v="169.2"/>
    <n v="108.8"/>
    <n v="133.1"/>
    <n v="126.4"/>
    <n v="139.19999999999999"/>
    <n v="136"/>
    <n v="137.19999999999999"/>
    <n v="136.30000000000001"/>
    <n v="131.6"/>
    <n v="135.6"/>
    <n v="125.5"/>
    <n v="128"/>
    <n v="129.30000000000001"/>
    <n v="126.2"/>
    <n v="116.3"/>
    <n v="124.1"/>
    <x v="101"/>
    <n v="119.9"/>
    <n v="123.3"/>
    <x v="98"/>
  </r>
  <r>
    <x v="1"/>
    <x v="3"/>
    <x v="5"/>
    <x v="87"/>
    <x v="97"/>
    <x v="95"/>
    <x v="98"/>
    <n v="110.2"/>
    <n v="135.5"/>
    <n v="173.7"/>
    <n v="184.4"/>
    <n v="112"/>
    <n v="142.80000000000001"/>
    <n v="121.6"/>
    <n v="136.9"/>
    <n v="138.19999999999999"/>
    <n v="142.69999999999999"/>
    <n v="127.6"/>
    <n v="121.1"/>
    <n v="126.6"/>
    <n v="125.5"/>
    <n v="115.5"/>
    <n v="123.2"/>
    <n v="120.6"/>
    <n v="112.3"/>
    <n v="119.9"/>
    <x v="102"/>
    <n v="118.8"/>
    <n v="119.6"/>
    <x v="88"/>
  </r>
  <r>
    <x v="2"/>
    <x v="3"/>
    <x v="5"/>
    <x v="88"/>
    <x v="98"/>
    <x v="96"/>
    <x v="99"/>
    <n v="115.5"/>
    <n v="136.5"/>
    <n v="159.69999999999999"/>
    <n v="174.3"/>
    <n v="109.9"/>
    <n v="136.30000000000001"/>
    <n v="124.4"/>
    <n v="138.1"/>
    <n v="136.80000000000001"/>
    <n v="138.69999999999999"/>
    <n v="132.9"/>
    <n v="127.2"/>
    <n v="132"/>
    <n v="125.5"/>
    <n v="123.3"/>
    <n v="126.4"/>
    <n v="124.1"/>
    <n v="114.2"/>
    <n v="121.7"/>
    <x v="103"/>
    <n v="119.4"/>
    <n v="121.5"/>
    <x v="99"/>
  </r>
  <r>
    <x v="0"/>
    <x v="3"/>
    <x v="6"/>
    <x v="89"/>
    <x v="99"/>
    <x v="97"/>
    <x v="100"/>
    <n v="119.5"/>
    <n v="138.5"/>
    <n v="158.19999999999999"/>
    <n v="171.8"/>
    <n v="110.3"/>
    <n v="134.30000000000001"/>
    <n v="127.3"/>
    <n v="139.9"/>
    <n v="137.6"/>
    <n v="138"/>
    <n v="137.19999999999999"/>
    <n v="132.19999999999999"/>
    <n v="136.5"/>
    <n v="126.4"/>
    <n v="128.19999999999999"/>
    <n v="130"/>
    <n v="126.7"/>
    <n v="116.4"/>
    <n v="125.2"/>
    <x v="104"/>
    <n v="120.9"/>
    <n v="123.8"/>
    <x v="100"/>
  </r>
  <r>
    <x v="1"/>
    <x v="3"/>
    <x v="6"/>
    <x v="77"/>
    <x v="100"/>
    <x v="98"/>
    <x v="101"/>
    <n v="111"/>
    <n v="137"/>
    <n v="179.5"/>
    <n v="188.4"/>
    <n v="113.3"/>
    <n v="143.9"/>
    <n v="121.7"/>
    <n v="137.5"/>
    <n v="139.80000000000001"/>
    <n v="142.9"/>
    <n v="127.9"/>
    <n v="121.1"/>
    <n v="126.9"/>
    <n v="126.4"/>
    <n v="115.5"/>
    <n v="123.5"/>
    <n v="120.9"/>
    <n v="111.7"/>
    <n v="120.3"/>
    <x v="104"/>
    <n v="120"/>
    <n v="119.9"/>
    <x v="93"/>
  </r>
  <r>
    <x v="2"/>
    <x v="3"/>
    <x v="6"/>
    <x v="90"/>
    <x v="101"/>
    <x v="99"/>
    <x v="102"/>
    <n v="116.4"/>
    <n v="137.80000000000001"/>
    <n v="165.4"/>
    <n v="177.4"/>
    <n v="111.3"/>
    <n v="137.5"/>
    <n v="125"/>
    <n v="138.80000000000001"/>
    <n v="138.4"/>
    <n v="139.30000000000001"/>
    <n v="133.5"/>
    <n v="127.6"/>
    <n v="132.69999999999999"/>
    <n v="126.4"/>
    <n v="123.4"/>
    <n v="126.9"/>
    <n v="124.5"/>
    <n v="113.9"/>
    <n v="122.4"/>
    <x v="104"/>
    <n v="120.5"/>
    <n v="121.9"/>
    <x v="101"/>
  </r>
  <r>
    <x v="0"/>
    <x v="3"/>
    <x v="7"/>
    <x v="91"/>
    <x v="102"/>
    <x v="86"/>
    <x v="103"/>
    <n v="119.9"/>
    <n v="140.19999999999999"/>
    <n v="156.9"/>
    <n v="172.2"/>
    <n v="112.1"/>
    <n v="134.9"/>
    <n v="128.1"/>
    <n v="140.69999999999999"/>
    <n v="138"/>
    <n v="138.9"/>
    <n v="137.80000000000001"/>
    <n v="133"/>
    <n v="137.1"/>
    <n v="127.3"/>
    <n v="129.1"/>
    <n v="130.6"/>
    <n v="127"/>
    <n v="116"/>
    <n v="125.5"/>
    <x v="105"/>
    <n v="122"/>
    <n v="124.2"/>
    <x v="102"/>
  </r>
  <r>
    <x v="1"/>
    <x v="3"/>
    <x v="7"/>
    <x v="85"/>
    <x v="103"/>
    <x v="100"/>
    <x v="104"/>
    <n v="111.8"/>
    <n v="135.80000000000001"/>
    <n v="163.5"/>
    <n v="182.3"/>
    <n v="114.6"/>
    <n v="144.6"/>
    <n v="121.9"/>
    <n v="138.1"/>
    <n v="137.6"/>
    <n v="143.6"/>
    <n v="128.30000000000001"/>
    <n v="121.4"/>
    <n v="127.3"/>
    <n v="127.3"/>
    <n v="114.7"/>
    <n v="123.9"/>
    <n v="121.2"/>
    <n v="110.4"/>
    <n v="120.6"/>
    <x v="106"/>
    <n v="120.9"/>
    <n v="119.9"/>
    <x v="103"/>
  </r>
  <r>
    <x v="2"/>
    <x v="3"/>
    <x v="7"/>
    <x v="89"/>
    <x v="91"/>
    <x v="101"/>
    <x v="105"/>
    <n v="116.9"/>
    <n v="138.1"/>
    <n v="159.1"/>
    <n v="175.6"/>
    <n v="112.9"/>
    <n v="138.1"/>
    <n v="125.5"/>
    <n v="139.5"/>
    <n v="137.9"/>
    <n v="140.19999999999999"/>
    <n v="134.1"/>
    <n v="128.19999999999999"/>
    <n v="133.19999999999999"/>
    <n v="127.3"/>
    <n v="123.6"/>
    <n v="127.4"/>
    <n v="124.8"/>
    <n v="113.1"/>
    <n v="122.7"/>
    <x v="107"/>
    <n v="121.5"/>
    <n v="122.1"/>
    <x v="101"/>
  </r>
  <r>
    <x v="0"/>
    <x v="3"/>
    <x v="8"/>
    <x v="92"/>
    <x v="104"/>
    <x v="102"/>
    <x v="106"/>
    <n v="120.2"/>
    <n v="139.19999999999999"/>
    <n v="149.5"/>
    <n v="170.4"/>
    <n v="113.1"/>
    <n v="135.80000000000001"/>
    <n v="128.80000000000001"/>
    <n v="141.5"/>
    <n v="137.19999999999999"/>
    <n v="139.9"/>
    <n v="138.5"/>
    <n v="133.5"/>
    <n v="137.80000000000001"/>
    <n v="127.9"/>
    <n v="129.69999999999999"/>
    <n v="131.1"/>
    <n v="127.8"/>
    <n v="117"/>
    <n v="125.7"/>
    <x v="108"/>
    <n v="122.8"/>
    <n v="124.9"/>
    <x v="104"/>
  </r>
  <r>
    <x v="1"/>
    <x v="3"/>
    <x v="8"/>
    <x v="93"/>
    <x v="105"/>
    <x v="103"/>
    <x v="99"/>
    <n v="111.9"/>
    <n v="132.5"/>
    <n v="152.9"/>
    <n v="173.6"/>
    <n v="115.1"/>
    <n v="144.80000000000001"/>
    <n v="122.1"/>
    <n v="138.80000000000001"/>
    <n v="135.69999999999999"/>
    <n v="143.9"/>
    <n v="128.69999999999999"/>
    <n v="121.6"/>
    <n v="127.7"/>
    <n v="127.9"/>
    <n v="114.8"/>
    <n v="124.3"/>
    <n v="121.4"/>
    <n v="111.8"/>
    <n v="120.8"/>
    <x v="109"/>
    <n v="121.2"/>
    <n v="120.5"/>
    <x v="92"/>
  </r>
  <r>
    <x v="2"/>
    <x v="3"/>
    <x v="8"/>
    <x v="94"/>
    <x v="106"/>
    <x v="102"/>
    <x v="107"/>
    <n v="117.2"/>
    <n v="136.1"/>
    <n v="150.69999999999999"/>
    <n v="171.5"/>
    <n v="113.8"/>
    <n v="138.80000000000001"/>
    <n v="126"/>
    <n v="140.19999999999999"/>
    <n v="136.6"/>
    <n v="141"/>
    <n v="134.6"/>
    <n v="128.6"/>
    <n v="133.80000000000001"/>
    <n v="127.9"/>
    <n v="124.1"/>
    <n v="127.9"/>
    <n v="125.4"/>
    <n v="114.3"/>
    <n v="122.9"/>
    <x v="110"/>
    <n v="122.1"/>
    <n v="122.8"/>
    <x v="105"/>
  </r>
  <r>
    <x v="0"/>
    <x v="3"/>
    <x v="9"/>
    <x v="95"/>
    <x v="107"/>
    <x v="104"/>
    <x v="108"/>
    <n v="120.8"/>
    <n v="138.4"/>
    <n v="149.19999999999999"/>
    <n v="170.2"/>
    <n v="113.4"/>
    <n v="136.30000000000001"/>
    <n v="128.69999999999999"/>
    <n v="142.4"/>
    <n v="137.4"/>
    <n v="140.9"/>
    <n v="139.6"/>
    <n v="134.30000000000001"/>
    <n v="138.80000000000001"/>
    <n v="128.69999999999999"/>
    <n v="129.80000000000001"/>
    <n v="131.80000000000001"/>
    <n v="128.69999999999999"/>
    <n v="117.8"/>
    <n v="126.5"/>
    <x v="111"/>
    <n v="123"/>
    <n v="125.7"/>
    <x v="106"/>
  </r>
  <r>
    <x v="1"/>
    <x v="3"/>
    <x v="9"/>
    <x v="96"/>
    <x v="108"/>
    <x v="86"/>
    <x v="109"/>
    <n v="112.5"/>
    <n v="130.4"/>
    <n v="155.1"/>
    <n v="175.7"/>
    <n v="115.4"/>
    <n v="145.30000000000001"/>
    <n v="122.5"/>
    <n v="139.6"/>
    <n v="136.30000000000001"/>
    <n v="144.30000000000001"/>
    <n v="129.1"/>
    <n v="121.9"/>
    <n v="128"/>
    <n v="128.69999999999999"/>
    <n v="115.2"/>
    <n v="124.5"/>
    <n v="121.8"/>
    <n v="112.8"/>
    <n v="121.2"/>
    <x v="105"/>
    <n v="120.8"/>
    <n v="120.9"/>
    <x v="97"/>
  </r>
  <r>
    <x v="2"/>
    <x v="3"/>
    <x v="9"/>
    <x v="97"/>
    <x v="109"/>
    <x v="105"/>
    <x v="110"/>
    <n v="117.8"/>
    <n v="134.69999999999999"/>
    <n v="151.19999999999999"/>
    <n v="172.1"/>
    <n v="114.1"/>
    <n v="139.30000000000001"/>
    <n v="126.1"/>
    <n v="141.1"/>
    <n v="137"/>
    <n v="141.80000000000001"/>
    <n v="135.5"/>
    <n v="129.1"/>
    <n v="134.5"/>
    <n v="128.69999999999999"/>
    <n v="124.3"/>
    <n v="128.4"/>
    <n v="126.1"/>
    <n v="115.2"/>
    <n v="123.5"/>
    <x v="112"/>
    <n v="122.1"/>
    <n v="123.4"/>
    <x v="107"/>
  </r>
  <r>
    <x v="0"/>
    <x v="3"/>
    <x v="10"/>
    <x v="98"/>
    <x v="110"/>
    <x v="103"/>
    <x v="111"/>
    <n v="121.1"/>
    <n v="136.9"/>
    <n v="141.80000000000001"/>
    <n v="170"/>
    <n v="113.4"/>
    <n v="136.80000000000001"/>
    <n v="128.69999999999999"/>
    <n v="143.1"/>
    <n v="136.6"/>
    <n v="141.19999999999999"/>
    <n v="139.9"/>
    <n v="134.5"/>
    <n v="139.19999999999999"/>
    <n v="129.1"/>
    <n v="130.30000000000001"/>
    <n v="132.1"/>
    <n v="129.1"/>
    <n v="118.2"/>
    <n v="126.9"/>
    <x v="113"/>
    <n v="123.5"/>
    <n v="126.1"/>
    <x v="108"/>
  </r>
  <r>
    <x v="1"/>
    <x v="3"/>
    <x v="10"/>
    <x v="99"/>
    <x v="111"/>
    <x v="106"/>
    <x v="112"/>
    <n v="112.6"/>
    <n v="130.80000000000001"/>
    <n v="142"/>
    <n v="174.9"/>
    <n v="115.6"/>
    <n v="145.4"/>
    <n v="122.7"/>
    <n v="140.30000000000001"/>
    <n v="135.19999999999999"/>
    <n v="144.30000000000001"/>
    <n v="129.6"/>
    <n v="122.1"/>
    <n v="128.5"/>
    <n v="129.1"/>
    <n v="116.2"/>
    <n v="124.7"/>
    <n v="122.1"/>
    <n v="113.4"/>
    <n v="121.7"/>
    <x v="114"/>
    <n v="121.3"/>
    <n v="121.3"/>
    <x v="109"/>
  </r>
  <r>
    <x v="2"/>
    <x v="3"/>
    <x v="10"/>
    <x v="100"/>
    <x v="112"/>
    <x v="83"/>
    <x v="113"/>
    <n v="118"/>
    <n v="134.1"/>
    <n v="141.9"/>
    <n v="171.7"/>
    <n v="114.1"/>
    <n v="139.69999999999999"/>
    <n v="126.2"/>
    <n v="141.80000000000001"/>
    <n v="136.1"/>
    <n v="142"/>
    <n v="135.80000000000001"/>
    <n v="129.30000000000001"/>
    <n v="135"/>
    <n v="129.1"/>
    <n v="125"/>
    <n v="128.6"/>
    <n v="126.4"/>
    <n v="115.7"/>
    <n v="124"/>
    <x v="115"/>
    <n v="122.6"/>
    <n v="123.8"/>
    <x v="110"/>
  </r>
  <r>
    <x v="0"/>
    <x v="3"/>
    <x v="11"/>
    <x v="101"/>
    <x v="113"/>
    <x v="101"/>
    <x v="114"/>
    <n v="121.6"/>
    <n v="135.6"/>
    <n v="127.5"/>
    <n v="167.9"/>
    <n v="113.8"/>
    <n v="137.5"/>
    <n v="129.1"/>
    <n v="143.6"/>
    <n v="134.69999999999999"/>
    <n v="142.4"/>
    <n v="140.4"/>
    <n v="135.19999999999999"/>
    <n v="139.69999999999999"/>
    <n v="128.5"/>
    <n v="132"/>
    <n v="132.9"/>
    <n v="129.69999999999999"/>
    <n v="118.6"/>
    <n v="127.3"/>
    <x v="116"/>
    <n v="121.9"/>
    <n v="126.3"/>
    <x v="111"/>
  </r>
  <r>
    <x v="1"/>
    <x v="3"/>
    <x v="11"/>
    <x v="102"/>
    <x v="104"/>
    <x v="107"/>
    <x v="115"/>
    <n v="113.5"/>
    <n v="129.30000000000001"/>
    <n v="121.1"/>
    <n v="170.3"/>
    <n v="115.5"/>
    <n v="145.5"/>
    <n v="123.1"/>
    <n v="140.9"/>
    <n v="132.80000000000001"/>
    <n v="145"/>
    <n v="130"/>
    <n v="122.2"/>
    <n v="128.80000000000001"/>
    <n v="128.5"/>
    <n v="117.8"/>
    <n v="125"/>
    <n v="122.3"/>
    <n v="113.7"/>
    <n v="121.8"/>
    <x v="117"/>
    <n v="119.9"/>
    <n v="121.4"/>
    <x v="112"/>
  </r>
  <r>
    <x v="2"/>
    <x v="3"/>
    <x v="11"/>
    <x v="103"/>
    <x v="107"/>
    <x v="108"/>
    <x v="116"/>
    <n v="118.6"/>
    <n v="132.69999999999999"/>
    <n v="125.3"/>
    <n v="168.7"/>
    <n v="114.4"/>
    <n v="140.19999999999999"/>
    <n v="126.6"/>
    <n v="142.30000000000001"/>
    <n v="134"/>
    <n v="143.1"/>
    <n v="136.30000000000001"/>
    <n v="129.80000000000001"/>
    <n v="135.4"/>
    <n v="128.5"/>
    <n v="126.6"/>
    <n v="129.19999999999999"/>
    <n v="126.9"/>
    <n v="116"/>
    <n v="124.2"/>
    <x v="118"/>
    <n v="121.1"/>
    <n v="123.9"/>
    <x v="113"/>
  </r>
  <r>
    <x v="0"/>
    <x v="4"/>
    <x v="0"/>
    <x v="104"/>
    <x v="112"/>
    <x v="109"/>
    <x v="117"/>
    <n v="122"/>
    <n v="136"/>
    <n v="119.8"/>
    <n v="161.69999999999999"/>
    <n v="114.8"/>
    <n v="136.9"/>
    <n v="129"/>
    <n v="143.9"/>
    <n v="133.69999999999999"/>
    <n v="143.1"/>
    <n v="140.69999999999999"/>
    <n v="135.80000000000001"/>
    <n v="140"/>
    <n v="129.6"/>
    <n v="132.1"/>
    <n v="133.19999999999999"/>
    <n v="129.9"/>
    <n v="119.1"/>
    <n v="127"/>
    <x v="119"/>
    <n v="122.3"/>
    <n v="126.6"/>
    <x v="114"/>
  </r>
  <r>
    <x v="1"/>
    <x v="4"/>
    <x v="0"/>
    <x v="105"/>
    <x v="114"/>
    <x v="110"/>
    <x v="115"/>
    <n v="114"/>
    <n v="129.6"/>
    <n v="118.7"/>
    <n v="155.1"/>
    <n v="117.3"/>
    <n v="144.9"/>
    <n v="123.2"/>
    <n v="141.6"/>
    <n v="132"/>
    <n v="145.6"/>
    <n v="130.19999999999999"/>
    <n v="122.3"/>
    <n v="129"/>
    <n v="129.6"/>
    <n v="118"/>
    <n v="125.1"/>
    <n v="122.6"/>
    <n v="115.2"/>
    <n v="122"/>
    <x v="112"/>
    <n v="120.9"/>
    <n v="122.1"/>
    <x v="115"/>
  </r>
  <r>
    <x v="2"/>
    <x v="4"/>
    <x v="0"/>
    <x v="106"/>
    <x v="104"/>
    <x v="111"/>
    <x v="118"/>
    <n v="119.1"/>
    <n v="133"/>
    <n v="119.4"/>
    <n v="159.5"/>
    <n v="115.6"/>
    <n v="139.6"/>
    <n v="126.6"/>
    <n v="142.80000000000001"/>
    <n v="133.1"/>
    <n v="143.80000000000001"/>
    <n v="136.6"/>
    <n v="130.19999999999999"/>
    <n v="135.6"/>
    <n v="129.6"/>
    <n v="126.8"/>
    <n v="129.4"/>
    <n v="127.1"/>
    <n v="117"/>
    <n v="124.2"/>
    <x v="120"/>
    <n v="121.7"/>
    <n v="124.4"/>
    <x v="96"/>
  </r>
  <r>
    <x v="0"/>
    <x v="4"/>
    <x v="1"/>
    <x v="107"/>
    <x v="115"/>
    <x v="112"/>
    <x v="119"/>
    <n v="122.1"/>
    <n v="138.69999999999999"/>
    <n v="119.1"/>
    <n v="156.9"/>
    <n v="116.2"/>
    <n v="136"/>
    <n v="129.4"/>
    <n v="144.4"/>
    <n v="133.6"/>
    <n v="143.69999999999999"/>
    <n v="140.9"/>
    <n v="135.80000000000001"/>
    <n v="140.19999999999999"/>
    <n v="130.5"/>
    <n v="133.19999999999999"/>
    <n v="133.6"/>
    <n v="130.1"/>
    <n v="119.5"/>
    <n v="127.7"/>
    <x v="121"/>
    <n v="123.2"/>
    <n v="127"/>
    <x v="116"/>
  </r>
  <r>
    <x v="1"/>
    <x v="4"/>
    <x v="1"/>
    <x v="106"/>
    <x v="116"/>
    <x v="112"/>
    <x v="102"/>
    <n v="114.3"/>
    <n v="131.4"/>
    <n v="120.2"/>
    <n v="143.1"/>
    <n v="119.5"/>
    <n v="144"/>
    <n v="123.4"/>
    <n v="141.9"/>
    <n v="132.1"/>
    <n v="146.30000000000001"/>
    <n v="130.5"/>
    <n v="122.5"/>
    <n v="129.30000000000001"/>
    <n v="130.5"/>
    <n v="119.2"/>
    <n v="125.3"/>
    <n v="122.9"/>
    <n v="115.5"/>
    <n v="122.2"/>
    <x v="112"/>
    <n v="121.7"/>
    <n v="122.4"/>
    <x v="117"/>
  </r>
  <r>
    <x v="2"/>
    <x v="4"/>
    <x v="1"/>
    <x v="104"/>
    <x v="102"/>
    <x v="112"/>
    <x v="120"/>
    <n v="119.2"/>
    <n v="135.30000000000001"/>
    <n v="119.5"/>
    <n v="152.19999999999999"/>
    <n v="117.3"/>
    <n v="138.69999999999999"/>
    <n v="126.9"/>
    <n v="143.19999999999999"/>
    <n v="133"/>
    <n v="144.4"/>
    <n v="136.80000000000001"/>
    <n v="130.30000000000001"/>
    <n v="135.9"/>
    <n v="130.5"/>
    <n v="127.9"/>
    <n v="129.69999999999999"/>
    <n v="127.4"/>
    <n v="117.4"/>
    <n v="124.6"/>
    <x v="122"/>
    <n v="122.6"/>
    <n v="124.8"/>
    <x v="118"/>
  </r>
  <r>
    <x v="0"/>
    <x v="4"/>
    <x v="2"/>
    <x v="108"/>
    <x v="102"/>
    <x v="113"/>
    <x v="119"/>
    <n v="121.6"/>
    <n v="139.69999999999999"/>
    <n v="119.7"/>
    <n v="148"/>
    <n v="116.9"/>
    <n v="135.6"/>
    <n v="129.80000000000001"/>
    <n v="145.4"/>
    <n v="133.4"/>
    <n v="144.19999999999999"/>
    <n v="141.6"/>
    <n v="136.19999999999999"/>
    <n v="140.80000000000001"/>
    <n v="131.1"/>
    <n v="134.19999999999999"/>
    <n v="134.1"/>
    <n v="130.6"/>
    <n v="119.8"/>
    <n v="128.30000000000001"/>
    <x v="123"/>
    <n v="123.3"/>
    <n v="127.4"/>
    <x v="111"/>
  </r>
  <r>
    <x v="1"/>
    <x v="4"/>
    <x v="2"/>
    <x v="109"/>
    <x v="117"/>
    <x v="114"/>
    <x v="121"/>
    <n v="114"/>
    <n v="136.80000000000001"/>
    <n v="122.2"/>
    <n v="135.80000000000001"/>
    <n v="120.3"/>
    <n v="142.6"/>
    <n v="123.6"/>
    <n v="142.4"/>
    <n v="132.6"/>
    <n v="147.5"/>
    <n v="130.80000000000001"/>
    <n v="122.8"/>
    <n v="129.6"/>
    <n v="131.1"/>
    <n v="120.8"/>
    <n v="125.6"/>
    <n v="123.1"/>
    <n v="115.6"/>
    <n v="122.4"/>
    <x v="115"/>
    <n v="121.7"/>
    <n v="122.6"/>
    <x v="119"/>
  </r>
  <r>
    <x v="2"/>
    <x v="4"/>
    <x v="2"/>
    <x v="107"/>
    <x v="118"/>
    <x v="84"/>
    <x v="114"/>
    <n v="118.8"/>
    <n v="138.30000000000001"/>
    <n v="120.5"/>
    <n v="143.9"/>
    <n v="118"/>
    <n v="137.9"/>
    <n v="127.2"/>
    <n v="144"/>
    <n v="133.1"/>
    <n v="145.1"/>
    <n v="137.30000000000001"/>
    <n v="130.6"/>
    <n v="136.4"/>
    <n v="131.1"/>
    <n v="129.1"/>
    <n v="130.1"/>
    <n v="127.8"/>
    <n v="117.6"/>
    <n v="125"/>
    <x v="124"/>
    <n v="122.6"/>
    <n v="125.1"/>
    <x v="105"/>
  </r>
  <r>
    <x v="0"/>
    <x v="4"/>
    <x v="3"/>
    <x v="110"/>
    <x v="119"/>
    <x v="80"/>
    <x v="122"/>
    <n v="121.3"/>
    <n v="141.80000000000001"/>
    <n v="121.5"/>
    <n v="144.5"/>
    <n v="117.4"/>
    <n v="134.1"/>
    <n v="130"/>
    <n v="145.5"/>
    <n v="133.5"/>
    <n v="144.4"/>
    <n v="142.4"/>
    <n v="136.80000000000001"/>
    <n v="141.6"/>
    <n v="131.69999999999999"/>
    <n v="135"/>
    <n v="134.30000000000001"/>
    <n v="131"/>
    <n v="119.2"/>
    <n v="128.30000000000001"/>
    <x v="125"/>
    <n v="123.7"/>
    <n v="127.5"/>
    <x v="120"/>
  </r>
  <r>
    <x v="1"/>
    <x v="4"/>
    <x v="3"/>
    <x v="109"/>
    <x v="120"/>
    <x v="37"/>
    <x v="114"/>
    <n v="113.5"/>
    <n v="137.69999999999999"/>
    <n v="127.1"/>
    <n v="133.80000000000001"/>
    <n v="120.8"/>
    <n v="141.30000000000001"/>
    <n v="123.8"/>
    <n v="142.6"/>
    <n v="133.4"/>
    <n v="148"/>
    <n v="131.19999999999999"/>
    <n v="123"/>
    <n v="130"/>
    <n v="131.69999999999999"/>
    <n v="121.4"/>
    <n v="126"/>
    <n v="123.4"/>
    <n v="114.3"/>
    <n v="122.6"/>
    <x v="126"/>
    <n v="122.2"/>
    <n v="122.5"/>
    <x v="121"/>
  </r>
  <r>
    <x v="2"/>
    <x v="4"/>
    <x v="3"/>
    <x v="111"/>
    <x v="117"/>
    <x v="115"/>
    <x v="119"/>
    <n v="118.4"/>
    <n v="139.9"/>
    <n v="123.4"/>
    <n v="140.9"/>
    <n v="118.5"/>
    <n v="136.5"/>
    <n v="127.4"/>
    <n v="144.19999999999999"/>
    <n v="133.5"/>
    <n v="145.4"/>
    <n v="138"/>
    <n v="131.1"/>
    <n v="137"/>
    <n v="131.69999999999999"/>
    <n v="129.80000000000001"/>
    <n v="130.4"/>
    <n v="128.1"/>
    <n v="116.6"/>
    <n v="125.1"/>
    <x v="127"/>
    <n v="123.1"/>
    <n v="125.1"/>
    <x v="101"/>
  </r>
  <r>
    <x v="0"/>
    <x v="4"/>
    <x v="4"/>
    <x v="104"/>
    <x v="103"/>
    <x v="116"/>
    <x v="123"/>
    <n v="120.8"/>
    <n v="140.19999999999999"/>
    <n v="123.8"/>
    <n v="141.80000000000001"/>
    <n v="118.6"/>
    <n v="134"/>
    <n v="130.30000000000001"/>
    <n v="145.80000000000001"/>
    <n v="133.80000000000001"/>
    <n v="145.5"/>
    <n v="142.5"/>
    <n v="137.30000000000001"/>
    <n v="141.80000000000001"/>
    <n v="132.1"/>
    <n v="135"/>
    <n v="134.9"/>
    <n v="131.4"/>
    <n v="119.4"/>
    <n v="129.4"/>
    <x v="128"/>
    <n v="123.7"/>
    <n v="127.9"/>
    <x v="122"/>
  </r>
  <r>
    <x v="1"/>
    <x v="4"/>
    <x v="4"/>
    <x v="101"/>
    <x v="121"/>
    <x v="117"/>
    <x v="124"/>
    <n v="113.4"/>
    <n v="135.19999999999999"/>
    <n v="129.19999999999999"/>
    <n v="131.5"/>
    <n v="121"/>
    <n v="139.9"/>
    <n v="123.8"/>
    <n v="142.9"/>
    <n v="133.6"/>
    <n v="148.30000000000001"/>
    <n v="131.5"/>
    <n v="123.2"/>
    <n v="130.19999999999999"/>
    <n v="132.1"/>
    <n v="120.1"/>
    <n v="126.5"/>
    <n v="123.6"/>
    <n v="114.3"/>
    <n v="122.8"/>
    <x v="124"/>
    <n v="122"/>
    <n v="122.6"/>
    <x v="123"/>
  </r>
  <r>
    <x v="2"/>
    <x v="4"/>
    <x v="4"/>
    <x v="112"/>
    <x v="122"/>
    <x v="58"/>
    <x v="122"/>
    <n v="118.1"/>
    <n v="137.9"/>
    <n v="125.6"/>
    <n v="138.30000000000001"/>
    <n v="119.4"/>
    <n v="136"/>
    <n v="127.6"/>
    <n v="144.5"/>
    <n v="133.69999999999999"/>
    <n v="146.19999999999999"/>
    <n v="138.19999999999999"/>
    <n v="131.4"/>
    <n v="137.19999999999999"/>
    <n v="132.1"/>
    <n v="129.4"/>
    <n v="130.9"/>
    <n v="128.4"/>
    <n v="116.7"/>
    <n v="125.7"/>
    <x v="129"/>
    <n v="123"/>
    <n v="125.3"/>
    <x v="107"/>
  </r>
  <r>
    <x v="0"/>
    <x v="4"/>
    <x v="5"/>
    <x v="113"/>
    <x v="123"/>
    <x v="118"/>
    <x v="125"/>
    <n v="120.9"/>
    <n v="140.9"/>
    <n v="128.80000000000001"/>
    <n v="140.19999999999999"/>
    <n v="118.9"/>
    <n v="133.5"/>
    <n v="130.4"/>
    <n v="146.5"/>
    <n v="134.9"/>
    <n v="145.80000000000001"/>
    <n v="143.1"/>
    <n v="137.69999999999999"/>
    <n v="142.30000000000001"/>
    <n v="131.4"/>
    <n v="134.80000000000001"/>
    <n v="135.19999999999999"/>
    <n v="131.30000000000001"/>
    <n v="119.4"/>
    <n v="129.80000000000001"/>
    <x v="130"/>
    <n v="124.1"/>
    <n v="128.1"/>
    <x v="124"/>
  </r>
  <r>
    <x v="1"/>
    <x v="4"/>
    <x v="5"/>
    <x v="112"/>
    <x v="124"/>
    <x v="96"/>
    <x v="126"/>
    <n v="113.5"/>
    <n v="137.19999999999999"/>
    <n v="142.19999999999999"/>
    <n v="128.19999999999999"/>
    <n v="120.9"/>
    <n v="138.80000000000001"/>
    <n v="124.2"/>
    <n v="143.1"/>
    <n v="135.69999999999999"/>
    <n v="148.6"/>
    <n v="131.5"/>
    <n v="123.2"/>
    <n v="130.19999999999999"/>
    <n v="131.4"/>
    <n v="119"/>
    <n v="126.8"/>
    <n v="123.8"/>
    <n v="113.9"/>
    <n v="122.9"/>
    <x v="131"/>
    <n v="122.5"/>
    <n v="122.7"/>
    <x v="125"/>
  </r>
  <r>
    <x v="2"/>
    <x v="4"/>
    <x v="5"/>
    <x v="107"/>
    <x v="125"/>
    <x v="119"/>
    <x v="127"/>
    <n v="118.2"/>
    <n v="139.19999999999999"/>
    <n v="133.30000000000001"/>
    <n v="136.19999999999999"/>
    <n v="119.6"/>
    <n v="135.30000000000001"/>
    <n v="127.8"/>
    <n v="144.9"/>
    <n v="135.19999999999999"/>
    <n v="146.5"/>
    <n v="138.5"/>
    <n v="131.69999999999999"/>
    <n v="137.5"/>
    <n v="131.4"/>
    <n v="128.80000000000001"/>
    <n v="131.19999999999999"/>
    <n v="128.5"/>
    <n v="116.5"/>
    <n v="125.9"/>
    <x v="132"/>
    <n v="123.4"/>
    <n v="125.5"/>
    <x v="126"/>
  </r>
  <r>
    <x v="0"/>
    <x v="4"/>
    <x v="6"/>
    <x v="114"/>
    <x v="100"/>
    <x v="120"/>
    <x v="128"/>
    <n v="120.9"/>
    <n v="143.9"/>
    <n v="151.5"/>
    <n v="138.1"/>
    <n v="120"/>
    <n v="133.9"/>
    <n v="131.4"/>
    <n v="147.69999999999999"/>
    <n v="138.5"/>
    <n v="147.4"/>
    <n v="144.30000000000001"/>
    <n v="138.1"/>
    <n v="143.5"/>
    <n v="132.6"/>
    <n v="135.30000000000001"/>
    <n v="136.1"/>
    <n v="132.1"/>
    <n v="119.1"/>
    <n v="130.6"/>
    <x v="133"/>
    <n v="124.4"/>
    <n v="128.6"/>
    <x v="127"/>
  </r>
  <r>
    <x v="1"/>
    <x v="4"/>
    <x v="6"/>
    <x v="106"/>
    <x v="126"/>
    <x v="121"/>
    <x v="122"/>
    <n v="113.4"/>
    <n v="139.4"/>
    <n v="175.1"/>
    <n v="124.7"/>
    <n v="121.5"/>
    <n v="137.80000000000001"/>
    <n v="124.4"/>
    <n v="143.69999999999999"/>
    <n v="139.80000000000001"/>
    <n v="150.5"/>
    <n v="131.6"/>
    <n v="123.7"/>
    <n v="130.4"/>
    <n v="132.6"/>
    <n v="119.7"/>
    <n v="127.2"/>
    <n v="125"/>
    <n v="113.2"/>
    <n v="123.5"/>
    <x v="134"/>
    <n v="122.4"/>
    <n v="123"/>
    <x v="128"/>
  </r>
  <r>
    <x v="2"/>
    <x v="4"/>
    <x v="6"/>
    <x v="108"/>
    <x v="127"/>
    <x v="97"/>
    <x v="129"/>
    <n v="118.1"/>
    <n v="141.80000000000001"/>
    <n v="159.5"/>
    <n v="133.6"/>
    <n v="120.5"/>
    <n v="135.19999999999999"/>
    <n v="128.5"/>
    <n v="145.80000000000001"/>
    <n v="139"/>
    <n v="148.19999999999999"/>
    <n v="139.30000000000001"/>
    <n v="132.1"/>
    <n v="138.30000000000001"/>
    <n v="132.6"/>
    <n v="129.4"/>
    <n v="131.9"/>
    <n v="129.4"/>
    <n v="116"/>
    <n v="126.6"/>
    <x v="135"/>
    <n v="123.6"/>
    <n v="125.9"/>
    <x v="129"/>
  </r>
  <r>
    <x v="0"/>
    <x v="4"/>
    <x v="7"/>
    <x v="115"/>
    <x v="128"/>
    <x v="122"/>
    <x v="130"/>
    <n v="120.5"/>
    <n v="148"/>
    <n v="162.9"/>
    <n v="137.4"/>
    <n v="120.8"/>
    <n v="134.69999999999999"/>
    <n v="131.6"/>
    <n v="148.69999999999999"/>
    <n v="140.6"/>
    <n v="149"/>
    <n v="145.30000000000001"/>
    <n v="139.19999999999999"/>
    <n v="144.5"/>
    <n v="134.4"/>
    <n v="136.4"/>
    <n v="137.30000000000001"/>
    <n v="133"/>
    <n v="120.3"/>
    <n v="131.5"/>
    <x v="136"/>
    <n v="125.4"/>
    <n v="129.69999999999999"/>
    <x v="130"/>
  </r>
  <r>
    <x v="1"/>
    <x v="4"/>
    <x v="7"/>
    <x v="110"/>
    <x v="97"/>
    <x v="96"/>
    <x v="131"/>
    <n v="114.1"/>
    <n v="142.69999999999999"/>
    <n v="179.8"/>
    <n v="123.5"/>
    <n v="122.1"/>
    <n v="137.5"/>
    <n v="124.6"/>
    <n v="144.5"/>
    <n v="140.5"/>
    <n v="152.1"/>
    <n v="132.69999999999999"/>
    <n v="124.3"/>
    <n v="131.4"/>
    <n v="134.4"/>
    <n v="118.9"/>
    <n v="127.7"/>
    <n v="125.7"/>
    <n v="114.6"/>
    <n v="124.1"/>
    <x v="125"/>
    <n v="123.3"/>
    <n v="123.8"/>
    <x v="131"/>
  </r>
  <r>
    <x v="2"/>
    <x v="4"/>
    <x v="7"/>
    <x v="116"/>
    <x v="129"/>
    <x v="112"/>
    <x v="128"/>
    <n v="118.1"/>
    <n v="145.5"/>
    <n v="168.6"/>
    <n v="132.69999999999999"/>
    <n v="121.2"/>
    <n v="135.6"/>
    <n v="128.69999999999999"/>
    <n v="146.80000000000001"/>
    <n v="140.6"/>
    <n v="149.80000000000001"/>
    <n v="140.30000000000001"/>
    <n v="133"/>
    <n v="139.30000000000001"/>
    <n v="134.4"/>
    <n v="129.80000000000001"/>
    <n v="132.80000000000001"/>
    <n v="130.19999999999999"/>
    <n v="117.3"/>
    <n v="127.3"/>
    <x v="137"/>
    <n v="124.5"/>
    <n v="126.8"/>
    <x v="132"/>
  </r>
  <r>
    <x v="0"/>
    <x v="4"/>
    <x v="8"/>
    <x v="117"/>
    <x v="130"/>
    <x v="102"/>
    <x v="132"/>
    <n v="120.7"/>
    <n v="147.80000000000001"/>
    <n v="154.5"/>
    <n v="137.1"/>
    <n v="121"/>
    <n v="134.69999999999999"/>
    <n v="131.69999999999999"/>
    <n v="149.30000000000001"/>
    <n v="139.6"/>
    <n v="149.80000000000001"/>
    <n v="146.1"/>
    <n v="139.69999999999999"/>
    <n v="145.19999999999999"/>
    <n v="135.69999999999999"/>
    <n v="137.4"/>
    <n v="137.9"/>
    <n v="133.4"/>
    <n v="121.2"/>
    <n v="132.30000000000001"/>
    <x v="138"/>
    <n v="126.7"/>
    <n v="130.30000000000001"/>
    <x v="133"/>
  </r>
  <r>
    <x v="1"/>
    <x v="4"/>
    <x v="8"/>
    <x v="108"/>
    <x v="131"/>
    <x v="123"/>
    <x v="133"/>
    <n v="114.5"/>
    <n v="137.5"/>
    <n v="160.69999999999999"/>
    <n v="124.5"/>
    <n v="122.4"/>
    <n v="137.30000000000001"/>
    <n v="124.8"/>
    <n v="145"/>
    <n v="138"/>
    <n v="153.6"/>
    <n v="133.30000000000001"/>
    <n v="124.6"/>
    <n v="132"/>
    <n v="135.69999999999999"/>
    <n v="120.6"/>
    <n v="128.1"/>
    <n v="126.1"/>
    <n v="115.7"/>
    <n v="124.5"/>
    <x v="139"/>
    <n v="124.4"/>
    <n v="124.5"/>
    <x v="114"/>
  </r>
  <r>
    <x v="2"/>
    <x v="4"/>
    <x v="8"/>
    <x v="118"/>
    <x v="132"/>
    <x v="105"/>
    <x v="134"/>
    <n v="118.4"/>
    <n v="143"/>
    <n v="156.6"/>
    <n v="132.9"/>
    <n v="121.5"/>
    <n v="135.6"/>
    <n v="128.80000000000001"/>
    <n v="147.30000000000001"/>
    <n v="139"/>
    <n v="150.80000000000001"/>
    <n v="141.1"/>
    <n v="133.4"/>
    <n v="140"/>
    <n v="135.69999999999999"/>
    <n v="131"/>
    <n v="133.30000000000001"/>
    <n v="130.6"/>
    <n v="118.3"/>
    <n v="127.9"/>
    <x v="140"/>
    <n v="125.7"/>
    <n v="127.5"/>
    <x v="134"/>
  </r>
  <r>
    <x v="0"/>
    <x v="4"/>
    <x v="9"/>
    <x v="119"/>
    <x v="133"/>
    <x v="124"/>
    <x v="135"/>
    <n v="121.4"/>
    <n v="146.69999999999999"/>
    <n v="157.1"/>
    <n v="136.4"/>
    <n v="121.4"/>
    <n v="135.6"/>
    <n v="131.30000000000001"/>
    <n v="150.30000000000001"/>
    <n v="140.4"/>
    <n v="150.5"/>
    <n v="147.19999999999999"/>
    <n v="140.6"/>
    <n v="146.19999999999999"/>
    <n v="137.30000000000001"/>
    <n v="138.1"/>
    <n v="138.4"/>
    <n v="134.19999999999999"/>
    <n v="121"/>
    <n v="133"/>
    <x v="141"/>
    <n v="127.4"/>
    <n v="130.69999999999999"/>
    <x v="135"/>
  </r>
  <r>
    <x v="1"/>
    <x v="4"/>
    <x v="9"/>
    <x v="120"/>
    <x v="134"/>
    <x v="125"/>
    <x v="136"/>
    <n v="114.9"/>
    <n v="135.6"/>
    <n v="173.2"/>
    <n v="124.1"/>
    <n v="122.6"/>
    <n v="137.80000000000001"/>
    <n v="125.1"/>
    <n v="145.5"/>
    <n v="139.69999999999999"/>
    <n v="154.6"/>
    <n v="134"/>
    <n v="124.9"/>
    <n v="132.6"/>
    <n v="137.30000000000001"/>
    <n v="122.6"/>
    <n v="128.30000000000001"/>
    <n v="126.6"/>
    <n v="115"/>
    <n v="124.8"/>
    <x v="128"/>
    <n v="124.6"/>
    <n v="124.5"/>
    <x v="102"/>
  </r>
  <r>
    <x v="2"/>
    <x v="4"/>
    <x v="9"/>
    <x v="121"/>
    <x v="135"/>
    <x v="126"/>
    <x v="137"/>
    <n v="119"/>
    <n v="141.5"/>
    <n v="162.6"/>
    <n v="132.30000000000001"/>
    <n v="121.8"/>
    <n v="136.30000000000001"/>
    <n v="128.69999999999999"/>
    <n v="148.1"/>
    <n v="140.1"/>
    <n v="151.6"/>
    <n v="142"/>
    <n v="134.1"/>
    <n v="140.80000000000001"/>
    <n v="137.30000000000001"/>
    <n v="132.19999999999999"/>
    <n v="133.6"/>
    <n v="131.30000000000001"/>
    <n v="117.8"/>
    <n v="128.4"/>
    <x v="142"/>
    <n v="126.2"/>
    <n v="127.7"/>
    <x v="136"/>
  </r>
  <r>
    <x v="0"/>
    <x v="4"/>
    <x v="10"/>
    <x v="122"/>
    <x v="136"/>
    <x v="127"/>
    <x v="135"/>
    <n v="121.6"/>
    <n v="147.30000000000001"/>
    <n v="168"/>
    <n v="135.80000000000001"/>
    <n v="122.5"/>
    <n v="136"/>
    <n v="131.9"/>
    <n v="151.4"/>
    <n v="142.4"/>
    <n v="152.1"/>
    <n v="148.19999999999999"/>
    <n v="141.5"/>
    <n v="147.30000000000001"/>
    <n v="138.6"/>
    <n v="141.1"/>
    <n v="139.4"/>
    <n v="135.80000000000001"/>
    <n v="121.6"/>
    <n v="133.69999999999999"/>
    <x v="143"/>
    <n v="128.1"/>
    <n v="131.69999999999999"/>
    <x v="137"/>
  </r>
  <r>
    <x v="1"/>
    <x v="4"/>
    <x v="10"/>
    <x v="116"/>
    <x v="94"/>
    <x v="128"/>
    <x v="138"/>
    <n v="115.2"/>
    <n v="136.4"/>
    <n v="185.2"/>
    <n v="122.2"/>
    <n v="123.9"/>
    <n v="138.30000000000001"/>
    <n v="125.4"/>
    <n v="146"/>
    <n v="141.5"/>
    <n v="156.19999999999999"/>
    <n v="135"/>
    <n v="125.4"/>
    <n v="133.5"/>
    <n v="138.6"/>
    <n v="125.7"/>
    <n v="128.80000000000001"/>
    <n v="127.4"/>
    <n v="115.3"/>
    <n v="125.1"/>
    <x v="144"/>
    <n v="124.9"/>
    <n v="124.9"/>
    <x v="138"/>
  </r>
  <r>
    <x v="2"/>
    <x v="4"/>
    <x v="10"/>
    <x v="123"/>
    <x v="132"/>
    <x v="129"/>
    <x v="139"/>
    <n v="119.2"/>
    <n v="142.19999999999999"/>
    <n v="173.8"/>
    <n v="131.19999999999999"/>
    <n v="123"/>
    <n v="136.80000000000001"/>
    <n v="129.19999999999999"/>
    <n v="148.9"/>
    <n v="142.1"/>
    <n v="153.19999999999999"/>
    <n v="143"/>
    <n v="134.80000000000001"/>
    <n v="141.80000000000001"/>
    <n v="138.6"/>
    <n v="135.30000000000001"/>
    <n v="134.4"/>
    <n v="132.6"/>
    <n v="118.3"/>
    <n v="128.9"/>
    <x v="133"/>
    <n v="126.8"/>
    <n v="128.4"/>
    <x v="133"/>
  </r>
  <r>
    <x v="0"/>
    <x v="4"/>
    <x v="11"/>
    <x v="124"/>
    <x v="123"/>
    <x v="130"/>
    <x v="140"/>
    <n v="123.1"/>
    <n v="147.19999999999999"/>
    <n v="161"/>
    <n v="133.80000000000001"/>
    <n v="121.9"/>
    <n v="135.80000000000001"/>
    <n v="131.1"/>
    <n v="151.4"/>
    <n v="141.5"/>
    <n v="153.19999999999999"/>
    <n v="148"/>
    <n v="141.9"/>
    <n v="147.19999999999999"/>
    <n v="139.1"/>
    <n v="142.6"/>
    <n v="139.5"/>
    <n v="136.1"/>
    <n v="122"/>
    <n v="133.4"/>
    <x v="145"/>
    <n v="127.8"/>
    <n v="131.9"/>
    <x v="139"/>
  </r>
  <r>
    <x v="1"/>
    <x v="4"/>
    <x v="11"/>
    <x v="125"/>
    <x v="137"/>
    <x v="131"/>
    <x v="138"/>
    <n v="115.9"/>
    <n v="135"/>
    <n v="163.19999999999999"/>
    <n v="119.8"/>
    <n v="120.7"/>
    <n v="139.69999999999999"/>
    <n v="125.7"/>
    <n v="146.30000000000001"/>
    <n v="138.80000000000001"/>
    <n v="157"/>
    <n v="135.6"/>
    <n v="125.6"/>
    <n v="134"/>
    <n v="139.1"/>
    <n v="126.8"/>
    <n v="129.30000000000001"/>
    <n v="128.19999999999999"/>
    <n v="115.3"/>
    <n v="125.6"/>
    <x v="146"/>
    <n v="124.6"/>
    <n v="125.1"/>
    <x v="140"/>
  </r>
  <r>
    <x v="2"/>
    <x v="4"/>
    <x v="11"/>
    <x v="126"/>
    <x v="138"/>
    <x v="132"/>
    <x v="141"/>
    <n v="120.5"/>
    <n v="141.5"/>
    <n v="161.69999999999999"/>
    <n v="129.1"/>
    <n v="121.5"/>
    <n v="137.1"/>
    <n v="128.80000000000001"/>
    <n v="149"/>
    <n v="140.5"/>
    <n v="154.19999999999999"/>
    <n v="143.1"/>
    <n v="135.1"/>
    <n v="142"/>
    <n v="139.1"/>
    <n v="136.6"/>
    <n v="134.69999999999999"/>
    <n v="133.1"/>
    <n v="118.5"/>
    <n v="129"/>
    <x v="147"/>
    <n v="126.5"/>
    <n v="128.6"/>
    <x v="141"/>
  </r>
  <r>
    <x v="0"/>
    <x v="5"/>
    <x v="0"/>
    <x v="127"/>
    <x v="139"/>
    <x v="133"/>
    <x v="142"/>
    <n v="123.2"/>
    <n v="147.9"/>
    <n v="152.1"/>
    <n v="131.80000000000001"/>
    <n v="119.5"/>
    <n v="136"/>
    <n v="131.19999999999999"/>
    <n v="151.80000000000001"/>
    <n v="140.4"/>
    <n v="153.6"/>
    <n v="148.30000000000001"/>
    <n v="142.30000000000001"/>
    <n v="147.5"/>
    <n v="140.4"/>
    <n v="142.30000000000001"/>
    <n v="139.80000000000001"/>
    <n v="136"/>
    <n v="122.7"/>
    <n v="134.30000000000001"/>
    <x v="148"/>
    <n v="128.6"/>
    <n v="132.30000000000001"/>
    <x v="142"/>
  </r>
  <r>
    <x v="1"/>
    <x v="5"/>
    <x v="0"/>
    <x v="128"/>
    <x v="123"/>
    <x v="134"/>
    <x v="134"/>
    <n v="116.4"/>
    <n v="133.80000000000001"/>
    <n v="150.5"/>
    <n v="118.4"/>
    <n v="117.3"/>
    <n v="140.5"/>
    <n v="125.9"/>
    <n v="146.80000000000001"/>
    <n v="137.19999999999999"/>
    <n v="157.69999999999999"/>
    <n v="136"/>
    <n v="125.9"/>
    <n v="134.4"/>
    <n v="140.4"/>
    <n v="127.3"/>
    <n v="129.5"/>
    <n v="129"/>
    <n v="116.3"/>
    <n v="126.2"/>
    <x v="149"/>
    <n v="125.5"/>
    <n v="125.8"/>
    <x v="140"/>
  </r>
  <r>
    <x v="2"/>
    <x v="5"/>
    <x v="0"/>
    <x v="129"/>
    <x v="100"/>
    <x v="135"/>
    <x v="143"/>
    <n v="120.7"/>
    <n v="141.30000000000001"/>
    <n v="151.6"/>
    <n v="127.3"/>
    <n v="118.8"/>
    <n v="137.5"/>
    <n v="129"/>
    <n v="149.5"/>
    <n v="139.19999999999999"/>
    <n v="154.69999999999999"/>
    <n v="143.5"/>
    <n v="135.5"/>
    <n v="142.30000000000001"/>
    <n v="140.4"/>
    <n v="136.6"/>
    <n v="134.9"/>
    <n v="133.30000000000001"/>
    <n v="119.3"/>
    <n v="129.69999999999999"/>
    <x v="150"/>
    <n v="127.3"/>
    <n v="129.1"/>
    <x v="143"/>
  </r>
  <r>
    <x v="0"/>
    <x v="5"/>
    <x v="1"/>
    <x v="124"/>
    <x v="123"/>
    <x v="136"/>
    <x v="135"/>
    <n v="122.9"/>
    <n v="149.4"/>
    <n v="142.4"/>
    <n v="130.19999999999999"/>
    <n v="117.9"/>
    <n v="135.6"/>
    <n v="130.5"/>
    <n v="151.69999999999999"/>
    <n v="138.69999999999999"/>
    <n v="153.30000000000001"/>
    <n v="148.69999999999999"/>
    <n v="142.4"/>
    <n v="147.80000000000001"/>
    <n v="141.30000000000001"/>
    <n v="142.4"/>
    <n v="139.9"/>
    <n v="136.19999999999999"/>
    <n v="123.3"/>
    <n v="134.30000000000001"/>
    <x v="143"/>
    <n v="128.80000000000001"/>
    <n v="132.5"/>
    <x v="144"/>
  </r>
  <r>
    <x v="1"/>
    <x v="5"/>
    <x v="1"/>
    <x v="115"/>
    <x v="131"/>
    <x v="137"/>
    <x v="144"/>
    <n v="116.2"/>
    <n v="135.5"/>
    <n v="136.9"/>
    <n v="117"/>
    <n v="115.4"/>
    <n v="140.69999999999999"/>
    <n v="125.9"/>
    <n v="147.1"/>
    <n v="135.6"/>
    <n v="159.30000000000001"/>
    <n v="136.30000000000001"/>
    <n v="126.1"/>
    <n v="134.69999999999999"/>
    <n v="141.30000000000001"/>
    <n v="127.3"/>
    <n v="129.9"/>
    <n v="129.80000000000001"/>
    <n v="117.4"/>
    <n v="126.5"/>
    <x v="151"/>
    <n v="126.2"/>
    <n v="126.5"/>
    <x v="145"/>
  </r>
  <r>
    <x v="2"/>
    <x v="5"/>
    <x v="1"/>
    <x v="119"/>
    <x v="140"/>
    <x v="138"/>
    <x v="145"/>
    <n v="120.4"/>
    <n v="142.9"/>
    <n v="140.5"/>
    <n v="125.8"/>
    <n v="117.1"/>
    <n v="137.30000000000001"/>
    <n v="128.6"/>
    <n v="149.6"/>
    <n v="137.6"/>
    <n v="154.9"/>
    <n v="143.80000000000001"/>
    <n v="135.6"/>
    <n v="142.6"/>
    <n v="141.30000000000001"/>
    <n v="136.69999999999999"/>
    <n v="135.19999999999999"/>
    <n v="133.80000000000001"/>
    <n v="120.2"/>
    <n v="129.9"/>
    <x v="150"/>
    <n v="127.7"/>
    <n v="129.6"/>
    <x v="146"/>
  </r>
  <r>
    <x v="0"/>
    <x v="5"/>
    <x v="2"/>
    <x v="130"/>
    <x v="141"/>
    <x v="139"/>
    <x v="142"/>
    <n v="123.2"/>
    <n v="152.9"/>
    <n v="138"/>
    <n v="129.30000000000001"/>
    <n v="117.1"/>
    <n v="136.30000000000001"/>
    <n v="131.19999999999999"/>
    <n v="152.80000000000001"/>
    <n v="138.6"/>
    <n v="155.1"/>
    <n v="149.19999999999999"/>
    <n v="143"/>
    <n v="148.30000000000001"/>
    <n v="142"/>
    <n v="142.6"/>
    <n v="139.9"/>
    <n v="136.69999999999999"/>
    <n v="124.6"/>
    <n v="135.1"/>
    <x v="152"/>
    <n v="129.30000000000001"/>
    <n v="133.30000000000001"/>
    <x v="147"/>
  </r>
  <r>
    <x v="1"/>
    <x v="5"/>
    <x v="2"/>
    <x v="131"/>
    <x v="128"/>
    <x v="140"/>
    <x v="144"/>
    <n v="116.5"/>
    <n v="138.5"/>
    <n v="128"/>
    <n v="115.5"/>
    <n v="114.2"/>
    <n v="140.69999999999999"/>
    <n v="126.2"/>
    <n v="147.6"/>
    <n v="134.80000000000001"/>
    <n v="159.69999999999999"/>
    <n v="136.69999999999999"/>
    <n v="126.7"/>
    <n v="135.19999999999999"/>
    <n v="142"/>
    <n v="126.4"/>
    <n v="130.80000000000001"/>
    <n v="130.5"/>
    <n v="117.8"/>
    <n v="126.8"/>
    <x v="153"/>
    <n v="126.7"/>
    <n v="127.1"/>
    <x v="145"/>
  </r>
  <r>
    <x v="2"/>
    <x v="5"/>
    <x v="2"/>
    <x v="132"/>
    <x v="142"/>
    <x v="141"/>
    <x v="146"/>
    <n v="120.7"/>
    <n v="146.19999999999999"/>
    <n v="134.6"/>
    <n v="124.6"/>
    <n v="116.1"/>
    <n v="137.80000000000001"/>
    <n v="129.1"/>
    <n v="150.4"/>
    <n v="137.19999999999999"/>
    <n v="156.30000000000001"/>
    <n v="144.30000000000001"/>
    <n v="136.19999999999999"/>
    <n v="143.1"/>
    <n v="142"/>
    <n v="136.5"/>
    <n v="135.6"/>
    <n v="134.30000000000001"/>
    <n v="121"/>
    <n v="130.4"/>
    <x v="154"/>
    <n v="128.19999999999999"/>
    <n v="130.30000000000001"/>
    <x v="148"/>
  </r>
  <r>
    <x v="0"/>
    <x v="5"/>
    <x v="3"/>
    <x v="133"/>
    <x v="143"/>
    <x v="142"/>
    <x v="147"/>
    <n v="123.5"/>
    <n v="156.4"/>
    <n v="135.1"/>
    <n v="128.4"/>
    <n v="115.2"/>
    <n v="137.19999999999999"/>
    <n v="131.9"/>
    <n v="153.80000000000001"/>
    <n v="138.6"/>
    <n v="156.1"/>
    <n v="150.1"/>
    <n v="143.30000000000001"/>
    <n v="149.1"/>
    <n v="142.9"/>
    <n v="143.80000000000001"/>
    <n v="140.9"/>
    <n v="137.6"/>
    <n v="125.3"/>
    <n v="136"/>
    <x v="155"/>
    <n v="130.4"/>
    <n v="134.19999999999999"/>
    <x v="149"/>
  </r>
  <r>
    <x v="1"/>
    <x v="5"/>
    <x v="3"/>
    <x v="131"/>
    <x v="144"/>
    <x v="143"/>
    <x v="148"/>
    <n v="116.6"/>
    <n v="150.1"/>
    <n v="127.6"/>
    <n v="114"/>
    <n v="110.6"/>
    <n v="140.19999999999999"/>
    <n v="126.5"/>
    <n v="148.30000000000001"/>
    <n v="135.69999999999999"/>
    <n v="159.19999999999999"/>
    <n v="137.80000000000001"/>
    <n v="127.4"/>
    <n v="136.19999999999999"/>
    <n v="142.9"/>
    <n v="124.6"/>
    <n v="131.80000000000001"/>
    <n v="131.30000000000001"/>
    <n v="118.9"/>
    <n v="127.6"/>
    <x v="156"/>
    <n v="127.6"/>
    <n v="128.19999999999999"/>
    <x v="138"/>
  </r>
  <r>
    <x v="2"/>
    <x v="5"/>
    <x v="3"/>
    <x v="124"/>
    <x v="139"/>
    <x v="144"/>
    <x v="149"/>
    <n v="121"/>
    <n v="153.5"/>
    <n v="132.6"/>
    <n v="123.5"/>
    <n v="113.7"/>
    <n v="138.19999999999999"/>
    <n v="129.6"/>
    <n v="151.19999999999999"/>
    <n v="137.5"/>
    <n v="156.9"/>
    <n v="145.30000000000001"/>
    <n v="136.69999999999999"/>
    <n v="144"/>
    <n v="142.9"/>
    <n v="136.5"/>
    <n v="136.6"/>
    <n v="135.19999999999999"/>
    <n v="121.9"/>
    <n v="131.30000000000001"/>
    <x v="157"/>
    <n v="129.19999999999999"/>
    <n v="131.30000000000001"/>
    <x v="150"/>
  </r>
  <r>
    <x v="0"/>
    <x v="5"/>
    <x v="4"/>
    <x v="134"/>
    <x v="127"/>
    <x v="140"/>
    <x v="150"/>
    <n v="123.6"/>
    <n v="157.5"/>
    <n v="137.80000000000001"/>
    <n v="127.2"/>
    <n v="111.8"/>
    <n v="137.4"/>
    <n v="132.19999999999999"/>
    <n v="154.30000000000001"/>
    <n v="139.1"/>
    <n v="157"/>
    <n v="150.80000000000001"/>
    <n v="144.1"/>
    <n v="149.80000000000001"/>
    <n v="143.19999999999999"/>
    <n v="144.30000000000001"/>
    <n v="141.80000000000001"/>
    <n v="138.4"/>
    <n v="126.4"/>
    <n v="136.80000000000001"/>
    <x v="158"/>
    <n v="131.19999999999999"/>
    <n v="135.1"/>
    <x v="139"/>
  </r>
  <r>
    <x v="1"/>
    <x v="5"/>
    <x v="4"/>
    <x v="131"/>
    <x v="145"/>
    <x v="102"/>
    <x v="151"/>
    <n v="116.4"/>
    <n v="151.30000000000001"/>
    <n v="131.4"/>
    <n v="112.8"/>
    <n v="105.3"/>
    <n v="139.6"/>
    <n v="126.6"/>
    <n v="148.69999999999999"/>
    <n v="136.4"/>
    <n v="160.30000000000001"/>
    <n v="138.6"/>
    <n v="127.9"/>
    <n v="137"/>
    <n v="143.19999999999999"/>
    <n v="124.7"/>
    <n v="132.5"/>
    <n v="132"/>
    <n v="119.8"/>
    <n v="128"/>
    <x v="159"/>
    <n v="128.1"/>
    <n v="128.9"/>
    <x v="132"/>
  </r>
  <r>
    <x v="2"/>
    <x v="5"/>
    <x v="4"/>
    <x v="127"/>
    <x v="146"/>
    <x v="145"/>
    <x v="152"/>
    <n v="121"/>
    <n v="154.6"/>
    <n v="135.6"/>
    <n v="122.3"/>
    <n v="109.6"/>
    <n v="138.1"/>
    <n v="129.9"/>
    <n v="151.69999999999999"/>
    <n v="138.1"/>
    <n v="157.9"/>
    <n v="146"/>
    <n v="137.4"/>
    <n v="144.69999999999999"/>
    <n v="143.19999999999999"/>
    <n v="136.9"/>
    <n v="137.4"/>
    <n v="136"/>
    <n v="122.9"/>
    <n v="131.80000000000001"/>
    <x v="160"/>
    <n v="129.9"/>
    <n v="132.1"/>
    <x v="130"/>
  </r>
  <r>
    <x v="0"/>
    <x v="5"/>
    <x v="5"/>
    <x v="135"/>
    <x v="147"/>
    <x v="146"/>
    <x v="153"/>
    <n v="124"/>
    <n v="154.1"/>
    <n v="143.5"/>
    <n v="126"/>
    <n v="112.4"/>
    <n v="137.6"/>
    <n v="132.80000000000001"/>
    <n v="154.30000000000001"/>
    <n v="140"/>
    <n v="157.30000000000001"/>
    <n v="151.30000000000001"/>
    <n v="144.69999999999999"/>
    <n v="150.30000000000001"/>
    <n v="142.5"/>
    <n v="145.1"/>
    <n v="142.19999999999999"/>
    <n v="138.4"/>
    <n v="127.4"/>
    <n v="137.80000000000001"/>
    <x v="161"/>
    <n v="131.4"/>
    <n v="135.6"/>
    <x v="151"/>
  </r>
  <r>
    <x v="1"/>
    <x v="5"/>
    <x v="5"/>
    <x v="121"/>
    <x v="148"/>
    <x v="144"/>
    <x v="139"/>
    <n v="116.6"/>
    <n v="152.19999999999999"/>
    <n v="144"/>
    <n v="112.3"/>
    <n v="108.4"/>
    <n v="140"/>
    <n v="126.7"/>
    <n v="149"/>
    <n v="138.4"/>
    <n v="161"/>
    <n v="138.9"/>
    <n v="128.69999999999999"/>
    <n v="137.4"/>
    <n v="142.5"/>
    <n v="126.5"/>
    <n v="133.1"/>
    <n v="132.6"/>
    <n v="120.4"/>
    <n v="128.5"/>
    <x v="162"/>
    <n v="128.19999999999999"/>
    <n v="129.5"/>
    <x v="127"/>
  </r>
  <r>
    <x v="2"/>
    <x v="5"/>
    <x v="5"/>
    <x v="136"/>
    <x v="124"/>
    <x v="147"/>
    <x v="154"/>
    <n v="121.3"/>
    <n v="153.19999999999999"/>
    <n v="143.69999999999999"/>
    <n v="121.4"/>
    <n v="111.1"/>
    <n v="138.4"/>
    <n v="130.30000000000001"/>
    <n v="151.80000000000001"/>
    <n v="139.4"/>
    <n v="158.30000000000001"/>
    <n v="146.4"/>
    <n v="138.1"/>
    <n v="145.19999999999999"/>
    <n v="142.5"/>
    <n v="138.1"/>
    <n v="137.9"/>
    <n v="136.19999999999999"/>
    <n v="123.7"/>
    <n v="132.6"/>
    <x v="163"/>
    <n v="130.1"/>
    <n v="132.6"/>
    <x v="144"/>
  </r>
  <r>
    <x v="0"/>
    <x v="5"/>
    <x v="6"/>
    <x v="137"/>
    <x v="149"/>
    <x v="148"/>
    <x v="155"/>
    <n v="124.1"/>
    <n v="153.30000000000001"/>
    <n v="154.19999999999999"/>
    <n v="126.4"/>
    <n v="114.3"/>
    <n v="138.19999999999999"/>
    <n v="132.80000000000001"/>
    <n v="154.80000000000001"/>
    <n v="142"/>
    <n v="156.1"/>
    <n v="151.5"/>
    <n v="145.1"/>
    <n v="150.6"/>
    <n v="143.6"/>
    <n v="146.80000000000001"/>
    <n v="143.1"/>
    <n v="139"/>
    <n v="127.5"/>
    <n v="138.4"/>
    <x v="164"/>
    <n v="131.4"/>
    <n v="136"/>
    <x v="152"/>
  </r>
  <r>
    <x v="1"/>
    <x v="5"/>
    <x v="6"/>
    <x v="138"/>
    <x v="150"/>
    <x v="149"/>
    <x v="141"/>
    <n v="116.7"/>
    <n v="149.69999999999999"/>
    <n v="159.19999999999999"/>
    <n v="112.6"/>
    <n v="111.8"/>
    <n v="140.30000000000001"/>
    <n v="126.8"/>
    <n v="149.4"/>
    <n v="140.30000000000001"/>
    <n v="161.4"/>
    <n v="139.6"/>
    <n v="128.9"/>
    <n v="137.9"/>
    <n v="143.6"/>
    <n v="128.1"/>
    <n v="133.6"/>
    <n v="133.6"/>
    <n v="120.1"/>
    <n v="129"/>
    <x v="165"/>
    <n v="128.19999999999999"/>
    <n v="130.19999999999999"/>
    <x v="153"/>
  </r>
  <r>
    <x v="2"/>
    <x v="5"/>
    <x v="6"/>
    <x v="139"/>
    <x v="151"/>
    <x v="150"/>
    <x v="156"/>
    <n v="121.4"/>
    <n v="151.6"/>
    <n v="155.9"/>
    <n v="121.7"/>
    <n v="113.5"/>
    <n v="138.9"/>
    <n v="130.30000000000001"/>
    <n v="152.30000000000001"/>
    <n v="141.4"/>
    <n v="157.5"/>
    <n v="146.80000000000001"/>
    <n v="138.4"/>
    <n v="145.6"/>
    <n v="143.6"/>
    <n v="139.69999999999999"/>
    <n v="138.6"/>
    <n v="137"/>
    <n v="123.6"/>
    <n v="133.1"/>
    <x v="166"/>
    <n v="130.1"/>
    <n v="133.19999999999999"/>
    <x v="139"/>
  </r>
  <r>
    <x v="0"/>
    <x v="5"/>
    <x v="7"/>
    <x v="140"/>
    <x v="152"/>
    <x v="149"/>
    <x v="157"/>
    <n v="125"/>
    <n v="154.4"/>
    <n v="156.30000000000001"/>
    <n v="126.8"/>
    <n v="115.4"/>
    <n v="138.6"/>
    <n v="133.80000000000001"/>
    <n v="155.19999999999999"/>
    <n v="142.69999999999999"/>
    <n v="156.4"/>
    <n v="152.1"/>
    <n v="145.80000000000001"/>
    <n v="151.30000000000001"/>
    <n v="144.6"/>
    <n v="147.69999999999999"/>
    <n v="143.80000000000001"/>
    <n v="139.4"/>
    <n v="128.30000000000001"/>
    <n v="138.6"/>
    <x v="167"/>
    <n v="131.30000000000001"/>
    <n v="136.6"/>
    <x v="154"/>
  </r>
  <r>
    <x v="1"/>
    <x v="5"/>
    <x v="7"/>
    <x v="141"/>
    <x v="153"/>
    <x v="98"/>
    <x v="146"/>
    <n v="117.4"/>
    <n v="146.30000000000001"/>
    <n v="157.30000000000001"/>
    <n v="113.6"/>
    <n v="113.3"/>
    <n v="141.1"/>
    <n v="127.4"/>
    <n v="150.4"/>
    <n v="140.1"/>
    <n v="162.1"/>
    <n v="140"/>
    <n v="129"/>
    <n v="138.30000000000001"/>
    <n v="144.6"/>
    <n v="129.80000000000001"/>
    <n v="134.4"/>
    <n v="134.9"/>
    <n v="120.7"/>
    <n v="129.80000000000001"/>
    <x v="168"/>
    <n v="128.30000000000001"/>
    <n v="131"/>
    <x v="155"/>
  </r>
  <r>
    <x v="2"/>
    <x v="5"/>
    <x v="7"/>
    <x v="142"/>
    <x v="154"/>
    <x v="151"/>
    <x v="158"/>
    <n v="122.2"/>
    <n v="150.6"/>
    <n v="156.6"/>
    <n v="122.4"/>
    <n v="114.7"/>
    <n v="139.4"/>
    <n v="131.1"/>
    <n v="153"/>
    <n v="141.69999999999999"/>
    <n v="157.9"/>
    <n v="147.30000000000001"/>
    <n v="138.80000000000001"/>
    <n v="146.1"/>
    <n v="144.6"/>
    <n v="140.9"/>
    <n v="139.4"/>
    <n v="137.69999999999999"/>
    <n v="124.3"/>
    <n v="133.6"/>
    <x v="169"/>
    <n v="130.1"/>
    <n v="133.9"/>
    <x v="156"/>
  </r>
  <r>
    <x v="0"/>
    <x v="5"/>
    <x v="8"/>
    <x v="143"/>
    <x v="155"/>
    <x v="98"/>
    <x v="159"/>
    <n v="124.6"/>
    <n v="150.1"/>
    <n v="149.4"/>
    <n v="125.4"/>
    <n v="114.4"/>
    <n v="138.69999999999999"/>
    <n v="133.1"/>
    <n v="155.9"/>
    <n v="141.30000000000001"/>
    <n v="157.69999999999999"/>
    <n v="152.1"/>
    <n v="146.1"/>
    <n v="151.30000000000001"/>
    <n v="145.30000000000001"/>
    <n v="149"/>
    <n v="144"/>
    <n v="140"/>
    <n v="129.9"/>
    <n v="140"/>
    <x v="170"/>
    <n v="132"/>
    <n v="137.4"/>
    <x v="157"/>
  </r>
  <r>
    <x v="1"/>
    <x v="5"/>
    <x v="8"/>
    <x v="144"/>
    <x v="128"/>
    <x v="152"/>
    <x v="13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x v="171"/>
    <n v="129.30000000000001"/>
    <n v="131.9"/>
    <x v="158"/>
  </r>
  <r>
    <x v="2"/>
    <x v="5"/>
    <x v="8"/>
    <x v="145"/>
    <x v="156"/>
    <x v="153"/>
    <x v="150"/>
    <n v="122.1"/>
    <n v="145.4"/>
    <n v="150"/>
    <n v="121.4"/>
    <n v="113.7"/>
    <n v="139.5"/>
    <n v="130.80000000000001"/>
    <n v="153.80000000000001"/>
    <n v="140.4"/>
    <n v="159.19999999999999"/>
    <n v="147.69999999999999"/>
    <n v="139.1"/>
    <n v="146.5"/>
    <n v="145.30000000000001"/>
    <n v="142.30000000000001"/>
    <n v="139.69999999999999"/>
    <n v="138.4"/>
    <n v="126"/>
    <n v="134.5"/>
    <x v="172"/>
    <n v="130.9"/>
    <n v="134.69999999999999"/>
    <x v="159"/>
  </r>
  <r>
    <x v="0"/>
    <x v="5"/>
    <x v="9"/>
    <x v="146"/>
    <x v="157"/>
    <x v="154"/>
    <x v="140"/>
    <n v="123.5"/>
    <n v="144.5"/>
    <n v="147.6"/>
    <n v="121.4"/>
    <n v="112.3"/>
    <n v="139.5"/>
    <n v="134.6"/>
    <n v="155.19999999999999"/>
    <n v="140.19999999999999"/>
    <n v="159.6"/>
    <n v="150.69999999999999"/>
    <n v="144.5"/>
    <n v="149.80000000000001"/>
    <n v="146.30000000000001"/>
    <n v="149.69999999999999"/>
    <n v="147.5"/>
    <n v="144.80000000000001"/>
    <n v="130.80000000000001"/>
    <n v="140.1"/>
    <x v="173"/>
    <n v="134.4"/>
    <n v="139.80000000000001"/>
    <x v="160"/>
  </r>
  <r>
    <x v="1"/>
    <x v="5"/>
    <x v="9"/>
    <x v="135"/>
    <x v="158"/>
    <x v="155"/>
    <x v="135"/>
    <n v="118"/>
    <n v="139.5"/>
    <n v="153"/>
    <n v="113.2"/>
    <n v="112.8"/>
    <n v="141.1"/>
    <n v="127.6"/>
    <n v="152"/>
    <n v="139.4"/>
    <n v="164"/>
    <n v="141.5"/>
    <n v="129.80000000000001"/>
    <n v="139.69999999999999"/>
    <n v="146.30000000000001"/>
    <n v="133.4"/>
    <n v="135.1"/>
    <n v="136.19999999999999"/>
    <n v="123.3"/>
    <n v="130.69999999999999"/>
    <x v="174"/>
    <n v="130.4"/>
    <n v="132.5"/>
    <x v="161"/>
  </r>
  <r>
    <x v="2"/>
    <x v="5"/>
    <x v="9"/>
    <x v="134"/>
    <x v="159"/>
    <x v="156"/>
    <x v="140"/>
    <n v="121.1"/>
    <n v="142.5"/>
    <n v="146.69999999999999"/>
    <n v="119.1"/>
    <n v="111.9"/>
    <n v="141"/>
    <n v="133.6"/>
    <n v="154.5"/>
    <n v="139.69999999999999"/>
    <n v="162.6"/>
    <n v="148"/>
    <n v="139.19999999999999"/>
    <n v="146.80000000000001"/>
    <n v="146.9"/>
    <n v="145.30000000000001"/>
    <n v="142.19999999999999"/>
    <n v="142.1"/>
    <n v="125.5"/>
    <n v="136.5"/>
    <x v="175"/>
    <n v="132"/>
    <n v="136.30000000000001"/>
    <x v="162"/>
  </r>
  <r>
    <x v="0"/>
    <x v="5"/>
    <x v="10"/>
    <x v="133"/>
    <x v="160"/>
    <x v="146"/>
    <x v="140"/>
    <n v="122.8"/>
    <n v="143.9"/>
    <n v="147.5"/>
    <n v="121"/>
    <n v="111.6"/>
    <n v="140.6"/>
    <n v="137.5"/>
    <n v="156.1"/>
    <n v="140"/>
    <n v="161.9"/>
    <n v="151.69999999999999"/>
    <n v="145.5"/>
    <n v="150.80000000000001"/>
    <n v="146.9"/>
    <n v="150.30000000000001"/>
    <n v="148"/>
    <n v="145.4"/>
    <n v="130.30000000000001"/>
    <n v="143.1"/>
    <x v="176"/>
    <n v="133.1"/>
    <n v="140.1"/>
    <x v="163"/>
  </r>
  <r>
    <x v="1"/>
    <x v="5"/>
    <x v="10"/>
    <x v="147"/>
    <x v="161"/>
    <x v="157"/>
    <x v="149"/>
    <n v="118.1"/>
    <n v="141.5"/>
    <n v="145.19999999999999"/>
    <n v="115.3"/>
    <n v="112.5"/>
    <n v="141.4"/>
    <n v="128"/>
    <n v="152.6"/>
    <n v="139.1"/>
    <n v="164.4"/>
    <n v="142.4"/>
    <n v="130.19999999999999"/>
    <n v="140.5"/>
    <n v="146.9"/>
    <n v="136.69999999999999"/>
    <n v="135.80000000000001"/>
    <n v="136.80000000000001"/>
    <n v="121.2"/>
    <n v="131.30000000000001"/>
    <x v="177"/>
    <n v="130.5"/>
    <n v="132.19999999999999"/>
    <x v="164"/>
  </r>
  <r>
    <x v="2"/>
    <x v="5"/>
    <x v="10"/>
    <x v="134"/>
    <x v="162"/>
    <x v="158"/>
    <x v="160"/>
    <n v="121.1"/>
    <n v="142.80000000000001"/>
    <n v="146.69999999999999"/>
    <n v="119.1"/>
    <n v="111.9"/>
    <n v="140.9"/>
    <n v="133.5"/>
    <n v="154.5"/>
    <n v="139.69999999999999"/>
    <n v="162.6"/>
    <n v="148"/>
    <n v="139.1"/>
    <n v="146.69999999999999"/>
    <n v="146.9"/>
    <n v="145.1"/>
    <n v="142.19999999999999"/>
    <n v="142.1"/>
    <n v="125.5"/>
    <n v="136.5"/>
    <x v="175"/>
    <n v="132"/>
    <n v="136.30000000000001"/>
    <x v="162"/>
  </r>
  <r>
    <x v="0"/>
    <x v="5"/>
    <x v="11"/>
    <x v="133"/>
    <x v="163"/>
    <x v="159"/>
    <x v="147"/>
    <n v="124.2"/>
    <n v="140.19999999999999"/>
    <n v="136.6"/>
    <n v="120.9"/>
    <n v="109.9"/>
    <n v="140.19999999999999"/>
    <n v="137.80000000000001"/>
    <n v="156"/>
    <n v="138.5"/>
    <n v="162.4"/>
    <n v="151.6"/>
    <n v="145.9"/>
    <n v="150.80000000000001"/>
    <n v="146.5"/>
    <n v="149"/>
    <n v="149.5"/>
    <n v="149.6"/>
    <n v="128.9"/>
    <n v="143.30000000000001"/>
    <x v="178"/>
    <n v="133.19999999999999"/>
    <n v="141.6"/>
    <x v="165"/>
  </r>
  <r>
    <x v="1"/>
    <x v="5"/>
    <x v="11"/>
    <x v="148"/>
    <x v="164"/>
    <x v="160"/>
    <x v="149"/>
    <n v="118.1"/>
    <n v="138.5"/>
    <n v="132.4"/>
    <n v="117.5"/>
    <n v="111"/>
    <n v="141.5"/>
    <n v="128.1"/>
    <n v="152.9"/>
    <n v="137.6"/>
    <n v="164.6"/>
    <n v="142.69999999999999"/>
    <n v="130.30000000000001"/>
    <n v="140.80000000000001"/>
    <n v="146.5"/>
    <n v="132.4"/>
    <n v="136.19999999999999"/>
    <n v="137.30000000000001"/>
    <n v="118.8"/>
    <n v="131.69999999999999"/>
    <x v="179"/>
    <n v="130.80000000000001"/>
    <n v="131.69999999999999"/>
    <x v="155"/>
  </r>
  <r>
    <x v="2"/>
    <x v="5"/>
    <x v="11"/>
    <x v="139"/>
    <x v="165"/>
    <x v="161"/>
    <x v="152"/>
    <n v="122"/>
    <n v="139.4"/>
    <n v="135.19999999999999"/>
    <n v="119.8"/>
    <n v="110.3"/>
    <n v="140.6"/>
    <n v="133.80000000000001"/>
    <n v="154.6"/>
    <n v="138.19999999999999"/>
    <n v="163"/>
    <n v="148.1"/>
    <n v="139.4"/>
    <n v="146.80000000000001"/>
    <n v="146.5"/>
    <n v="142.69999999999999"/>
    <n v="143.19999999999999"/>
    <n v="144.9"/>
    <n v="123.6"/>
    <n v="136.80000000000001"/>
    <x v="180"/>
    <n v="132.19999999999999"/>
    <n v="136.80000000000001"/>
    <x v="166"/>
  </r>
  <r>
    <x v="0"/>
    <x v="6"/>
    <x v="0"/>
    <x v="127"/>
    <x v="166"/>
    <x v="162"/>
    <x v="147"/>
    <n v="123.9"/>
    <n v="135.5"/>
    <n v="131.69999999999999"/>
    <n v="121.3"/>
    <n v="108.4"/>
    <n v="138.9"/>
    <n v="137"/>
    <n v="155.80000000000001"/>
    <n v="137.4"/>
    <n v="162.69999999999999"/>
    <n v="150.6"/>
    <n v="145.1"/>
    <n v="149.9"/>
    <n v="147.69999999999999"/>
    <n v="146.19999999999999"/>
    <n v="150.1"/>
    <n v="149.6"/>
    <n v="128.6"/>
    <n v="142.9"/>
    <x v="181"/>
    <n v="133.5"/>
    <n v="141.69999999999999"/>
    <x v="167"/>
  </r>
  <r>
    <x v="1"/>
    <x v="6"/>
    <x v="0"/>
    <x v="142"/>
    <x v="167"/>
    <x v="163"/>
    <x v="161"/>
    <n v="118.1"/>
    <n v="135.19999999999999"/>
    <n v="130.5"/>
    <n v="118.2"/>
    <n v="110.4"/>
    <n v="140.4"/>
    <n v="128.1"/>
    <n v="153.19999999999999"/>
    <n v="137.30000000000001"/>
    <n v="164.7"/>
    <n v="143"/>
    <n v="130.4"/>
    <n v="141.1"/>
    <n v="147.69999999999999"/>
    <n v="128.6"/>
    <n v="136.30000000000001"/>
    <n v="137.80000000000001"/>
    <n v="118.6"/>
    <n v="131.9"/>
    <x v="182"/>
    <n v="131.69999999999999"/>
    <n v="131.80000000000001"/>
    <x v="155"/>
  </r>
  <r>
    <x v="2"/>
    <x v="6"/>
    <x v="0"/>
    <x v="133"/>
    <x v="168"/>
    <x v="164"/>
    <x v="152"/>
    <n v="121.8"/>
    <n v="135.4"/>
    <n v="131.30000000000001"/>
    <n v="120.3"/>
    <n v="109.1"/>
    <n v="139.4"/>
    <n v="133.30000000000001"/>
    <n v="154.6"/>
    <n v="137.4"/>
    <n v="163.19999999999999"/>
    <n v="147.6"/>
    <n v="139"/>
    <n v="146.4"/>
    <n v="147.69999999999999"/>
    <n v="139.5"/>
    <n v="143.6"/>
    <n v="145.1"/>
    <n v="123.3"/>
    <n v="136.69999999999999"/>
    <x v="176"/>
    <n v="132.80000000000001"/>
    <n v="136.9"/>
    <x v="168"/>
  </r>
  <r>
    <x v="0"/>
    <x v="6"/>
    <x v="1"/>
    <x v="130"/>
    <x v="169"/>
    <x v="149"/>
    <x v="156"/>
    <n v="124.1"/>
    <n v="135.80000000000001"/>
    <n v="128.69999999999999"/>
    <n v="121.5"/>
    <n v="108.3"/>
    <n v="139.19999999999999"/>
    <n v="137.4"/>
    <n v="156.19999999999999"/>
    <n v="137.19999999999999"/>
    <n v="162.80000000000001"/>
    <n v="150.5"/>
    <n v="146.1"/>
    <n v="149.9"/>
    <n v="148.5"/>
    <n v="145.30000000000001"/>
    <n v="150.1"/>
    <n v="149.9"/>
    <n v="129.19999999999999"/>
    <n v="143.4"/>
    <x v="183"/>
    <n v="134.9"/>
    <n v="142.19999999999999"/>
    <x v="167"/>
  </r>
  <r>
    <x v="1"/>
    <x v="6"/>
    <x v="1"/>
    <x v="143"/>
    <x v="170"/>
    <x v="165"/>
    <x v="161"/>
    <n v="118.4"/>
    <n v="137"/>
    <n v="131.6"/>
    <n v="119.9"/>
    <n v="110.4"/>
    <n v="140.80000000000001"/>
    <n v="128.30000000000001"/>
    <n v="153.5"/>
    <n v="138"/>
    <n v="164.9"/>
    <n v="143.30000000000001"/>
    <n v="130.80000000000001"/>
    <n v="141.4"/>
    <n v="148.5"/>
    <n v="127.1"/>
    <n v="136.6"/>
    <n v="138.5"/>
    <n v="119.2"/>
    <n v="132.19999999999999"/>
    <x v="182"/>
    <n v="133"/>
    <n v="132.4"/>
    <x v="169"/>
  </r>
  <r>
    <x v="2"/>
    <x v="6"/>
    <x v="1"/>
    <x v="135"/>
    <x v="171"/>
    <x v="166"/>
    <x v="162"/>
    <n v="122"/>
    <n v="136.4"/>
    <n v="129.69999999999999"/>
    <n v="121"/>
    <n v="109"/>
    <n v="139.69999999999999"/>
    <n v="133.6"/>
    <n v="154.9"/>
    <n v="137.5"/>
    <n v="163.4"/>
    <n v="147.69999999999999"/>
    <n v="139.69999999999999"/>
    <n v="146.5"/>
    <n v="148.5"/>
    <n v="138.4"/>
    <n v="143.69999999999999"/>
    <n v="145.6"/>
    <n v="123.9"/>
    <n v="137.1"/>
    <x v="184"/>
    <n v="134.1"/>
    <n v="137.4"/>
    <x v="170"/>
  </r>
  <r>
    <x v="0"/>
    <x v="6"/>
    <x v="2"/>
    <x v="136"/>
    <x v="172"/>
    <x v="167"/>
    <x v="156"/>
    <n v="124.1"/>
    <n v="136.1"/>
    <n v="128.19999999999999"/>
    <n v="122.3"/>
    <n v="108.3"/>
    <n v="138.9"/>
    <n v="137.4"/>
    <n v="156.4"/>
    <n v="137.30000000000001"/>
    <n v="162.9"/>
    <n v="150.80000000000001"/>
    <n v="146.1"/>
    <n v="150.1"/>
    <n v="149"/>
    <n v="146.4"/>
    <n v="150"/>
    <n v="150.4"/>
    <n v="129.9"/>
    <n v="143.80000000000001"/>
    <x v="183"/>
    <n v="134"/>
    <n v="142.4"/>
    <x v="171"/>
  </r>
  <r>
    <x v="1"/>
    <x v="6"/>
    <x v="2"/>
    <x v="149"/>
    <x v="173"/>
    <x v="129"/>
    <x v="140"/>
    <n v="118.4"/>
    <n v="139.4"/>
    <n v="141.19999999999999"/>
    <n v="120.7"/>
    <n v="110.4"/>
    <n v="140.69999999999999"/>
    <n v="128.5"/>
    <n v="153.9"/>
    <n v="139.6"/>
    <n v="165.3"/>
    <n v="143.5"/>
    <n v="131.19999999999999"/>
    <n v="141.6"/>
    <n v="149"/>
    <n v="128.80000000000001"/>
    <n v="136.80000000000001"/>
    <n v="139.19999999999999"/>
    <n v="119.9"/>
    <n v="133"/>
    <x v="185"/>
    <n v="132.5"/>
    <n v="132.80000000000001"/>
    <x v="172"/>
  </r>
  <r>
    <x v="2"/>
    <x v="6"/>
    <x v="2"/>
    <x v="150"/>
    <x v="169"/>
    <x v="138"/>
    <x v="154"/>
    <n v="122"/>
    <n v="137.6"/>
    <n v="132.6"/>
    <n v="121.8"/>
    <n v="109"/>
    <n v="139.5"/>
    <n v="133.69999999999999"/>
    <n v="155.19999999999999"/>
    <n v="138.1"/>
    <n v="163.5"/>
    <n v="147.9"/>
    <n v="139.9"/>
    <n v="146.69999999999999"/>
    <n v="149"/>
    <n v="139.69999999999999"/>
    <n v="143.80000000000001"/>
    <n v="146.19999999999999"/>
    <n v="124.6"/>
    <n v="137.69999999999999"/>
    <x v="184"/>
    <n v="133.4"/>
    <n v="137.69999999999999"/>
    <x v="156"/>
  </r>
  <r>
    <x v="0"/>
    <x v="6"/>
    <x v="3"/>
    <x v="151"/>
    <x v="174"/>
    <x v="98"/>
    <x v="163"/>
    <n v="124.05"/>
    <n v="139.89999999999998"/>
    <n v="130.80000000000001"/>
    <n v="123.69999999999999"/>
    <n v="108.8"/>
    <n v="139.10000000000002"/>
    <n v="137.55000000000001"/>
    <n v="156.4"/>
    <n v="138.25"/>
    <n v="163.10000000000002"/>
    <n v="151.05000000000001"/>
    <n v="146.35"/>
    <n v="150.39999999999998"/>
    <n v="149.55000000000001"/>
    <n v="146.65"/>
    <n v="149.75"/>
    <n v="150.85000000000002"/>
    <n v="130.05000000000001"/>
    <n v="144.85000000000002"/>
    <x v="186"/>
    <n v="133.94999999999999"/>
    <n v="142.65"/>
    <x v="152"/>
  </r>
  <r>
    <x v="1"/>
    <x v="6"/>
    <x v="3"/>
    <x v="152"/>
    <x v="175"/>
    <x v="168"/>
    <x v="164"/>
    <n v="118.5"/>
    <n v="144.55000000000001"/>
    <n v="151.39999999999998"/>
    <n v="122.55000000000001"/>
    <n v="110.80000000000001"/>
    <n v="140.85"/>
    <n v="128.69999999999999"/>
    <n v="154.19999999999999"/>
    <n v="141.69999999999999"/>
    <n v="165.75"/>
    <n v="143.75"/>
    <n v="131.44999999999999"/>
    <n v="141.89999999999998"/>
    <n v="149.55000000000001"/>
    <n v="129.10000000000002"/>
    <n v="137"/>
    <n v="139.5"/>
    <n v="120"/>
    <n v="133.5"/>
    <x v="187"/>
    <n v="132.55000000000001"/>
    <n v="133.05000000000001"/>
    <x v="151"/>
  </r>
  <r>
    <x v="2"/>
    <x v="6"/>
    <x v="3"/>
    <x v="153"/>
    <x v="176"/>
    <x v="169"/>
    <x v="147"/>
    <n v="122"/>
    <n v="142.05000000000001"/>
    <n v="137.80000000000001"/>
    <n v="123.35"/>
    <n v="109.45"/>
    <n v="139.69999999999999"/>
    <n v="133.85"/>
    <n v="155.35"/>
    <n v="139.5"/>
    <n v="163.80000000000001"/>
    <n v="148.15"/>
    <n v="140.15"/>
    <n v="147"/>
    <n v="149.55000000000001"/>
    <n v="140"/>
    <n v="143.75"/>
    <n v="146.55000000000001"/>
    <n v="124.75"/>
    <n v="138.44999999999999"/>
    <x v="188"/>
    <n v="133.4"/>
    <n v="137.94999999999999"/>
    <x v="171"/>
  </r>
  <r>
    <x v="0"/>
    <x v="6"/>
    <x v="4"/>
    <x v="134"/>
    <x v="177"/>
    <x v="170"/>
    <x v="158"/>
    <n v="124"/>
    <n v="143.69999999999999"/>
    <n v="133.4"/>
    <n v="125.1"/>
    <n v="109.3"/>
    <n v="139.30000000000001"/>
    <n v="137.69999999999999"/>
    <n v="156.4"/>
    <n v="139.19999999999999"/>
    <n v="163.30000000000001"/>
    <n v="151.30000000000001"/>
    <n v="146.6"/>
    <n v="150.69999999999999"/>
    <n v="150.1"/>
    <n v="146.9"/>
    <n v="149.5"/>
    <n v="151.30000000000001"/>
    <n v="130.19999999999999"/>
    <n v="145.9"/>
    <x v="189"/>
    <n v="133.9"/>
    <n v="142.9"/>
    <x v="163"/>
  </r>
  <r>
    <x v="1"/>
    <x v="6"/>
    <x v="4"/>
    <x v="154"/>
    <x v="178"/>
    <x v="141"/>
    <x v="147"/>
    <n v="118.6"/>
    <n v="149.69999999999999"/>
    <n v="161.6"/>
    <n v="124.4"/>
    <n v="111.2"/>
    <n v="141"/>
    <n v="128.9"/>
    <n v="154.5"/>
    <n v="143.80000000000001"/>
    <n v="166.2"/>
    <n v="144"/>
    <n v="131.69999999999999"/>
    <n v="142.19999999999999"/>
    <n v="150.1"/>
    <n v="129.4"/>
    <n v="137.19999999999999"/>
    <n v="139.80000000000001"/>
    <n v="120.1"/>
    <n v="134"/>
    <x v="173"/>
    <n v="132.6"/>
    <n v="133.30000000000001"/>
    <x v="173"/>
  </r>
  <r>
    <x v="2"/>
    <x v="6"/>
    <x v="4"/>
    <x v="142"/>
    <x v="179"/>
    <x v="171"/>
    <x v="156"/>
    <n v="122"/>
    <n v="146.5"/>
    <n v="143"/>
    <n v="124.9"/>
    <n v="109.9"/>
    <n v="139.9"/>
    <n v="134"/>
    <n v="155.5"/>
    <n v="140.9"/>
    <n v="164.1"/>
    <n v="148.4"/>
    <n v="140.4"/>
    <n v="147.30000000000001"/>
    <n v="150.1"/>
    <n v="140.30000000000001"/>
    <n v="143.69999999999999"/>
    <n v="146.9"/>
    <n v="124.9"/>
    <n v="139.19999999999999"/>
    <x v="190"/>
    <n v="133.4"/>
    <n v="138.19999999999999"/>
    <x v="174"/>
  </r>
  <r>
    <x v="0"/>
    <x v="6"/>
    <x v="5"/>
    <x v="150"/>
    <x v="180"/>
    <x v="172"/>
    <x v="153"/>
    <n v="124.3"/>
    <n v="143.30000000000001"/>
    <n v="140.6"/>
    <n v="128.69999999999999"/>
    <n v="110.6"/>
    <n v="140.4"/>
    <n v="138"/>
    <n v="156.6"/>
    <n v="141"/>
    <n v="164.2"/>
    <n v="151.4"/>
    <n v="146.5"/>
    <n v="150.69999999999999"/>
    <n v="149.4"/>
    <n v="147.80000000000001"/>
    <n v="149.6"/>
    <n v="151.69999999999999"/>
    <n v="130.19999999999999"/>
    <n v="146.4"/>
    <x v="191"/>
    <n v="134.80000000000001"/>
    <n v="143.30000000000001"/>
    <x v="175"/>
  </r>
  <r>
    <x v="1"/>
    <x v="6"/>
    <x v="5"/>
    <x v="155"/>
    <x v="181"/>
    <x v="173"/>
    <x v="155"/>
    <n v="118.6"/>
    <n v="150.9"/>
    <n v="169.8"/>
    <n v="127.4"/>
    <n v="111.8"/>
    <n v="141"/>
    <n v="129"/>
    <n v="155.1"/>
    <n v="145.6"/>
    <n v="166.7"/>
    <n v="144.30000000000001"/>
    <n v="131.69999999999999"/>
    <n v="142.4"/>
    <n v="149.4"/>
    <n v="130.5"/>
    <n v="137.4"/>
    <n v="140.30000000000001"/>
    <n v="119.6"/>
    <n v="134.30000000000001"/>
    <x v="192"/>
    <n v="133.69999999999999"/>
    <n v="133.6"/>
    <x v="157"/>
  </r>
  <r>
    <x v="2"/>
    <x v="6"/>
    <x v="5"/>
    <x v="156"/>
    <x v="182"/>
    <x v="157"/>
    <x v="165"/>
    <n v="122.2"/>
    <n v="146.80000000000001"/>
    <n v="150.5"/>
    <n v="128.30000000000001"/>
    <n v="111"/>
    <n v="140.6"/>
    <n v="134.19999999999999"/>
    <n v="155.9"/>
    <n v="142.69999999999999"/>
    <n v="164.9"/>
    <n v="148.6"/>
    <n v="140.4"/>
    <n v="147.4"/>
    <n v="149.4"/>
    <n v="141.19999999999999"/>
    <n v="143.80000000000001"/>
    <n v="147.4"/>
    <n v="124.6"/>
    <n v="139.6"/>
    <x v="193"/>
    <n v="134.30000000000001"/>
    <n v="138.6"/>
    <x v="176"/>
  </r>
  <r>
    <x v="0"/>
    <x v="6"/>
    <x v="6"/>
    <x v="137"/>
    <x v="183"/>
    <x v="174"/>
    <x v="166"/>
    <n v="124.4"/>
    <n v="146.4"/>
    <n v="150.1"/>
    <n v="130.6"/>
    <n v="110.8"/>
    <n v="141.69999999999999"/>
    <n v="138.5"/>
    <n v="156.69999999999999"/>
    <n v="143"/>
    <n v="164.5"/>
    <n v="151.6"/>
    <n v="146.6"/>
    <n v="150.9"/>
    <n v="150.6"/>
    <n v="146.80000000000001"/>
    <n v="150"/>
    <n v="152.19999999999999"/>
    <n v="131.19999999999999"/>
    <n v="147.5"/>
    <x v="194"/>
    <n v="136.1"/>
    <n v="144.19999999999999"/>
    <x v="177"/>
  </r>
  <r>
    <x v="1"/>
    <x v="6"/>
    <x v="6"/>
    <x v="157"/>
    <x v="184"/>
    <x v="175"/>
    <x v="167"/>
    <n v="119.3"/>
    <n v="154.69999999999999"/>
    <n v="180.1"/>
    <n v="128.9"/>
    <n v="111.8"/>
    <n v="141.6"/>
    <n v="129.5"/>
    <n v="155.6"/>
    <n v="147.69999999999999"/>
    <n v="167.2"/>
    <n v="144.69999999999999"/>
    <n v="131.9"/>
    <n v="142.69999999999999"/>
    <n v="150.6"/>
    <n v="127"/>
    <n v="137.69999999999999"/>
    <n v="140.80000000000001"/>
    <n v="120.6"/>
    <n v="135"/>
    <x v="195"/>
    <n v="135.1"/>
    <n v="134.5"/>
    <x v="178"/>
  </r>
  <r>
    <x v="2"/>
    <x v="6"/>
    <x v="6"/>
    <x v="146"/>
    <x v="185"/>
    <x v="139"/>
    <x v="168"/>
    <n v="122.5"/>
    <n v="150.30000000000001"/>
    <n v="160.30000000000001"/>
    <n v="130"/>
    <n v="111.1"/>
    <n v="141.69999999999999"/>
    <n v="134.69999999999999"/>
    <n v="156.19999999999999"/>
    <n v="144.69999999999999"/>
    <n v="165.2"/>
    <n v="148.9"/>
    <n v="140.5"/>
    <n v="147.6"/>
    <n v="150.6"/>
    <n v="139.30000000000001"/>
    <n v="144.19999999999999"/>
    <n v="147.9"/>
    <n v="125.6"/>
    <n v="140.5"/>
    <x v="196"/>
    <n v="135.69999999999999"/>
    <n v="139.5"/>
    <x v="179"/>
  </r>
  <r>
    <x v="0"/>
    <x v="6"/>
    <x v="7"/>
    <x v="140"/>
    <x v="186"/>
    <x v="158"/>
    <x v="169"/>
    <n v="124.7"/>
    <n v="145.5"/>
    <n v="156.19999999999999"/>
    <n v="131.5"/>
    <n v="111.7"/>
    <n v="142.69999999999999"/>
    <n v="138.5"/>
    <n v="156.9"/>
    <n v="144"/>
    <n v="165.1"/>
    <n v="151.80000000000001"/>
    <n v="146.6"/>
    <n v="151.1"/>
    <n v="151.6"/>
    <n v="146.4"/>
    <n v="150.19999999999999"/>
    <n v="152.69999999999999"/>
    <n v="131.4"/>
    <n v="148"/>
    <x v="197"/>
    <n v="138.80000000000001"/>
    <n v="144.9"/>
    <x v="180"/>
  </r>
  <r>
    <x v="1"/>
    <x v="6"/>
    <x v="7"/>
    <x v="158"/>
    <x v="187"/>
    <x v="176"/>
    <x v="170"/>
    <n v="119.9"/>
    <n v="153.9"/>
    <n v="189.1"/>
    <n v="129.80000000000001"/>
    <n v="112.7"/>
    <n v="142.5"/>
    <n v="129.80000000000001"/>
    <n v="156.19999999999999"/>
    <n v="149.1"/>
    <n v="167.9"/>
    <n v="145"/>
    <n v="132.19999999999999"/>
    <n v="143"/>
    <n v="151.6"/>
    <n v="125.5"/>
    <n v="138.1"/>
    <n v="141.5"/>
    <n v="120.8"/>
    <n v="135.4"/>
    <x v="198"/>
    <n v="137.80000000000001"/>
    <n v="135.30000000000001"/>
    <x v="179"/>
  </r>
  <r>
    <x v="2"/>
    <x v="6"/>
    <x v="7"/>
    <x v="159"/>
    <x v="188"/>
    <x v="177"/>
    <x v="171"/>
    <n v="122.9"/>
    <n v="149.4"/>
    <n v="167.4"/>
    <n v="130.9"/>
    <n v="112"/>
    <n v="142.6"/>
    <n v="134.9"/>
    <n v="156.6"/>
    <n v="145.9"/>
    <n v="165.8"/>
    <n v="149.1"/>
    <n v="140.6"/>
    <n v="147.9"/>
    <n v="151.6"/>
    <n v="138.5"/>
    <n v="144.5"/>
    <n v="148.5"/>
    <n v="125.8"/>
    <n v="140.9"/>
    <x v="199"/>
    <n v="138.4"/>
    <n v="140.19999999999999"/>
    <x v="181"/>
  </r>
  <r>
    <x v="0"/>
    <x v="6"/>
    <x v="8"/>
    <x v="159"/>
    <x v="186"/>
    <x v="141"/>
    <x v="172"/>
    <n v="125.1"/>
    <n v="143.80000000000001"/>
    <n v="163.4"/>
    <n v="132.19999999999999"/>
    <n v="112.8"/>
    <n v="144.19999999999999"/>
    <n v="138.5"/>
    <n v="157.19999999999999"/>
    <n v="145.5"/>
    <n v="165.7"/>
    <n v="151.69999999999999"/>
    <n v="146.6"/>
    <n v="151"/>
    <n v="152.19999999999999"/>
    <n v="146.9"/>
    <n v="150.30000000000001"/>
    <n v="153.4"/>
    <n v="131.6"/>
    <n v="148.30000000000001"/>
    <x v="200"/>
    <n v="140.19999999999999"/>
    <n v="145.4"/>
    <x v="182"/>
  </r>
  <r>
    <x v="1"/>
    <x v="6"/>
    <x v="8"/>
    <x v="160"/>
    <x v="189"/>
    <x v="178"/>
    <x v="170"/>
    <n v="120.8"/>
    <n v="149.80000000000001"/>
    <n v="192.4"/>
    <n v="130.30000000000001"/>
    <n v="114"/>
    <n v="143.80000000000001"/>
    <n v="130"/>
    <n v="156.4"/>
    <n v="149.5"/>
    <n v="168.6"/>
    <n v="145.30000000000001"/>
    <n v="132.19999999999999"/>
    <n v="143.30000000000001"/>
    <n v="152.19999999999999"/>
    <n v="126.6"/>
    <n v="138.30000000000001"/>
    <n v="141.9"/>
    <n v="121.2"/>
    <n v="135.9"/>
    <x v="190"/>
    <n v="139"/>
    <n v="135.69999999999999"/>
    <x v="183"/>
  </r>
  <r>
    <x v="2"/>
    <x v="6"/>
    <x v="8"/>
    <x v="161"/>
    <x v="190"/>
    <x v="179"/>
    <x v="173"/>
    <n v="123.5"/>
    <n v="146.6"/>
    <n v="173.2"/>
    <n v="131.6"/>
    <n v="113.2"/>
    <n v="144.1"/>
    <n v="135"/>
    <n v="156.80000000000001"/>
    <n v="147"/>
    <n v="166.5"/>
    <n v="149.19999999999999"/>
    <n v="140.6"/>
    <n v="147.9"/>
    <n v="152.19999999999999"/>
    <n v="139.19999999999999"/>
    <n v="144.6"/>
    <n v="149"/>
    <n v="126.1"/>
    <n v="141.30000000000001"/>
    <x v="181"/>
    <n v="139.69999999999999"/>
    <n v="140.69999999999999"/>
    <x v="184"/>
  </r>
  <r>
    <x v="0"/>
    <x v="6"/>
    <x v="9"/>
    <x v="162"/>
    <x v="191"/>
    <x v="180"/>
    <x v="174"/>
    <n v="125.6"/>
    <n v="145.69999999999999"/>
    <n v="178.8"/>
    <n v="133.1"/>
    <n v="113.6"/>
    <n v="145.5"/>
    <n v="138.6"/>
    <n v="157.4"/>
    <n v="148.30000000000001"/>
    <n v="166.3"/>
    <n v="151.69999999999999"/>
    <n v="146.69999999999999"/>
    <n v="151"/>
    <n v="153"/>
    <n v="147.69999999999999"/>
    <n v="150.6"/>
    <n v="153.69999999999999"/>
    <n v="131.69999999999999"/>
    <n v="148.69999999999999"/>
    <x v="201"/>
    <n v="140.30000000000001"/>
    <n v="145.69999999999999"/>
    <x v="185"/>
  </r>
  <r>
    <x v="1"/>
    <x v="6"/>
    <x v="9"/>
    <x v="163"/>
    <x v="192"/>
    <x v="181"/>
    <x v="175"/>
    <n v="121.1"/>
    <n v="150.6"/>
    <n v="207.2"/>
    <n v="131.19999999999999"/>
    <n v="114.8"/>
    <n v="145.19999999999999"/>
    <n v="130.19999999999999"/>
    <n v="156.80000000000001"/>
    <n v="151.9"/>
    <n v="169.3"/>
    <n v="145.9"/>
    <n v="132.4"/>
    <n v="143.9"/>
    <n v="153"/>
    <n v="128.9"/>
    <n v="138.69999999999999"/>
    <n v="142.4"/>
    <n v="121.5"/>
    <n v="136.19999999999999"/>
    <x v="202"/>
    <n v="139.5"/>
    <n v="136"/>
    <x v="186"/>
  </r>
  <r>
    <x v="2"/>
    <x v="6"/>
    <x v="9"/>
    <x v="164"/>
    <x v="193"/>
    <x v="182"/>
    <x v="176"/>
    <n v="123.9"/>
    <n v="148"/>
    <n v="188.4"/>
    <n v="132.5"/>
    <n v="114"/>
    <n v="145.4"/>
    <n v="135.1"/>
    <n v="157.1"/>
    <n v="149.6"/>
    <n v="167.1"/>
    <n v="149.4"/>
    <n v="140.80000000000001"/>
    <n v="148.19999999999999"/>
    <n v="153"/>
    <n v="140.6"/>
    <n v="145"/>
    <n v="149.4"/>
    <n v="126.3"/>
    <n v="141.69999999999999"/>
    <x v="203"/>
    <n v="140"/>
    <n v="141"/>
    <x v="187"/>
  </r>
  <r>
    <x v="0"/>
    <x v="6"/>
    <x v="10"/>
    <x v="164"/>
    <x v="194"/>
    <x v="133"/>
    <x v="177"/>
    <n v="126"/>
    <n v="146.19999999999999"/>
    <n v="191.4"/>
    <n v="136.19999999999999"/>
    <n v="113.8"/>
    <n v="147.30000000000001"/>
    <n v="138.69999999999999"/>
    <n v="157.69999999999999"/>
    <n v="150.9"/>
    <n v="167.2"/>
    <n v="152.30000000000001"/>
    <n v="147"/>
    <n v="151.5"/>
    <n v="153.5"/>
    <n v="148.4"/>
    <n v="150.9"/>
    <n v="154.30000000000001"/>
    <n v="132.1"/>
    <n v="149.1"/>
    <x v="204"/>
    <n v="140.6"/>
    <n v="146.1"/>
    <x v="188"/>
  </r>
  <r>
    <x v="1"/>
    <x v="6"/>
    <x v="10"/>
    <x v="165"/>
    <x v="195"/>
    <x v="183"/>
    <x v="178"/>
    <n v="121.5"/>
    <n v="148.80000000000001"/>
    <n v="215.7"/>
    <n v="134.6"/>
    <n v="115"/>
    <n v="146.30000000000001"/>
    <n v="130.5"/>
    <n v="157.19999999999999"/>
    <n v="153.6"/>
    <n v="169.9"/>
    <n v="146.30000000000001"/>
    <n v="132.6"/>
    <n v="144.19999999999999"/>
    <n v="153.5"/>
    <n v="132.19999999999999"/>
    <n v="139.1"/>
    <n v="142.80000000000001"/>
    <n v="121.7"/>
    <n v="136.69999999999999"/>
    <x v="205"/>
    <n v="139.80000000000001"/>
    <n v="136.30000000000001"/>
    <x v="189"/>
  </r>
  <r>
    <x v="2"/>
    <x v="6"/>
    <x v="10"/>
    <x v="166"/>
    <x v="196"/>
    <x v="184"/>
    <x v="179"/>
    <n v="124.3"/>
    <n v="147.4"/>
    <n v="199.6"/>
    <n v="135.69999999999999"/>
    <n v="114.2"/>
    <n v="147"/>
    <n v="135.30000000000001"/>
    <n v="157.5"/>
    <n v="151.9"/>
    <n v="167.9"/>
    <n v="149.9"/>
    <n v="141"/>
    <n v="148.6"/>
    <n v="153.5"/>
    <n v="142.30000000000001"/>
    <n v="145.30000000000001"/>
    <n v="149.9"/>
    <n v="126.6"/>
    <n v="142.1"/>
    <x v="183"/>
    <n v="140.30000000000001"/>
    <n v="141.30000000000001"/>
    <x v="190"/>
  </r>
  <r>
    <x v="0"/>
    <x v="6"/>
    <x v="11"/>
    <x v="167"/>
    <x v="197"/>
    <x v="185"/>
    <x v="180"/>
    <n v="127.5"/>
    <n v="144.30000000000001"/>
    <n v="209.5"/>
    <n v="138.80000000000001"/>
    <n v="113.6"/>
    <n v="149.1"/>
    <n v="139.30000000000001"/>
    <n v="158.30000000000001"/>
    <n v="154.30000000000001"/>
    <n v="167.8"/>
    <n v="152.6"/>
    <n v="147.30000000000001"/>
    <n v="151.9"/>
    <n v="152.80000000000001"/>
    <n v="149.9"/>
    <n v="151.19999999999999"/>
    <n v="154.80000000000001"/>
    <n v="135"/>
    <n v="149.5"/>
    <x v="206"/>
    <n v="140.6"/>
    <n v="147.1"/>
    <x v="191"/>
  </r>
  <r>
    <x v="1"/>
    <x v="6"/>
    <x v="11"/>
    <x v="168"/>
    <x v="198"/>
    <x v="186"/>
    <x v="181"/>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x v="207"/>
    <n v="140.19999999999999"/>
    <n v="137.69999999999999"/>
    <x v="185"/>
  </r>
  <r>
    <x v="2"/>
    <x v="6"/>
    <x v="11"/>
    <x v="163"/>
    <x v="199"/>
    <x v="187"/>
    <x v="182"/>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x v="208"/>
    <n v="140.4"/>
    <n v="142.5"/>
    <x v="192"/>
  </r>
  <r>
    <x v="0"/>
    <x v="7"/>
    <x v="0"/>
    <x v="169"/>
    <x v="200"/>
    <x v="188"/>
    <x v="183"/>
    <n v="132"/>
    <n v="142.19999999999999"/>
    <n v="191.5"/>
    <n v="141.1"/>
    <n v="113.8"/>
    <n v="151.6"/>
    <n v="139.69999999999999"/>
    <n v="158.69999999999999"/>
    <n v="153"/>
    <n v="168.6"/>
    <n v="152.80000000000001"/>
    <n v="147.4"/>
    <n v="152.1"/>
    <n v="153.9"/>
    <n v="150.4"/>
    <n v="151.69999999999999"/>
    <n v="155.69999999999999"/>
    <n v="136.30000000000001"/>
    <n v="150.1"/>
    <x v="209"/>
    <n v="142.5"/>
    <n v="148.1"/>
    <x v="193"/>
  </r>
  <r>
    <x v="1"/>
    <x v="7"/>
    <x v="0"/>
    <x v="170"/>
    <x v="201"/>
    <x v="189"/>
    <x v="184"/>
    <n v="126.3"/>
    <n v="144.4"/>
    <n v="207.8"/>
    <n v="139.1"/>
    <n v="114.8"/>
    <n v="149.5"/>
    <n v="131.1"/>
    <n v="158.5"/>
    <n v="154.4"/>
    <n v="170.8"/>
    <n v="147"/>
    <n v="133.19999999999999"/>
    <n v="144.9"/>
    <n v="153.9"/>
    <n v="135.1"/>
    <n v="140.1"/>
    <n v="143.80000000000001"/>
    <n v="126.1"/>
    <n v="137.19999999999999"/>
    <x v="210"/>
    <n v="142.1"/>
    <n v="138.4"/>
    <x v="194"/>
  </r>
  <r>
    <x v="2"/>
    <x v="7"/>
    <x v="0"/>
    <x v="171"/>
    <x v="202"/>
    <x v="190"/>
    <x v="185"/>
    <n v="129.9"/>
    <n v="143.19999999999999"/>
    <n v="197"/>
    <n v="140.4"/>
    <n v="114.1"/>
    <n v="150.9"/>
    <n v="136.1"/>
    <n v="158.6"/>
    <n v="153.5"/>
    <n v="169.2"/>
    <n v="150.5"/>
    <n v="141.5"/>
    <n v="149.19999999999999"/>
    <n v="153.9"/>
    <n v="144.6"/>
    <n v="146.19999999999999"/>
    <n v="151.19999999999999"/>
    <n v="130.9"/>
    <n v="142.80000000000001"/>
    <x v="186"/>
    <n v="142.30000000000001"/>
    <n v="143.4"/>
    <x v="195"/>
  </r>
  <r>
    <x v="0"/>
    <x v="7"/>
    <x v="1"/>
    <x v="172"/>
    <x v="203"/>
    <x v="191"/>
    <x v="186"/>
    <n v="133.69999999999999"/>
    <n v="140.69999999999999"/>
    <n v="165.1"/>
    <n v="141.80000000000001"/>
    <n v="113.1"/>
    <n v="152.80000000000001"/>
    <n v="140.1"/>
    <n v="159.19999999999999"/>
    <n v="149.80000000000001"/>
    <n v="169.4"/>
    <n v="153"/>
    <n v="147.5"/>
    <n v="152.30000000000001"/>
    <n v="154.80000000000001"/>
    <n v="152.30000000000001"/>
    <n v="151.80000000000001"/>
    <n v="156.19999999999999"/>
    <n v="136"/>
    <n v="150.4"/>
    <x v="211"/>
    <n v="143.4"/>
    <n v="148.4"/>
    <x v="192"/>
  </r>
  <r>
    <x v="1"/>
    <x v="7"/>
    <x v="1"/>
    <x v="173"/>
    <x v="201"/>
    <x v="192"/>
    <x v="187"/>
    <n v="127.4"/>
    <n v="143.1"/>
    <n v="181.7"/>
    <n v="139.6"/>
    <n v="114.6"/>
    <n v="150.4"/>
    <n v="131.5"/>
    <n v="159"/>
    <n v="151.69999999999999"/>
    <n v="172"/>
    <n v="147.30000000000001"/>
    <n v="133.5"/>
    <n v="145.19999999999999"/>
    <n v="154.80000000000001"/>
    <n v="138.9"/>
    <n v="140.4"/>
    <n v="144.4"/>
    <n v="125.2"/>
    <n v="137.69999999999999"/>
    <x v="212"/>
    <n v="143.5"/>
    <n v="138.4"/>
    <x v="196"/>
  </r>
  <r>
    <x v="2"/>
    <x v="7"/>
    <x v="1"/>
    <x v="174"/>
    <x v="203"/>
    <x v="193"/>
    <x v="188"/>
    <n v="131.4"/>
    <n v="141.80000000000001"/>
    <n v="170.7"/>
    <n v="141.1"/>
    <n v="113.6"/>
    <n v="152"/>
    <n v="136.5"/>
    <n v="159.1"/>
    <n v="150.5"/>
    <n v="170.1"/>
    <n v="150.80000000000001"/>
    <n v="141.69999999999999"/>
    <n v="149.5"/>
    <n v="154.80000000000001"/>
    <n v="147.19999999999999"/>
    <n v="146.4"/>
    <n v="151.69999999999999"/>
    <n v="130.30000000000001"/>
    <n v="143.19999999999999"/>
    <x v="213"/>
    <n v="143.4"/>
    <n v="143.6"/>
    <x v="197"/>
  </r>
  <r>
    <x v="0"/>
    <x v="7"/>
    <x v="2"/>
    <x v="175"/>
    <x v="204"/>
    <x v="194"/>
    <x v="189"/>
    <n v="133.30000000000001"/>
    <n v="141.80000000000001"/>
    <n v="152.30000000000001"/>
    <n v="141.80000000000001"/>
    <n v="112.6"/>
    <n v="154"/>
    <n v="140.1"/>
    <n v="160"/>
    <n v="148.19999999999999"/>
    <n v="170.5"/>
    <n v="153.4"/>
    <n v="147.6"/>
    <n v="152.5"/>
    <n v="154.5"/>
    <n v="153.4"/>
    <n v="151.5"/>
    <n v="156.69999999999999"/>
    <n v="135.80000000000001"/>
    <n v="151.19999999999999"/>
    <x v="214"/>
    <n v="145.1"/>
    <n v="148.6"/>
    <x v="198"/>
  </r>
  <r>
    <x v="1"/>
    <x v="7"/>
    <x v="2"/>
    <x v="176"/>
    <x v="203"/>
    <x v="195"/>
    <x v="190"/>
    <n v="127.5"/>
    <n v="143.30000000000001"/>
    <n v="167"/>
    <n v="139.69999999999999"/>
    <n v="114.4"/>
    <n v="151.5"/>
    <n v="131.9"/>
    <n v="159.1"/>
    <n v="150.1"/>
    <n v="173.3"/>
    <n v="147.69999999999999"/>
    <n v="133.80000000000001"/>
    <n v="145.6"/>
    <n v="154.5"/>
    <n v="141.4"/>
    <n v="140.80000000000001"/>
    <n v="145"/>
    <n v="124.6"/>
    <n v="137.9"/>
    <x v="193"/>
    <n v="145.30000000000001"/>
    <n v="138.69999999999999"/>
    <x v="199"/>
  </r>
  <r>
    <x v="2"/>
    <x v="7"/>
    <x v="2"/>
    <x v="177"/>
    <x v="205"/>
    <x v="196"/>
    <x v="191"/>
    <n v="131.19999999999999"/>
    <n v="142.5"/>
    <n v="157.30000000000001"/>
    <n v="141.1"/>
    <n v="113.2"/>
    <n v="153.19999999999999"/>
    <n v="136.69999999999999"/>
    <n v="159.6"/>
    <n v="148.9"/>
    <n v="171.2"/>
    <n v="151.19999999999999"/>
    <n v="141.9"/>
    <n v="149.80000000000001"/>
    <n v="154.5"/>
    <n v="148.9"/>
    <n v="146.4"/>
    <n v="152.30000000000001"/>
    <n v="129.9"/>
    <n v="143.69999999999999"/>
    <x v="186"/>
    <n v="145.19999999999999"/>
    <n v="143.80000000000001"/>
    <x v="190"/>
  </r>
  <r>
    <x v="0"/>
    <x v="7"/>
    <x v="3"/>
    <x v="178"/>
    <x v="204"/>
    <x v="197"/>
    <x v="192"/>
    <n v="137.1"/>
    <n v="147.30000000000001"/>
    <n v="162.69999999999999"/>
    <n v="150.19999999999999"/>
    <n v="119.8"/>
    <n v="158.69999999999999"/>
    <n v="139.19999999999999"/>
    <n v="161.60000000000002"/>
    <n v="150.1"/>
    <n v="174.95000000000002"/>
    <n v="155.875"/>
    <n v="150.72499999999999"/>
    <n v="155.14999999999998"/>
    <n v="155.6"/>
    <n v="148.4"/>
    <n v="152.625"/>
    <n v="158.07500000000002"/>
    <n v="140.875"/>
    <n v="151.72500000000002"/>
    <x v="215"/>
    <n v="144.27499999999998"/>
    <n v="150.32499999999999"/>
    <x v="200"/>
  </r>
  <r>
    <x v="1"/>
    <x v="7"/>
    <x v="3"/>
    <x v="179"/>
    <x v="203"/>
    <x v="198"/>
    <x v="193"/>
    <n v="131.6"/>
    <n v="152.9"/>
    <n v="180"/>
    <n v="150.80000000000001"/>
    <n v="121.2"/>
    <n v="154"/>
    <n v="133.5"/>
    <n v="162.80000000000001"/>
    <n v="153.5"/>
    <n v="180.07499999999999"/>
    <n v="149.82499999999999"/>
    <n v="135.375"/>
    <n v="147.64999999999998"/>
    <n v="155.6"/>
    <n v="137.1"/>
    <n v="142.30000000000001"/>
    <n v="148.5"/>
    <n v="131.05000000000001"/>
    <n v="141.30000000000001"/>
    <x v="216"/>
    <n v="144.57499999999999"/>
    <n v="141.77500000000001"/>
    <x v="201"/>
  </r>
  <r>
    <x v="2"/>
    <x v="7"/>
    <x v="3"/>
    <x v="180"/>
    <x v="205"/>
    <x v="199"/>
    <x v="192"/>
    <n v="135.1"/>
    <n v="149.9"/>
    <n v="168.6"/>
    <n v="150.4"/>
    <n v="120.3"/>
    <n v="157.1"/>
    <n v="136.80000000000001"/>
    <n v="162.125"/>
    <n v="151.4"/>
    <n v="176.3"/>
    <n v="153.47500000000002"/>
    <n v="144.32499999999999"/>
    <n v="152.15"/>
    <n v="155.6"/>
    <n v="144.1"/>
    <n v="147.77500000000001"/>
    <n v="154.42500000000001"/>
    <n v="135.67500000000001"/>
    <n v="145.82499999999999"/>
    <x v="217"/>
    <n v="144.4"/>
    <n v="146.17500000000001"/>
    <x v="202"/>
  </r>
  <r>
    <x v="0"/>
    <x v="7"/>
    <x v="4"/>
    <x v="181"/>
    <x v="206"/>
    <x v="200"/>
    <x v="194"/>
    <n v="137.64999999999998"/>
    <n v="145.25"/>
    <n v="155.80000000000001"/>
    <n v="150.25"/>
    <n v="116.5"/>
    <n v="159.25"/>
    <n v="140.64999999999998"/>
    <n v="161.70000000000002"/>
    <n v="151.19999999999999"/>
    <n v="178.67500000000001"/>
    <n v="155.28749999999999"/>
    <n v="150.36250000000001"/>
    <n v="154.625"/>
    <n v="155.14999999999998"/>
    <n v="146.65"/>
    <n v="152.16249999999999"/>
    <n v="158.13749999999999"/>
    <n v="141.13749999999999"/>
    <n v="152.46250000000001"/>
    <x v="218"/>
    <n v="147.73749999999998"/>
    <n v="151.01249999999999"/>
    <x v="203"/>
  </r>
  <r>
    <x v="1"/>
    <x v="7"/>
    <x v="4"/>
    <x v="182"/>
    <x v="207"/>
    <x v="201"/>
    <x v="194"/>
    <n v="132.25"/>
    <n v="152.35000000000002"/>
    <n v="175.6"/>
    <n v="151.4"/>
    <n v="118.75"/>
    <n v="156.4"/>
    <n v="134.55000000000001"/>
    <n v="162.25"/>
    <n v="155.25"/>
    <n v="183.38749999999999"/>
    <n v="149.46249999999998"/>
    <n v="135.98750000000001"/>
    <n v="147.42499999999998"/>
    <n v="155.14999999999998"/>
    <n v="137.1"/>
    <n v="141.35000000000002"/>
    <n v="148.30000000000001"/>
    <n v="130.17500000000001"/>
    <n v="142.9"/>
    <x v="219"/>
    <n v="148.38749999999999"/>
    <n v="141.88749999999999"/>
    <x v="204"/>
  </r>
  <r>
    <x v="2"/>
    <x v="7"/>
    <x v="4"/>
    <x v="183"/>
    <x v="208"/>
    <x v="202"/>
    <x v="194"/>
    <n v="135.69999999999999"/>
    <n v="148.55000000000001"/>
    <n v="162.55000000000001"/>
    <n v="150.65"/>
    <n v="117.25"/>
    <n v="158.30000000000001"/>
    <n v="138.10000000000002"/>
    <n v="161.96250000000001"/>
    <n v="152.69999999999999"/>
    <n v="179.9"/>
    <n v="152.98750000000001"/>
    <n v="144.36250000000001"/>
    <n v="151.77500000000001"/>
    <n v="155.14999999999998"/>
    <n v="143"/>
    <n v="147.08750000000001"/>
    <n v="154.41250000000002"/>
    <n v="135.33750000000001"/>
    <n v="147.0625"/>
    <x v="220"/>
    <n v="148"/>
    <n v="146.58750000000001"/>
    <x v="205"/>
  </r>
  <r>
    <x v="0"/>
    <x v="7"/>
    <x v="5"/>
    <x v="184"/>
    <x v="209"/>
    <x v="203"/>
    <x v="195"/>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x v="221"/>
    <n v="151.19999999999999"/>
    <n v="151.69999999999999"/>
    <x v="206"/>
  </r>
  <r>
    <x v="1"/>
    <x v="7"/>
    <x v="5"/>
    <x v="185"/>
    <x v="210"/>
    <x v="204"/>
    <x v="196"/>
    <n v="132.9"/>
    <n v="151.80000000000001"/>
    <n v="171.2"/>
    <n v="152"/>
    <n v="116.3"/>
    <n v="158.80000000000001"/>
    <n v="135.6"/>
    <n v="161.69999999999999"/>
    <n v="157"/>
    <n v="186.7"/>
    <n v="149.1"/>
    <n v="136.6"/>
    <n v="147.19999999999999"/>
    <n v="154.69999999999999"/>
    <n v="137.1"/>
    <n v="140.4"/>
    <n v="148.1"/>
    <n v="129.30000000000001"/>
    <n v="144.5"/>
    <x v="193"/>
    <n v="152.19999999999999"/>
    <n v="142"/>
    <x v="207"/>
  </r>
  <r>
    <x v="2"/>
    <x v="7"/>
    <x v="5"/>
    <x v="186"/>
    <x v="211"/>
    <x v="205"/>
    <x v="195"/>
    <n v="136.30000000000001"/>
    <n v="147.19999999999999"/>
    <n v="156.5"/>
    <n v="150.9"/>
    <n v="114.2"/>
    <n v="159.5"/>
    <n v="139.4"/>
    <n v="161.80000000000001"/>
    <n v="154"/>
    <n v="183.5"/>
    <n v="152.5"/>
    <n v="144.4"/>
    <n v="151.4"/>
    <n v="154.69999999999999"/>
    <n v="141.9"/>
    <n v="146.4"/>
    <n v="154.4"/>
    <n v="135"/>
    <n v="148.30000000000001"/>
    <x v="222"/>
    <n v="151.6"/>
    <n v="147"/>
    <x v="208"/>
  </r>
  <r>
    <x v="0"/>
    <x v="7"/>
    <x v="6"/>
    <x v="184"/>
    <x v="209"/>
    <x v="203"/>
    <x v="195"/>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x v="221"/>
    <n v="151.19999999999999"/>
    <n v="151.69999999999999"/>
    <x v="206"/>
  </r>
  <r>
    <x v="1"/>
    <x v="7"/>
    <x v="6"/>
    <x v="185"/>
    <x v="210"/>
    <x v="204"/>
    <x v="196"/>
    <n v="132.9"/>
    <n v="151.80000000000001"/>
    <n v="171.2"/>
    <n v="152"/>
    <n v="116.3"/>
    <n v="158.80000000000001"/>
    <n v="135.6"/>
    <n v="161.69999999999999"/>
    <n v="157"/>
    <n v="186.7"/>
    <n v="149.1"/>
    <n v="136.6"/>
    <n v="147.19999999999999"/>
    <n v="154.69999999999999"/>
    <n v="137.1"/>
    <n v="140.4"/>
    <n v="148.1"/>
    <n v="129.30000000000001"/>
    <n v="144.5"/>
    <x v="193"/>
    <n v="152.19999999999999"/>
    <n v="142"/>
    <x v="207"/>
  </r>
  <r>
    <x v="2"/>
    <x v="7"/>
    <x v="6"/>
    <x v="186"/>
    <x v="211"/>
    <x v="205"/>
    <x v="195"/>
    <n v="136.30000000000001"/>
    <n v="147.19999999999999"/>
    <n v="156.5"/>
    <n v="150.9"/>
    <n v="114.2"/>
    <n v="159.5"/>
    <n v="139.4"/>
    <n v="161.80000000000001"/>
    <n v="154"/>
    <n v="183.5"/>
    <n v="152.5"/>
    <n v="144.4"/>
    <n v="151.4"/>
    <n v="154.69999999999999"/>
    <n v="141.9"/>
    <n v="146.4"/>
    <n v="154.4"/>
    <n v="135"/>
    <n v="148.30000000000001"/>
    <x v="222"/>
    <n v="151.6"/>
    <n v="147"/>
    <x v="208"/>
  </r>
  <r>
    <x v="0"/>
    <x v="7"/>
    <x v="7"/>
    <x v="187"/>
    <x v="212"/>
    <x v="183"/>
    <x v="195"/>
    <n v="139.80000000000001"/>
    <n v="146.9"/>
    <n v="171"/>
    <n v="149.9"/>
    <n v="114.2"/>
    <n v="160"/>
    <n v="143.5"/>
    <n v="161.5"/>
    <n v="155.30000000000001"/>
    <n v="180.9"/>
    <n v="155.1"/>
    <n v="149.30000000000001"/>
    <n v="154.30000000000001"/>
    <n v="155.5"/>
    <n v="145.80000000000001"/>
    <n v="151.9"/>
    <n v="158.80000000000001"/>
    <n v="143.6"/>
    <n v="152.19999999999999"/>
    <x v="223"/>
    <n v="153.6"/>
    <n v="153"/>
    <x v="209"/>
  </r>
  <r>
    <x v="1"/>
    <x v="7"/>
    <x v="7"/>
    <x v="188"/>
    <x v="213"/>
    <x v="206"/>
    <x v="196"/>
    <n v="133.4"/>
    <n v="154.5"/>
    <n v="191.9"/>
    <n v="151.30000000000001"/>
    <n v="116.8"/>
    <n v="160"/>
    <n v="136.5"/>
    <n v="163.30000000000001"/>
    <n v="159.9"/>
    <n v="187.2"/>
    <n v="150"/>
    <n v="135.19999999999999"/>
    <n v="147.80000000000001"/>
    <n v="155.5"/>
    <n v="138.30000000000001"/>
    <n v="144.5"/>
    <n v="148.69999999999999"/>
    <n v="133.9"/>
    <n v="141.19999999999999"/>
    <x v="183"/>
    <n v="155.19999999999999"/>
    <n v="144.80000000000001"/>
    <x v="210"/>
  </r>
  <r>
    <x v="2"/>
    <x v="7"/>
    <x v="7"/>
    <x v="189"/>
    <x v="214"/>
    <x v="207"/>
    <x v="195"/>
    <n v="137.4"/>
    <n v="150.4"/>
    <n v="178.1"/>
    <n v="150.4"/>
    <n v="115.1"/>
    <n v="160"/>
    <n v="140.6"/>
    <n v="162.30000000000001"/>
    <n v="157"/>
    <n v="182.6"/>
    <n v="153.1"/>
    <n v="143.4"/>
    <n v="151.69999999999999"/>
    <n v="155.5"/>
    <n v="143"/>
    <n v="148.4"/>
    <n v="155"/>
    <n v="138.5"/>
    <n v="146"/>
    <x v="224"/>
    <n v="154.30000000000001"/>
    <n v="149"/>
    <x v="211"/>
  </r>
  <r>
    <x v="0"/>
    <x v="7"/>
    <x v="8"/>
    <x v="190"/>
    <x v="215"/>
    <x v="185"/>
    <x v="196"/>
    <n v="140.4"/>
    <n v="147"/>
    <n v="178.8"/>
    <n v="149.30000000000001"/>
    <n v="115.1"/>
    <n v="160"/>
    <n v="145.4"/>
    <n v="161.6"/>
    <n v="156.1"/>
    <n v="182.9"/>
    <n v="155.4"/>
    <n v="149.9"/>
    <n v="154.6"/>
    <n v="156.30000000000001"/>
    <n v="146.4"/>
    <n v="151.6"/>
    <n v="159.1"/>
    <n v="144.6"/>
    <n v="152.80000000000001"/>
    <x v="206"/>
    <n v="157.4"/>
    <n v="153.69999999999999"/>
    <x v="212"/>
  </r>
  <r>
    <x v="1"/>
    <x v="7"/>
    <x v="8"/>
    <x v="191"/>
    <x v="216"/>
    <x v="208"/>
    <x v="197"/>
    <n v="134.4"/>
    <n v="155.4"/>
    <n v="202"/>
    <n v="150.80000000000001"/>
    <n v="118.9"/>
    <n v="160.9"/>
    <n v="137.69999999999999"/>
    <n v="164.4"/>
    <n v="161.30000000000001"/>
    <n v="188.7"/>
    <n v="150.19999999999999"/>
    <n v="136.30000000000001"/>
    <n v="148.1"/>
    <n v="156.30000000000001"/>
    <n v="137.19999999999999"/>
    <n v="145.4"/>
    <n v="150"/>
    <n v="135.1"/>
    <n v="141.80000000000001"/>
    <x v="199"/>
    <n v="159.80000000000001"/>
    <n v="146"/>
    <x v="213"/>
  </r>
  <r>
    <x v="2"/>
    <x v="7"/>
    <x v="8"/>
    <x v="192"/>
    <x v="217"/>
    <x v="209"/>
    <x v="198"/>
    <n v="138.19999999999999"/>
    <n v="150.9"/>
    <n v="186.7"/>
    <n v="149.80000000000001"/>
    <n v="116.4"/>
    <n v="160.30000000000001"/>
    <n v="142.19999999999999"/>
    <n v="162.9"/>
    <n v="158"/>
    <n v="184.4"/>
    <n v="153.4"/>
    <n v="144.30000000000001"/>
    <n v="152"/>
    <n v="156.30000000000001"/>
    <n v="142.9"/>
    <n v="148.69999999999999"/>
    <n v="155.6"/>
    <n v="139.6"/>
    <n v="146.6"/>
    <x v="225"/>
    <n v="158.4"/>
    <n v="150"/>
    <x v="209"/>
  </r>
  <r>
    <x v="0"/>
    <x v="7"/>
    <x v="9"/>
    <x v="193"/>
    <x v="218"/>
    <x v="210"/>
    <x v="198"/>
    <n v="142.6"/>
    <n v="147.19999999999999"/>
    <n v="200.6"/>
    <n v="150.30000000000001"/>
    <n v="115.3"/>
    <n v="160.9"/>
    <n v="147.4"/>
    <n v="161.9"/>
    <n v="159.6"/>
    <n v="182.7"/>
    <n v="155.69999999999999"/>
    <n v="150.6"/>
    <n v="155"/>
    <n v="156.5"/>
    <n v="146.80000000000001"/>
    <n v="152"/>
    <n v="159.5"/>
    <n v="146.4"/>
    <n v="152.4"/>
    <x v="226"/>
    <n v="156.19999999999999"/>
    <n v="154.30000000000001"/>
    <x v="214"/>
  </r>
  <r>
    <x v="1"/>
    <x v="7"/>
    <x v="9"/>
    <x v="194"/>
    <x v="219"/>
    <x v="211"/>
    <x v="199"/>
    <n v="135.69999999999999"/>
    <n v="155.69999999999999"/>
    <n v="226"/>
    <n v="152.19999999999999"/>
    <n v="118.1"/>
    <n v="161.30000000000001"/>
    <n v="139.19999999999999"/>
    <n v="164.8"/>
    <n v="164.4"/>
    <n v="188.7"/>
    <n v="150.5"/>
    <n v="136.1"/>
    <n v="148.30000000000001"/>
    <n v="156.5"/>
    <n v="137.1"/>
    <n v="145.1"/>
    <n v="151"/>
    <n v="135.4"/>
    <n v="142"/>
    <x v="208"/>
    <n v="158.1"/>
    <n v="146.19999999999999"/>
    <x v="215"/>
  </r>
  <r>
    <x v="2"/>
    <x v="7"/>
    <x v="9"/>
    <x v="195"/>
    <x v="220"/>
    <x v="212"/>
    <x v="198"/>
    <n v="140.1"/>
    <n v="151.19999999999999"/>
    <n v="209.2"/>
    <n v="150.9"/>
    <n v="116.2"/>
    <n v="161"/>
    <n v="144"/>
    <n v="163.19999999999999"/>
    <n v="161.4"/>
    <n v="184.3"/>
    <n v="153.69999999999999"/>
    <n v="144.6"/>
    <n v="152.30000000000001"/>
    <n v="156.5"/>
    <n v="143.1"/>
    <n v="148.69999999999999"/>
    <n v="156.30000000000001"/>
    <n v="140.6"/>
    <n v="146.5"/>
    <x v="224"/>
    <n v="157"/>
    <n v="150.4"/>
    <x v="216"/>
  </r>
  <r>
    <x v="0"/>
    <x v="7"/>
    <x v="10"/>
    <x v="196"/>
    <x v="221"/>
    <x v="213"/>
    <x v="200"/>
    <n v="145.4"/>
    <n v="146.5"/>
    <n v="222.2"/>
    <n v="155.9"/>
    <n v="114.9"/>
    <n v="162"/>
    <n v="150"/>
    <n v="162.69999999999999"/>
    <n v="163.4"/>
    <n v="183.4"/>
    <n v="156.30000000000001"/>
    <n v="151"/>
    <n v="155.5"/>
    <n v="158"/>
    <n v="147.5"/>
    <n v="152.80000000000001"/>
    <n v="160.4"/>
    <n v="146.1"/>
    <n v="153.6"/>
    <x v="227"/>
    <n v="156.19999999999999"/>
    <n v="154.5"/>
    <x v="217"/>
  </r>
  <r>
    <x v="1"/>
    <x v="7"/>
    <x v="10"/>
    <x v="197"/>
    <x v="222"/>
    <x v="214"/>
    <x v="197"/>
    <n v="138"/>
    <n v="150.5"/>
    <n v="245.3"/>
    <n v="158.69999999999999"/>
    <n v="117.2"/>
    <n v="161.4"/>
    <n v="141.5"/>
    <n v="165.1"/>
    <n v="167"/>
    <n v="188.8"/>
    <n v="151.1"/>
    <n v="136.4"/>
    <n v="148.80000000000001"/>
    <n v="158"/>
    <n v="137.30000000000001"/>
    <n v="145.1"/>
    <n v="152"/>
    <n v="135.19999999999999"/>
    <n v="144.4"/>
    <x v="222"/>
    <n v="157.9"/>
    <n v="146.6"/>
    <x v="218"/>
  </r>
  <r>
    <x v="2"/>
    <x v="7"/>
    <x v="10"/>
    <x v="198"/>
    <x v="223"/>
    <x v="215"/>
    <x v="200"/>
    <n v="142.69999999999999"/>
    <n v="148.4"/>
    <n v="230"/>
    <n v="156.80000000000001"/>
    <n v="115.7"/>
    <n v="161.80000000000001"/>
    <n v="146.5"/>
    <n v="163.80000000000001"/>
    <n v="164.7"/>
    <n v="184.8"/>
    <n v="154.30000000000001"/>
    <n v="144.9"/>
    <n v="152.80000000000001"/>
    <n v="158"/>
    <n v="143.6"/>
    <n v="149.19999999999999"/>
    <n v="157.19999999999999"/>
    <n v="140.4"/>
    <n v="148.4"/>
    <x v="228"/>
    <n v="156.9"/>
    <n v="150.69999999999999"/>
    <x v="219"/>
  </r>
  <r>
    <x v="0"/>
    <x v="7"/>
    <x v="11"/>
    <x v="199"/>
    <x v="224"/>
    <x v="216"/>
    <x v="201"/>
    <n v="150"/>
    <n v="145.9"/>
    <n v="225.2"/>
    <n v="159.5"/>
    <n v="114.4"/>
    <n v="163.5"/>
    <n v="153.4"/>
    <n v="163.6"/>
    <n v="164.5"/>
    <n v="183.6"/>
    <n v="157"/>
    <n v="151.6"/>
    <n v="156.30000000000001"/>
    <n v="158.4"/>
    <n v="148.69999999999999"/>
    <n v="153.4"/>
    <n v="161.6"/>
    <n v="146.4"/>
    <n v="153.9"/>
    <x v="229"/>
    <n v="156.6"/>
    <n v="155.19999999999999"/>
    <x v="220"/>
  </r>
  <r>
    <x v="1"/>
    <x v="7"/>
    <x v="11"/>
    <x v="200"/>
    <x v="225"/>
    <x v="217"/>
    <x v="202"/>
    <n v="140.69999999999999"/>
    <n v="149.69999999999999"/>
    <n v="240.9"/>
    <n v="161.5"/>
    <n v="117.1"/>
    <n v="161.9"/>
    <n v="143.30000000000001"/>
    <n v="166.1"/>
    <n v="167"/>
    <n v="190.2"/>
    <n v="151.9"/>
    <n v="136.69999999999999"/>
    <n v="149.6"/>
    <n v="158.4"/>
    <n v="137.9"/>
    <n v="145.5"/>
    <n v="152.9"/>
    <n v="135.5"/>
    <n v="144.30000000000001"/>
    <x v="230"/>
    <n v="157.9"/>
    <n v="146.9"/>
    <x v="221"/>
  </r>
  <r>
    <x v="2"/>
    <x v="7"/>
    <x v="11"/>
    <x v="193"/>
    <x v="223"/>
    <x v="218"/>
    <x v="203"/>
    <n v="146.6"/>
    <n v="147.69999999999999"/>
    <n v="230.5"/>
    <n v="160.19999999999999"/>
    <n v="115.3"/>
    <n v="163"/>
    <n v="149.19999999999999"/>
    <n v="164.8"/>
    <n v="165.4"/>
    <n v="185.4"/>
    <n v="155"/>
    <n v="145.4"/>
    <n v="153.6"/>
    <n v="158.4"/>
    <n v="144.6"/>
    <n v="149.69999999999999"/>
    <n v="158.30000000000001"/>
    <n v="140.69999999999999"/>
    <n v="148.5"/>
    <x v="231"/>
    <n v="157.1"/>
    <n v="151.19999999999999"/>
    <x v="222"/>
  </r>
  <r>
    <x v="0"/>
    <x v="8"/>
    <x v="0"/>
    <x v="201"/>
    <x v="226"/>
    <x v="216"/>
    <x v="201"/>
    <n v="154.80000000000001"/>
    <n v="147"/>
    <n v="187.8"/>
    <n v="159.5"/>
    <n v="113.8"/>
    <n v="164.5"/>
    <n v="156.1"/>
    <n v="164.3"/>
    <n v="159.6"/>
    <n v="184.6"/>
    <n v="157.5"/>
    <n v="152.4"/>
    <n v="156.80000000000001"/>
    <n v="157.69999999999999"/>
    <n v="150.9"/>
    <n v="153.9"/>
    <n v="162.5"/>
    <n v="147.5"/>
    <n v="155.1"/>
    <x v="232"/>
    <n v="156.19999999999999"/>
    <n v="155.9"/>
    <x v="223"/>
  </r>
  <r>
    <x v="1"/>
    <x v="8"/>
    <x v="0"/>
    <x v="202"/>
    <x v="227"/>
    <x v="219"/>
    <x v="204"/>
    <n v="144.1"/>
    <n v="152.6"/>
    <n v="206.8"/>
    <n v="162.1"/>
    <n v="116.3"/>
    <n v="163"/>
    <n v="145.9"/>
    <n v="167.2"/>
    <n v="163.4"/>
    <n v="191.8"/>
    <n v="152.5"/>
    <n v="137.30000000000001"/>
    <n v="150.19999999999999"/>
    <n v="157.69999999999999"/>
    <n v="142.9"/>
    <n v="145.69999999999999"/>
    <n v="154.1"/>
    <n v="136.9"/>
    <n v="145.4"/>
    <x v="186"/>
    <n v="157.69999999999999"/>
    <n v="147.6"/>
    <x v="224"/>
  </r>
  <r>
    <x v="2"/>
    <x v="8"/>
    <x v="0"/>
    <x v="168"/>
    <x v="228"/>
    <x v="218"/>
    <x v="203"/>
    <n v="150.9"/>
    <n v="149.6"/>
    <n v="194.2"/>
    <n v="160.4"/>
    <n v="114.6"/>
    <n v="164"/>
    <n v="151.80000000000001"/>
    <n v="165.6"/>
    <n v="161"/>
    <n v="186.5"/>
    <n v="155.5"/>
    <n v="146.1"/>
    <n v="154.19999999999999"/>
    <n v="157.69999999999999"/>
    <n v="147.9"/>
    <n v="150"/>
    <n v="159.30000000000001"/>
    <n v="141.9"/>
    <n v="149.6"/>
    <x v="233"/>
    <n v="156.80000000000001"/>
    <n v="151.9"/>
    <x v="225"/>
  </r>
  <r>
    <x v="0"/>
    <x v="8"/>
    <x v="1"/>
    <x v="167"/>
    <x v="229"/>
    <x v="220"/>
    <x v="204"/>
    <n v="163"/>
    <n v="147.80000000000001"/>
    <n v="149.69999999999999"/>
    <n v="158.30000000000001"/>
    <n v="111.8"/>
    <n v="165"/>
    <n v="160"/>
    <n v="165.8"/>
    <n v="154.69999999999999"/>
    <n v="186.5"/>
    <n v="159.1"/>
    <n v="153.9"/>
    <n v="158.4"/>
    <n v="159.80000000000001"/>
    <n v="154.4"/>
    <n v="154.80000000000001"/>
    <n v="164.3"/>
    <n v="150.19999999999999"/>
    <n v="157"/>
    <x v="234"/>
    <n v="155.19999999999999"/>
    <n v="157.19999999999999"/>
    <x v="218"/>
  </r>
  <r>
    <x v="1"/>
    <x v="8"/>
    <x v="1"/>
    <x v="187"/>
    <x v="230"/>
    <x v="221"/>
    <x v="205"/>
    <n v="151.4"/>
    <n v="154"/>
    <n v="180.2"/>
    <n v="159.80000000000001"/>
    <n v="114.9"/>
    <n v="162.5"/>
    <n v="149.19999999999999"/>
    <n v="169.4"/>
    <n v="160.80000000000001"/>
    <n v="193.3"/>
    <n v="154.19999999999999"/>
    <n v="138.19999999999999"/>
    <n v="151.80000000000001"/>
    <n v="159.80000000000001"/>
    <n v="149.1"/>
    <n v="146.5"/>
    <n v="156.30000000000001"/>
    <n v="140.5"/>
    <n v="147.30000000000001"/>
    <x v="235"/>
    <n v="156.69999999999999"/>
    <n v="149.30000000000001"/>
    <x v="226"/>
  </r>
  <r>
    <x v="2"/>
    <x v="8"/>
    <x v="1"/>
    <x v="171"/>
    <x v="231"/>
    <x v="222"/>
    <x v="206"/>
    <n v="158.69999999999999"/>
    <n v="150.69999999999999"/>
    <n v="160"/>
    <n v="158.80000000000001"/>
    <n v="112.8"/>
    <n v="164.2"/>
    <n v="155.5"/>
    <n v="167.5"/>
    <n v="156.9"/>
    <n v="188.3"/>
    <n v="157.19999999999999"/>
    <n v="147.4"/>
    <n v="155.80000000000001"/>
    <n v="159.80000000000001"/>
    <n v="152.4"/>
    <n v="150.9"/>
    <n v="161.30000000000001"/>
    <n v="145.1"/>
    <n v="151.5"/>
    <x v="236"/>
    <n v="155.80000000000001"/>
    <n v="153.4"/>
    <x v="227"/>
  </r>
  <r>
    <x v="0"/>
    <x v="8"/>
    <x v="2"/>
    <x v="166"/>
    <x v="232"/>
    <x v="223"/>
    <x v="207"/>
    <n v="168.2"/>
    <n v="150.5"/>
    <n v="141"/>
    <n v="159.19999999999999"/>
    <n v="111.7"/>
    <n v="164"/>
    <n v="160.6"/>
    <n v="166.4"/>
    <n v="154.5"/>
    <n v="186.1"/>
    <n v="159.6"/>
    <n v="154.4"/>
    <n v="158.9"/>
    <n v="159.9"/>
    <n v="156"/>
    <n v="154.80000000000001"/>
    <n v="164.6"/>
    <n v="151.30000000000001"/>
    <n v="157.80000000000001"/>
    <x v="237"/>
    <n v="153.1"/>
    <n v="157.30000000000001"/>
    <x v="218"/>
  </r>
  <r>
    <x v="1"/>
    <x v="8"/>
    <x v="2"/>
    <x v="195"/>
    <x v="233"/>
    <x v="224"/>
    <x v="192"/>
    <n v="156.4"/>
    <n v="157.30000000000001"/>
    <n v="166.1"/>
    <n v="161.1"/>
    <n v="114.3"/>
    <n v="162.6"/>
    <n v="150.69999999999999"/>
    <n v="170.3"/>
    <n v="160.4"/>
    <n v="193.5"/>
    <n v="155.1"/>
    <n v="138.69999999999999"/>
    <n v="152.6"/>
    <n v="159.9"/>
    <n v="154.80000000000001"/>
    <n v="147.19999999999999"/>
    <n v="156.9"/>
    <n v="141.69999999999999"/>
    <n v="148.6"/>
    <x v="238"/>
    <n v="154.9"/>
    <n v="150"/>
    <x v="221"/>
  </r>
  <r>
    <x v="2"/>
    <x v="8"/>
    <x v="2"/>
    <x v="165"/>
    <x v="234"/>
    <x v="225"/>
    <x v="208"/>
    <n v="163.9"/>
    <n v="153.69999999999999"/>
    <n v="149.5"/>
    <n v="159.80000000000001"/>
    <n v="112.6"/>
    <n v="163.5"/>
    <n v="156.5"/>
    <n v="168.2"/>
    <n v="156.69999999999999"/>
    <n v="188.1"/>
    <n v="157.80000000000001"/>
    <n v="147.9"/>
    <n v="156.4"/>
    <n v="159.9"/>
    <n v="155.5"/>
    <n v="151.19999999999999"/>
    <n v="161.69999999999999"/>
    <n v="146.19999999999999"/>
    <n v="152.6"/>
    <x v="200"/>
    <n v="153.80000000000001"/>
    <n v="153.80000000000001"/>
    <x v="228"/>
  </r>
  <r>
    <x v="0"/>
    <x v="8"/>
    <x v="3"/>
    <x v="160"/>
    <x v="222"/>
    <x v="226"/>
    <x v="209"/>
    <n v="175.2"/>
    <n v="160.6"/>
    <n v="135.1"/>
    <n v="161.1"/>
    <n v="112.2"/>
    <n v="164.4"/>
    <n v="161.9"/>
    <n v="166.8"/>
    <n v="155.6"/>
    <n v="186.8"/>
    <n v="160.69999999999999"/>
    <n v="155.1"/>
    <n v="159.9"/>
    <n v="161.4"/>
    <n v="156"/>
    <n v="155.5"/>
    <n v="165.3"/>
    <n v="151.69999999999999"/>
    <n v="158.6"/>
    <x v="239"/>
    <n v="154.6"/>
    <n v="158"/>
    <x v="229"/>
  </r>
  <r>
    <x v="1"/>
    <x v="8"/>
    <x v="3"/>
    <x v="187"/>
    <x v="235"/>
    <x v="227"/>
    <x v="210"/>
    <n v="161.4"/>
    <n v="168.8"/>
    <n v="161.6"/>
    <n v="162.80000000000001"/>
    <n v="114.8"/>
    <n v="162.80000000000001"/>
    <n v="151.5"/>
    <n v="171.4"/>
    <n v="162"/>
    <n v="194.4"/>
    <n v="155.9"/>
    <n v="139.30000000000001"/>
    <n v="153.4"/>
    <n v="161.4"/>
    <n v="154.9"/>
    <n v="147.6"/>
    <n v="157.5"/>
    <n v="142.1"/>
    <n v="149.1"/>
    <x v="238"/>
    <n v="156.6"/>
    <n v="150.5"/>
    <x v="230"/>
  </r>
  <r>
    <x v="2"/>
    <x v="8"/>
    <x v="3"/>
    <x v="171"/>
    <x v="236"/>
    <x v="228"/>
    <x v="211"/>
    <n v="170.1"/>
    <n v="164.4"/>
    <n v="144.1"/>
    <n v="161.69999999999999"/>
    <n v="113.1"/>
    <n v="163.9"/>
    <n v="157.6"/>
    <n v="168.9"/>
    <n v="158"/>
    <n v="188.8"/>
    <n v="158.80000000000001"/>
    <n v="148.5"/>
    <n v="157.30000000000001"/>
    <n v="161.4"/>
    <n v="155.6"/>
    <n v="151.80000000000001"/>
    <n v="162.30000000000001"/>
    <n v="146.6"/>
    <n v="153.19999999999999"/>
    <x v="240"/>
    <n v="155.4"/>
    <n v="154.4"/>
    <x v="231"/>
  </r>
  <r>
    <x v="0"/>
    <x v="8"/>
    <x v="4"/>
    <x v="177"/>
    <x v="237"/>
    <x v="229"/>
    <x v="212"/>
    <n v="184.4"/>
    <n v="162.30000000000001"/>
    <n v="138.4"/>
    <n v="165.1"/>
    <n v="114.3"/>
    <n v="169.7"/>
    <n v="164.6"/>
    <n v="169.8"/>
    <n v="158.69999999999999"/>
    <n v="189.6"/>
    <n v="165.3"/>
    <n v="160.6"/>
    <n v="164.5"/>
    <n v="161.6"/>
    <n v="161.69999999999999"/>
    <n v="158.80000000000001"/>
    <n v="169.1"/>
    <n v="153.19999999999999"/>
    <n v="160"/>
    <x v="241"/>
    <n v="159.30000000000001"/>
    <n v="161.1"/>
    <x v="232"/>
  </r>
  <r>
    <x v="1"/>
    <x v="8"/>
    <x v="4"/>
    <x v="203"/>
    <x v="238"/>
    <x v="230"/>
    <x v="213"/>
    <n v="168.8"/>
    <n v="172.5"/>
    <n v="166.5"/>
    <n v="165.9"/>
    <n v="115.9"/>
    <n v="165.2"/>
    <n v="152"/>
    <n v="171.1"/>
    <n v="164.2"/>
    <n v="198.2"/>
    <n v="156.5"/>
    <n v="140.19999999999999"/>
    <n v="154.1"/>
    <n v="161.6"/>
    <n v="155.5"/>
    <n v="150.1"/>
    <n v="160.4"/>
    <n v="145"/>
    <n v="152.6"/>
    <x v="235"/>
    <n v="157.5"/>
    <n v="152.30000000000001"/>
    <x v="233"/>
  </r>
  <r>
    <x v="2"/>
    <x v="8"/>
    <x v="4"/>
    <x v="204"/>
    <x v="239"/>
    <x v="231"/>
    <x v="214"/>
    <n v="178.7"/>
    <n v="167.1"/>
    <n v="147.9"/>
    <n v="165.4"/>
    <n v="114.8"/>
    <n v="168.2"/>
    <n v="159.30000000000001"/>
    <n v="170.4"/>
    <n v="160.69999999999999"/>
    <n v="191.9"/>
    <n v="161.80000000000001"/>
    <n v="152.1"/>
    <n v="160.4"/>
    <n v="161.6"/>
    <n v="159.4"/>
    <n v="154.69999999999999"/>
    <n v="165.8"/>
    <n v="148.9"/>
    <n v="155.80000000000001"/>
    <x v="214"/>
    <n v="158.6"/>
    <n v="156.80000000000001"/>
    <x v="234"/>
  </r>
  <r>
    <x v="0"/>
    <x v="8"/>
    <x v="5"/>
    <x v="170"/>
    <x v="240"/>
    <x v="232"/>
    <x v="214"/>
    <n v="190.4"/>
    <n v="158.6"/>
    <n v="144.69999999999999"/>
    <n v="165.5"/>
    <n v="114.6"/>
    <n v="170"/>
    <n v="165.5"/>
    <n v="171.7"/>
    <n v="160.5"/>
    <n v="189.1"/>
    <n v="165.3"/>
    <n v="159.9"/>
    <n v="164.6"/>
    <n v="160.5"/>
    <n v="162.1"/>
    <n v="159.19999999999999"/>
    <n v="169.7"/>
    <n v="154.19999999999999"/>
    <n v="160.4"/>
    <x v="242"/>
    <n v="159.4"/>
    <n v="161.5"/>
    <x v="235"/>
  </r>
  <r>
    <x v="1"/>
    <x v="8"/>
    <x v="5"/>
    <x v="205"/>
    <x v="241"/>
    <x v="233"/>
    <x v="213"/>
    <n v="172.2"/>
    <n v="171.5"/>
    <n v="176.2"/>
    <n v="166.9"/>
    <n v="116.1"/>
    <n v="165.5"/>
    <n v="152.30000000000001"/>
    <n v="173.3"/>
    <n v="166.2"/>
    <n v="195.6"/>
    <n v="157.30000000000001"/>
    <n v="140.5"/>
    <n v="154.80000000000001"/>
    <n v="160.5"/>
    <n v="156.1"/>
    <n v="149.80000000000001"/>
    <n v="160.80000000000001"/>
    <n v="147.5"/>
    <n v="150.69999999999999"/>
    <x v="243"/>
    <n v="158"/>
    <n v="153.4"/>
    <x v="234"/>
  </r>
  <r>
    <x v="2"/>
    <x v="8"/>
    <x v="5"/>
    <x v="206"/>
    <x v="242"/>
    <x v="234"/>
    <x v="215"/>
    <n v="183.7"/>
    <n v="164.6"/>
    <n v="155.4"/>
    <n v="166"/>
    <n v="115.1"/>
    <n v="168.5"/>
    <n v="160"/>
    <n v="172.4"/>
    <n v="162.6"/>
    <n v="190.8"/>
    <n v="162.19999999999999"/>
    <n v="151.80000000000001"/>
    <n v="160.69999999999999"/>
    <n v="160.5"/>
    <n v="159.80000000000001"/>
    <n v="154.80000000000001"/>
    <n v="166.3"/>
    <n v="150.69999999999999"/>
    <n v="154.9"/>
    <x v="209"/>
    <n v="158.80000000000001"/>
    <n v="157.6"/>
    <x v="236"/>
  </r>
  <r>
    <x v="0"/>
    <x v="8"/>
    <x v="6"/>
    <x v="177"/>
    <x v="243"/>
    <x v="235"/>
    <x v="216"/>
    <n v="188.7"/>
    <n v="157.69999999999999"/>
    <n v="152.80000000000001"/>
    <n v="163.6"/>
    <n v="113.9"/>
    <n v="169.7"/>
    <n v="166.2"/>
    <n v="171"/>
    <n v="161.69999999999999"/>
    <n v="189.7"/>
    <n v="166"/>
    <n v="161.1"/>
    <n v="165.3"/>
    <n v="161.5"/>
    <n v="162.5"/>
    <n v="160.30000000000001"/>
    <n v="170.4"/>
    <n v="157.1"/>
    <n v="160.69999999999999"/>
    <x v="244"/>
    <n v="160.4"/>
    <n v="162.80000000000001"/>
    <x v="237"/>
  </r>
  <r>
    <x v="1"/>
    <x v="8"/>
    <x v="6"/>
    <x v="207"/>
    <x v="244"/>
    <x v="236"/>
    <x v="217"/>
    <n v="170.6"/>
    <n v="170.9"/>
    <n v="186.4"/>
    <n v="164.7"/>
    <n v="115.7"/>
    <n v="165.5"/>
    <n v="153.4"/>
    <n v="173.5"/>
    <n v="167.9"/>
    <n v="195.5"/>
    <n v="157.9"/>
    <n v="141.9"/>
    <n v="155.5"/>
    <n v="161.5"/>
    <n v="157.69999999999999"/>
    <n v="150.69999999999999"/>
    <n v="161.5"/>
    <n v="149.5"/>
    <n v="151.19999999999999"/>
    <x v="240"/>
    <n v="159.6"/>
    <n v="155"/>
    <x v="238"/>
  </r>
  <r>
    <x v="2"/>
    <x v="8"/>
    <x v="6"/>
    <x v="208"/>
    <x v="245"/>
    <x v="237"/>
    <x v="218"/>
    <n v="182.1"/>
    <n v="163.9"/>
    <n v="164.2"/>
    <n v="164"/>
    <n v="114.5"/>
    <n v="168.3"/>
    <n v="160.9"/>
    <n v="172.2"/>
    <n v="164"/>
    <n v="191.2"/>
    <n v="162.80000000000001"/>
    <n v="153.1"/>
    <n v="161.4"/>
    <n v="161.5"/>
    <n v="160.69999999999999"/>
    <n v="155.80000000000001"/>
    <n v="167"/>
    <n v="153.1"/>
    <n v="155.30000000000001"/>
    <x v="245"/>
    <n v="160.1"/>
    <n v="159"/>
    <x v="239"/>
  </r>
  <r>
    <x v="0"/>
    <x v="8"/>
    <x v="7"/>
    <x v="168"/>
    <x v="246"/>
    <x v="238"/>
    <x v="218"/>
    <n v="190.9"/>
    <n v="155.69999999999999"/>
    <n v="153.9"/>
    <n v="162.80000000000001"/>
    <n v="115.2"/>
    <n v="169.8"/>
    <n v="167.6"/>
    <n v="171.9"/>
    <n v="161.80000000000001"/>
    <n v="190.2"/>
    <n v="167"/>
    <n v="162.6"/>
    <n v="166.3"/>
    <n v="162.1"/>
    <n v="163.1"/>
    <n v="160.9"/>
    <n v="171.1"/>
    <n v="157.69999999999999"/>
    <n v="161.1"/>
    <x v="246"/>
    <n v="160.30000000000001"/>
    <n v="163.30000000000001"/>
    <x v="240"/>
  </r>
  <r>
    <x v="1"/>
    <x v="8"/>
    <x v="7"/>
    <x v="209"/>
    <x v="247"/>
    <x v="239"/>
    <x v="219"/>
    <n v="175"/>
    <n v="161.30000000000001"/>
    <n v="183.3"/>
    <n v="164.5"/>
    <n v="120.4"/>
    <n v="166.2"/>
    <n v="154.80000000000001"/>
    <n v="175.1"/>
    <n v="167.3"/>
    <n v="196.5"/>
    <n v="159.80000000000001"/>
    <n v="143.6"/>
    <n v="157.30000000000001"/>
    <n v="162.1"/>
    <n v="160.69999999999999"/>
    <n v="153.19999999999999"/>
    <n v="162.80000000000001"/>
    <n v="150.4"/>
    <n v="153.69999999999999"/>
    <x v="247"/>
    <n v="159.6"/>
    <n v="156"/>
    <x v="241"/>
  </r>
  <r>
    <x v="2"/>
    <x v="8"/>
    <x v="7"/>
    <x v="210"/>
    <x v="248"/>
    <x v="240"/>
    <x v="220"/>
    <n v="188"/>
    <n v="156.80000000000001"/>
    <n v="162.19999999999999"/>
    <n v="164.1"/>
    <n v="119.7"/>
    <n v="168.8"/>
    <n v="162.69999999999999"/>
    <n v="173.9"/>
    <n v="164"/>
    <n v="192.1"/>
    <n v="164.5"/>
    <n v="155.30000000000001"/>
    <n v="163.19999999999999"/>
    <n v="162.1"/>
    <n v="162.6"/>
    <n v="157.5"/>
    <n v="168.4"/>
    <n v="154"/>
    <n v="157.6"/>
    <x v="237"/>
    <n v="160"/>
    <n v="160"/>
    <x v="237"/>
  </r>
  <r>
    <x v="0"/>
    <x v="8"/>
    <x v="8"/>
    <x v="196"/>
    <x v="249"/>
    <x v="241"/>
    <x v="221"/>
    <n v="195.5"/>
    <n v="152.69999999999999"/>
    <n v="151.4"/>
    <n v="163.9"/>
    <n v="119.3"/>
    <n v="170.1"/>
    <n v="168.3"/>
    <n v="172.8"/>
    <n v="162.1"/>
    <n v="190.5"/>
    <n v="167.7"/>
    <n v="163.6"/>
    <n v="167.1"/>
    <n v="162.1"/>
    <n v="163.69999999999999"/>
    <n v="161.30000000000001"/>
    <n v="171.9"/>
    <n v="157.80000000000001"/>
    <n v="162.69999999999999"/>
    <x v="248"/>
    <n v="160.19999999999999"/>
    <n v="163.80000000000001"/>
    <x v="242"/>
  </r>
  <r>
    <x v="1"/>
    <x v="8"/>
    <x v="8"/>
    <x v="209"/>
    <x v="247"/>
    <x v="239"/>
    <x v="222"/>
    <n v="175"/>
    <n v="161.19999999999999"/>
    <n v="183.5"/>
    <n v="164.5"/>
    <n v="120.4"/>
    <n v="166.2"/>
    <n v="154.80000000000001"/>
    <n v="175.1"/>
    <n v="167.3"/>
    <n v="196.5"/>
    <n v="159.80000000000001"/>
    <n v="143.6"/>
    <n v="157.4"/>
    <n v="162.1"/>
    <n v="160.80000000000001"/>
    <n v="153.30000000000001"/>
    <n v="162.80000000000001"/>
    <n v="150.5"/>
    <n v="153.9"/>
    <x v="240"/>
    <n v="159.6"/>
    <n v="156"/>
    <x v="241"/>
  </r>
  <r>
    <x v="2"/>
    <x v="8"/>
    <x v="8"/>
    <x v="210"/>
    <x v="248"/>
    <x v="240"/>
    <x v="220"/>
    <n v="188"/>
    <n v="156.69999999999999"/>
    <n v="162.30000000000001"/>
    <n v="164.1"/>
    <n v="119.7"/>
    <n v="168.8"/>
    <n v="162.69999999999999"/>
    <n v="173.9"/>
    <n v="164"/>
    <n v="192.1"/>
    <n v="164.6"/>
    <n v="155.30000000000001"/>
    <n v="163.30000000000001"/>
    <n v="162.1"/>
    <n v="162.6"/>
    <n v="157.5"/>
    <n v="168.4"/>
    <n v="154"/>
    <n v="157.69999999999999"/>
    <x v="249"/>
    <n v="160"/>
    <n v="160"/>
    <x v="237"/>
  </r>
  <r>
    <x v="0"/>
    <x v="8"/>
    <x v="9"/>
    <x v="211"/>
    <x v="235"/>
    <x v="242"/>
    <x v="220"/>
    <n v="198.8"/>
    <n v="152.6"/>
    <n v="170.4"/>
    <n v="165.2"/>
    <n v="121.6"/>
    <n v="170.6"/>
    <n v="168.8"/>
    <n v="173.6"/>
    <n v="165.5"/>
    <n v="191.2"/>
    <n v="168.9"/>
    <n v="164.8"/>
    <n v="168.3"/>
    <n v="163.6"/>
    <n v="165.5"/>
    <n v="162"/>
    <n v="172.5"/>
    <n v="159.5"/>
    <n v="163.19999999999999"/>
    <x v="250"/>
    <n v="161.1"/>
    <n v="164.7"/>
    <x v="243"/>
  </r>
  <r>
    <x v="1"/>
    <x v="8"/>
    <x v="9"/>
    <x v="212"/>
    <x v="250"/>
    <x v="230"/>
    <x v="219"/>
    <n v="176.6"/>
    <n v="159.30000000000001"/>
    <n v="214.4"/>
    <n v="165.3"/>
    <n v="122.5"/>
    <n v="166.8"/>
    <n v="155.4"/>
    <n v="175.9"/>
    <n v="171.5"/>
    <n v="197"/>
    <n v="160.80000000000001"/>
    <n v="144.4"/>
    <n v="158.30000000000001"/>
    <n v="163.6"/>
    <n v="162.19999999999999"/>
    <n v="154.30000000000001"/>
    <n v="163.5"/>
    <n v="152.19999999999999"/>
    <n v="155.1"/>
    <x v="240"/>
    <n v="160.30000000000001"/>
    <n v="157"/>
    <x v="244"/>
  </r>
  <r>
    <x v="2"/>
    <x v="8"/>
    <x v="9"/>
    <x v="213"/>
    <x v="251"/>
    <x v="243"/>
    <x v="223"/>
    <n v="190.6"/>
    <n v="155.69999999999999"/>
    <n v="185.3"/>
    <n v="165.2"/>
    <n v="121.9"/>
    <n v="169.3"/>
    <n v="163.19999999999999"/>
    <n v="174.7"/>
    <n v="167.7"/>
    <n v="192.7"/>
    <n v="165.7"/>
    <n v="156.30000000000001"/>
    <n v="164.3"/>
    <n v="163.6"/>
    <n v="164.2"/>
    <n v="158.4"/>
    <n v="169.1"/>
    <n v="155.69999999999999"/>
    <n v="158.6"/>
    <x v="251"/>
    <n v="160.80000000000001"/>
    <n v="161"/>
    <x v="245"/>
  </r>
  <r>
    <x v="0"/>
    <x v="8"/>
    <x v="10"/>
    <x v="190"/>
    <x v="252"/>
    <x v="244"/>
    <x v="222"/>
    <n v="198.4"/>
    <n v="153.19999999999999"/>
    <n v="183.9"/>
    <n v="165.4"/>
    <n v="122.1"/>
    <n v="170.8"/>
    <n v="169.1"/>
    <n v="174.3"/>
    <n v="167.5"/>
    <n v="191.4"/>
    <n v="170.4"/>
    <n v="166"/>
    <n v="169.8"/>
    <n v="164.2"/>
    <n v="165.3"/>
    <n v="162.9"/>
    <n v="173.4"/>
    <n v="158.9"/>
    <n v="163.80000000000001"/>
    <x v="252"/>
    <n v="162.4"/>
    <n v="165.2"/>
    <x v="246"/>
  </r>
  <r>
    <x v="1"/>
    <x v="8"/>
    <x v="10"/>
    <x v="214"/>
    <x v="253"/>
    <x v="245"/>
    <x v="224"/>
    <n v="175.8"/>
    <n v="160.30000000000001"/>
    <n v="229.1"/>
    <n v="165.1"/>
    <n v="123.1"/>
    <n v="167.2"/>
    <n v="156.1"/>
    <n v="176.8"/>
    <n v="173.5"/>
    <n v="197"/>
    <n v="162.30000000000001"/>
    <n v="145.30000000000001"/>
    <n v="159.69999999999999"/>
    <n v="164.2"/>
    <n v="161.6"/>
    <n v="155.19999999999999"/>
    <n v="164.2"/>
    <n v="151.19999999999999"/>
    <n v="156.69999999999999"/>
    <x v="204"/>
    <n v="161.80000000000001"/>
    <n v="157.30000000000001"/>
    <x v="247"/>
  </r>
  <r>
    <x v="2"/>
    <x v="8"/>
    <x v="10"/>
    <x v="184"/>
    <x v="254"/>
    <x v="230"/>
    <x v="225"/>
    <n v="190.1"/>
    <n v="156.5"/>
    <n v="199.2"/>
    <n v="165.3"/>
    <n v="122.4"/>
    <n v="169.6"/>
    <n v="163.69999999999999"/>
    <n v="175.5"/>
    <n v="169.7"/>
    <n v="192.9"/>
    <n v="167.2"/>
    <n v="157.4"/>
    <n v="165.8"/>
    <n v="164.2"/>
    <n v="163.9"/>
    <n v="159.30000000000001"/>
    <n v="169.9"/>
    <n v="154.80000000000001"/>
    <n v="159.80000000000001"/>
    <x v="253"/>
    <n v="162.19999999999999"/>
    <n v="161.4"/>
    <x v="248"/>
  </r>
  <r>
    <x v="0"/>
    <x v="8"/>
    <x v="11"/>
    <x v="213"/>
    <x v="210"/>
    <x v="238"/>
    <x v="226"/>
    <n v="195.8"/>
    <n v="152"/>
    <n v="172.3"/>
    <n v="164.5"/>
    <n v="120.6"/>
    <n v="171.7"/>
    <n v="169.7"/>
    <n v="175.1"/>
    <n v="165.8"/>
    <n v="190.8"/>
    <n v="171.8"/>
    <n v="167.3"/>
    <n v="171.2"/>
    <n v="163.4"/>
    <n v="165.6"/>
    <n v="163.9"/>
    <n v="174"/>
    <n v="160.1"/>
    <n v="164.5"/>
    <x v="254"/>
    <n v="162.80000000000001"/>
    <n v="166"/>
    <x v="249"/>
  </r>
  <r>
    <x v="1"/>
    <x v="8"/>
    <x v="11"/>
    <x v="188"/>
    <x v="255"/>
    <x v="246"/>
    <x v="227"/>
    <n v="173.5"/>
    <n v="158.30000000000001"/>
    <n v="219.5"/>
    <n v="164.2"/>
    <n v="121.9"/>
    <n v="168.2"/>
    <n v="156.5"/>
    <n v="178.2"/>
    <n v="172.2"/>
    <n v="196.8"/>
    <n v="163.30000000000001"/>
    <n v="146.69999999999999"/>
    <n v="160.69999999999999"/>
    <n v="163.4"/>
    <n v="161.69999999999999"/>
    <n v="156"/>
    <n v="165.1"/>
    <n v="151.80000000000001"/>
    <n v="157.6"/>
    <x v="255"/>
    <n v="162.4"/>
    <n v="157.80000000000001"/>
    <x v="250"/>
  </r>
  <r>
    <x v="2"/>
    <x v="8"/>
    <x v="11"/>
    <x v="180"/>
    <x v="256"/>
    <x v="247"/>
    <x v="228"/>
    <n v="187.6"/>
    <n v="154.9"/>
    <n v="188.3"/>
    <n v="164.4"/>
    <n v="121"/>
    <n v="170.5"/>
    <n v="164.2"/>
    <n v="176.5"/>
    <n v="168.2"/>
    <n v="192.4"/>
    <n v="168.5"/>
    <n v="158.69999999999999"/>
    <n v="167"/>
    <n v="163.4"/>
    <n v="164.1"/>
    <n v="160.19999999999999"/>
    <n v="170.6"/>
    <n v="155.69999999999999"/>
    <n v="160.6"/>
    <x v="256"/>
    <n v="162.6"/>
    <n v="162"/>
    <x v="251"/>
  </r>
  <r>
    <x v="0"/>
    <x v="9"/>
    <x v="0"/>
    <x v="215"/>
    <x v="257"/>
    <x v="248"/>
    <x v="229"/>
    <n v="192.6"/>
    <n v="151.19999999999999"/>
    <n v="159.19999999999999"/>
    <n v="164"/>
    <n v="119.3"/>
    <n v="173.3"/>
    <n v="169.8"/>
    <n v="175.8"/>
    <n v="164.1"/>
    <n v="190.7"/>
    <n v="173.2"/>
    <n v="169.3"/>
    <n v="172.7"/>
    <n v="164.5"/>
    <n v="165.8"/>
    <n v="164.9"/>
    <n v="174.7"/>
    <n v="160.80000000000001"/>
    <n v="164.9"/>
    <x v="257"/>
    <n v="163.19999999999999"/>
    <n v="166.6"/>
    <x v="252"/>
  </r>
  <r>
    <x v="1"/>
    <x v="9"/>
    <x v="0"/>
    <x v="216"/>
    <x v="249"/>
    <x v="249"/>
    <x v="230"/>
    <n v="171"/>
    <n v="156.5"/>
    <n v="203.6"/>
    <n v="163.80000000000001"/>
    <n v="121.3"/>
    <n v="169.8"/>
    <n v="156.6"/>
    <n v="179"/>
    <n v="170.3"/>
    <n v="196.4"/>
    <n v="164.7"/>
    <n v="148.5"/>
    <n v="162.19999999999999"/>
    <n v="164.5"/>
    <n v="161.6"/>
    <n v="156.80000000000001"/>
    <n v="166.1"/>
    <n v="152.69999999999999"/>
    <n v="158.4"/>
    <x v="258"/>
    <n v="162.80000000000001"/>
    <n v="158.6"/>
    <x v="253"/>
  </r>
  <r>
    <x v="2"/>
    <x v="9"/>
    <x v="0"/>
    <x v="217"/>
    <x v="258"/>
    <x v="250"/>
    <x v="229"/>
    <n v="184.7"/>
    <n v="153.69999999999999"/>
    <n v="174.3"/>
    <n v="163.9"/>
    <n v="120"/>
    <n v="172.1"/>
    <n v="164.3"/>
    <n v="177.3"/>
    <n v="166.4"/>
    <n v="192.2"/>
    <n v="169.9"/>
    <n v="160.69999999999999"/>
    <n v="168.5"/>
    <n v="164.5"/>
    <n v="164.2"/>
    <n v="161.1"/>
    <n v="171.4"/>
    <n v="156.5"/>
    <n v="161.19999999999999"/>
    <x v="259"/>
    <n v="163"/>
    <n v="162.69999999999999"/>
    <x v="254"/>
  </r>
  <r>
    <x v="0"/>
    <x v="9"/>
    <x v="1"/>
    <x v="203"/>
    <x v="259"/>
    <x v="251"/>
    <x v="231"/>
    <n v="192.6"/>
    <n v="151.4"/>
    <n v="155.19999999999999"/>
    <n v="163.9"/>
    <n v="118.1"/>
    <n v="175.4"/>
    <n v="170.5"/>
    <n v="176.3"/>
    <n v="163.9"/>
    <n v="191.5"/>
    <n v="174.1"/>
    <n v="171"/>
    <n v="173.7"/>
    <n v="165.5"/>
    <n v="167.4"/>
    <n v="165.7"/>
    <n v="175.3"/>
    <n v="161.19999999999999"/>
    <n v="165.5"/>
    <x v="260"/>
    <n v="164.5"/>
    <n v="167.3"/>
    <x v="248"/>
  </r>
  <r>
    <x v="1"/>
    <x v="9"/>
    <x v="1"/>
    <x v="218"/>
    <x v="260"/>
    <x v="252"/>
    <x v="232"/>
    <n v="171.5"/>
    <n v="156.4"/>
    <n v="198"/>
    <n v="163.19999999999999"/>
    <n v="120.6"/>
    <n v="172.2"/>
    <n v="156.69999999999999"/>
    <n v="180"/>
    <n v="170.2"/>
    <n v="196.5"/>
    <n v="165.7"/>
    <n v="150.4"/>
    <n v="163.4"/>
    <n v="165.5"/>
    <n v="163"/>
    <n v="157.4"/>
    <n v="167.2"/>
    <n v="153.1"/>
    <n v="159.5"/>
    <x v="261"/>
    <n v="164.2"/>
    <n v="159.4"/>
    <x v="245"/>
  </r>
  <r>
    <x v="2"/>
    <x v="9"/>
    <x v="1"/>
    <x v="219"/>
    <x v="261"/>
    <x v="253"/>
    <x v="231"/>
    <n v="184.9"/>
    <n v="153.69999999999999"/>
    <n v="169.7"/>
    <n v="163.69999999999999"/>
    <n v="118.9"/>
    <n v="174.3"/>
    <n v="164.7"/>
    <n v="178"/>
    <n v="166.2"/>
    <n v="192.8"/>
    <n v="170.8"/>
    <n v="162.4"/>
    <n v="169.6"/>
    <n v="165.5"/>
    <n v="165.7"/>
    <n v="161.80000000000001"/>
    <n v="172.2"/>
    <n v="156.9"/>
    <n v="162.1"/>
    <x v="262"/>
    <n v="164.4"/>
    <n v="163.5"/>
    <x v="255"/>
  </r>
  <r>
    <x v="0"/>
    <x v="9"/>
    <x v="2"/>
    <x v="220"/>
    <x v="262"/>
    <x v="254"/>
    <x v="233"/>
    <n v="203.1"/>
    <n v="155.9"/>
    <n v="155.80000000000001"/>
    <n v="164.2"/>
    <n v="118.1"/>
    <n v="178.7"/>
    <n v="171.2"/>
    <n v="177.4"/>
    <n v="166.6"/>
    <n v="192.3"/>
    <n v="175.4"/>
    <n v="173.2"/>
    <n v="175.1"/>
    <n v="165.3"/>
    <n v="168.9"/>
    <n v="166.5"/>
    <n v="176"/>
    <n v="162"/>
    <n v="166.6"/>
    <x v="263"/>
    <n v="167.4"/>
    <n v="168.3"/>
    <x v="256"/>
  </r>
  <r>
    <x v="1"/>
    <x v="9"/>
    <x v="2"/>
    <x v="221"/>
    <x v="263"/>
    <x v="255"/>
    <x v="234"/>
    <n v="180"/>
    <n v="159.6"/>
    <n v="188.4"/>
    <n v="163.4"/>
    <n v="120.3"/>
    <n v="174.7"/>
    <n v="157.1"/>
    <n v="181.5"/>
    <n v="171.5"/>
    <n v="197.5"/>
    <n v="167.1"/>
    <n v="152.6"/>
    <n v="164.9"/>
    <n v="165.3"/>
    <n v="164.5"/>
    <n v="158.6"/>
    <n v="168.2"/>
    <n v="154.19999999999999"/>
    <n v="160.80000000000001"/>
    <x v="223"/>
    <n v="166.8"/>
    <n v="160.6"/>
    <x v="257"/>
  </r>
  <r>
    <x v="2"/>
    <x v="9"/>
    <x v="2"/>
    <x v="222"/>
    <x v="264"/>
    <x v="256"/>
    <x v="235"/>
    <n v="194.6"/>
    <n v="157.6"/>
    <n v="166.9"/>
    <n v="163.9"/>
    <n v="118.8"/>
    <n v="177.4"/>
    <n v="165.3"/>
    <n v="179.3"/>
    <n v="168.4"/>
    <n v="193.7"/>
    <n v="172.1"/>
    <n v="164.6"/>
    <n v="171.1"/>
    <n v="165.3"/>
    <n v="167.2"/>
    <n v="162.80000000000001"/>
    <n v="173"/>
    <n v="157.9"/>
    <n v="163.30000000000001"/>
    <x v="264"/>
    <n v="167.2"/>
    <n v="164.6"/>
    <x v="258"/>
  </r>
  <r>
    <x v="0"/>
    <x v="9"/>
    <x v="3"/>
    <x v="179"/>
    <x v="265"/>
    <x v="257"/>
    <x v="236"/>
    <n v="207.4"/>
    <n v="169.7"/>
    <n v="153.6"/>
    <n v="165.1"/>
    <n v="118.2"/>
    <n v="182.9"/>
    <n v="172.4"/>
    <n v="178.9"/>
    <n v="168.6"/>
    <n v="192.8"/>
    <n v="177.5"/>
    <n v="175.1"/>
    <n v="177.1"/>
    <n v="167"/>
    <n v="173.3"/>
    <n v="167.7"/>
    <n v="177"/>
    <n v="166.2"/>
    <n v="167.2"/>
    <x v="265"/>
    <n v="169"/>
    <n v="170.2"/>
    <x v="259"/>
  </r>
  <r>
    <x v="1"/>
    <x v="9"/>
    <x v="3"/>
    <x v="223"/>
    <x v="263"/>
    <x v="228"/>
    <x v="237"/>
    <n v="186"/>
    <n v="175.9"/>
    <n v="190.7"/>
    <n v="164"/>
    <n v="120.5"/>
    <n v="178"/>
    <n v="157.5"/>
    <n v="183.3"/>
    <n v="174.5"/>
    <n v="197.1"/>
    <n v="168.4"/>
    <n v="154.5"/>
    <n v="166.3"/>
    <n v="167"/>
    <n v="170.5"/>
    <n v="159.80000000000001"/>
    <n v="169"/>
    <n v="159.30000000000001"/>
    <n v="162.19999999999999"/>
    <x v="266"/>
    <n v="168.4"/>
    <n v="163.1"/>
    <x v="260"/>
  </r>
  <r>
    <x v="2"/>
    <x v="9"/>
    <x v="3"/>
    <x v="224"/>
    <x v="266"/>
    <x v="257"/>
    <x v="238"/>
    <n v="199.5"/>
    <n v="172.6"/>
    <n v="166.2"/>
    <n v="164.7"/>
    <n v="119"/>
    <n v="181.3"/>
    <n v="166.2"/>
    <n v="180.9"/>
    <n v="170.8"/>
    <n v="193.9"/>
    <n v="173.9"/>
    <n v="166.5"/>
    <n v="172.8"/>
    <n v="167"/>
    <n v="172.2"/>
    <n v="164"/>
    <n v="174"/>
    <n v="162.6"/>
    <n v="164.4"/>
    <x v="267"/>
    <n v="168.8"/>
    <n v="166.8"/>
    <x v="261"/>
  </r>
  <r>
    <x v="0"/>
    <x v="9"/>
    <x v="4"/>
    <x v="224"/>
    <x v="267"/>
    <x v="212"/>
    <x v="239"/>
    <n v="209.9"/>
    <n v="168"/>
    <n v="160.4"/>
    <n v="165"/>
    <n v="118.9"/>
    <n v="186.6"/>
    <n v="173.2"/>
    <n v="180.4"/>
    <n v="170.8"/>
    <n v="192.9"/>
    <n v="179.3"/>
    <n v="177.2"/>
    <n v="179"/>
    <n v="167.5"/>
    <n v="175.3"/>
    <n v="168.9"/>
    <n v="177.7"/>
    <n v="167.1"/>
    <n v="167.6"/>
    <x v="268"/>
    <n v="168.5"/>
    <n v="170.9"/>
    <x v="262"/>
  </r>
  <r>
    <x v="1"/>
    <x v="9"/>
    <x v="4"/>
    <x v="225"/>
    <x v="268"/>
    <x v="258"/>
    <x v="240"/>
    <n v="189.5"/>
    <n v="174.5"/>
    <n v="203.2"/>
    <n v="164.1"/>
    <n v="121.2"/>
    <n v="181.4"/>
    <n v="158.5"/>
    <n v="184.9"/>
    <n v="177.5"/>
    <n v="197.5"/>
    <n v="170"/>
    <n v="155.9"/>
    <n v="167.8"/>
    <n v="167.5"/>
    <n v="173.5"/>
    <n v="161.1"/>
    <n v="170.1"/>
    <n v="159.4"/>
    <n v="163.19999999999999"/>
    <x v="269"/>
    <n v="168.2"/>
    <n v="163.80000000000001"/>
    <x v="259"/>
  </r>
  <r>
    <x v="2"/>
    <x v="9"/>
    <x v="4"/>
    <x v="226"/>
    <x v="269"/>
    <x v="259"/>
    <x v="241"/>
    <n v="202.4"/>
    <n v="171"/>
    <n v="174.9"/>
    <n v="164.7"/>
    <n v="119.7"/>
    <n v="184.9"/>
    <n v="167.1"/>
    <n v="182.5"/>
    <n v="173.3"/>
    <n v="194.1"/>
    <n v="175.6"/>
    <n v="168.4"/>
    <n v="174.6"/>
    <n v="167.5"/>
    <n v="174.6"/>
    <n v="165.2"/>
    <n v="174.8"/>
    <n v="163"/>
    <n v="165.1"/>
    <x v="270"/>
    <n v="168.4"/>
    <n v="167.5"/>
    <x v="263"/>
  </r>
  <r>
    <x v="0"/>
    <x v="9"/>
    <x v="5"/>
    <x v="227"/>
    <x v="270"/>
    <x v="260"/>
    <x v="240"/>
    <n v="208.1"/>
    <n v="165.8"/>
    <n v="167.3"/>
    <n v="164.6"/>
    <n v="119.1"/>
    <n v="188.9"/>
    <n v="174.2"/>
    <n v="181.9"/>
    <n v="172.4"/>
    <n v="192.9"/>
    <n v="180.7"/>
    <n v="178.7"/>
    <n v="180.4"/>
    <n v="166.8"/>
    <n v="176.7"/>
    <n v="170.3"/>
    <n v="178.2"/>
    <n v="165.5"/>
    <n v="168"/>
    <x v="271"/>
    <n v="169.5"/>
    <n v="171"/>
    <x v="264"/>
  </r>
  <r>
    <x v="1"/>
    <x v="9"/>
    <x v="5"/>
    <x v="228"/>
    <x v="271"/>
    <x v="240"/>
    <x v="242"/>
    <n v="188.6"/>
    <n v="174.1"/>
    <n v="211.5"/>
    <n v="163.6"/>
    <n v="121.4"/>
    <n v="183.5"/>
    <n v="159.1"/>
    <n v="186.3"/>
    <n v="179.3"/>
    <n v="198.3"/>
    <n v="171.6"/>
    <n v="157.4"/>
    <n v="169.4"/>
    <n v="166.8"/>
    <n v="174.9"/>
    <n v="162.1"/>
    <n v="170.9"/>
    <n v="157.19999999999999"/>
    <n v="164.1"/>
    <x v="272"/>
    <n v="169.2"/>
    <n v="163.80000000000001"/>
    <x v="265"/>
  </r>
  <r>
    <x v="2"/>
    <x v="9"/>
    <x v="5"/>
    <x v="229"/>
    <x v="272"/>
    <x v="261"/>
    <x v="243"/>
    <n v="200.9"/>
    <n v="169.7"/>
    <n v="182.3"/>
    <n v="164.3"/>
    <n v="119.9"/>
    <n v="187.1"/>
    <n v="167.9"/>
    <n v="183.9"/>
    <n v="174.9"/>
    <n v="194.3"/>
    <n v="177.1"/>
    <n v="169.9"/>
    <n v="176"/>
    <n v="166.8"/>
    <n v="176"/>
    <n v="166.4"/>
    <n v="175.4"/>
    <n v="161.1"/>
    <n v="165.8"/>
    <x v="250"/>
    <n v="169.4"/>
    <n v="167.5"/>
    <x v="266"/>
  </r>
  <r>
    <x v="0"/>
    <x v="9"/>
    <x v="6"/>
    <x v="230"/>
    <x v="273"/>
    <x v="262"/>
    <x v="244"/>
    <n v="202.2"/>
    <n v="169.6"/>
    <n v="168.6"/>
    <n v="164.4"/>
    <n v="119.2"/>
    <n v="191.8"/>
    <n v="174.5"/>
    <n v="183.1"/>
    <n v="172.5"/>
    <n v="193.2"/>
    <n v="182"/>
    <n v="180.3"/>
    <n v="181.7"/>
    <n v="167.8"/>
    <n v="179.6"/>
    <n v="171.3"/>
    <n v="178.8"/>
    <n v="166.3"/>
    <n v="168.6"/>
    <x v="273"/>
    <n v="169.7"/>
    <n v="171.8"/>
    <x v="267"/>
  </r>
  <r>
    <x v="1"/>
    <x v="9"/>
    <x v="6"/>
    <x v="231"/>
    <x v="274"/>
    <x v="263"/>
    <x v="245"/>
    <n v="184.8"/>
    <n v="179.5"/>
    <n v="208.5"/>
    <n v="164"/>
    <n v="121.5"/>
    <n v="186.3"/>
    <n v="159.80000000000001"/>
    <n v="187.7"/>
    <n v="179.4"/>
    <n v="198.6"/>
    <n v="172.7"/>
    <n v="158.69999999999999"/>
    <n v="170.6"/>
    <n v="167.8"/>
    <n v="179.5"/>
    <n v="163.1"/>
    <n v="171.7"/>
    <n v="157.4"/>
    <n v="164.6"/>
    <x v="274"/>
    <n v="169.8"/>
    <n v="164.7"/>
    <x v="268"/>
  </r>
  <r>
    <x v="2"/>
    <x v="9"/>
    <x v="6"/>
    <x v="232"/>
    <x v="275"/>
    <x v="264"/>
    <x v="246"/>
    <n v="195.8"/>
    <n v="174.2"/>
    <n v="182.1"/>
    <n v="164.3"/>
    <n v="120"/>
    <n v="190"/>
    <n v="168.4"/>
    <n v="185.2"/>
    <n v="175"/>
    <n v="194.6"/>
    <n v="178.3"/>
    <n v="171.3"/>
    <n v="177.3"/>
    <n v="167.8"/>
    <n v="179.6"/>
    <n v="167.4"/>
    <n v="176.1"/>
    <n v="161.6"/>
    <n v="166.3"/>
    <x v="275"/>
    <n v="169.7"/>
    <n v="168.4"/>
    <x v="269"/>
  </r>
  <r>
    <x v="0"/>
    <x v="9"/>
    <x v="7"/>
    <x v="233"/>
    <x v="276"/>
    <x v="265"/>
    <x v="247"/>
    <n v="198.1"/>
    <n v="169.2"/>
    <n v="173.1"/>
    <n v="167.1"/>
    <n v="120.2"/>
    <n v="195.6"/>
    <n v="174.8"/>
    <n v="184"/>
    <n v="173.9"/>
    <n v="193.7"/>
    <n v="183.2"/>
    <n v="181.7"/>
    <n v="183"/>
    <n v="169"/>
    <n v="179.1"/>
    <n v="172.3"/>
    <n v="179.4"/>
    <n v="166.6"/>
    <n v="169.3"/>
    <x v="276"/>
    <n v="171.1"/>
    <n v="172.6"/>
    <x v="270"/>
  </r>
  <r>
    <x v="1"/>
    <x v="9"/>
    <x v="7"/>
    <x v="234"/>
    <x v="244"/>
    <x v="266"/>
    <x v="248"/>
    <n v="182.5"/>
    <n v="177.1"/>
    <n v="213.1"/>
    <n v="167.3"/>
    <n v="122.2"/>
    <n v="189.7"/>
    <n v="160.5"/>
    <n v="188.9"/>
    <n v="180.4"/>
    <n v="198.7"/>
    <n v="173.7"/>
    <n v="160"/>
    <n v="171.6"/>
    <n v="169"/>
    <n v="178.4"/>
    <n v="164.2"/>
    <n v="172.6"/>
    <n v="157.69999999999999"/>
    <n v="165.1"/>
    <x v="257"/>
    <n v="171.4"/>
    <n v="165.4"/>
    <x v="271"/>
  </r>
  <r>
    <x v="2"/>
    <x v="9"/>
    <x v="7"/>
    <x v="235"/>
    <x v="277"/>
    <x v="267"/>
    <x v="249"/>
    <n v="192.4"/>
    <n v="172.9"/>
    <n v="186.7"/>
    <n v="167.2"/>
    <n v="120.9"/>
    <n v="193.6"/>
    <n v="168.8"/>
    <n v="186.3"/>
    <n v="176.3"/>
    <n v="195"/>
    <n v="179.5"/>
    <n v="172.7"/>
    <n v="178.5"/>
    <n v="169"/>
    <n v="178.8"/>
    <n v="168.5"/>
    <n v="176.8"/>
    <n v="161.9"/>
    <n v="166.9"/>
    <x v="277"/>
    <n v="171.2"/>
    <n v="169.1"/>
    <x v="267"/>
  </r>
  <r>
    <x v="0"/>
    <x v="9"/>
    <x v="8"/>
    <x v="236"/>
    <x v="278"/>
    <x v="268"/>
    <x v="250"/>
    <n v="194.1"/>
    <n v="164.1"/>
    <n v="176.9"/>
    <n v="169"/>
    <n v="120.8"/>
    <n v="199.1"/>
    <n v="175.4"/>
    <n v="184.8"/>
    <n v="175.5"/>
    <n v="194.5"/>
    <n v="184.7"/>
    <n v="183.3"/>
    <n v="184.5"/>
    <n v="169.5"/>
    <n v="179.7"/>
    <n v="173.6"/>
    <n v="180.2"/>
    <n v="166.9"/>
    <n v="170"/>
    <x v="278"/>
    <n v="170.8"/>
    <n v="173.1"/>
    <x v="272"/>
  </r>
  <r>
    <x v="1"/>
    <x v="9"/>
    <x v="8"/>
    <x v="237"/>
    <x v="279"/>
    <x v="269"/>
    <x v="251"/>
    <n v="179.3"/>
    <n v="167.5"/>
    <n v="220.8"/>
    <n v="169.2"/>
    <n v="123.1"/>
    <n v="193.6"/>
    <n v="161.1"/>
    <n v="190.4"/>
    <n v="181.8"/>
    <n v="199.7"/>
    <n v="175"/>
    <n v="161.69999999999999"/>
    <n v="173"/>
    <n v="169.5"/>
    <n v="179.2"/>
    <n v="165"/>
    <n v="173.8"/>
    <n v="158.19999999999999"/>
    <n v="165.8"/>
    <x v="265"/>
    <n v="171.1"/>
    <n v="166.1"/>
    <x v="273"/>
  </r>
  <r>
    <x v="2"/>
    <x v="9"/>
    <x v="8"/>
    <x v="238"/>
    <x v="280"/>
    <x v="270"/>
    <x v="252"/>
    <n v="188.7"/>
    <n v="165.7"/>
    <n v="191.8"/>
    <n v="169.1"/>
    <n v="121.6"/>
    <n v="197.3"/>
    <n v="169.4"/>
    <n v="187.4"/>
    <n v="177.8"/>
    <n v="195.9"/>
    <n v="180.9"/>
    <n v="174.3"/>
    <n v="179.9"/>
    <n v="169.5"/>
    <n v="179.5"/>
    <n v="169.5"/>
    <n v="177.8"/>
    <n v="162.30000000000001"/>
    <n v="167.6"/>
    <x v="279"/>
    <n v="170.9"/>
    <n v="169.7"/>
    <x v="270"/>
  </r>
  <r>
    <x v="0"/>
    <x v="9"/>
    <x v="9"/>
    <x v="239"/>
    <x v="281"/>
    <x v="231"/>
    <x v="253"/>
    <n v="191.6"/>
    <n v="162.19999999999999"/>
    <n v="184.8"/>
    <n v="169.7"/>
    <n v="121.1"/>
    <n v="201.6"/>
    <n v="175.8"/>
    <n v="185.6"/>
    <n v="177.4"/>
    <n v="194.9"/>
    <n v="186.1"/>
    <n v="184.4"/>
    <n v="185.9"/>
    <n v="171.2"/>
    <n v="180.8"/>
    <n v="174.4"/>
    <n v="181.2"/>
    <n v="167.4"/>
    <n v="170.6"/>
    <x v="280"/>
    <n v="172"/>
    <n v="173.9"/>
    <x v="274"/>
  </r>
  <r>
    <x v="1"/>
    <x v="9"/>
    <x v="9"/>
    <x v="240"/>
    <x v="282"/>
    <x v="271"/>
    <x v="254"/>
    <n v="177.7"/>
    <n v="165.7"/>
    <n v="228.6"/>
    <n v="169.9"/>
    <n v="123.4"/>
    <n v="196.4"/>
    <n v="161.6"/>
    <n v="191.5"/>
    <n v="183.3"/>
    <n v="200.1"/>
    <n v="175.5"/>
    <n v="162.6"/>
    <n v="173.6"/>
    <n v="171.2"/>
    <n v="180"/>
    <n v="166"/>
    <n v="174.7"/>
    <n v="158.80000000000001"/>
    <n v="166.3"/>
    <x v="281"/>
    <n v="172.3"/>
    <n v="166.8"/>
    <x v="270"/>
  </r>
  <r>
    <x v="2"/>
    <x v="9"/>
    <x v="9"/>
    <x v="241"/>
    <x v="244"/>
    <x v="269"/>
    <x v="253"/>
    <n v="186.5"/>
    <n v="163.80000000000001"/>
    <n v="199.7"/>
    <n v="169.8"/>
    <n v="121.9"/>
    <n v="199.9"/>
    <n v="169.9"/>
    <n v="188.3"/>
    <n v="179.6"/>
    <n v="196.3"/>
    <n v="181.9"/>
    <n v="175.3"/>
    <n v="181"/>
    <n v="171.2"/>
    <n v="180.5"/>
    <n v="170.4"/>
    <n v="178.7"/>
    <n v="162.9"/>
    <n v="168.2"/>
    <x v="282"/>
    <n v="172.1"/>
    <n v="170.5"/>
    <x v="275"/>
  </r>
  <r>
    <x v="0"/>
    <x v="9"/>
    <x v="10"/>
    <x v="242"/>
    <x v="283"/>
    <x v="272"/>
    <x v="255"/>
    <n v="194"/>
    <n v="159.1"/>
    <n v="171.6"/>
    <n v="170.2"/>
    <n v="121.5"/>
    <n v="204.8"/>
    <n v="176.4"/>
    <n v="186.9"/>
    <n v="176.6"/>
    <n v="195.5"/>
    <n v="187.2"/>
    <n v="185.2"/>
    <n v="186.9"/>
    <n v="171.8"/>
    <n v="181.9"/>
    <n v="175.5"/>
    <n v="182.3"/>
    <n v="167.5"/>
    <n v="170.8"/>
    <x v="283"/>
    <n v="173.4"/>
    <n v="174.6"/>
    <x v="276"/>
  </r>
  <r>
    <x v="1"/>
    <x v="9"/>
    <x v="10"/>
    <x v="243"/>
    <x v="284"/>
    <x v="273"/>
    <x v="255"/>
    <n v="180"/>
    <n v="162.6"/>
    <n v="205.5"/>
    <n v="171"/>
    <n v="123.4"/>
    <n v="198.8"/>
    <n v="162.1"/>
    <n v="192.4"/>
    <n v="181.3"/>
    <n v="200.6"/>
    <n v="176.7"/>
    <n v="163.5"/>
    <n v="174.7"/>
    <n v="171.8"/>
    <n v="180.3"/>
    <n v="166.9"/>
    <n v="175.8"/>
    <n v="158.9"/>
    <n v="166.7"/>
    <x v="284"/>
    <n v="173.8"/>
    <n v="167.4"/>
    <x v="273"/>
  </r>
  <r>
    <x v="2"/>
    <x v="9"/>
    <x v="10"/>
    <x v="244"/>
    <x v="285"/>
    <x v="274"/>
    <x v="255"/>
    <n v="188.9"/>
    <n v="160.69999999999999"/>
    <n v="183.1"/>
    <n v="170.5"/>
    <n v="122.1"/>
    <n v="202.8"/>
    <n v="170.4"/>
    <n v="189.5"/>
    <n v="178.3"/>
    <n v="196.9"/>
    <n v="183.1"/>
    <n v="176.2"/>
    <n v="182.1"/>
    <n v="171.8"/>
    <n v="181.3"/>
    <n v="171.4"/>
    <n v="179.8"/>
    <n v="163"/>
    <n v="168.5"/>
    <x v="285"/>
    <n v="173.6"/>
    <n v="171.1"/>
    <x v="277"/>
  </r>
  <r>
    <x v="0"/>
    <x v="9"/>
    <x v="11"/>
    <x v="245"/>
    <x v="286"/>
    <x v="275"/>
    <x v="256"/>
    <n v="193.9"/>
    <n v="156.69999999999999"/>
    <n v="150.19999999999999"/>
    <n v="170.5"/>
    <n v="121.2"/>
    <n v="207.5"/>
    <n v="176.8"/>
    <n v="187.7"/>
    <n v="174.4"/>
    <n v="195.9"/>
    <n v="188.1"/>
    <n v="185.9"/>
    <n v="187.8"/>
    <n v="170.7"/>
    <n v="182.8"/>
    <n v="176.4"/>
    <n v="183.5"/>
    <n v="167.8"/>
    <n v="171.2"/>
    <x v="286"/>
    <n v="175.7"/>
    <n v="175.5"/>
    <x v="278"/>
  </r>
  <r>
    <x v="1"/>
    <x v="9"/>
    <x v="11"/>
    <x v="246"/>
    <x v="287"/>
    <x v="276"/>
    <x v="257"/>
    <n v="179.1"/>
    <n v="159.5"/>
    <n v="178.7"/>
    <n v="171.3"/>
    <n v="123.1"/>
    <n v="200.5"/>
    <n v="162.80000000000001"/>
    <n v="193.3"/>
    <n v="178.6"/>
    <n v="201.1"/>
    <n v="177.7"/>
    <n v="164.5"/>
    <n v="175.7"/>
    <n v="170.7"/>
    <n v="180.6"/>
    <n v="167.3"/>
    <n v="177.2"/>
    <n v="159.4"/>
    <n v="167.1"/>
    <x v="268"/>
    <n v="176"/>
    <n v="168.2"/>
    <x v="273"/>
  </r>
  <r>
    <x v="2"/>
    <x v="9"/>
    <x v="11"/>
    <x v="247"/>
    <x v="288"/>
    <x v="277"/>
    <x v="258"/>
    <n v="188.5"/>
    <n v="158"/>
    <n v="159.9"/>
    <n v="170.8"/>
    <n v="121.8"/>
    <n v="205.2"/>
    <n v="171"/>
    <n v="190.3"/>
    <n v="175.9"/>
    <n v="197.3"/>
    <n v="184"/>
    <n v="177"/>
    <n v="183"/>
    <n v="170.7"/>
    <n v="182"/>
    <n v="172.1"/>
    <n v="181.1"/>
    <n v="163.4"/>
    <n v="168.9"/>
    <x v="287"/>
    <n v="175.8"/>
    <n v="172"/>
    <x v="279"/>
  </r>
  <r>
    <x v="0"/>
    <x v="10"/>
    <x v="0"/>
    <x v="248"/>
    <x v="289"/>
    <x v="278"/>
    <x v="259"/>
    <n v="192.6"/>
    <n v="156.30000000000001"/>
    <n v="142.9"/>
    <n v="170.7"/>
    <n v="120.3"/>
    <n v="210.5"/>
    <n v="176.9"/>
    <n v="188.5"/>
    <n v="175"/>
    <n v="196.9"/>
    <n v="189"/>
    <n v="186.3"/>
    <n v="188.6"/>
    <n v="172.1"/>
    <n v="183.2"/>
    <n v="177.2"/>
    <n v="184.7"/>
    <n v="168.2"/>
    <n v="171.8"/>
    <x v="288"/>
    <n v="178.4"/>
    <n v="176.5"/>
    <x v="276"/>
  </r>
  <r>
    <x v="1"/>
    <x v="10"/>
    <x v="0"/>
    <x v="249"/>
    <x v="290"/>
    <x v="279"/>
    <x v="260"/>
    <n v="178"/>
    <n v="160.5"/>
    <n v="175.3"/>
    <n v="171.2"/>
    <n v="122.7"/>
    <n v="204.3"/>
    <n v="163.69999999999999"/>
    <n v="194.3"/>
    <n v="179.5"/>
    <n v="201.6"/>
    <n v="178.7"/>
    <n v="165.3"/>
    <n v="176.6"/>
    <n v="172.1"/>
    <n v="180.1"/>
    <n v="168"/>
    <n v="178.5"/>
    <n v="159.5"/>
    <n v="167.8"/>
    <x v="268"/>
    <n v="178.8"/>
    <n v="168.9"/>
    <x v="280"/>
  </r>
  <r>
    <x v="2"/>
    <x v="10"/>
    <x v="0"/>
    <x v="250"/>
    <x v="264"/>
    <x v="280"/>
    <x v="261"/>
    <n v="187.2"/>
    <n v="158.30000000000001"/>
    <n v="153.9"/>
    <n v="170.9"/>
    <n v="121.1"/>
    <n v="208.4"/>
    <n v="171.4"/>
    <n v="191.2"/>
    <n v="176.7"/>
    <n v="198.2"/>
    <n v="184.9"/>
    <n v="177.6"/>
    <n v="183.8"/>
    <n v="172.1"/>
    <n v="182"/>
    <n v="172.9"/>
    <n v="182.3"/>
    <n v="163.6"/>
    <n v="169.5"/>
    <x v="289"/>
    <n v="178.6"/>
    <n v="172.8"/>
    <x v="277"/>
  </r>
  <r>
    <x v="0"/>
    <x v="10"/>
    <x v="1"/>
    <x v="251"/>
    <x v="260"/>
    <x v="281"/>
    <x v="262"/>
    <n v="183.4"/>
    <n v="167.2"/>
    <n v="140.9"/>
    <n v="170.4"/>
    <n v="119.1"/>
    <n v="212.1"/>
    <n v="177.6"/>
    <n v="189.9"/>
    <n v="174.8"/>
    <n v="198.3"/>
    <n v="190"/>
    <n v="187"/>
    <n v="189.6"/>
    <n v="173.5"/>
    <n v="181.6"/>
    <n v="178.6"/>
    <n v="186.6"/>
    <n v="169"/>
    <n v="172.8"/>
    <x v="290"/>
    <n v="180.7"/>
    <n v="177.9"/>
    <x v="281"/>
  </r>
  <r>
    <x v="1"/>
    <x v="10"/>
    <x v="1"/>
    <x v="252"/>
    <x v="291"/>
    <x v="282"/>
    <x v="263"/>
    <n v="172.2"/>
    <n v="172.1"/>
    <n v="175.8"/>
    <n v="172.2"/>
    <n v="121.9"/>
    <n v="204.8"/>
    <n v="164.9"/>
    <n v="196.6"/>
    <n v="180.7"/>
    <n v="202.7"/>
    <n v="180.3"/>
    <n v="167"/>
    <n v="178.2"/>
    <n v="173.5"/>
    <n v="182.8"/>
    <n v="169.2"/>
    <n v="180.8"/>
    <n v="159.80000000000001"/>
    <n v="168.4"/>
    <x v="291"/>
    <n v="181.4"/>
    <n v="170"/>
    <x v="282"/>
  </r>
  <r>
    <x v="2"/>
    <x v="10"/>
    <x v="1"/>
    <x v="253"/>
    <x v="292"/>
    <x v="264"/>
    <x v="264"/>
    <n v="179.3"/>
    <n v="169.5"/>
    <n v="152.69999999999999"/>
    <n v="171"/>
    <n v="120"/>
    <n v="209.7"/>
    <n v="172.3"/>
    <n v="193"/>
    <n v="177"/>
    <n v="199.5"/>
    <n v="186.2"/>
    <n v="178.7"/>
    <n v="185.1"/>
    <n v="173.5"/>
    <n v="182.1"/>
    <n v="174.2"/>
    <n v="184.4"/>
    <n v="164.2"/>
    <n v="170.3"/>
    <x v="292"/>
    <n v="181"/>
    <n v="174.1"/>
    <x v="283"/>
  </r>
  <r>
    <x v="0"/>
    <x v="10"/>
    <x v="2"/>
    <x v="254"/>
    <x v="260"/>
    <x v="281"/>
    <x v="262"/>
    <n v="183.3"/>
    <n v="167.2"/>
    <n v="140.9"/>
    <n v="170.5"/>
    <n v="119.1"/>
    <n v="212.1"/>
    <n v="177.6"/>
    <n v="189.9"/>
    <n v="174.8"/>
    <n v="198.4"/>
    <n v="190"/>
    <n v="187"/>
    <n v="189.6"/>
    <n v="173.5"/>
    <n v="181.4"/>
    <n v="178.6"/>
    <n v="186.6"/>
    <n v="169"/>
    <n v="172.8"/>
    <x v="290"/>
    <n v="180.7"/>
    <n v="177.9"/>
    <x v="281"/>
  </r>
  <r>
    <x v="1"/>
    <x v="10"/>
    <x v="2"/>
    <x v="252"/>
    <x v="291"/>
    <x v="282"/>
    <x v="263"/>
    <n v="172.2"/>
    <n v="172.1"/>
    <n v="175.9"/>
    <n v="172.2"/>
    <n v="121.9"/>
    <n v="204.8"/>
    <n v="164.9"/>
    <n v="196.6"/>
    <n v="180.8"/>
    <n v="202.7"/>
    <n v="180.2"/>
    <n v="167"/>
    <n v="178.2"/>
    <n v="173.5"/>
    <n v="182.6"/>
    <n v="169.2"/>
    <n v="180.8"/>
    <n v="159.80000000000001"/>
    <n v="168.4"/>
    <x v="291"/>
    <n v="181.5"/>
    <n v="170"/>
    <x v="282"/>
  </r>
  <r>
    <x v="2"/>
    <x v="10"/>
    <x v="2"/>
    <x v="253"/>
    <x v="292"/>
    <x v="264"/>
    <x v="264"/>
    <n v="179.2"/>
    <n v="169.5"/>
    <n v="152.80000000000001"/>
    <n v="171.1"/>
    <n v="120"/>
    <n v="209.7"/>
    <n v="172.3"/>
    <n v="193"/>
    <n v="177"/>
    <n v="199.5"/>
    <n v="186.1"/>
    <n v="178.7"/>
    <n v="185.1"/>
    <n v="173.5"/>
    <n v="181.9"/>
    <n v="174.2"/>
    <n v="184.4"/>
    <n v="164.2"/>
    <n v="170.3"/>
    <x v="292"/>
    <n v="181"/>
    <n v="174.1"/>
    <x v="283"/>
  </r>
  <r>
    <x v="0"/>
    <x v="10"/>
    <x v="3"/>
    <x v="249"/>
    <x v="286"/>
    <x v="254"/>
    <x v="265"/>
    <n v="178.5"/>
    <n v="173.7"/>
    <n v="142.80000000000001"/>
    <n v="172.8"/>
    <n v="120.4"/>
    <n v="215.5"/>
    <n v="178.2"/>
    <n v="190.5"/>
    <n v="175.5"/>
    <n v="199.5"/>
    <n v="190.7"/>
    <n v="187.3"/>
    <n v="190.2"/>
    <n v="175.2"/>
    <n v="181.5"/>
    <n v="179.1"/>
    <n v="187.2"/>
    <n v="169.4"/>
    <n v="173.2"/>
    <x v="293"/>
    <n v="183.8"/>
    <n v="178.9"/>
    <x v="284"/>
  </r>
  <r>
    <x v="1"/>
    <x v="10"/>
    <x v="3"/>
    <x v="255"/>
    <x v="279"/>
    <x v="283"/>
    <x v="266"/>
    <n v="168.7"/>
    <n v="179.2"/>
    <n v="179.9"/>
    <n v="174.7"/>
    <n v="123.1"/>
    <n v="207.8"/>
    <n v="165.5"/>
    <n v="197"/>
    <n v="182.1"/>
    <n v="203.5"/>
    <n v="181"/>
    <n v="167.7"/>
    <n v="178.9"/>
    <n v="175.2"/>
    <n v="182.1"/>
    <n v="169.6"/>
    <n v="181.5"/>
    <n v="160.1"/>
    <n v="168.8"/>
    <x v="294"/>
    <n v="184.4"/>
    <n v="170.9"/>
    <x v="285"/>
  </r>
  <r>
    <x v="2"/>
    <x v="10"/>
    <x v="3"/>
    <x v="250"/>
    <x v="293"/>
    <x v="260"/>
    <x v="267"/>
    <n v="174.9"/>
    <n v="176.3"/>
    <n v="155.4"/>
    <n v="173.4"/>
    <n v="121.3"/>
    <n v="212.9"/>
    <n v="172.9"/>
    <n v="193.5"/>
    <n v="177.9"/>
    <n v="200.6"/>
    <n v="186.9"/>
    <n v="179.2"/>
    <n v="185.7"/>
    <n v="175.2"/>
    <n v="181.7"/>
    <n v="174.6"/>
    <n v="185"/>
    <n v="164.5"/>
    <n v="170.7"/>
    <x v="295"/>
    <n v="184"/>
    <n v="175"/>
    <x v="286"/>
  </r>
  <r>
    <x v="0"/>
    <x v="10"/>
    <x v="4"/>
    <x v="256"/>
    <x v="294"/>
    <x v="284"/>
    <x v="268"/>
    <n v="173.3"/>
    <n v="169"/>
    <n v="148.69999999999999"/>
    <n v="174.9"/>
    <n v="121.9"/>
    <n v="221"/>
    <n v="178.7"/>
    <n v="191.1"/>
    <n v="176.8"/>
    <n v="199.9"/>
    <n v="191.2"/>
    <n v="187.9"/>
    <n v="190.8"/>
    <n v="175.6"/>
    <n v="182.5"/>
    <n v="179.8"/>
    <n v="187.8"/>
    <n v="169.7"/>
    <n v="173.8"/>
    <x v="296"/>
    <n v="184.9"/>
    <n v="179.5"/>
    <x v="287"/>
  </r>
  <r>
    <x v="1"/>
    <x v="10"/>
    <x v="4"/>
    <x v="252"/>
    <x v="272"/>
    <x v="285"/>
    <x v="269"/>
    <n v="164.4"/>
    <n v="175.8"/>
    <n v="185"/>
    <n v="176.9"/>
    <n v="124.2"/>
    <n v="211.9"/>
    <n v="165.9"/>
    <n v="197.7"/>
    <n v="183.1"/>
    <n v="204.2"/>
    <n v="181.3"/>
    <n v="168.1"/>
    <n v="179.3"/>
    <n v="175.6"/>
    <n v="183.4"/>
    <n v="170.1"/>
    <n v="182.2"/>
    <n v="160.4"/>
    <n v="169.2"/>
    <x v="297"/>
    <n v="185.6"/>
    <n v="171.6"/>
    <x v="288"/>
  </r>
  <r>
    <x v="2"/>
    <x v="10"/>
    <x v="4"/>
    <x v="257"/>
    <x v="295"/>
    <x v="286"/>
    <x v="270"/>
    <n v="170"/>
    <n v="172.2"/>
    <n v="161"/>
    <n v="175.6"/>
    <n v="122.7"/>
    <n v="218"/>
    <n v="173.4"/>
    <n v="194.2"/>
    <n v="179.1"/>
    <n v="201"/>
    <n v="187.3"/>
    <n v="179.7"/>
    <n v="186.2"/>
    <n v="175.6"/>
    <n v="182.8"/>
    <n v="175.2"/>
    <n v="185.7"/>
    <n v="164.8"/>
    <n v="171.2"/>
    <x v="298"/>
    <n v="185.2"/>
    <n v="175.7"/>
    <x v="289"/>
  </r>
  <r>
    <x v="3"/>
    <x v="11"/>
    <x v="12"/>
    <x v="258"/>
    <x v="296"/>
    <x v="287"/>
    <x v="271"/>
    <m/>
    <m/>
    <m/>
    <m/>
    <m/>
    <m/>
    <m/>
    <m/>
    <m/>
    <m/>
    <m/>
    <m/>
    <m/>
    <m/>
    <m/>
    <m/>
    <m/>
    <m/>
    <m/>
    <x v="299"/>
    <m/>
    <m/>
    <x v="2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x v="0"/>
    <x v="0"/>
    <n v="107.5"/>
    <n v="106.3"/>
    <n v="108.1"/>
    <n v="104.9"/>
    <n v="106.1"/>
    <n v="103.9"/>
    <n v="101.9"/>
    <n v="106.1"/>
    <n v="106.8"/>
    <n v="103.1"/>
    <n v="104.8"/>
    <n v="106.7"/>
    <n v="105.5"/>
    <n v="105.1"/>
    <n v="106.5"/>
    <n v="105.8"/>
    <n v="106.4"/>
    <n v="100.3"/>
    <n v="105.5"/>
    <n v="104.8"/>
    <n v="104"/>
    <n v="103.3"/>
    <n v="103.4"/>
    <n v="103.8"/>
    <n v="104.7"/>
    <n v="104"/>
    <x v="0"/>
    <n v="106.15"/>
    <n v="103.47500000000001"/>
    <n v="103.97499999999999"/>
    <n v="104.55"/>
    <n v="105.1"/>
  </r>
  <r>
    <x v="1"/>
    <x v="0"/>
    <x v="0"/>
    <n v="110.5"/>
    <n v="109.1"/>
    <n v="113"/>
    <n v="103.6"/>
    <n v="103.4"/>
    <n v="102.3"/>
    <n v="102.9"/>
    <n v="105.8"/>
    <n v="105.1"/>
    <n v="101.8"/>
    <n v="105.1"/>
    <n v="107.9"/>
    <n v="105.9"/>
    <n v="105.2"/>
    <n v="105.9"/>
    <n v="105"/>
    <n v="105.8"/>
    <n v="100.3"/>
    <n v="105.4"/>
    <n v="104.8"/>
    <n v="104.1"/>
    <n v="103.2"/>
    <n v="102.9"/>
    <n v="103.5"/>
    <n v="104.3"/>
    <n v="103.7"/>
    <x v="1"/>
    <n v="105.45"/>
    <n v="103.425"/>
    <n v="103.8142857142857"/>
    <n v="104.45"/>
    <n v="104"/>
  </r>
  <r>
    <x v="2"/>
    <x v="0"/>
    <x v="0"/>
    <n v="108.4"/>
    <n v="107.3"/>
    <n v="110"/>
    <n v="104.4"/>
    <n v="105.1"/>
    <n v="103.2"/>
    <n v="102.2"/>
    <n v="106"/>
    <n v="106.2"/>
    <n v="102.7"/>
    <n v="104.9"/>
    <n v="107.3"/>
    <n v="105.6"/>
    <n v="105.1"/>
    <n v="106.3"/>
    <n v="105.5"/>
    <n v="106.2"/>
    <n v="100.3"/>
    <n v="105.5"/>
    <n v="104.8"/>
    <n v="104"/>
    <n v="103.2"/>
    <n v="103.1"/>
    <n v="103.6"/>
    <n v="104.5"/>
    <n v="103.9"/>
    <x v="2"/>
    <n v="105.9"/>
    <n v="103.45"/>
    <n v="103.7"/>
    <n v="104.5"/>
    <n v="104.6"/>
  </r>
  <r>
    <x v="0"/>
    <x v="0"/>
    <x v="1"/>
    <n v="109.2"/>
    <n v="108.7"/>
    <n v="110.2"/>
    <n v="105.4"/>
    <n v="106.7"/>
    <n v="104"/>
    <n v="102.4"/>
    <n v="105.9"/>
    <n v="105.7"/>
    <n v="103.1"/>
    <n v="105.1"/>
    <n v="107.7"/>
    <n v="106.3"/>
    <n v="105.6"/>
    <n v="107.1"/>
    <n v="106.3"/>
    <n v="107"/>
    <n v="100.4"/>
    <n v="106.2"/>
    <n v="105.2"/>
    <n v="104.4"/>
    <n v="103.9"/>
    <n v="104"/>
    <n v="104.1"/>
    <n v="104.6"/>
    <n v="104.4"/>
    <x v="3"/>
    <n v="106.69999999999999"/>
    <n v="103.92500000000001"/>
    <n v="104.04285714285716"/>
    <n v="105"/>
    <n v="105.8"/>
  </r>
  <r>
    <x v="1"/>
    <x v="0"/>
    <x v="1"/>
    <n v="112.9"/>
    <n v="112.9"/>
    <n v="116.9"/>
    <n v="104"/>
    <n v="103.5"/>
    <n v="103.1"/>
    <n v="104.9"/>
    <n v="104.1"/>
    <n v="103.8"/>
    <n v="102.3"/>
    <n v="106"/>
    <n v="109"/>
    <n v="107.2"/>
    <n v="106"/>
    <n v="106.6"/>
    <n v="105.5"/>
    <n v="106.4"/>
    <n v="100.4"/>
    <n v="105.7"/>
    <n v="105.2"/>
    <n v="104.7"/>
    <n v="104.4"/>
    <n v="103.3"/>
    <n v="103.7"/>
    <n v="104.3"/>
    <n v="104.3"/>
    <x v="4"/>
    <n v="106.05"/>
    <n v="103.92500000000001"/>
    <n v="104.1"/>
    <n v="105.15"/>
    <n v="104.7"/>
  </r>
  <r>
    <x v="2"/>
    <x v="0"/>
    <x v="1"/>
    <n v="110.4"/>
    <n v="110.2"/>
    <n v="112.8"/>
    <n v="104.9"/>
    <n v="105.5"/>
    <n v="103.6"/>
    <n v="103.2"/>
    <n v="105.3"/>
    <n v="105.1"/>
    <n v="102.8"/>
    <n v="105.5"/>
    <n v="108.3"/>
    <n v="106.6"/>
    <n v="105.7"/>
    <n v="106.9"/>
    <n v="106"/>
    <n v="106.8"/>
    <n v="100.4"/>
    <n v="106"/>
    <n v="105.2"/>
    <n v="104.5"/>
    <n v="104.2"/>
    <n v="103.6"/>
    <n v="103.9"/>
    <n v="104.5"/>
    <n v="104.4"/>
    <x v="5"/>
    <n v="106.45"/>
    <n v="103.95"/>
    <n v="103.97142857142856"/>
    <n v="105.05000000000001"/>
    <n v="105.3"/>
  </r>
  <r>
    <x v="0"/>
    <x v="0"/>
    <x v="2"/>
    <n v="110.2"/>
    <n v="108.8"/>
    <n v="109.9"/>
    <n v="105.6"/>
    <n v="106.2"/>
    <n v="105.7"/>
    <n v="101.4"/>
    <n v="105.7"/>
    <n v="105"/>
    <n v="103.3"/>
    <n v="105.6"/>
    <n v="108.2"/>
    <n v="106.6"/>
    <n v="106.5"/>
    <n v="107.6"/>
    <n v="106.8"/>
    <n v="107.5"/>
    <n v="100.4"/>
    <n v="106.1"/>
    <n v="105.6"/>
    <n v="104.7"/>
    <n v="104.6"/>
    <n v="104"/>
    <n v="104.3"/>
    <n v="104.3"/>
    <n v="104.6"/>
    <x v="6"/>
    <n v="107.19999999999999"/>
    <n v="104.17500000000001"/>
    <n v="104.18571428571428"/>
    <n v="105.55"/>
    <n v="106"/>
  </r>
  <r>
    <x v="1"/>
    <x v="0"/>
    <x v="2"/>
    <n v="113.9"/>
    <n v="111.4"/>
    <n v="113.2"/>
    <n v="104.3"/>
    <n v="102.7"/>
    <n v="104.9"/>
    <n v="103.8"/>
    <n v="103.5"/>
    <n v="102.6"/>
    <n v="102.4"/>
    <n v="107"/>
    <n v="109.8"/>
    <n v="107.3"/>
    <n v="106.8"/>
    <n v="107.2"/>
    <n v="106"/>
    <n v="107"/>
    <n v="100.4"/>
    <n v="106"/>
    <n v="105.7"/>
    <n v="105.2"/>
    <n v="105.5"/>
    <n v="103.5"/>
    <n v="103.8"/>
    <n v="104.2"/>
    <n v="104.9"/>
    <x v="7"/>
    <n v="106.6"/>
    <n v="104.4"/>
    <n v="104.18571428571428"/>
    <n v="105.85"/>
    <n v="105"/>
  </r>
  <r>
    <x v="2"/>
    <x v="0"/>
    <x v="2"/>
    <n v="111.4"/>
    <n v="109.7"/>
    <n v="111.2"/>
    <n v="105.1"/>
    <n v="104.9"/>
    <n v="105.3"/>
    <n v="102.2"/>
    <n v="105"/>
    <n v="104.2"/>
    <n v="103"/>
    <n v="106.2"/>
    <n v="108.9"/>
    <n v="106.9"/>
    <n v="106.6"/>
    <n v="107.4"/>
    <n v="106.5"/>
    <n v="107.3"/>
    <n v="100.4"/>
    <n v="106.1"/>
    <n v="105.6"/>
    <n v="104.9"/>
    <n v="105.1"/>
    <n v="103.7"/>
    <n v="104"/>
    <n v="104.3"/>
    <n v="104.7"/>
    <x v="8"/>
    <n v="106.95"/>
    <n v="104.30000000000001"/>
    <n v="104.05714285714285"/>
    <n v="105.65"/>
    <n v="105.5"/>
  </r>
  <r>
    <x v="0"/>
    <x v="0"/>
    <x v="3"/>
    <n v="110.2"/>
    <n v="109.5"/>
    <n v="106.9"/>
    <n v="106.3"/>
    <n v="105.7"/>
    <n v="108.3"/>
    <n v="103.4"/>
    <n v="105.7"/>
    <n v="104.2"/>
    <n v="103.2"/>
    <n v="106.5"/>
    <n v="108.8"/>
    <n v="107.1"/>
    <n v="107.1"/>
    <n v="108.1"/>
    <n v="107.4"/>
    <n v="108"/>
    <n v="100.5"/>
    <n v="106.5"/>
    <n v="106.1"/>
    <n v="105.1"/>
    <n v="104.4"/>
    <n v="104.5"/>
    <n v="104.8"/>
    <n v="102.7"/>
    <n v="104.6"/>
    <x v="9"/>
    <n v="107.75"/>
    <n v="104.375"/>
    <n v="104.15714285714286"/>
    <n v="105.85"/>
    <n v="106.4"/>
  </r>
  <r>
    <x v="1"/>
    <x v="0"/>
    <x v="3"/>
    <n v="114.6"/>
    <n v="113.4"/>
    <n v="106"/>
    <n v="104.7"/>
    <n v="102.1"/>
    <n v="109.5"/>
    <n v="109.7"/>
    <n v="104.6"/>
    <n v="102"/>
    <n v="103.5"/>
    <n v="108.2"/>
    <n v="110.6"/>
    <n v="108.8"/>
    <n v="108.5"/>
    <n v="107.9"/>
    <n v="106.4"/>
    <n v="107.7"/>
    <n v="100.5"/>
    <n v="106.4"/>
    <n v="106.5"/>
    <n v="105.7"/>
    <n v="105"/>
    <n v="104"/>
    <n v="105.2"/>
    <n v="103.2"/>
    <n v="105.1"/>
    <x v="10"/>
    <n v="107.15"/>
    <n v="104.6"/>
    <n v="104.30000000000003"/>
    <n v="106.8"/>
    <n v="105.7"/>
  </r>
  <r>
    <x v="2"/>
    <x v="0"/>
    <x v="3"/>
    <n v="111.6"/>
    <n v="110.9"/>
    <n v="106.6"/>
    <n v="105.7"/>
    <n v="104.4"/>
    <n v="108.9"/>
    <n v="105.5"/>
    <n v="105.3"/>
    <n v="103.5"/>
    <n v="103.3"/>
    <n v="107.2"/>
    <n v="109.6"/>
    <n v="107.7"/>
    <n v="107.5"/>
    <n v="108"/>
    <n v="107"/>
    <n v="107.9"/>
    <n v="100.5"/>
    <n v="106.5"/>
    <n v="106.3"/>
    <n v="105.3"/>
    <n v="104.7"/>
    <n v="104.2"/>
    <n v="105"/>
    <n v="102.9"/>
    <n v="104.8"/>
    <x v="11"/>
    <n v="107.5"/>
    <n v="104.5"/>
    <n v="104.25714285714285"/>
    <n v="106.15"/>
    <n v="106.1"/>
  </r>
  <r>
    <x v="0"/>
    <x v="0"/>
    <x v="4"/>
    <n v="110.9"/>
    <n v="109.8"/>
    <n v="105.9"/>
    <n v="107.5"/>
    <n v="105.3"/>
    <n v="108.1"/>
    <n v="107.3"/>
    <n v="106.1"/>
    <n v="103.7"/>
    <n v="104"/>
    <n v="107.4"/>
    <n v="109.9"/>
    <n v="108.1"/>
    <n v="108.1"/>
    <n v="108.8"/>
    <n v="107.9"/>
    <n v="108.6"/>
    <n v="100.5"/>
    <n v="107.5"/>
    <n v="106.8"/>
    <n v="105.7"/>
    <n v="104.1"/>
    <n v="105"/>
    <n v="105.5"/>
    <n v="102.1"/>
    <n v="104.8"/>
    <x v="12"/>
    <n v="108.35"/>
    <n v="104.72499999999999"/>
    <n v="104.34285714285714"/>
    <n v="106.44999999999999"/>
    <n v="107.2"/>
  </r>
  <r>
    <x v="1"/>
    <x v="0"/>
    <x v="4"/>
    <n v="115.4"/>
    <n v="114.2"/>
    <n v="102.7"/>
    <n v="105.5"/>
    <n v="101.5"/>
    <n v="110.6"/>
    <n v="123.7"/>
    <n v="105.2"/>
    <n v="101.9"/>
    <n v="105"/>
    <n v="109.1"/>
    <n v="111.3"/>
    <n v="111.1"/>
    <n v="109.8"/>
    <n v="108.5"/>
    <n v="106.7"/>
    <n v="108.3"/>
    <n v="100.5"/>
    <n v="107.2"/>
    <n v="107.1"/>
    <n v="106.2"/>
    <n v="103.9"/>
    <n v="104.6"/>
    <n v="105.7"/>
    <n v="102.6"/>
    <n v="104.9"/>
    <x v="13"/>
    <n v="107.6"/>
    <n v="104.67499999999998"/>
    <n v="104.52857142857144"/>
    <n v="107.35"/>
    <n v="106.6"/>
  </r>
  <r>
    <x v="2"/>
    <x v="0"/>
    <x v="4"/>
    <n v="112.3"/>
    <n v="111.3"/>
    <n v="104.7"/>
    <n v="106.8"/>
    <n v="103.9"/>
    <n v="109.3"/>
    <n v="112.9"/>
    <n v="105.8"/>
    <n v="103.1"/>
    <n v="104.3"/>
    <n v="108.1"/>
    <n v="110.5"/>
    <n v="109.2"/>
    <n v="108.6"/>
    <n v="108.7"/>
    <n v="107.4"/>
    <n v="108.5"/>
    <n v="100.5"/>
    <n v="107.4"/>
    <n v="106.9"/>
    <n v="105.9"/>
    <n v="104"/>
    <n v="104.8"/>
    <n v="105.6"/>
    <n v="102.3"/>
    <n v="104.8"/>
    <x v="14"/>
    <n v="108.05000000000001"/>
    <n v="104.7"/>
    <n v="104.49999999999999"/>
    <n v="106.69999999999999"/>
    <n v="106.9"/>
  </r>
  <r>
    <x v="0"/>
    <x v="0"/>
    <x v="5"/>
    <n v="112.3"/>
    <n v="112.1"/>
    <n v="108.1"/>
    <n v="108.3"/>
    <n v="105.9"/>
    <n v="109.2"/>
    <n v="118"/>
    <n v="106.8"/>
    <n v="104.1"/>
    <n v="105.4"/>
    <n v="108.2"/>
    <n v="111"/>
    <n v="110.6"/>
    <n v="109"/>
    <n v="109.7"/>
    <n v="108.8"/>
    <n v="109.5"/>
    <n v="106.6"/>
    <n v="108.5"/>
    <n v="107.5"/>
    <n v="106.3"/>
    <n v="105"/>
    <n v="105.6"/>
    <n v="106.5"/>
    <n v="102.5"/>
    <n v="105.5"/>
    <x v="15"/>
    <n v="109.25"/>
    <n v="106.9"/>
    <n v="104.8"/>
    <n v="107.25"/>
    <n v="108.9"/>
  </r>
  <r>
    <x v="1"/>
    <x v="0"/>
    <x v="5"/>
    <n v="117"/>
    <n v="120.1"/>
    <n v="112.5"/>
    <n v="107.3"/>
    <n v="101.3"/>
    <n v="112.4"/>
    <n v="143.6"/>
    <n v="105.4"/>
    <n v="101.4"/>
    <n v="106.4"/>
    <n v="110"/>
    <n v="112.2"/>
    <n v="115"/>
    <n v="110.9"/>
    <n v="109.2"/>
    <n v="107.2"/>
    <n v="108.9"/>
    <n v="106.6"/>
    <n v="108"/>
    <n v="107.7"/>
    <n v="106.5"/>
    <n v="105.2"/>
    <n v="105.2"/>
    <n v="108.1"/>
    <n v="103.3"/>
    <n v="106.1"/>
    <x v="16"/>
    <n v="108.2"/>
    <n v="106.875"/>
    <n v="105.38571428571429"/>
    <n v="108.5"/>
    <n v="109.7"/>
  </r>
  <r>
    <x v="2"/>
    <x v="0"/>
    <x v="5"/>
    <n v="113.8"/>
    <n v="114.9"/>
    <n v="109.8"/>
    <n v="107.9"/>
    <n v="104.2"/>
    <n v="110.7"/>
    <n v="126.7"/>
    <n v="106.3"/>
    <n v="103.2"/>
    <n v="105.7"/>
    <n v="109"/>
    <n v="111.6"/>
    <n v="112.2"/>
    <n v="109.5"/>
    <n v="109.5"/>
    <n v="108.1"/>
    <n v="109.3"/>
    <n v="106.6"/>
    <n v="108.3"/>
    <n v="107.6"/>
    <n v="106.4"/>
    <n v="105.1"/>
    <n v="105.4"/>
    <n v="107.4"/>
    <n v="102.8"/>
    <n v="105.8"/>
    <x v="17"/>
    <n v="108.8"/>
    <n v="106.9"/>
    <n v="105.51428571428572"/>
    <n v="107.65"/>
    <n v="109.3"/>
  </r>
  <r>
    <x v="0"/>
    <x v="0"/>
    <x v="6"/>
    <n v="113.4"/>
    <n v="114.9"/>
    <n v="110.5"/>
    <n v="109.3"/>
    <n v="106.2"/>
    <n v="110.3"/>
    <n v="129.19999999999999"/>
    <n v="107.1"/>
    <n v="104.3"/>
    <n v="106.4"/>
    <n v="109.1"/>
    <n v="112.1"/>
    <n v="113.1"/>
    <n v="109.8"/>
    <n v="110.5"/>
    <n v="109.5"/>
    <n v="110.3"/>
    <n v="107.7"/>
    <n v="109.5"/>
    <n v="108.3"/>
    <n v="106.9"/>
    <n v="106.8"/>
    <n v="106.4"/>
    <n v="107.8"/>
    <n v="102.5"/>
    <n v="106.5"/>
    <x v="18"/>
    <n v="110"/>
    <n v="108.075"/>
    <n v="105.60000000000001"/>
    <n v="108.15"/>
    <n v="110.7"/>
  </r>
  <r>
    <x v="1"/>
    <x v="0"/>
    <x v="6"/>
    <n v="117.8"/>
    <n v="119.2"/>
    <n v="114"/>
    <n v="108.3"/>
    <n v="101.1"/>
    <n v="113.2"/>
    <n v="160.9"/>
    <n v="105.1"/>
    <n v="101.3"/>
    <n v="107.5"/>
    <n v="110.4"/>
    <n v="113.1"/>
    <n v="117.5"/>
    <n v="111.7"/>
    <n v="109.8"/>
    <n v="107.8"/>
    <n v="109.5"/>
    <n v="107.7"/>
    <n v="108.6"/>
    <n v="108.1"/>
    <n v="107.1"/>
    <n v="107.3"/>
    <n v="105.9"/>
    <n v="110.1"/>
    <n v="103.2"/>
    <n v="107.3"/>
    <x v="19"/>
    <n v="108.8"/>
    <n v="107.925"/>
    <n v="106.14285714285715"/>
    <n v="109.5"/>
    <n v="111.4"/>
  </r>
  <r>
    <x v="2"/>
    <x v="0"/>
    <x v="6"/>
    <n v="114.8"/>
    <n v="116.4"/>
    <n v="111.9"/>
    <n v="108.9"/>
    <n v="104.3"/>
    <n v="111.7"/>
    <n v="140"/>
    <n v="106.4"/>
    <n v="103.3"/>
    <n v="106.8"/>
    <n v="109.6"/>
    <n v="112.6"/>
    <n v="114.7"/>
    <n v="110.3"/>
    <n v="110.2"/>
    <n v="108.8"/>
    <n v="110"/>
    <n v="107.7"/>
    <n v="109.2"/>
    <n v="108.2"/>
    <n v="107"/>
    <n v="107.1"/>
    <n v="106.1"/>
    <n v="109.1"/>
    <n v="102.8"/>
    <n v="106.9"/>
    <x v="20"/>
    <n v="109.5"/>
    <n v="108.05000000000001"/>
    <n v="106.3142857142857"/>
    <n v="108.6"/>
    <n v="111"/>
  </r>
  <r>
    <x v="0"/>
    <x v="0"/>
    <x v="7"/>
    <n v="114.3"/>
    <n v="115.4"/>
    <n v="111.1"/>
    <n v="110"/>
    <n v="106.4"/>
    <n v="110.8"/>
    <n v="138.9"/>
    <n v="107.4"/>
    <n v="104.1"/>
    <n v="106.9"/>
    <n v="109.7"/>
    <n v="112.6"/>
    <n v="114.9"/>
    <n v="110.7"/>
    <n v="111.3"/>
    <n v="110.2"/>
    <n v="111.1"/>
    <n v="108.9"/>
    <n v="109.9"/>
    <n v="108.7"/>
    <n v="107.5"/>
    <n v="107.8"/>
    <n v="106.8"/>
    <n v="108.7"/>
    <n v="105"/>
    <n v="107.5"/>
    <x v="21"/>
    <n v="110.75"/>
    <n v="108.825"/>
    <n v="106.57142857142857"/>
    <n v="109.1"/>
    <n v="112.1"/>
  </r>
  <r>
    <x v="1"/>
    <x v="0"/>
    <x v="7"/>
    <n v="118.3"/>
    <n v="120.4"/>
    <n v="112.7"/>
    <n v="108.9"/>
    <n v="101.1"/>
    <n v="108.7"/>
    <n v="177"/>
    <n v="104.7"/>
    <n v="101"/>
    <n v="108.5"/>
    <n v="110.9"/>
    <n v="114.3"/>
    <n v="119.6"/>
    <n v="112.4"/>
    <n v="110.6"/>
    <n v="108.3"/>
    <n v="110.2"/>
    <n v="108.9"/>
    <n v="109.3"/>
    <n v="108.7"/>
    <n v="107.6"/>
    <n v="108.1"/>
    <n v="106.5"/>
    <n v="110.8"/>
    <n v="106"/>
    <n v="108.3"/>
    <x v="22"/>
    <n v="109.44999999999999"/>
    <n v="108.75"/>
    <n v="107.34285714285713"/>
    <n v="110.35"/>
    <n v="112.7"/>
  </r>
  <r>
    <x v="2"/>
    <x v="0"/>
    <x v="7"/>
    <n v="115.6"/>
    <n v="117.2"/>
    <n v="111.7"/>
    <n v="109.6"/>
    <n v="104.5"/>
    <n v="109.8"/>
    <n v="151.80000000000001"/>
    <n v="106.5"/>
    <n v="103.1"/>
    <n v="107.4"/>
    <n v="110.2"/>
    <n v="113.4"/>
    <n v="116.6"/>
    <n v="111.2"/>
    <n v="111"/>
    <n v="109.4"/>
    <n v="110.7"/>
    <n v="108.9"/>
    <n v="109.7"/>
    <n v="108.7"/>
    <n v="107.5"/>
    <n v="108"/>
    <n v="106.6"/>
    <n v="109.9"/>
    <n v="105.4"/>
    <n v="107.9"/>
    <x v="23"/>
    <n v="110.2"/>
    <n v="108.825"/>
    <n v="107.52857142857142"/>
    <n v="109.55000000000001"/>
    <n v="112.4"/>
  </r>
  <r>
    <x v="0"/>
    <x v="0"/>
    <x v="8"/>
    <n v="115.4"/>
    <n v="115.7"/>
    <n v="111.7"/>
    <n v="111"/>
    <n v="107.4"/>
    <n v="110.9"/>
    <n v="154"/>
    <n v="108.1"/>
    <n v="104.2"/>
    <n v="107.9"/>
    <n v="110.4"/>
    <n v="114"/>
    <n v="117.8"/>
    <n v="111.7"/>
    <n v="112.7"/>
    <n v="111.4"/>
    <n v="112.5"/>
    <n v="109.7"/>
    <n v="111.1"/>
    <n v="109.6"/>
    <n v="108.3"/>
    <n v="109.3"/>
    <n v="107.7"/>
    <n v="109.8"/>
    <n v="106.7"/>
    <n v="108.7"/>
    <x v="24"/>
    <n v="112.05000000000001"/>
    <n v="109.925"/>
    <n v="107.77142857142857"/>
    <n v="110.2"/>
    <n v="114.2"/>
  </r>
  <r>
    <x v="1"/>
    <x v="0"/>
    <x v="8"/>
    <n v="118.6"/>
    <n v="119.1"/>
    <n v="113.2"/>
    <n v="109.6"/>
    <n v="101.7"/>
    <n v="103.2"/>
    <n v="174.3"/>
    <n v="105.1"/>
    <n v="100.8"/>
    <n v="109.1"/>
    <n v="111.1"/>
    <n v="115.4"/>
    <n v="119.2"/>
    <n v="112.9"/>
    <n v="111.4"/>
    <n v="109"/>
    <n v="111.1"/>
    <n v="109.7"/>
    <n v="109.5"/>
    <n v="109.6"/>
    <n v="107.9"/>
    <n v="110.4"/>
    <n v="107.4"/>
    <n v="111.2"/>
    <n v="106.9"/>
    <n v="109.4"/>
    <x v="25"/>
    <n v="110.2"/>
    <n v="109.79999999999998"/>
    <n v="108.22857142857143"/>
    <n v="111.15"/>
    <n v="113.2"/>
  </r>
  <r>
    <x v="2"/>
    <x v="0"/>
    <x v="8"/>
    <n v="116.4"/>
    <n v="116.9"/>
    <n v="112.3"/>
    <n v="110.5"/>
    <n v="105.3"/>
    <n v="107.3"/>
    <n v="160.9"/>
    <n v="107.1"/>
    <n v="103.1"/>
    <n v="108.3"/>
    <n v="110.7"/>
    <n v="114.6"/>
    <n v="118.3"/>
    <n v="112"/>
    <n v="112.2"/>
    <n v="110.4"/>
    <n v="111.9"/>
    <n v="109.7"/>
    <n v="110.5"/>
    <n v="109.6"/>
    <n v="108.1"/>
    <n v="109.9"/>
    <n v="107.5"/>
    <n v="110.6"/>
    <n v="106.8"/>
    <n v="109"/>
    <x v="26"/>
    <n v="111.30000000000001"/>
    <n v="109.92499999999998"/>
    <n v="108.35714285714286"/>
    <n v="110.5"/>
    <n v="113.7"/>
  </r>
  <r>
    <x v="0"/>
    <x v="0"/>
    <x v="9"/>
    <n v="116.3"/>
    <n v="115.4"/>
    <n v="112.6"/>
    <n v="111.7"/>
    <n v="107.7"/>
    <n v="113.2"/>
    <n v="164.9"/>
    <n v="108.3"/>
    <n v="103.9"/>
    <n v="108.2"/>
    <n v="111.1"/>
    <n v="114.9"/>
    <n v="119.8"/>
    <n v="112.2"/>
    <n v="113.6"/>
    <n v="112.3"/>
    <n v="113.4"/>
    <n v="110.5"/>
    <n v="111.6"/>
    <n v="110.4"/>
    <n v="108.9"/>
    <n v="109.3"/>
    <n v="108.3"/>
    <n v="110.2"/>
    <n v="107.5"/>
    <n v="109.1"/>
    <x v="27"/>
    <n v="112.94999999999999"/>
    <n v="110.45"/>
    <n v="108.54285714285716"/>
    <n v="110.65"/>
    <n v="115.5"/>
  </r>
  <r>
    <x v="1"/>
    <x v="0"/>
    <x v="9"/>
    <n v="118.9"/>
    <n v="118.1"/>
    <n v="114.5"/>
    <n v="110.4"/>
    <n v="102.3"/>
    <n v="106.2"/>
    <n v="183.5"/>
    <n v="105.3"/>
    <n v="100.2"/>
    <n v="109.6"/>
    <n v="111.4"/>
    <n v="116"/>
    <n v="120.8"/>
    <n v="113.5"/>
    <n v="112.5"/>
    <n v="109.7"/>
    <n v="112"/>
    <n v="110.5"/>
    <n v="109.7"/>
    <n v="110.2"/>
    <n v="108.2"/>
    <n v="109.7"/>
    <n v="108"/>
    <n v="111.3"/>
    <n v="107.3"/>
    <n v="109.4"/>
    <x v="28"/>
    <n v="111.1"/>
    <n v="110.02499999999999"/>
    <n v="108.68571428571428"/>
    <n v="111.45"/>
    <n v="114"/>
  </r>
  <r>
    <x v="2"/>
    <x v="0"/>
    <x v="9"/>
    <n v="117.1"/>
    <n v="116.3"/>
    <n v="113.3"/>
    <n v="111.2"/>
    <n v="105.7"/>
    <n v="109.9"/>
    <n v="171.2"/>
    <n v="107.3"/>
    <n v="102.7"/>
    <n v="108.7"/>
    <n v="111.2"/>
    <n v="115.4"/>
    <n v="120.2"/>
    <n v="112.5"/>
    <n v="113.2"/>
    <n v="111.2"/>
    <n v="112.8"/>
    <n v="110.5"/>
    <n v="110.9"/>
    <n v="110.3"/>
    <n v="108.6"/>
    <n v="109.5"/>
    <n v="108.1"/>
    <n v="110.8"/>
    <n v="107.4"/>
    <n v="109.2"/>
    <x v="29"/>
    <n v="112.2"/>
    <n v="110.3"/>
    <n v="108.78571428571426"/>
    <n v="110.85"/>
    <n v="114.8"/>
  </r>
  <r>
    <x v="0"/>
    <x v="0"/>
    <x v="10"/>
    <n v="117.3"/>
    <n v="114.9"/>
    <n v="116.2"/>
    <n v="112.8"/>
    <n v="108.9"/>
    <n v="116.6"/>
    <n v="178.1"/>
    <n v="109.1"/>
    <n v="103.6"/>
    <n v="109"/>
    <n v="111.8"/>
    <n v="116"/>
    <n v="122.5"/>
    <n v="112.8"/>
    <n v="114.6"/>
    <n v="113.1"/>
    <n v="114.4"/>
    <n v="111.1"/>
    <n v="112.6"/>
    <n v="111.3"/>
    <n v="109.7"/>
    <n v="109.6"/>
    <n v="108.7"/>
    <n v="111"/>
    <n v="108.2"/>
    <n v="109.8"/>
    <x v="30"/>
    <n v="113.85"/>
    <n v="111.15"/>
    <n v="109.12857142857145"/>
    <n v="111.3"/>
    <n v="117.4"/>
  </r>
  <r>
    <x v="1"/>
    <x v="0"/>
    <x v="10"/>
    <n v="119.8"/>
    <n v="116.3"/>
    <n v="122.6"/>
    <n v="112"/>
    <n v="103.2"/>
    <n v="110"/>
    <n v="192.8"/>
    <n v="106.3"/>
    <n v="99.5"/>
    <n v="110.3"/>
    <n v="111.8"/>
    <n v="117.1"/>
    <n v="122.9"/>
    <n v="114.1"/>
    <n v="113.5"/>
    <n v="110.3"/>
    <n v="113"/>
    <n v="111.1"/>
    <n v="110"/>
    <n v="110.9"/>
    <n v="108.6"/>
    <n v="109.5"/>
    <n v="108.5"/>
    <n v="111.3"/>
    <n v="107.9"/>
    <n v="109.6"/>
    <x v="31"/>
    <n v="111.9"/>
    <n v="110.375"/>
    <n v="109.17142857142856"/>
    <n v="111.85"/>
    <n v="115"/>
  </r>
  <r>
    <x v="2"/>
    <x v="0"/>
    <x v="10"/>
    <n v="118.1"/>
    <n v="115.4"/>
    <n v="118.7"/>
    <n v="112.5"/>
    <n v="106.8"/>
    <n v="113.5"/>
    <n v="183.1"/>
    <n v="108.2"/>
    <n v="102.2"/>
    <n v="109.4"/>
    <n v="111.8"/>
    <n v="116.5"/>
    <n v="122.6"/>
    <n v="113.1"/>
    <n v="114.2"/>
    <n v="111.9"/>
    <n v="113.8"/>
    <n v="111.1"/>
    <n v="111.6"/>
    <n v="111.1"/>
    <n v="109.3"/>
    <n v="109.5"/>
    <n v="108.6"/>
    <n v="111.2"/>
    <n v="108.1"/>
    <n v="109.7"/>
    <x v="32"/>
    <n v="113.05000000000001"/>
    <n v="110.82499999999999"/>
    <n v="109.27142857142859"/>
    <n v="111.4"/>
    <n v="116.3"/>
  </r>
  <r>
    <x v="0"/>
    <x v="0"/>
    <x v="11"/>
    <n v="118.4"/>
    <n v="115.9"/>
    <n v="120.4"/>
    <n v="113.8"/>
    <n v="109.5"/>
    <n v="115.5"/>
    <n v="145.69999999999999"/>
    <n v="109.5"/>
    <n v="102.9"/>
    <n v="109.8"/>
    <n v="112.1"/>
    <n v="116.8"/>
    <n v="118.7"/>
    <n v="113.6"/>
    <n v="115.8"/>
    <n v="114"/>
    <n v="115.5"/>
    <n v="110.7"/>
    <n v="112.8"/>
    <n v="112.1"/>
    <n v="110.1"/>
    <n v="109.9"/>
    <n v="109.2"/>
    <n v="111.6"/>
    <n v="108.1"/>
    <n v="110.1"/>
    <x v="33"/>
    <n v="114.9"/>
    <n v="111.375"/>
    <n v="109.55714285714286"/>
    <n v="111.85"/>
    <n v="115.5"/>
  </r>
  <r>
    <x v="1"/>
    <x v="0"/>
    <x v="11"/>
    <n v="120.5"/>
    <n v="118.1"/>
    <n v="128.5"/>
    <n v="112.8"/>
    <n v="103.4"/>
    <n v="110.7"/>
    <n v="144.80000000000001"/>
    <n v="107.1"/>
    <n v="98.6"/>
    <n v="111.9"/>
    <n v="112.1"/>
    <n v="118.1"/>
    <n v="117.8"/>
    <n v="115"/>
    <n v="114.2"/>
    <n v="110.9"/>
    <n v="113.7"/>
    <n v="110.7"/>
    <n v="110.4"/>
    <n v="111.3"/>
    <n v="109"/>
    <n v="109.7"/>
    <n v="108.9"/>
    <n v="111.4"/>
    <n v="107.7"/>
    <n v="109.8"/>
    <x v="34"/>
    <n v="112.55000000000001"/>
    <n v="110.52500000000001"/>
    <n v="109.41428571428571"/>
    <n v="112.4"/>
    <n v="113.3"/>
  </r>
  <r>
    <x v="2"/>
    <x v="0"/>
    <x v="11"/>
    <n v="119.1"/>
    <n v="116.7"/>
    <n v="123.5"/>
    <n v="113.4"/>
    <n v="107.3"/>
    <n v="113.3"/>
    <n v="145.4"/>
    <n v="108.7"/>
    <n v="101.5"/>
    <n v="110.5"/>
    <n v="112.1"/>
    <n v="117.4"/>
    <n v="118.4"/>
    <n v="114"/>
    <n v="115.2"/>
    <n v="112.7"/>
    <n v="114.8"/>
    <n v="110.7"/>
    <n v="111.9"/>
    <n v="111.7"/>
    <n v="109.7"/>
    <n v="109.8"/>
    <n v="109"/>
    <n v="111.5"/>
    <n v="107.9"/>
    <n v="110"/>
    <x v="35"/>
    <n v="113.95"/>
    <n v="111.02500000000001"/>
    <n v="109.44285714285715"/>
    <n v="112"/>
    <n v="114.5"/>
  </r>
  <r>
    <x v="0"/>
    <x v="1"/>
    <x v="0"/>
    <n v="118.9"/>
    <n v="117.1"/>
    <n v="120.5"/>
    <n v="114.4"/>
    <n v="109"/>
    <n v="115.5"/>
    <n v="123.9"/>
    <n v="109.6"/>
    <n v="101.8"/>
    <n v="110.2"/>
    <n v="112.4"/>
    <n v="117.3"/>
    <n v="116"/>
    <n v="114"/>
    <n v="116.5"/>
    <n v="114.5"/>
    <n v="116.2"/>
    <n v="111.6"/>
    <n v="113"/>
    <n v="112.6"/>
    <n v="110.6"/>
    <n v="110.5"/>
    <n v="109.6"/>
    <n v="111.8"/>
    <n v="108.3"/>
    <n v="110.6"/>
    <x v="36"/>
    <n v="115.5"/>
    <n v="111.925"/>
    <n v="109.8142857142857"/>
    <n v="112.3"/>
    <n v="114.2"/>
  </r>
  <r>
    <x v="1"/>
    <x v="1"/>
    <x v="0"/>
    <n v="121.2"/>
    <n v="122"/>
    <n v="129.9"/>
    <n v="113.6"/>
    <n v="102.9"/>
    <n v="112.1"/>
    <n v="118.9"/>
    <n v="107.5"/>
    <n v="96.9"/>
    <n v="112.7"/>
    <n v="112.1"/>
    <n v="119"/>
    <n v="115.5"/>
    <n v="115.7"/>
    <n v="114.8"/>
    <n v="111.3"/>
    <n v="114.3"/>
    <n v="111.6"/>
    <n v="111"/>
    <n v="111.9"/>
    <n v="109.7"/>
    <n v="110.8"/>
    <n v="109.8"/>
    <n v="111.5"/>
    <n v="108"/>
    <n v="110.5"/>
    <x v="37"/>
    <n v="113.05"/>
    <n v="111.325"/>
    <n v="109.81428571428572"/>
    <n v="113.1"/>
    <n v="112.9"/>
  </r>
  <r>
    <x v="2"/>
    <x v="1"/>
    <x v="0"/>
    <n v="119.6"/>
    <n v="118.8"/>
    <n v="124.1"/>
    <n v="114.1"/>
    <n v="106.8"/>
    <n v="113.9"/>
    <n v="122.2"/>
    <n v="108.9"/>
    <n v="100.2"/>
    <n v="111"/>
    <n v="112.3"/>
    <n v="118.1"/>
    <n v="115.8"/>
    <n v="114.5"/>
    <n v="115.8"/>
    <n v="113.2"/>
    <n v="115.4"/>
    <n v="111.6"/>
    <n v="112.2"/>
    <n v="112.3"/>
    <n v="110.3"/>
    <n v="110.7"/>
    <n v="109.7"/>
    <n v="111.6"/>
    <n v="108.2"/>
    <n v="110.6"/>
    <x v="38"/>
    <n v="114.5"/>
    <n v="111.7"/>
    <n v="109.87142857142859"/>
    <n v="112.55"/>
    <n v="113.6"/>
  </r>
  <r>
    <x v="0"/>
    <x v="1"/>
    <x v="1"/>
    <n v="119.4"/>
    <n v="117.7"/>
    <n v="121.2"/>
    <n v="115"/>
    <n v="109"/>
    <n v="116.6"/>
    <n v="116"/>
    <n v="109.8"/>
    <n v="101.1"/>
    <n v="110.4"/>
    <n v="112.9"/>
    <n v="117.8"/>
    <n v="115.3"/>
    <n v="114.2"/>
    <n v="117.1"/>
    <n v="114.5"/>
    <n v="116.7"/>
    <n v="112.5"/>
    <n v="113.2"/>
    <n v="112.9"/>
    <n v="110.9"/>
    <n v="110.8"/>
    <n v="109.9"/>
    <n v="112"/>
    <n v="108.7"/>
    <n v="110.9"/>
    <x v="39"/>
    <n v="115.8"/>
    <n v="112.35000000000001"/>
    <n v="110.14285714285715"/>
    <n v="112.55000000000001"/>
    <n v="114"/>
  </r>
  <r>
    <x v="1"/>
    <x v="1"/>
    <x v="1"/>
    <n v="121.9"/>
    <n v="122"/>
    <n v="124.5"/>
    <n v="115.2"/>
    <n v="102.5"/>
    <n v="114.1"/>
    <n v="111.5"/>
    <n v="108.2"/>
    <n v="95.4"/>
    <n v="113.5"/>
    <n v="112.1"/>
    <n v="119.9"/>
    <n v="115.2"/>
    <n v="116.2"/>
    <n v="115.3"/>
    <n v="111.7"/>
    <n v="114.7"/>
    <n v="112.5"/>
    <n v="111.1"/>
    <n v="112.6"/>
    <n v="110.4"/>
    <n v="111.3"/>
    <n v="110.3"/>
    <n v="111.6"/>
    <n v="108.7"/>
    <n v="111"/>
    <x v="40"/>
    <n v="113.5"/>
    <n v="111.875"/>
    <n v="110.22857142857143"/>
    <n v="113.6"/>
    <n v="113.1"/>
  </r>
  <r>
    <x v="2"/>
    <x v="1"/>
    <x v="1"/>
    <n v="120.2"/>
    <n v="119.2"/>
    <n v="122.5"/>
    <n v="115.1"/>
    <n v="106.6"/>
    <n v="115.4"/>
    <n v="114.5"/>
    <n v="109.3"/>
    <n v="99.2"/>
    <n v="111.4"/>
    <n v="112.6"/>
    <n v="118.8"/>
    <n v="115.3"/>
    <n v="114.7"/>
    <n v="116.4"/>
    <n v="113.3"/>
    <n v="115.9"/>
    <n v="112.5"/>
    <n v="112.4"/>
    <n v="112.8"/>
    <n v="110.7"/>
    <n v="111.1"/>
    <n v="110.1"/>
    <n v="111.8"/>
    <n v="108.7"/>
    <n v="110.9"/>
    <x v="41"/>
    <n v="114.85"/>
    <n v="112.19999999999999"/>
    <n v="110.27142857142857"/>
    <n v="112.80000000000001"/>
    <n v="113.6"/>
  </r>
  <r>
    <x v="0"/>
    <x v="1"/>
    <x v="2"/>
    <n v="120.1"/>
    <n v="118.1"/>
    <n v="120.7"/>
    <n v="116.1"/>
    <n v="109.3"/>
    <n v="119.6"/>
    <n v="117.9"/>
    <n v="110.2"/>
    <n v="101.2"/>
    <n v="110.7"/>
    <n v="113"/>
    <n v="118.3"/>
    <n v="116.2"/>
    <n v="114.6"/>
    <n v="117.5"/>
    <n v="114.9"/>
    <n v="117.2"/>
    <n v="113.2"/>
    <n v="113.4"/>
    <n v="113.4"/>
    <n v="111.4"/>
    <n v="111.2"/>
    <n v="110.2"/>
    <n v="112.4"/>
    <n v="108.9"/>
    <n v="111.3"/>
    <x v="42"/>
    <n v="116.2"/>
    <n v="112.8"/>
    <n v="110.5"/>
    <n v="112.94999999999999"/>
    <n v="114.6"/>
  </r>
  <r>
    <x v="1"/>
    <x v="1"/>
    <x v="2"/>
    <n v="122.1"/>
    <n v="121.4"/>
    <n v="121.5"/>
    <n v="116.2"/>
    <n v="102.8"/>
    <n v="117.7"/>
    <n v="113.3"/>
    <n v="108.9"/>
    <n v="96.3"/>
    <n v="114.1"/>
    <n v="112.2"/>
    <n v="120.5"/>
    <n v="116"/>
    <n v="116.7"/>
    <n v="115.8"/>
    <n v="112.1"/>
    <n v="115.2"/>
    <n v="113.2"/>
    <n v="110.9"/>
    <n v="113"/>
    <n v="110.8"/>
    <n v="111.6"/>
    <n v="110.9"/>
    <n v="111.8"/>
    <n v="109.2"/>
    <n v="111.4"/>
    <x v="43"/>
    <n v="113.94999999999999"/>
    <n v="112.17500000000001"/>
    <n v="110.6"/>
    <n v="114.05000000000001"/>
    <n v="113.7"/>
  </r>
  <r>
    <x v="2"/>
    <x v="1"/>
    <x v="2"/>
    <n v="120.7"/>
    <n v="119.3"/>
    <n v="121"/>
    <n v="116.1"/>
    <n v="106.9"/>
    <n v="118.7"/>
    <n v="116.3"/>
    <n v="109.8"/>
    <n v="99.6"/>
    <n v="111.8"/>
    <n v="112.7"/>
    <n v="119.3"/>
    <n v="116.1"/>
    <n v="115.2"/>
    <n v="116.8"/>
    <n v="113.7"/>
    <n v="116.4"/>
    <n v="113.2"/>
    <n v="112.5"/>
    <n v="113.2"/>
    <n v="111.2"/>
    <n v="111.4"/>
    <n v="110.6"/>
    <n v="112"/>
    <n v="109"/>
    <n v="111.3"/>
    <x v="44"/>
    <n v="115.25"/>
    <n v="112.57499999999999"/>
    <n v="110.67142857142858"/>
    <n v="113.25"/>
    <n v="114.2"/>
  </r>
  <r>
    <x v="0"/>
    <x v="1"/>
    <x v="3"/>
    <n v="120.2"/>
    <n v="118.9"/>
    <n v="118.1"/>
    <n v="117"/>
    <n v="109.7"/>
    <n v="125.5"/>
    <n v="120.5"/>
    <n v="111"/>
    <n v="102.6"/>
    <n v="111.2"/>
    <n v="113.5"/>
    <n v="118.7"/>
    <n v="117.2"/>
    <n v="115.4"/>
    <n v="118.1"/>
    <n v="116.1"/>
    <n v="117.8"/>
    <n v="113.9"/>
    <n v="113.4"/>
    <n v="113.7"/>
    <n v="111.8"/>
    <n v="111.2"/>
    <n v="110.5"/>
    <n v="113"/>
    <n v="108.9"/>
    <n v="111.5"/>
    <x v="45"/>
    <n v="117.1"/>
    <n v="113.05"/>
    <n v="110.82857142857142"/>
    <n v="113.45"/>
    <n v="115.4"/>
  </r>
  <r>
    <x v="1"/>
    <x v="1"/>
    <x v="3"/>
    <n v="122.5"/>
    <n v="121.7"/>
    <n v="113.3"/>
    <n v="117"/>
    <n v="103.1"/>
    <n v="126.7"/>
    <n v="121.2"/>
    <n v="111"/>
    <n v="100.3"/>
    <n v="115.3"/>
    <n v="112.7"/>
    <n v="121"/>
    <n v="118.2"/>
    <n v="117.6"/>
    <n v="116.3"/>
    <n v="112.5"/>
    <n v="115.7"/>
    <n v="113.9"/>
    <n v="110.9"/>
    <n v="113.4"/>
    <n v="111"/>
    <n v="111.2"/>
    <n v="111.2"/>
    <n v="112.5"/>
    <n v="109.1"/>
    <n v="111.4"/>
    <x v="46"/>
    <n v="114.4"/>
    <n v="112.35000000000001"/>
    <n v="110.88571428571429"/>
    <n v="114.5"/>
    <n v="114.7"/>
  </r>
  <r>
    <x v="2"/>
    <x v="1"/>
    <x v="3"/>
    <n v="120.9"/>
    <n v="119.9"/>
    <n v="116.2"/>
    <n v="117"/>
    <n v="107.3"/>
    <n v="126.1"/>
    <n v="120.7"/>
    <n v="111"/>
    <n v="101.8"/>
    <n v="112.6"/>
    <n v="113.2"/>
    <n v="119.8"/>
    <n v="117.6"/>
    <n v="116"/>
    <n v="117.4"/>
    <n v="114.6"/>
    <n v="117"/>
    <n v="113.9"/>
    <n v="112.5"/>
    <n v="113.6"/>
    <n v="111.5"/>
    <n v="111.2"/>
    <n v="110.9"/>
    <n v="112.7"/>
    <n v="109"/>
    <n v="111.5"/>
    <x v="47"/>
    <n v="116"/>
    <n v="112.8"/>
    <n v="110.98571428571428"/>
    <n v="113.75"/>
    <n v="115.1"/>
  </r>
  <r>
    <x v="0"/>
    <x v="1"/>
    <x v="4"/>
    <n v="120.3"/>
    <n v="120.2"/>
    <n v="116.9"/>
    <n v="118"/>
    <n v="110.1"/>
    <n v="126.3"/>
    <n v="123.9"/>
    <n v="111.5"/>
    <n v="103.5"/>
    <n v="111.6"/>
    <n v="114.2"/>
    <n v="119.2"/>
    <n v="118.2"/>
    <n v="116.3"/>
    <n v="118.7"/>
    <n v="116.8"/>
    <n v="118.5"/>
    <n v="114.3"/>
    <n v="113.4"/>
    <n v="114.1"/>
    <n v="112.1"/>
    <n v="111.4"/>
    <n v="110.9"/>
    <n v="113.1"/>
    <n v="108.9"/>
    <n v="111.8"/>
    <x v="48"/>
    <n v="117.75"/>
    <n v="113.29999999999998"/>
    <n v="111.08571428571429"/>
    <n v="114.05"/>
    <n v="116"/>
  </r>
  <r>
    <x v="1"/>
    <x v="1"/>
    <x v="4"/>
    <n v="122.7"/>
    <n v="124.1"/>
    <n v="114.2"/>
    <n v="119.1"/>
    <n v="103.5"/>
    <n v="129.19999999999999"/>
    <n v="127"/>
    <n v="112.6"/>
    <n v="101.3"/>
    <n v="117"/>
    <n v="112.9"/>
    <n v="121.7"/>
    <n v="120"/>
    <n v="118.3"/>
    <n v="116.8"/>
    <n v="112.9"/>
    <n v="116.2"/>
    <n v="114.3"/>
    <n v="111.1"/>
    <n v="114.1"/>
    <n v="111.2"/>
    <n v="111.3"/>
    <n v="111.5"/>
    <n v="112.9"/>
    <n v="109.3"/>
    <n v="111.7"/>
    <x v="49"/>
    <n v="114.85"/>
    <n v="112.7"/>
    <n v="111.11428571428571"/>
    <n v="115"/>
    <n v="115.6"/>
  </r>
  <r>
    <x v="2"/>
    <x v="1"/>
    <x v="4"/>
    <n v="121.1"/>
    <n v="121.6"/>
    <n v="115.9"/>
    <n v="118.4"/>
    <n v="107.7"/>
    <n v="127.7"/>
    <n v="125"/>
    <n v="111.9"/>
    <n v="102.8"/>
    <n v="113.4"/>
    <n v="113.7"/>
    <n v="120.4"/>
    <n v="118.9"/>
    <n v="116.8"/>
    <n v="118"/>
    <n v="115.2"/>
    <n v="117.6"/>
    <n v="114.3"/>
    <n v="112.5"/>
    <n v="114.1"/>
    <n v="111.8"/>
    <n v="111.3"/>
    <n v="111.2"/>
    <n v="113"/>
    <n v="109.1"/>
    <n v="111.8"/>
    <x v="50"/>
    <n v="116.6"/>
    <n v="113.05"/>
    <n v="111.25714285714287"/>
    <n v="114.3"/>
    <n v="115.8"/>
  </r>
  <r>
    <x v="0"/>
    <x v="1"/>
    <x v="5"/>
    <n v="120.7"/>
    <n v="121.6"/>
    <n v="116.1"/>
    <n v="119.3"/>
    <n v="110.3"/>
    <n v="125.8"/>
    <n v="129.30000000000001"/>
    <n v="112.2"/>
    <n v="103.6"/>
    <n v="112.3"/>
    <n v="114.9"/>
    <n v="120.1"/>
    <n v="119.5"/>
    <n v="117.3"/>
    <n v="119.7"/>
    <n v="117.3"/>
    <n v="119.3"/>
    <n v="113.9"/>
    <n v="114.4"/>
    <n v="114.9"/>
    <n v="112.8"/>
    <n v="112.2"/>
    <n v="111.4"/>
    <n v="114.3"/>
    <n v="108"/>
    <n v="112.3"/>
    <x v="51"/>
    <n v="118.5"/>
    <n v="113.85000000000001"/>
    <n v="111.39999999999999"/>
    <n v="114.8"/>
    <n v="117"/>
  </r>
  <r>
    <x v="1"/>
    <x v="1"/>
    <x v="5"/>
    <n v="123.1"/>
    <n v="125.9"/>
    <n v="115.4"/>
    <n v="120.4"/>
    <n v="103.4"/>
    <n v="131.19999999999999"/>
    <n v="137.5"/>
    <n v="112.8"/>
    <n v="101.4"/>
    <n v="118.3"/>
    <n v="113.2"/>
    <n v="122.4"/>
    <n v="122"/>
    <n v="119"/>
    <n v="117.4"/>
    <n v="113.2"/>
    <n v="116.7"/>
    <n v="113.9"/>
    <n v="111.2"/>
    <n v="114.3"/>
    <n v="111.4"/>
    <n v="111.5"/>
    <n v="111.8"/>
    <n v="115.1"/>
    <n v="108.7"/>
    <n v="112.2"/>
    <x v="52"/>
    <n v="115.30000000000001"/>
    <n v="112.72500000000001"/>
    <n v="111.52857142857144"/>
    <n v="115.6"/>
    <n v="116.4"/>
  </r>
  <r>
    <x v="2"/>
    <x v="1"/>
    <x v="5"/>
    <n v="121.5"/>
    <n v="123.1"/>
    <n v="115.8"/>
    <n v="119.7"/>
    <n v="107.8"/>
    <n v="128.30000000000001"/>
    <n v="132.1"/>
    <n v="112.4"/>
    <n v="102.9"/>
    <n v="114.3"/>
    <n v="114.2"/>
    <n v="121.2"/>
    <n v="120.4"/>
    <n v="117.8"/>
    <n v="118.8"/>
    <n v="115.6"/>
    <n v="118.3"/>
    <n v="113.9"/>
    <n v="113.2"/>
    <n v="114.6"/>
    <n v="112.3"/>
    <n v="111.8"/>
    <n v="111.6"/>
    <n v="114.8"/>
    <n v="108.3"/>
    <n v="112.3"/>
    <x v="53"/>
    <n v="117.19999999999999"/>
    <n v="113.37500000000001"/>
    <n v="111.79999999999998"/>
    <n v="115.05"/>
    <n v="116.7"/>
  </r>
  <r>
    <x v="0"/>
    <x v="1"/>
    <x v="6"/>
    <n v="121.7"/>
    <n v="122.5"/>
    <n v="117.7"/>
    <n v="120.6"/>
    <n v="110.4"/>
    <n v="129.1"/>
    <n v="150.1"/>
    <n v="113.2"/>
    <n v="104.8"/>
    <n v="113.3"/>
    <n v="115.6"/>
    <n v="120.9"/>
    <n v="123.3"/>
    <n v="118"/>
    <n v="120.7"/>
    <n v="118.3"/>
    <n v="120.3"/>
    <n v="114.8"/>
    <n v="115.3"/>
    <n v="115.4"/>
    <n v="113.4"/>
    <n v="113.2"/>
    <n v="111.8"/>
    <n v="115.5"/>
    <n v="108.8"/>
    <n v="113.1"/>
    <x v="54"/>
    <n v="119.5"/>
    <n v="114.675"/>
    <n v="112.02857142857142"/>
    <n v="115.55"/>
    <n v="119.5"/>
  </r>
  <r>
    <x v="1"/>
    <x v="1"/>
    <x v="6"/>
    <n v="123.8"/>
    <n v="126.4"/>
    <n v="118"/>
    <n v="121.6"/>
    <n v="103.5"/>
    <n v="133.69999999999999"/>
    <n v="172.4"/>
    <n v="113.1"/>
    <n v="102.7"/>
    <n v="120"/>
    <n v="113.8"/>
    <n v="123.4"/>
    <n v="127.1"/>
    <n v="121"/>
    <n v="118"/>
    <n v="113.6"/>
    <n v="117.4"/>
    <n v="114.8"/>
    <n v="111.6"/>
    <n v="114.9"/>
    <n v="111.5"/>
    <n v="113"/>
    <n v="112.4"/>
    <n v="117.8"/>
    <n v="109.7"/>
    <n v="113.5"/>
    <x v="55"/>
    <n v="115.8"/>
    <n v="113.57499999999999"/>
    <n v="112.5"/>
    <n v="117.25"/>
    <n v="118.9"/>
  </r>
  <r>
    <x v="2"/>
    <x v="1"/>
    <x v="6"/>
    <n v="122.4"/>
    <n v="123.9"/>
    <n v="117.8"/>
    <n v="121"/>
    <n v="107.9"/>
    <n v="131.19999999999999"/>
    <n v="157.69999999999999"/>
    <n v="113.2"/>
    <n v="104.1"/>
    <n v="115.5"/>
    <n v="114.8"/>
    <n v="122.1"/>
    <n v="124.7"/>
    <n v="118.8"/>
    <n v="119.6"/>
    <n v="116.3"/>
    <n v="119.1"/>
    <n v="114.8"/>
    <n v="113.9"/>
    <n v="115.2"/>
    <n v="112.7"/>
    <n v="113.1"/>
    <n v="112.1"/>
    <n v="116.8"/>
    <n v="109.2"/>
    <n v="113.3"/>
    <x v="56"/>
    <n v="117.94999999999999"/>
    <n v="114.25"/>
    <n v="112.95714285714287"/>
    <n v="116.05"/>
    <n v="119.2"/>
  </r>
  <r>
    <x v="0"/>
    <x v="1"/>
    <x v="7"/>
    <n v="121.8"/>
    <n v="122.8"/>
    <n v="117.8"/>
    <n v="121.9"/>
    <n v="110.6"/>
    <n v="129.69999999999999"/>
    <n v="161.1"/>
    <n v="114.1"/>
    <n v="105.1"/>
    <n v="114.6"/>
    <n v="115.8"/>
    <n v="121.7"/>
    <n v="125.3"/>
    <n v="118.8"/>
    <n v="120.9"/>
    <n v="118.8"/>
    <n v="120.7"/>
    <n v="115.5"/>
    <n v="115.4"/>
    <n v="115.9"/>
    <n v="114"/>
    <n v="113.2"/>
    <n v="112.2"/>
    <n v="116.2"/>
    <n v="109.4"/>
    <n v="113.5"/>
    <x v="57"/>
    <n v="119.85"/>
    <n v="115"/>
    <n v="112.84285714285714"/>
    <n v="116.15"/>
    <n v="120.7"/>
  </r>
  <r>
    <x v="1"/>
    <x v="1"/>
    <x v="7"/>
    <n v="124.8"/>
    <n v="127.3"/>
    <n v="116.5"/>
    <n v="122.2"/>
    <n v="103.6"/>
    <n v="132.69999999999999"/>
    <n v="181.9"/>
    <n v="115.2"/>
    <n v="102.7"/>
    <n v="122.1"/>
    <n v="114.4"/>
    <n v="124.7"/>
    <n v="128.9"/>
    <n v="123"/>
    <n v="118.6"/>
    <n v="114.1"/>
    <n v="117.9"/>
    <n v="115.5"/>
    <n v="111.8"/>
    <n v="115.3"/>
    <n v="112.2"/>
    <n v="112.5"/>
    <n v="112.9"/>
    <n v="119.2"/>
    <n v="110.5"/>
    <n v="113.9"/>
    <x v="58"/>
    <n v="116.35"/>
    <n v="113.77500000000001"/>
    <n v="113.22857142857143"/>
    <n v="118.45"/>
    <n v="119.9"/>
  </r>
  <r>
    <x v="2"/>
    <x v="1"/>
    <x v="7"/>
    <n v="122.7"/>
    <n v="124.4"/>
    <n v="117.3"/>
    <n v="122"/>
    <n v="108"/>
    <n v="131.1"/>
    <n v="168.2"/>
    <n v="114.5"/>
    <n v="104.3"/>
    <n v="117.1"/>
    <n v="115.2"/>
    <n v="123.1"/>
    <n v="126.6"/>
    <n v="119.9"/>
    <n v="120"/>
    <n v="116.8"/>
    <n v="119.6"/>
    <n v="115.5"/>
    <n v="114"/>
    <n v="115.6"/>
    <n v="113.3"/>
    <n v="112.8"/>
    <n v="112.6"/>
    <n v="118"/>
    <n v="109.9"/>
    <n v="113.7"/>
    <x v="59"/>
    <n v="118.4"/>
    <n v="114.47500000000001"/>
    <n v="113.77142857142857"/>
    <n v="116.80000000000001"/>
    <n v="120.3"/>
  </r>
  <r>
    <x v="0"/>
    <x v="1"/>
    <x v="8"/>
    <n v="122.3"/>
    <n v="122.4"/>
    <n v="117.8"/>
    <n v="122.7"/>
    <n v="110.4"/>
    <n v="129.80000000000001"/>
    <n v="158.80000000000001"/>
    <n v="115"/>
    <n v="104.7"/>
    <n v="114.9"/>
    <n v="116.5"/>
    <n v="122.6"/>
    <n v="125.3"/>
    <n v="119.5"/>
    <n v="121.7"/>
    <n v="119.2"/>
    <n v="121.3"/>
    <n v="116.1"/>
    <n v="115.8"/>
    <n v="116.7"/>
    <n v="114.5"/>
    <n v="112.8"/>
    <n v="112.6"/>
    <n v="116.6"/>
    <n v="109.1"/>
    <n v="113.7"/>
    <x v="60"/>
    <n v="120.45"/>
    <n v="115.35"/>
    <n v="113.32857142857144"/>
    <n v="116.6"/>
    <n v="120.9"/>
  </r>
  <r>
    <x v="1"/>
    <x v="1"/>
    <x v="8"/>
    <n v="124.2"/>
    <n v="125.4"/>
    <n v="116.4"/>
    <n v="122.7"/>
    <n v="103.5"/>
    <n v="124.5"/>
    <n v="168.6"/>
    <n v="116.9"/>
    <n v="101.9"/>
    <n v="122.9"/>
    <n v="114.8"/>
    <n v="125.2"/>
    <n v="126.7"/>
    <n v="124.3"/>
    <n v="119.2"/>
    <n v="114.5"/>
    <n v="118.4"/>
    <n v="116.1"/>
    <n v="111.8"/>
    <n v="115.5"/>
    <n v="112.3"/>
    <n v="111.2"/>
    <n v="113.4"/>
    <n v="120"/>
    <n v="110"/>
    <n v="113.6"/>
    <x v="61"/>
    <n v="116.85"/>
    <n v="113.64999999999999"/>
    <n v="113.42857142857143"/>
    <n v="118.94999999999999"/>
    <n v="119.2"/>
  </r>
  <r>
    <x v="2"/>
    <x v="1"/>
    <x v="8"/>
    <n v="122.9"/>
    <n v="123.5"/>
    <n v="117.3"/>
    <n v="122.7"/>
    <n v="107.9"/>
    <n v="127.3"/>
    <n v="162.1"/>
    <n v="115.6"/>
    <n v="103.8"/>
    <n v="117.6"/>
    <n v="115.8"/>
    <n v="123.8"/>
    <n v="125.8"/>
    <n v="120.8"/>
    <n v="120.7"/>
    <n v="117.2"/>
    <n v="120.1"/>
    <n v="116.1"/>
    <n v="114.3"/>
    <n v="116.1"/>
    <n v="113.7"/>
    <n v="112"/>
    <n v="113.1"/>
    <n v="118.6"/>
    <n v="109.5"/>
    <n v="113.7"/>
    <x v="62"/>
    <n v="118.95"/>
    <n v="114.625"/>
    <n v="114.04285714285716"/>
    <n v="117.25"/>
    <n v="120.1"/>
  </r>
  <r>
    <x v="0"/>
    <x v="1"/>
    <x v="9"/>
    <n v="122.6"/>
    <n v="122.5"/>
    <n v="118.3"/>
    <n v="123.2"/>
    <n v="110.5"/>
    <n v="128.9"/>
    <n v="155.30000000000001"/>
    <n v="115.5"/>
    <n v="104"/>
    <n v="115.3"/>
    <n v="116.8"/>
    <n v="123.2"/>
    <n v="125.1"/>
    <n v="120"/>
    <n v="122.7"/>
    <n v="120.3"/>
    <n v="122.3"/>
    <n v="116.7"/>
    <n v="116.4"/>
    <n v="117.5"/>
    <n v="115.3"/>
    <n v="112.6"/>
    <n v="113"/>
    <n v="116.9"/>
    <n v="109.3"/>
    <n v="114"/>
    <x v="63"/>
    <n v="121.5"/>
    <n v="115.80000000000001"/>
    <n v="113.67142857142856"/>
    <n v="117"/>
    <n v="121"/>
  </r>
  <r>
    <x v="1"/>
    <x v="1"/>
    <x v="9"/>
    <n v="124.6"/>
    <n v="126.1"/>
    <n v="117.8"/>
    <n v="123.1"/>
    <n v="103.5"/>
    <n v="123.5"/>
    <n v="159.6"/>
    <n v="117.4"/>
    <n v="101.2"/>
    <n v="123.8"/>
    <n v="115.2"/>
    <n v="125.9"/>
    <n v="125.8"/>
    <n v="124.3"/>
    <n v="119.6"/>
    <n v="114.9"/>
    <n v="118.9"/>
    <n v="116.7"/>
    <n v="112"/>
    <n v="115.8"/>
    <n v="112.6"/>
    <n v="111"/>
    <n v="113.6"/>
    <n v="120.2"/>
    <n v="110.1"/>
    <n v="113.7"/>
    <x v="64"/>
    <n v="117.25"/>
    <n v="113.875"/>
    <n v="113.67142857142858"/>
    <n v="119"/>
    <n v="119.1"/>
  </r>
  <r>
    <x v="2"/>
    <x v="1"/>
    <x v="9"/>
    <n v="123.2"/>
    <n v="123.8"/>
    <n v="118.1"/>
    <n v="123.2"/>
    <n v="107.9"/>
    <n v="126.4"/>
    <n v="156.80000000000001"/>
    <n v="116.1"/>
    <n v="103.1"/>
    <n v="118.1"/>
    <n v="116.1"/>
    <n v="124.5"/>
    <n v="125.4"/>
    <n v="121.1"/>
    <n v="121.5"/>
    <n v="118.1"/>
    <n v="121"/>
    <n v="116.7"/>
    <n v="114.7"/>
    <n v="116.7"/>
    <n v="114.3"/>
    <n v="111.8"/>
    <n v="113.3"/>
    <n v="118.8"/>
    <n v="109.6"/>
    <n v="113.9"/>
    <x v="65"/>
    <n v="119.8"/>
    <n v="114.97500000000001"/>
    <n v="114.27142857142856"/>
    <n v="117.5"/>
    <n v="120.1"/>
  </r>
  <r>
    <x v="0"/>
    <x v="1"/>
    <x v="10"/>
    <n v="122.7"/>
    <n v="122.6"/>
    <n v="119.9"/>
    <n v="124"/>
    <n v="110.5"/>
    <n v="128.80000000000001"/>
    <n v="152"/>
    <n v="116.2"/>
    <n v="103.3"/>
    <n v="115.8"/>
    <n v="116.8"/>
    <n v="124.5"/>
    <n v="124.9"/>
    <n v="120.8"/>
    <n v="123.3"/>
    <n v="120.5"/>
    <n v="122.9"/>
    <n v="117.1"/>
    <n v="117.3"/>
    <n v="118.1"/>
    <n v="115.9"/>
    <n v="112"/>
    <n v="113.3"/>
    <n v="117.2"/>
    <n v="108.8"/>
    <n v="114.1"/>
    <x v="66"/>
    <n v="121.9"/>
    <n v="116.125"/>
    <n v="113.84285714285714"/>
    <n v="117.44999999999999"/>
    <n v="121.1"/>
  </r>
  <r>
    <x v="1"/>
    <x v="1"/>
    <x v="10"/>
    <n v="124.5"/>
    <n v="125.6"/>
    <n v="122.7"/>
    <n v="124.6"/>
    <n v="103.2"/>
    <n v="122.2"/>
    <n v="153.19999999999999"/>
    <n v="119.3"/>
    <n v="99.8"/>
    <n v="124.6"/>
    <n v="115.8"/>
    <n v="126.9"/>
    <n v="125.4"/>
    <n v="125.8"/>
    <n v="120.3"/>
    <n v="115.4"/>
    <n v="119.5"/>
    <n v="117.1"/>
    <n v="112.6"/>
    <n v="116.4"/>
    <n v="113"/>
    <n v="109.7"/>
    <n v="114"/>
    <n v="120.3"/>
    <n v="109.6"/>
    <n v="113.4"/>
    <x v="67"/>
    <n v="117.85"/>
    <n v="113.95"/>
    <n v="113.74285714285713"/>
    <n v="119.6"/>
    <n v="119"/>
  </r>
  <r>
    <x v="2"/>
    <x v="1"/>
    <x v="10"/>
    <n v="123.3"/>
    <n v="123.7"/>
    <n v="121"/>
    <n v="124.2"/>
    <n v="107.8"/>
    <n v="125.7"/>
    <n v="152.4"/>
    <n v="117.2"/>
    <n v="102.1"/>
    <n v="118.7"/>
    <n v="116.4"/>
    <n v="125.6"/>
    <n v="125.1"/>
    <n v="122.1"/>
    <n v="122.1"/>
    <n v="118.4"/>
    <n v="121.6"/>
    <n v="117.1"/>
    <n v="115.5"/>
    <n v="117.3"/>
    <n v="114.8"/>
    <n v="110.8"/>
    <n v="113.7"/>
    <n v="119"/>
    <n v="109.1"/>
    <n v="113.8"/>
    <x v="68"/>
    <n v="120.25"/>
    <n v="115.175"/>
    <n v="114.35714285714288"/>
    <n v="117.94999999999999"/>
    <n v="120.1"/>
  </r>
  <r>
    <x v="0"/>
    <x v="1"/>
    <x v="11"/>
    <n v="122.4"/>
    <n v="122.4"/>
    <n v="121.8"/>
    <n v="124.2"/>
    <n v="110.2"/>
    <n v="128.6"/>
    <n v="140.30000000000001"/>
    <n v="116.3"/>
    <n v="102"/>
    <n v="116"/>
    <n v="117.3"/>
    <n v="124.8"/>
    <n v="123.3"/>
    <n v="121.7"/>
    <n v="123.8"/>
    <n v="120.6"/>
    <n v="123.3"/>
    <n v="116.5"/>
    <n v="117.4"/>
    <n v="118.2"/>
    <n v="116.2"/>
    <n v="111.5"/>
    <n v="113.3"/>
    <n v="117.7"/>
    <n v="109.4"/>
    <n v="114.2"/>
    <x v="69"/>
    <n v="122.19999999999999"/>
    <n v="115.9"/>
    <n v="114.05714285714285"/>
    <n v="117.95"/>
    <n v="120.3"/>
  </r>
  <r>
    <x v="1"/>
    <x v="1"/>
    <x v="11"/>
    <n v="124"/>
    <n v="124.7"/>
    <n v="126.3"/>
    <n v="124.9"/>
    <n v="103"/>
    <n v="122.3"/>
    <n v="141"/>
    <n v="120.1"/>
    <n v="97.8"/>
    <n v="125.4"/>
    <n v="116.1"/>
    <n v="127.6"/>
    <n v="124"/>
    <n v="126.4"/>
    <n v="120.7"/>
    <n v="115.8"/>
    <n v="120"/>
    <n v="116.5"/>
    <n v="113"/>
    <n v="116.8"/>
    <n v="113.2"/>
    <n v="108.8"/>
    <n v="114.3"/>
    <n v="120.7"/>
    <n v="110.4"/>
    <n v="113.4"/>
    <x v="70"/>
    <n v="118.25"/>
    <n v="113.77500000000001"/>
    <n v="114.14285714285714"/>
    <n v="119.9"/>
    <n v="118.4"/>
  </r>
  <r>
    <x v="2"/>
    <x v="1"/>
    <x v="11"/>
    <n v="122.9"/>
    <n v="123.2"/>
    <n v="123.5"/>
    <n v="124.5"/>
    <n v="107.6"/>
    <n v="125.7"/>
    <n v="140.5"/>
    <n v="117.6"/>
    <n v="100.6"/>
    <n v="119.1"/>
    <n v="116.8"/>
    <n v="126.1"/>
    <n v="123.6"/>
    <n v="123"/>
    <n v="122.6"/>
    <n v="118.6"/>
    <n v="122"/>
    <n v="116.5"/>
    <n v="115.7"/>
    <n v="117.5"/>
    <n v="115.1"/>
    <n v="110.1"/>
    <n v="113.9"/>
    <n v="119.5"/>
    <n v="109.8"/>
    <n v="113.8"/>
    <x v="71"/>
    <n v="120.6"/>
    <n v="114.94999999999999"/>
    <n v="114.8142857142857"/>
    <n v="118.4"/>
    <n v="119.4"/>
  </r>
  <r>
    <x v="0"/>
    <x v="2"/>
    <x v="0"/>
    <n v="123.1"/>
    <n v="123.1"/>
    <n v="122.1"/>
    <n v="124.9"/>
    <n v="111"/>
    <n v="130.4"/>
    <n v="132.30000000000001"/>
    <n v="117.2"/>
    <n v="100.5"/>
    <n v="117.2"/>
    <n v="117.9"/>
    <n v="125.6"/>
    <n v="122.8"/>
    <n v="122.7"/>
    <n v="124.4"/>
    <n v="121.6"/>
    <n v="124"/>
    <n v="117.3"/>
    <n v="118.4"/>
    <n v="118.9"/>
    <n v="116.6"/>
    <n v="111"/>
    <n v="114"/>
    <n v="118.2"/>
    <n v="110.2"/>
    <n v="114.5"/>
    <x v="72"/>
    <n v="123"/>
    <n v="116.4"/>
    <n v="114.60000000000001"/>
    <n v="118.6"/>
    <n v="120.3"/>
  </r>
  <r>
    <x v="1"/>
    <x v="2"/>
    <x v="0"/>
    <n v="124"/>
    <n v="125.5"/>
    <n v="126.6"/>
    <n v="125.2"/>
    <n v="104.3"/>
    <n v="121.3"/>
    <n v="134.4"/>
    <n v="122.9"/>
    <n v="96.1"/>
    <n v="126.6"/>
    <n v="116.5"/>
    <n v="128"/>
    <n v="123.5"/>
    <n v="127.4"/>
    <n v="121"/>
    <n v="116.1"/>
    <n v="120.2"/>
    <n v="117.3"/>
    <n v="113.4"/>
    <n v="117.2"/>
    <n v="113.7"/>
    <n v="107.9"/>
    <n v="114.6"/>
    <n v="120.8"/>
    <n v="111.4"/>
    <n v="113.4"/>
    <x v="73"/>
    <n v="118.55"/>
    <n v="113.94999999999999"/>
    <n v="114.69999999999997"/>
    <n v="120.4"/>
    <n v="118.5"/>
  </r>
  <r>
    <x v="2"/>
    <x v="2"/>
    <x v="0"/>
    <n v="123.4"/>
    <n v="123.9"/>
    <n v="123.8"/>
    <n v="125"/>
    <n v="108.5"/>
    <n v="126.2"/>
    <n v="133"/>
    <n v="119.1"/>
    <n v="99"/>
    <n v="120.3"/>
    <n v="117.3"/>
    <n v="126.7"/>
    <n v="123.1"/>
    <n v="124"/>
    <n v="123.1"/>
    <n v="119.3"/>
    <n v="122.5"/>
    <n v="117.3"/>
    <n v="116.5"/>
    <n v="118.1"/>
    <n v="115.5"/>
    <n v="109.4"/>
    <n v="114.3"/>
    <n v="119.7"/>
    <n v="110.7"/>
    <n v="114"/>
    <x v="74"/>
    <n v="121.19999999999999"/>
    <n v="115.32499999999999"/>
    <n v="115.28571428571429"/>
    <n v="119"/>
    <n v="119.5"/>
  </r>
  <r>
    <x v="0"/>
    <x v="2"/>
    <x v="1"/>
    <n v="123.4"/>
    <n v="124.4"/>
    <n v="122.1"/>
    <n v="125.8"/>
    <n v="111.5"/>
    <n v="129.4"/>
    <n v="128.19999999999999"/>
    <n v="118.8"/>
    <n v="100"/>
    <n v="118.6"/>
    <n v="118.8"/>
    <n v="126.8"/>
    <n v="122.8"/>
    <n v="124.2"/>
    <n v="125.4"/>
    <n v="122.7"/>
    <n v="125"/>
    <n v="118.1"/>
    <n v="120"/>
    <n v="119.6"/>
    <n v="117.7"/>
    <n v="110.9"/>
    <n v="114.8"/>
    <n v="118.7"/>
    <n v="110.8"/>
    <n v="115"/>
    <x v="75"/>
    <n v="124.05000000000001"/>
    <n v="117.15"/>
    <n v="115.24285714285713"/>
    <n v="119.6"/>
    <n v="120.6"/>
  </r>
  <r>
    <x v="1"/>
    <x v="2"/>
    <x v="1"/>
    <n v="124.3"/>
    <n v="126.5"/>
    <n v="119.5"/>
    <n v="125.6"/>
    <n v="104.9"/>
    <n v="121.6"/>
    <n v="131.80000000000001"/>
    <n v="125.1"/>
    <n v="95"/>
    <n v="127.7"/>
    <n v="116.8"/>
    <n v="128.6"/>
    <n v="123.7"/>
    <n v="128.1"/>
    <n v="121.3"/>
    <n v="116.5"/>
    <n v="120.6"/>
    <n v="118.1"/>
    <n v="114"/>
    <n v="117.7"/>
    <n v="114.1"/>
    <n v="106.8"/>
    <n v="114.9"/>
    <n v="120.4"/>
    <n v="111.7"/>
    <n v="113.2"/>
    <x v="76"/>
    <n v="118.9"/>
    <n v="114.15"/>
    <n v="115.05714285714285"/>
    <n v="120.65"/>
    <n v="118.7"/>
  </r>
  <r>
    <x v="2"/>
    <x v="2"/>
    <x v="1"/>
    <n v="123.7"/>
    <n v="125.1"/>
    <n v="121.1"/>
    <n v="125.7"/>
    <n v="109.1"/>
    <n v="125.8"/>
    <n v="129.4"/>
    <n v="120.9"/>
    <n v="98.3"/>
    <n v="121.6"/>
    <n v="118"/>
    <n v="127.6"/>
    <n v="123.1"/>
    <n v="125.2"/>
    <n v="123.8"/>
    <n v="120.1"/>
    <n v="123.3"/>
    <n v="118.1"/>
    <n v="117.7"/>
    <n v="118.7"/>
    <n v="116.3"/>
    <n v="108.7"/>
    <n v="114.9"/>
    <n v="119.7"/>
    <n v="111.2"/>
    <n v="114.1"/>
    <x v="77"/>
    <n v="121.94999999999999"/>
    <n v="115.8"/>
    <n v="115.5857142857143"/>
    <n v="119.65"/>
    <n v="119.7"/>
  </r>
  <r>
    <x v="0"/>
    <x v="2"/>
    <x v="2"/>
    <n v="123.3"/>
    <n v="124.7"/>
    <n v="118.9"/>
    <n v="126"/>
    <n v="111.8"/>
    <n v="130.9"/>
    <n v="128"/>
    <n v="119.9"/>
    <n v="98.9"/>
    <n v="119.4"/>
    <n v="118.9"/>
    <n v="127.7"/>
    <n v="123.1"/>
    <n v="124.7"/>
    <n v="126"/>
    <n v="122.9"/>
    <n v="125.5"/>
    <n v="118.6"/>
    <n v="120.6"/>
    <n v="120.2"/>
    <n v="118.2"/>
    <n v="111.6"/>
    <n v="115.5"/>
    <n v="119.4"/>
    <n v="110.8"/>
    <n v="115.5"/>
    <x v="78"/>
    <n v="124.45"/>
    <n v="117.75"/>
    <n v="115.67142857142856"/>
    <n v="120.1"/>
    <n v="121.1"/>
  </r>
  <r>
    <x v="1"/>
    <x v="2"/>
    <x v="2"/>
    <n v="124"/>
    <n v="126.7"/>
    <n v="113.5"/>
    <n v="125.9"/>
    <n v="104.8"/>
    <n v="123.8"/>
    <n v="131.4"/>
    <n v="127.2"/>
    <n v="93.2"/>
    <n v="127.4"/>
    <n v="117"/>
    <n v="129.19999999999999"/>
    <n v="123.9"/>
    <n v="128.80000000000001"/>
    <n v="121.7"/>
    <n v="116.9"/>
    <n v="120.9"/>
    <n v="118.6"/>
    <n v="114.4"/>
    <n v="118"/>
    <n v="114.3"/>
    <n v="108.4"/>
    <n v="115.4"/>
    <n v="120.6"/>
    <n v="111.3"/>
    <n v="113.8"/>
    <x v="79"/>
    <n v="119.30000000000001"/>
    <n v="114.85"/>
    <n v="115.32857142857144"/>
    <n v="121.30000000000001"/>
    <n v="119.1"/>
  </r>
  <r>
    <x v="2"/>
    <x v="2"/>
    <x v="2"/>
    <n v="123.5"/>
    <n v="125.4"/>
    <n v="116.8"/>
    <n v="126"/>
    <n v="109.2"/>
    <n v="127.6"/>
    <n v="129.19999999999999"/>
    <n v="122.4"/>
    <n v="97"/>
    <n v="122.1"/>
    <n v="118.1"/>
    <n v="128.4"/>
    <n v="123.4"/>
    <n v="125.8"/>
    <n v="124.3"/>
    <n v="120.4"/>
    <n v="123.7"/>
    <n v="118.6"/>
    <n v="118.3"/>
    <n v="119.2"/>
    <n v="116.7"/>
    <n v="109.9"/>
    <n v="115.4"/>
    <n v="120.1"/>
    <n v="111"/>
    <n v="114.7"/>
    <x v="80"/>
    <n v="122.35"/>
    <n v="116.5"/>
    <n v="115.78571428571431"/>
    <n v="120.25"/>
    <n v="120.2"/>
  </r>
  <r>
    <x v="0"/>
    <x v="2"/>
    <x v="3"/>
    <n v="123.3"/>
    <n v="125.5"/>
    <n v="117.2"/>
    <n v="126.8"/>
    <n v="111.9"/>
    <n v="134.19999999999999"/>
    <n v="127.5"/>
    <n v="121.5"/>
    <n v="97.8"/>
    <n v="119.8"/>
    <n v="119.4"/>
    <n v="128.69999999999999"/>
    <n v="123.6"/>
    <n v="125.7"/>
    <n v="126.4"/>
    <n v="123.3"/>
    <n v="126"/>
    <n v="119.2"/>
    <n v="121.2"/>
    <n v="120.9"/>
    <n v="118.6"/>
    <n v="111.9"/>
    <n v="116.2"/>
    <n v="119.9"/>
    <n v="111.6"/>
    <n v="116"/>
    <x v="81"/>
    <n v="124.85"/>
    <n v="118.30000000000001"/>
    <n v="116.11428571428573"/>
    <n v="120.85"/>
    <n v="121.5"/>
  </r>
  <r>
    <x v="1"/>
    <x v="2"/>
    <x v="3"/>
    <n v="123.8"/>
    <n v="128.19999999999999"/>
    <n v="110"/>
    <n v="126.3"/>
    <n v="104.5"/>
    <n v="130.6"/>
    <n v="130.80000000000001"/>
    <n v="131.30000000000001"/>
    <n v="91.6"/>
    <n v="127.7"/>
    <n v="117.2"/>
    <n v="129.5"/>
    <n v="124.6"/>
    <n v="130.1"/>
    <n v="122.1"/>
    <n v="117.2"/>
    <n v="121.3"/>
    <n v="119.2"/>
    <n v="114.7"/>
    <n v="118.4"/>
    <n v="114.6"/>
    <n v="108.4"/>
    <n v="115.6"/>
    <n v="121.7"/>
    <n v="111.8"/>
    <n v="114.2"/>
    <x v="82"/>
    <n v="119.65"/>
    <n v="115.17500000000001"/>
    <n v="115.91428571428573"/>
    <n v="122.15"/>
    <n v="119.7"/>
  </r>
  <r>
    <x v="2"/>
    <x v="2"/>
    <x v="3"/>
    <n v="123.5"/>
    <n v="126.4"/>
    <n v="114.4"/>
    <n v="126.6"/>
    <n v="109.2"/>
    <n v="132.5"/>
    <n v="128.6"/>
    <n v="124.8"/>
    <n v="95.7"/>
    <n v="122.4"/>
    <n v="118.5"/>
    <n v="129.1"/>
    <n v="124"/>
    <n v="126.9"/>
    <n v="124.7"/>
    <n v="120.8"/>
    <n v="124.1"/>
    <n v="119.2"/>
    <n v="118.7"/>
    <n v="119.7"/>
    <n v="117.1"/>
    <n v="110.1"/>
    <n v="115.9"/>
    <n v="121"/>
    <n v="111.7"/>
    <n v="115.1"/>
    <x v="83"/>
    <n v="122.75"/>
    <n v="116.92500000000001"/>
    <n v="116.4"/>
    <n v="121"/>
    <n v="120.7"/>
  </r>
  <r>
    <x v="0"/>
    <x v="2"/>
    <x v="4"/>
    <n v="123.5"/>
    <n v="127.1"/>
    <n v="117.3"/>
    <n v="127.7"/>
    <n v="112.5"/>
    <n v="134.1"/>
    <n v="128.5"/>
    <n v="124.3"/>
    <n v="97.6"/>
    <n v="120.7"/>
    <n v="120.2"/>
    <n v="129.80000000000001"/>
    <n v="124.4"/>
    <n v="126.7"/>
    <n v="127.3"/>
    <n v="124.1"/>
    <n v="126.8"/>
    <n v="119.6"/>
    <n v="121.9"/>
    <n v="121.5"/>
    <n v="119.4"/>
    <n v="113.3"/>
    <n v="116.7"/>
    <n v="120.5"/>
    <n v="112.3"/>
    <n v="116.9"/>
    <x v="84"/>
    <n v="125.69999999999999"/>
    <n v="119.075"/>
    <n v="116.78571428571429"/>
    <n v="121.80000000000001"/>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x v="85"/>
    <n v="119.9"/>
    <n v="116"/>
    <n v="116.4"/>
    <n v="123.25"/>
    <n v="120.7"/>
  </r>
  <r>
    <x v="2"/>
    <x v="2"/>
    <x v="4"/>
    <n v="123.6"/>
    <n v="128"/>
    <n v="115"/>
    <n v="127.3"/>
    <n v="109.8"/>
    <n v="132.6"/>
    <n v="130.9"/>
    <n v="130.5"/>
    <n v="95.3"/>
    <n v="123.4"/>
    <n v="119.2"/>
    <n v="129.80000000000001"/>
    <n v="125"/>
    <n v="127.9"/>
    <n v="125.4"/>
    <n v="121.3"/>
    <n v="124.7"/>
    <n v="119.6"/>
    <n v="119.2"/>
    <n v="120.2"/>
    <n v="117.7"/>
    <n v="112"/>
    <n v="116.3"/>
    <n v="121.4"/>
    <n v="112.3"/>
    <n v="116.1"/>
    <x v="86"/>
    <n v="123.35"/>
    <n v="117.75"/>
    <n v="116.87142857142855"/>
    <n v="122"/>
    <n v="121.6"/>
  </r>
  <r>
    <x v="0"/>
    <x v="2"/>
    <x v="5"/>
    <n v="124.1"/>
    <n v="130.4"/>
    <n v="122.1"/>
    <n v="128.69999999999999"/>
    <n v="114.1"/>
    <n v="133.19999999999999"/>
    <n v="135.19999999999999"/>
    <n v="131.9"/>
    <n v="96.3"/>
    <n v="123"/>
    <n v="121.1"/>
    <n v="131.19999999999999"/>
    <n v="126.6"/>
    <n v="128.19999999999999"/>
    <n v="128.4"/>
    <n v="125.1"/>
    <n v="128"/>
    <n v="119"/>
    <n v="122.6"/>
    <n v="122.8"/>
    <n v="120.4"/>
    <n v="114.2"/>
    <n v="117.9"/>
    <n v="122"/>
    <n v="113"/>
    <n v="117.9"/>
    <x v="87"/>
    <n v="126.75"/>
    <n v="119.64999999999999"/>
    <n v="117.61428571428573"/>
    <n v="123.05"/>
    <n v="124.1"/>
  </r>
  <r>
    <x v="1"/>
    <x v="2"/>
    <x v="5"/>
    <n v="123.6"/>
    <n v="134.4"/>
    <n v="120.9"/>
    <n v="127.3"/>
    <n v="106"/>
    <n v="132.30000000000001"/>
    <n v="146.69999999999999"/>
    <n v="148.1"/>
    <n v="89.8"/>
    <n v="130.5"/>
    <n v="118"/>
    <n v="130.5"/>
    <n v="128.5"/>
    <n v="132.1"/>
    <n v="123.2"/>
    <n v="117.6"/>
    <n v="122.3"/>
    <n v="119"/>
    <n v="115.1"/>
    <n v="119.2"/>
    <n v="115.4"/>
    <n v="111.7"/>
    <n v="116.2"/>
    <n v="123.8"/>
    <n v="112.5"/>
    <n v="116"/>
    <x v="88"/>
    <n v="120.4"/>
    <n v="116.25"/>
    <n v="117.25714285714285"/>
    <n v="124.05"/>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x v="89"/>
    <n v="124.2"/>
    <n v="118.19999999999999"/>
    <n v="117.68571428571428"/>
    <n v="123.1"/>
    <n v="123"/>
  </r>
  <r>
    <x v="0"/>
    <x v="2"/>
    <x v="6"/>
    <n v="124"/>
    <n v="131.5"/>
    <n v="122"/>
    <n v="128.69999999999999"/>
    <n v="113.5"/>
    <n v="133.30000000000001"/>
    <n v="140.80000000000001"/>
    <n v="133.80000000000001"/>
    <n v="94.1"/>
    <n v="123.4"/>
    <n v="121"/>
    <n v="131.69999999999999"/>
    <n v="127.5"/>
    <n v="129.4"/>
    <n v="128.80000000000001"/>
    <n v="125.5"/>
    <n v="128.30000000000001"/>
    <n v="119.9"/>
    <n v="123"/>
    <n v="123"/>
    <n v="120.8"/>
    <n v="114.1"/>
    <n v="118"/>
    <n v="122.9"/>
    <n v="112.7"/>
    <n v="118.1"/>
    <x v="90"/>
    <n v="127.15"/>
    <n v="120"/>
    <n v="118.17142857142856"/>
    <n v="123.75"/>
    <n v="124.7"/>
  </r>
  <r>
    <x v="1"/>
    <x v="2"/>
    <x v="6"/>
    <n v="123.2"/>
    <n v="134.30000000000001"/>
    <n v="119.5"/>
    <n v="127.7"/>
    <n v="106.3"/>
    <n v="132.80000000000001"/>
    <n v="153.5"/>
    <n v="149.5"/>
    <n v="85.7"/>
    <n v="131.5"/>
    <n v="118.3"/>
    <n v="131.1"/>
    <n v="129.5"/>
    <n v="133.1"/>
    <n v="123.5"/>
    <n v="117.9"/>
    <n v="122.7"/>
    <n v="119.9"/>
    <n v="115.3"/>
    <n v="119.5"/>
    <n v="116"/>
    <n v="111.5"/>
    <n v="116.6"/>
    <n v="125.4"/>
    <n v="111.7"/>
    <n v="116.3"/>
    <x v="91"/>
    <n v="120.7"/>
    <n v="116.55"/>
    <n v="117.61428571428571"/>
    <n v="124.69999999999999"/>
    <n v="122.4"/>
  </r>
  <r>
    <x v="2"/>
    <x v="2"/>
    <x v="6"/>
    <n v="123.7"/>
    <n v="132.5"/>
    <n v="121"/>
    <n v="128.30000000000001"/>
    <n v="110.9"/>
    <n v="133.1"/>
    <n v="145.1"/>
    <n v="139.1"/>
    <n v="91.3"/>
    <n v="126.1"/>
    <n v="119.9"/>
    <n v="131.4"/>
    <n v="128.19999999999999"/>
    <n v="130.4"/>
    <n v="126.7"/>
    <n v="122.3"/>
    <n v="126.1"/>
    <n v="119.9"/>
    <n v="120.1"/>
    <n v="121.3"/>
    <n v="119"/>
    <n v="112.7"/>
    <n v="117.2"/>
    <n v="124.4"/>
    <n v="112.3"/>
    <n v="117.2"/>
    <x v="92"/>
    <n v="124.5"/>
    <n v="118.5"/>
    <n v="118.08571428571427"/>
    <n v="123.80000000000001"/>
    <n v="123.6"/>
  </r>
  <r>
    <x v="0"/>
    <x v="2"/>
    <x v="7"/>
    <n v="124.7"/>
    <n v="131.30000000000001"/>
    <n v="121.3"/>
    <n v="128.80000000000001"/>
    <n v="114"/>
    <n v="134.19999999999999"/>
    <n v="153.6"/>
    <n v="137.9"/>
    <n v="93.1"/>
    <n v="123.9"/>
    <n v="121.5"/>
    <n v="132.5"/>
    <n v="129.80000000000001"/>
    <n v="130.1"/>
    <n v="129.5"/>
    <n v="126.3"/>
    <n v="129"/>
    <n v="120.9"/>
    <n v="123.8"/>
    <n v="123.7"/>
    <n v="121.1"/>
    <n v="113.6"/>
    <n v="118.5"/>
    <n v="123.6"/>
    <n v="112.5"/>
    <n v="118.2"/>
    <x v="93"/>
    <n v="127.9"/>
    <n v="120.5"/>
    <n v="118.51428571428572"/>
    <n v="124.15"/>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x v="94"/>
    <n v="120.95"/>
    <n v="116.52500000000001"/>
    <n v="118.08571428571429"/>
    <n v="125.19999999999999"/>
    <n v="123.2"/>
  </r>
  <r>
    <x v="2"/>
    <x v="2"/>
    <x v="7"/>
    <n v="124.2"/>
    <n v="131.4"/>
    <n v="120.1"/>
    <n v="128.5"/>
    <n v="111.4"/>
    <n v="132.30000000000001"/>
    <n v="157.6"/>
    <n v="144"/>
    <n v="90.5"/>
    <n v="126.8"/>
    <n v="120.4"/>
    <n v="132.1"/>
    <n v="130.30000000000001"/>
    <n v="131.19999999999999"/>
    <n v="127.2"/>
    <n v="122.9"/>
    <n v="126.6"/>
    <n v="120.9"/>
    <n v="120.6"/>
    <n v="122"/>
    <n v="119.4"/>
    <n v="111.7"/>
    <n v="117.8"/>
    <n v="125.1"/>
    <n v="112.3"/>
    <n v="117.2"/>
    <x v="95"/>
    <n v="125.05000000000001"/>
    <n v="118.8"/>
    <n v="118.57142857142857"/>
    <n v="124.19999999999999"/>
    <n v="124.8"/>
  </r>
  <r>
    <x v="0"/>
    <x v="2"/>
    <x v="8"/>
    <n v="125.1"/>
    <n v="131.1"/>
    <n v="120.7"/>
    <n v="129.19999999999999"/>
    <n v="114.7"/>
    <n v="132.30000000000001"/>
    <n v="158.9"/>
    <n v="142.1"/>
    <n v="92.5"/>
    <n v="125.4"/>
    <n v="121.9"/>
    <n v="132.69999999999999"/>
    <n v="131"/>
    <n v="131"/>
    <n v="130.4"/>
    <n v="126.8"/>
    <n v="129.9"/>
    <n v="121.6"/>
    <n v="123.7"/>
    <n v="124.5"/>
    <n v="121.4"/>
    <n v="113.8"/>
    <n v="119.6"/>
    <n v="124.5"/>
    <n v="113.7"/>
    <n v="118.8"/>
    <x v="96"/>
    <n v="128.6"/>
    <n v="120.9"/>
    <n v="119.2"/>
    <n v="124.9"/>
    <n v="127"/>
  </r>
  <r>
    <x v="1"/>
    <x v="2"/>
    <x v="8"/>
    <n v="123.4"/>
    <n v="129"/>
    <n v="115.6"/>
    <n v="128.30000000000001"/>
    <n v="107"/>
    <n v="124"/>
    <n v="168.5"/>
    <n v="165.4"/>
    <n v="86.3"/>
    <n v="134.4"/>
    <n v="119.1"/>
    <n v="132.30000000000001"/>
    <n v="131.5"/>
    <n v="134.69999999999999"/>
    <n v="124"/>
    <n v="118.6"/>
    <n v="123.2"/>
    <n v="121.6"/>
    <n v="115.1"/>
    <n v="120.4"/>
    <n v="117.1"/>
    <n v="109.1"/>
    <n v="117.3"/>
    <n v="126.5"/>
    <n v="112.9"/>
    <n v="116.2"/>
    <x v="97"/>
    <n v="121.3"/>
    <n v="116.55000000000001"/>
    <n v="118.79999999999998"/>
    <n v="125.44999999999999"/>
    <n v="123.5"/>
  </r>
  <r>
    <x v="2"/>
    <x v="2"/>
    <x v="8"/>
    <n v="124.6"/>
    <n v="130.4"/>
    <n v="118.7"/>
    <n v="128.9"/>
    <n v="111.9"/>
    <n v="128.4"/>
    <n v="162.19999999999999"/>
    <n v="150"/>
    <n v="90.4"/>
    <n v="128.4"/>
    <n v="120.7"/>
    <n v="132.5"/>
    <n v="131.19999999999999"/>
    <n v="132"/>
    <n v="127.9"/>
    <n v="123.4"/>
    <n v="127.2"/>
    <n v="121.6"/>
    <n v="120.4"/>
    <n v="122.6"/>
    <n v="119.8"/>
    <n v="111.3"/>
    <n v="118.3"/>
    <n v="125.7"/>
    <n v="113.4"/>
    <n v="117.5"/>
    <x v="98"/>
    <n v="125.65"/>
    <n v="118.97500000000001"/>
    <n v="119.12857142857142"/>
    <n v="124.75"/>
    <n v="125.4"/>
  </r>
  <r>
    <x v="0"/>
    <x v="2"/>
    <x v="9"/>
    <n v="125.6"/>
    <n v="130.4"/>
    <n v="120.8"/>
    <n v="129.4"/>
    <n v="115.8"/>
    <n v="133.19999999999999"/>
    <n v="157.69999999999999"/>
    <n v="154.19999999999999"/>
    <n v="93.7"/>
    <n v="126.6"/>
    <n v="122.3"/>
    <n v="133.1"/>
    <n v="131.80000000000001"/>
    <n v="131.5"/>
    <n v="131.1"/>
    <n v="127.3"/>
    <n v="130.6"/>
    <n v="122.4"/>
    <n v="124.4"/>
    <n v="125.1"/>
    <n v="122"/>
    <n v="113.8"/>
    <n v="120.1"/>
    <n v="125.1"/>
    <n v="114.2"/>
    <n v="119.2"/>
    <x v="99"/>
    <n v="129.19999999999999"/>
    <n v="121.425"/>
    <n v="119.82857142857144"/>
    <n v="125.35"/>
    <n v="127.7"/>
  </r>
  <r>
    <x v="1"/>
    <x v="2"/>
    <x v="9"/>
    <n v="123.6"/>
    <n v="128.6"/>
    <n v="115.9"/>
    <n v="128.5"/>
    <n v="109"/>
    <n v="124.1"/>
    <n v="165.8"/>
    <n v="187.2"/>
    <n v="89.4"/>
    <n v="135.80000000000001"/>
    <n v="119.4"/>
    <n v="132.9"/>
    <n v="132.6"/>
    <n v="135.30000000000001"/>
    <n v="124.4"/>
    <n v="118.8"/>
    <n v="123.6"/>
    <n v="122.4"/>
    <n v="114.9"/>
    <n v="120.7"/>
    <n v="117.7"/>
    <n v="109.3"/>
    <n v="117.7"/>
    <n v="126.5"/>
    <n v="113.5"/>
    <n v="116.5"/>
    <x v="100"/>
    <n v="121.6"/>
    <n v="116.825"/>
    <n v="119.25714285714285"/>
    <n v="125.9"/>
    <n v="124.2"/>
  </r>
  <r>
    <x v="2"/>
    <x v="2"/>
    <x v="9"/>
    <n v="125"/>
    <n v="129.80000000000001"/>
    <n v="118.9"/>
    <n v="129.1"/>
    <n v="113.3"/>
    <n v="129"/>
    <n v="160.4"/>
    <n v="165.3"/>
    <n v="92.3"/>
    <n v="129.69999999999999"/>
    <n v="121.1"/>
    <n v="133"/>
    <n v="132.1"/>
    <n v="132.5"/>
    <n v="128.5"/>
    <n v="123.8"/>
    <n v="127.8"/>
    <n v="122.4"/>
    <n v="120.8"/>
    <n v="123"/>
    <n v="120.4"/>
    <n v="111.4"/>
    <n v="118.7"/>
    <n v="125.9"/>
    <n v="113.9"/>
    <n v="117.9"/>
    <x v="101"/>
    <n v="126.15"/>
    <n v="119.4"/>
    <n v="119.51428571428572"/>
    <n v="125.2"/>
    <n v="126.1"/>
  </r>
  <r>
    <x v="0"/>
    <x v="2"/>
    <x v="10"/>
    <n v="126.1"/>
    <n v="130.6"/>
    <n v="121.7"/>
    <n v="129.5"/>
    <n v="117.8"/>
    <n v="132.1"/>
    <n v="155.19999999999999"/>
    <n v="160.80000000000001"/>
    <n v="94.5"/>
    <n v="128.30000000000001"/>
    <n v="123.1"/>
    <n v="134.19999999999999"/>
    <n v="132.4"/>
    <n v="132.19999999999999"/>
    <n v="132.1"/>
    <n v="128.19999999999999"/>
    <n v="131.5"/>
    <n v="122.9"/>
    <n v="125.6"/>
    <n v="125.6"/>
    <n v="122.6"/>
    <n v="114"/>
    <n v="120.9"/>
    <n v="125.8"/>
    <n v="114.2"/>
    <n v="119.6"/>
    <x v="102"/>
    <n v="130.14999999999998"/>
    <n v="122.02500000000001"/>
    <n v="120.28571428571429"/>
    <n v="125.89999999999999"/>
    <n v="128.30000000000001"/>
  </r>
  <r>
    <x v="1"/>
    <x v="2"/>
    <x v="10"/>
    <n v="124"/>
    <n v="129.80000000000001"/>
    <n v="121.5"/>
    <n v="128.6"/>
    <n v="110"/>
    <n v="123.7"/>
    <n v="164.6"/>
    <n v="191.6"/>
    <n v="90.8"/>
    <n v="137.1"/>
    <n v="119.8"/>
    <n v="133.69999999999999"/>
    <n v="133.30000000000001"/>
    <n v="137.6"/>
    <n v="125"/>
    <n v="119.3"/>
    <n v="124.2"/>
    <n v="122.9"/>
    <n v="115.1"/>
    <n v="121"/>
    <n v="118.1"/>
    <n v="109.3"/>
    <n v="117.9"/>
    <n v="126.6"/>
    <n v="113.3"/>
    <n v="116.6"/>
    <x v="103"/>
    <n v="122.15"/>
    <n v="117.075"/>
    <n v="119.54285714285713"/>
    <n v="127.1"/>
    <n v="124.6"/>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x v="104"/>
    <n v="126.9"/>
    <n v="119.85"/>
    <n v="119.71428571428569"/>
    <n v="125.85"/>
    <n v="126.6"/>
  </r>
  <r>
    <x v="0"/>
    <x v="2"/>
    <x v="11"/>
    <n v="126.3"/>
    <n v="131.30000000000001"/>
    <n v="123.3"/>
    <n v="129.80000000000001"/>
    <n v="118.3"/>
    <n v="131.6"/>
    <n v="145.5"/>
    <n v="162.1"/>
    <n v="95.4"/>
    <n v="128.9"/>
    <n v="123.3"/>
    <n v="135.1"/>
    <n v="131.4"/>
    <n v="133.1"/>
    <n v="132.5"/>
    <n v="128.5"/>
    <n v="131.9"/>
    <n v="122.4"/>
    <n v="125.7"/>
    <n v="126"/>
    <n v="123.1"/>
    <n v="114"/>
    <n v="121.6"/>
    <n v="125.6"/>
    <n v="114.1"/>
    <n v="119.8"/>
    <x v="105"/>
    <n v="130.5"/>
    <n v="122.02500000000001"/>
    <n v="120.52857142857144"/>
    <n v="126.44999999999999"/>
    <n v="127.9"/>
  </r>
  <r>
    <x v="1"/>
    <x v="2"/>
    <x v="11"/>
    <n v="124.3"/>
    <n v="131.69999999999999"/>
    <n v="127.1"/>
    <n v="128.6"/>
    <n v="110"/>
    <n v="120.8"/>
    <n v="149"/>
    <n v="190.1"/>
    <n v="92.7"/>
    <n v="138.6"/>
    <n v="120.2"/>
    <n v="134.19999999999999"/>
    <n v="131.5"/>
    <n v="138.19999999999999"/>
    <n v="125.4"/>
    <n v="119.5"/>
    <n v="124.5"/>
    <n v="122.4"/>
    <n v="116"/>
    <n v="121"/>
    <n v="118.6"/>
    <n v="109.3"/>
    <n v="118.1"/>
    <n v="126.6"/>
    <n v="113.2"/>
    <n v="116.7"/>
    <x v="106"/>
    <n v="122.45"/>
    <n v="117.175"/>
    <n v="119.6857142857143"/>
    <n v="127.44999999999999"/>
    <n v="124"/>
  </r>
  <r>
    <x v="2"/>
    <x v="2"/>
    <x v="11"/>
    <n v="125.7"/>
    <n v="131.4"/>
    <n v="124.8"/>
    <n v="129.4"/>
    <n v="115.3"/>
    <n v="126.6"/>
    <n v="146.69999999999999"/>
    <n v="171.5"/>
    <n v="94.5"/>
    <n v="132.1"/>
    <n v="122"/>
    <n v="134.69999999999999"/>
    <n v="131.4"/>
    <n v="134.5"/>
    <n v="129.69999999999999"/>
    <n v="124.8"/>
    <n v="129"/>
    <n v="122.4"/>
    <n v="122"/>
    <n v="123.6"/>
    <n v="121.4"/>
    <n v="111.5"/>
    <n v="119.6"/>
    <n v="126.2"/>
    <n v="113.7"/>
    <n v="118.3"/>
    <x v="107"/>
    <n v="127.25"/>
    <n v="119.875"/>
    <n v="119.82857142857144"/>
    <n v="126.4"/>
    <n v="126.1"/>
  </r>
  <r>
    <x v="0"/>
    <x v="3"/>
    <x v="0"/>
    <n v="126.8"/>
    <n v="133.19999999999999"/>
    <n v="126.5"/>
    <n v="130.30000000000001"/>
    <n v="118.9"/>
    <n v="131.6"/>
    <n v="140.1"/>
    <n v="163.80000000000001"/>
    <n v="97.7"/>
    <n v="129.6"/>
    <n v="124.3"/>
    <n v="135.9"/>
    <n v="131.4"/>
    <n v="133.6"/>
    <n v="133.19999999999999"/>
    <n v="128.9"/>
    <n v="132.6"/>
    <n v="123.4"/>
    <n v="126.2"/>
    <n v="126.6"/>
    <n v="123.7"/>
    <n v="113.6"/>
    <n v="121.4"/>
    <n v="126.2"/>
    <n v="114.9"/>
    <n v="120.1"/>
    <x v="108"/>
    <n v="131.05000000000001"/>
    <n v="122.45000000000002"/>
    <n v="120.81428571428572"/>
    <n v="126.85"/>
    <n v="128.1"/>
  </r>
  <r>
    <x v="1"/>
    <x v="3"/>
    <x v="0"/>
    <n v="124.7"/>
    <n v="135.9"/>
    <n v="132"/>
    <n v="129.19999999999999"/>
    <n v="109.7"/>
    <n v="119"/>
    <n v="144.1"/>
    <n v="184.2"/>
    <n v="96.7"/>
    <n v="139.5"/>
    <n v="120.5"/>
    <n v="134.69999999999999"/>
    <n v="131.19999999999999"/>
    <n v="139.5"/>
    <n v="125.8"/>
    <n v="119.8"/>
    <n v="124.9"/>
    <n v="123.4"/>
    <n v="116.9"/>
    <n v="121.6"/>
    <n v="119.1"/>
    <n v="108.9"/>
    <n v="118.5"/>
    <n v="126.4"/>
    <n v="114"/>
    <n v="116.8"/>
    <x v="109"/>
    <n v="122.8"/>
    <n v="117.69999999999999"/>
    <n v="120.07142857142857"/>
    <n v="128.15"/>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x v="110"/>
    <n v="127.7"/>
    <n v="120.35"/>
    <n v="120.21428571428569"/>
    <n v="126.85"/>
    <n v="126.3"/>
  </r>
  <r>
    <x v="0"/>
    <x v="3"/>
    <x v="1"/>
    <n v="127.1"/>
    <n v="133.69999999999999"/>
    <n v="127.7"/>
    <n v="130.69999999999999"/>
    <n v="118.5"/>
    <n v="130.4"/>
    <n v="130.9"/>
    <n v="162.80000000000001"/>
    <n v="98.7"/>
    <n v="130.6"/>
    <n v="124.8"/>
    <n v="136.4"/>
    <n v="130.30000000000001"/>
    <n v="134.4"/>
    <n v="133.9"/>
    <n v="129.80000000000001"/>
    <n v="133.4"/>
    <n v="124.4"/>
    <n v="127.5"/>
    <n v="127.1"/>
    <n v="124.3"/>
    <n v="113.9"/>
    <n v="122.3"/>
    <n v="127.1"/>
    <n v="116.8"/>
    <n v="120.9"/>
    <x v="111"/>
    <n v="131.85000000000002"/>
    <n v="123.22499999999999"/>
    <n v="121.58571428571427"/>
    <n v="127.65"/>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x v="112"/>
    <n v="123.15"/>
    <n v="117.82499999999999"/>
    <n v="121"/>
    <n v="128.6"/>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x v="113"/>
    <n v="128.35"/>
    <n v="120.875"/>
    <n v="121.04285714285716"/>
    <n v="127.5"/>
    <n v="126"/>
  </r>
  <r>
    <x v="0"/>
    <x v="3"/>
    <x v="2"/>
    <n v="127.3"/>
    <n v="134.4"/>
    <n v="125.1"/>
    <n v="130.5"/>
    <n v="118.3"/>
    <n v="131.69999999999999"/>
    <n v="130.69999999999999"/>
    <n v="161.19999999999999"/>
    <n v="100.4"/>
    <n v="130.80000000000001"/>
    <n v="124.9"/>
    <n v="137"/>
    <n v="130.4"/>
    <n v="135"/>
    <n v="134.4"/>
    <n v="130.19999999999999"/>
    <n v="133.80000000000001"/>
    <n v="124.9"/>
    <n v="127"/>
    <n v="127.7"/>
    <n v="124.8"/>
    <n v="113.6"/>
    <n v="122.5"/>
    <n v="127.5"/>
    <n v="117.4"/>
    <n v="121.1"/>
    <x v="114"/>
    <n v="132.30000000000001"/>
    <n v="123.30000000000001"/>
    <n v="122.24285714285713"/>
    <n v="128.05000000000001"/>
    <n v="128"/>
  </r>
  <r>
    <x v="1"/>
    <x v="3"/>
    <x v="2"/>
    <n v="124.8"/>
    <n v="136.30000000000001"/>
    <n v="123.7"/>
    <n v="129.69999999999999"/>
    <n v="107.9"/>
    <n v="119.9"/>
    <n v="128.1"/>
    <n v="170.3"/>
    <n v="101.8"/>
    <n v="140.1"/>
    <n v="120.7"/>
    <n v="135.4"/>
    <n v="128.9"/>
    <n v="140.6"/>
    <n v="126.4"/>
    <n v="120.3"/>
    <n v="125.5"/>
    <n v="124.9"/>
    <n v="114.8"/>
    <n v="122.3"/>
    <n v="119.7"/>
    <n v="108.5"/>
    <n v="119.1"/>
    <n v="126.4"/>
    <n v="117.1"/>
    <n v="117.3"/>
    <x v="115"/>
    <n v="123.35"/>
    <n v="117.625"/>
    <n v="121.38571428571429"/>
    <n v="128.94999999999999"/>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x v="116"/>
    <n v="128.69999999999999"/>
    <n v="120.82499999999999"/>
    <n v="121.47142857142856"/>
    <n v="127.9"/>
    <n v="126"/>
  </r>
  <r>
    <x v="0"/>
    <x v="3"/>
    <x v="3"/>
    <n v="127.4"/>
    <n v="135.4"/>
    <n v="123.4"/>
    <n v="131.30000000000001"/>
    <n v="118.2"/>
    <n v="138.1"/>
    <n v="134.1"/>
    <n v="162.69999999999999"/>
    <n v="105"/>
    <n v="131.4"/>
    <n v="125.4"/>
    <n v="137.4"/>
    <n v="131.80000000000001"/>
    <n v="135.5"/>
    <n v="135"/>
    <n v="130.6"/>
    <n v="134.4"/>
    <n v="125.6"/>
    <n v="127"/>
    <n v="128"/>
    <n v="125.2"/>
    <n v="114.4"/>
    <n v="123.2"/>
    <n v="127.9"/>
    <n v="118.4"/>
    <n v="121.7"/>
    <x v="117"/>
    <n v="132.80000000000001"/>
    <n v="123.75"/>
    <n v="122.78571428571429"/>
    <n v="128.6"/>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x v="118"/>
    <n v="123.65"/>
    <n v="118.25"/>
    <n v="122.02857142857144"/>
    <n v="129.85"/>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x v="119"/>
    <n v="129.10000000000002"/>
    <n v="121.375"/>
    <n v="122.11428571428573"/>
    <n v="128.55000000000001"/>
    <n v="127.3"/>
  </r>
  <r>
    <x v="0"/>
    <x v="3"/>
    <x v="4"/>
    <n v="127.6"/>
    <n v="137.5"/>
    <n v="124.4"/>
    <n v="132.4"/>
    <n v="118.2"/>
    <n v="138.1"/>
    <n v="141.80000000000001"/>
    <n v="166"/>
    <n v="107.5"/>
    <n v="132.19999999999999"/>
    <n v="126.1"/>
    <n v="138.30000000000001"/>
    <n v="133.6"/>
    <n v="136"/>
    <n v="135.4"/>
    <n v="131.1"/>
    <n v="134.80000000000001"/>
    <n v="126"/>
    <n v="127.4"/>
    <n v="128.5"/>
    <n v="125.8"/>
    <n v="115.1"/>
    <n v="123.6"/>
    <n v="129.1"/>
    <n v="119.7"/>
    <n v="122.5"/>
    <x v="120"/>
    <n v="133.25"/>
    <n v="124.25"/>
    <n v="123.58571428571429"/>
    <n v="129.25"/>
    <n v="130.30000000000001"/>
  </r>
  <r>
    <x v="1"/>
    <x v="3"/>
    <x v="4"/>
    <n v="125"/>
    <n v="142.1"/>
    <n v="127"/>
    <n v="130.4"/>
    <n v="109.6"/>
    <n v="133.5"/>
    <n v="151.4"/>
    <n v="182.8"/>
    <n v="111.1"/>
    <n v="141.5"/>
    <n v="121.5"/>
    <n v="136.30000000000001"/>
    <n v="134.6"/>
    <n v="142.19999999999999"/>
    <n v="127.2"/>
    <n v="120.7"/>
    <n v="126.2"/>
    <n v="126"/>
    <n v="115"/>
    <n v="123.2"/>
    <n v="120.3"/>
    <n v="110.7"/>
    <n v="119.8"/>
    <n v="128"/>
    <n v="118.5"/>
    <n v="118.7"/>
    <x v="121"/>
    <n v="123.95"/>
    <n v="118.72499999999999"/>
    <n v="122.71428571428571"/>
    <n v="130.44999999999999"/>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x v="122"/>
    <n v="129.5"/>
    <n v="121.875"/>
    <n v="122.74285714285715"/>
    <n v="129.19999999999999"/>
    <n v="128.6"/>
  </r>
  <r>
    <x v="0"/>
    <x v="3"/>
    <x v="5"/>
    <n v="128.6"/>
    <n v="138.6"/>
    <n v="126.6"/>
    <n v="133.6"/>
    <n v="118.6"/>
    <n v="137.4"/>
    <n v="152.5"/>
    <n v="169.2"/>
    <n v="108.8"/>
    <n v="133.1"/>
    <n v="126.4"/>
    <n v="139.19999999999999"/>
    <n v="136"/>
    <n v="137.19999999999999"/>
    <n v="136.30000000000001"/>
    <n v="131.6"/>
    <n v="135.6"/>
    <n v="125.5"/>
    <n v="128"/>
    <n v="129.30000000000001"/>
    <n v="126.2"/>
    <n v="116.3"/>
    <n v="124.1"/>
    <n v="130.19999999999999"/>
    <n v="119.9"/>
    <n v="123.3"/>
    <x v="123"/>
    <n v="133.94999999999999"/>
    <n v="124.77500000000001"/>
    <n v="124.22857142857143"/>
    <n v="130.25"/>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x v="124"/>
    <n v="124.35"/>
    <n v="119.125"/>
    <n v="123.25714285714285"/>
    <n v="131.14999999999998"/>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x v="125"/>
    <n v="130.05000000000001"/>
    <n v="122.35000000000001"/>
    <n v="123.27142857142857"/>
    <n v="130.1"/>
    <n v="130.1"/>
  </r>
  <r>
    <x v="0"/>
    <x v="3"/>
    <x v="6"/>
    <n v="129.30000000000001"/>
    <n v="139.5"/>
    <n v="129.6"/>
    <n v="134.5"/>
    <n v="119.5"/>
    <n v="138.5"/>
    <n v="158.19999999999999"/>
    <n v="171.8"/>
    <n v="110.3"/>
    <n v="134.30000000000001"/>
    <n v="127.3"/>
    <n v="139.9"/>
    <n v="137.6"/>
    <n v="138"/>
    <n v="137.19999999999999"/>
    <n v="132.19999999999999"/>
    <n v="136.5"/>
    <n v="126.4"/>
    <n v="128.19999999999999"/>
    <n v="130"/>
    <n v="126.7"/>
    <n v="116.4"/>
    <n v="125.2"/>
    <n v="130.80000000000001"/>
    <n v="120.9"/>
    <n v="123.8"/>
    <x v="126"/>
    <n v="134.69999999999999"/>
    <n v="125.25"/>
    <n v="124.91428571428571"/>
    <n v="130.9"/>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x v="127"/>
    <n v="124.5"/>
    <n v="119.27499999999999"/>
    <n v="124.12857142857145"/>
    <n v="131.4"/>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x v="128"/>
    <n v="130.55000000000001"/>
    <n v="122.65"/>
    <n v="124.18571428571428"/>
    <n v="130.60000000000002"/>
    <n v="131.1"/>
  </r>
  <r>
    <x v="0"/>
    <x v="3"/>
    <x v="7"/>
    <n v="130.1"/>
    <n v="138.80000000000001"/>
    <n v="130.30000000000001"/>
    <n v="135.30000000000001"/>
    <n v="119.9"/>
    <n v="140.19999999999999"/>
    <n v="156.9"/>
    <n v="172.2"/>
    <n v="112.1"/>
    <n v="134.9"/>
    <n v="128.1"/>
    <n v="140.69999999999999"/>
    <n v="138"/>
    <n v="138.9"/>
    <n v="137.80000000000001"/>
    <n v="133"/>
    <n v="137.1"/>
    <n v="127.3"/>
    <n v="129.1"/>
    <n v="130.6"/>
    <n v="127"/>
    <n v="116"/>
    <n v="125.5"/>
    <n v="131.9"/>
    <n v="122"/>
    <n v="124.2"/>
    <x v="129"/>
    <n v="135.4"/>
    <n v="125.75"/>
    <n v="125.72857142857143"/>
    <n v="131.55000000000001"/>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x v="130"/>
    <n v="124.85000000000001"/>
    <n v="119.07499999999999"/>
    <n v="124.8"/>
    <n v="131.75"/>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x v="131"/>
    <n v="131.14999999999998"/>
    <n v="122.85"/>
    <n v="124.81428571428572"/>
    <n v="131.14999999999998"/>
    <n v="131.1"/>
  </r>
  <r>
    <x v="0"/>
    <x v="3"/>
    <x v="8"/>
    <n v="130.80000000000001"/>
    <n v="138.19999999999999"/>
    <n v="130.5"/>
    <n v="135.5"/>
    <n v="120.2"/>
    <n v="139.19999999999999"/>
    <n v="149.5"/>
    <n v="170.4"/>
    <n v="113.1"/>
    <n v="135.80000000000001"/>
    <n v="128.80000000000001"/>
    <n v="141.5"/>
    <n v="137.19999999999999"/>
    <n v="139.9"/>
    <n v="138.5"/>
    <n v="133.5"/>
    <n v="137.80000000000001"/>
    <n v="127.9"/>
    <n v="129.69999999999999"/>
    <n v="131.1"/>
    <n v="127.8"/>
    <n v="117"/>
    <n v="125.7"/>
    <n v="132.19999999999999"/>
    <n v="122.8"/>
    <n v="124.9"/>
    <x v="132"/>
    <n v="136"/>
    <n v="126.42500000000001"/>
    <n v="126.34285714285713"/>
    <n v="132.4"/>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x v="133"/>
    <n v="125.14999999999999"/>
    <n v="119.7"/>
    <n v="125.10000000000001"/>
    <n v="132.19999999999999"/>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x v="134"/>
    <n v="131.6"/>
    <n v="123.55"/>
    <n v="125.11428571428573"/>
    <n v="131.9"/>
    <n v="130.9"/>
  </r>
  <r>
    <x v="0"/>
    <x v="3"/>
    <x v="9"/>
    <n v="131.30000000000001"/>
    <n v="137.6"/>
    <n v="130.1"/>
    <n v="136"/>
    <n v="120.8"/>
    <n v="138.4"/>
    <n v="149.19999999999999"/>
    <n v="170.2"/>
    <n v="113.4"/>
    <n v="136.30000000000001"/>
    <n v="128.69999999999999"/>
    <n v="142.4"/>
    <n v="137.4"/>
    <n v="140.9"/>
    <n v="139.6"/>
    <n v="134.30000000000001"/>
    <n v="138.80000000000001"/>
    <n v="128.69999999999999"/>
    <n v="129.80000000000001"/>
    <n v="131.80000000000001"/>
    <n v="128.69999999999999"/>
    <n v="117.8"/>
    <n v="126.5"/>
    <n v="133"/>
    <n v="123"/>
    <n v="125.7"/>
    <x v="135"/>
    <n v="136.94999999999999"/>
    <n v="127.02500000000001"/>
    <n v="126.85714285714286"/>
    <n v="133.30000000000001"/>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x v="136"/>
    <n v="125.5"/>
    <n v="120.3"/>
    <n v="125.45714285714284"/>
    <n v="132.60000000000002"/>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x v="137"/>
    <n v="132.30000000000001"/>
    <n v="124.14999999999999"/>
    <n v="125.42857142857143"/>
    <n v="132.60000000000002"/>
    <n v="131.4"/>
  </r>
  <r>
    <x v="0"/>
    <x v="3"/>
    <x v="10"/>
    <n v="132"/>
    <n v="137.4"/>
    <n v="130.6"/>
    <n v="136.19999999999999"/>
    <n v="121.1"/>
    <n v="136.9"/>
    <n v="141.80000000000001"/>
    <n v="170"/>
    <n v="113.4"/>
    <n v="136.80000000000001"/>
    <n v="128.69999999999999"/>
    <n v="143.1"/>
    <n v="136.6"/>
    <n v="141.19999999999999"/>
    <n v="139.9"/>
    <n v="134.5"/>
    <n v="139.19999999999999"/>
    <n v="129.1"/>
    <n v="130.30000000000001"/>
    <n v="132.1"/>
    <n v="129.1"/>
    <n v="118.2"/>
    <n v="126.9"/>
    <n v="133.69999999999999"/>
    <n v="123.5"/>
    <n v="126.1"/>
    <x v="138"/>
    <n v="137.19999999999999"/>
    <n v="127.425"/>
    <n v="127.31428571428572"/>
    <n v="133.64999999999998"/>
    <n v="133.6"/>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x v="139"/>
    <n v="125.85"/>
    <n v="120.85"/>
    <n v="125.89999999999999"/>
    <n v="132.80000000000001"/>
    <n v="128.5"/>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x v="140"/>
    <n v="132.55000000000001"/>
    <n v="124.6"/>
    <n v="125.84285714285714"/>
    <n v="132.9"/>
    <n v="131.19999999999999"/>
  </r>
  <r>
    <x v="0"/>
    <x v="3"/>
    <x v="11"/>
    <n v="132.6"/>
    <n v="137.30000000000001"/>
    <n v="131.6"/>
    <n v="136.30000000000001"/>
    <n v="121.6"/>
    <n v="135.6"/>
    <n v="127.5"/>
    <n v="167.9"/>
    <n v="113.8"/>
    <n v="137.5"/>
    <n v="129.1"/>
    <n v="143.6"/>
    <n v="134.69999999999999"/>
    <n v="142.4"/>
    <n v="140.4"/>
    <n v="135.19999999999999"/>
    <n v="139.69999999999999"/>
    <n v="128.5"/>
    <n v="132"/>
    <n v="132.9"/>
    <n v="129.69999999999999"/>
    <n v="118.6"/>
    <n v="127.3"/>
    <n v="134.19999999999999"/>
    <n v="121.9"/>
    <n v="126.3"/>
    <x v="141"/>
    <n v="137.80000000000001"/>
    <n v="128"/>
    <n v="127.49999999999999"/>
    <n v="134.35"/>
    <n v="132.8000000000000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x v="142"/>
    <n v="126.1"/>
    <n v="121.25"/>
    <n v="125.67142857142856"/>
    <n v="133.19999999999999"/>
    <n v="127.6"/>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x v="143"/>
    <n v="133.05000000000001"/>
    <n v="125.07499999999999"/>
    <n v="125.61428571428573"/>
    <n v="133.5"/>
    <n v="130.4"/>
  </r>
  <r>
    <x v="0"/>
    <x v="4"/>
    <x v="0"/>
    <n v="133.1"/>
    <n v="137.80000000000001"/>
    <n v="131.9"/>
    <n v="136.69999999999999"/>
    <n v="122"/>
    <n v="136"/>
    <n v="119.8"/>
    <n v="161.69999999999999"/>
    <n v="114.8"/>
    <n v="136.9"/>
    <n v="129"/>
    <n v="143.9"/>
    <n v="133.69999999999999"/>
    <n v="143.1"/>
    <n v="140.69999999999999"/>
    <n v="135.80000000000001"/>
    <n v="140"/>
    <n v="129.6"/>
    <n v="132.1"/>
    <n v="133.19999999999999"/>
    <n v="129.9"/>
    <n v="119.1"/>
    <n v="127"/>
    <n v="134.6"/>
    <n v="122.3"/>
    <n v="126.6"/>
    <x v="144"/>
    <n v="138.25"/>
    <n v="128.5"/>
    <n v="127.45714285714287"/>
    <n v="134.85"/>
    <n v="132.4"/>
  </r>
  <r>
    <x v="1"/>
    <x v="4"/>
    <x v="0"/>
    <n v="132.19999999999999"/>
    <n v="138.9"/>
    <n v="132.6"/>
    <n v="133.1"/>
    <n v="114"/>
    <n v="129.6"/>
    <n v="118.7"/>
    <n v="155.1"/>
    <n v="117.3"/>
    <n v="144.9"/>
    <n v="123.2"/>
    <n v="141.6"/>
    <n v="132"/>
    <n v="145.6"/>
    <n v="130.19999999999999"/>
    <n v="122.3"/>
    <n v="129"/>
    <n v="129.6"/>
    <n v="118"/>
    <n v="125.1"/>
    <n v="122.6"/>
    <n v="115.2"/>
    <n v="122"/>
    <n v="132.4"/>
    <n v="120.9"/>
    <n v="122.1"/>
    <x v="145"/>
    <n v="126.25"/>
    <n v="121.97499999999999"/>
    <n v="125.97142857142856"/>
    <n v="133.85"/>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x v="146"/>
    <n v="133.39999999999998"/>
    <n v="125.69999999999999"/>
    <n v="125.94285714285716"/>
    <n v="134.10000000000002"/>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30.5"/>
    <n v="133.19999999999999"/>
    <n v="133.6"/>
    <n v="130.1"/>
    <n v="119.5"/>
    <n v="127.7"/>
    <n v="134.9"/>
    <n v="123.2"/>
    <n v="127"/>
    <x v="147"/>
    <n v="138.35000000000002"/>
    <n v="129.19999999999999"/>
    <n v="127.87142857142858"/>
    <n v="135.35"/>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x v="148"/>
    <n v="126.5"/>
    <n v="122.625"/>
    <n v="126.42857142857143"/>
    <n v="134.35000000000002"/>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x v="149"/>
    <n v="133.55000000000001"/>
    <n v="126.375"/>
    <n v="126.32857142857142"/>
    <n v="134.6"/>
    <n v="130.6"/>
  </r>
  <r>
    <x v="0"/>
    <x v="4"/>
    <x v="2"/>
    <n v="133.6"/>
    <n v="138.80000000000001"/>
    <n v="128.80000000000001"/>
    <n v="137.19999999999999"/>
    <n v="121.6"/>
    <n v="139.69999999999999"/>
    <n v="119.7"/>
    <n v="148"/>
    <n v="116.9"/>
    <n v="135.6"/>
    <n v="129.80000000000001"/>
    <n v="145.4"/>
    <n v="133.4"/>
    <n v="144.19999999999999"/>
    <n v="141.6"/>
    <n v="136.19999999999999"/>
    <n v="140.80000000000001"/>
    <n v="131.1"/>
    <n v="134.19999999999999"/>
    <n v="134.1"/>
    <n v="130.6"/>
    <n v="119.8"/>
    <n v="128.30000000000001"/>
    <n v="135.19999999999999"/>
    <n v="123.3"/>
    <n v="127.4"/>
    <x v="150"/>
    <n v="138.89999999999998"/>
    <n v="129.79999999999998"/>
    <n v="128.28571428571428"/>
    <n v="135.80000000000001"/>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x v="151"/>
    <n v="126.80000000000001"/>
    <n v="123.27500000000001"/>
    <n v="126.68571428571431"/>
    <n v="135.05000000000001"/>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x v="152"/>
    <n v="133.94999999999999"/>
    <n v="126.97499999999999"/>
    <n v="126.58571428571429"/>
    <n v="135.1"/>
    <n v="130.9"/>
  </r>
  <r>
    <x v="0"/>
    <x v="4"/>
    <x v="3"/>
    <n v="133.19999999999999"/>
    <n v="138.69999999999999"/>
    <n v="127.1"/>
    <n v="137.69999999999999"/>
    <n v="121.3"/>
    <n v="141.80000000000001"/>
    <n v="121.5"/>
    <n v="144.5"/>
    <n v="117.4"/>
    <n v="134.1"/>
    <n v="130"/>
    <n v="145.5"/>
    <n v="133.5"/>
    <n v="144.4"/>
    <n v="142.4"/>
    <n v="136.80000000000001"/>
    <n v="141.6"/>
    <n v="131.69999999999999"/>
    <n v="135"/>
    <n v="134.30000000000001"/>
    <n v="131"/>
    <n v="119.2"/>
    <n v="128.30000000000001"/>
    <n v="135.69999999999999"/>
    <n v="123.7"/>
    <n v="127.5"/>
    <x v="153"/>
    <n v="139.60000000000002"/>
    <n v="130.05000000000001"/>
    <n v="128.58571428571432"/>
    <n v="135.94999999999999"/>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x v="154"/>
    <n v="127.1"/>
    <n v="123.35000000000001"/>
    <n v="127.07142857142857"/>
    <n v="135.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x v="155"/>
    <n v="134.55000000000001"/>
    <n v="127.125"/>
    <n v="127.02857142857142"/>
    <n v="135.25"/>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2.1"/>
    <n v="135"/>
    <n v="134.9"/>
    <n v="131.4"/>
    <n v="119.4"/>
    <n v="129.4"/>
    <n v="136.30000000000001"/>
    <n v="123.7"/>
    <n v="127.9"/>
    <x v="156"/>
    <n v="139.9"/>
    <n v="130.35"/>
    <n v="129.07142857142858"/>
    <n v="136.6999999999999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x v="157"/>
    <n v="127.35"/>
    <n v="123.25"/>
    <n v="127.37142857142855"/>
    <n v="135.44999999999999"/>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x v="158"/>
    <n v="134.80000000000001"/>
    <n v="127.27499999999999"/>
    <n v="127.21428571428571"/>
    <n v="135.75"/>
    <n v="131.4"/>
  </r>
  <r>
    <x v="0"/>
    <x v="4"/>
    <x v="5"/>
    <n v="133.5"/>
    <n v="143.69999999999999"/>
    <n v="128"/>
    <n v="138.6"/>
    <n v="120.9"/>
    <n v="140.9"/>
    <n v="128.80000000000001"/>
    <n v="140.19999999999999"/>
    <n v="118.9"/>
    <n v="133.5"/>
    <n v="130.4"/>
    <n v="146.5"/>
    <n v="134.9"/>
    <n v="145.80000000000001"/>
    <n v="143.1"/>
    <n v="137.69999999999999"/>
    <n v="142.30000000000001"/>
    <n v="131.4"/>
    <n v="134.80000000000001"/>
    <n v="135.19999999999999"/>
    <n v="131.30000000000001"/>
    <n v="119.4"/>
    <n v="129.80000000000001"/>
    <n v="136.9"/>
    <n v="124.1"/>
    <n v="128.1"/>
    <x v="159"/>
    <n v="140.39999999999998"/>
    <n v="130.20000000000002"/>
    <n v="129.37142857142857"/>
    <n v="136.94999999999999"/>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x v="160"/>
    <n v="127.35"/>
    <n v="122.77500000000001"/>
    <n v="127.75714285714285"/>
    <n v="135.65"/>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x v="161"/>
    <n v="135.1"/>
    <n v="126.97500000000001"/>
    <n v="127.55714285714285"/>
    <n v="136"/>
    <n v="132"/>
  </r>
  <r>
    <x v="0"/>
    <x v="4"/>
    <x v="6"/>
    <n v="134"/>
    <n v="144.19999999999999"/>
    <n v="129.80000000000001"/>
    <n v="139"/>
    <n v="120.9"/>
    <n v="143.9"/>
    <n v="151.5"/>
    <n v="138.1"/>
    <n v="120"/>
    <n v="133.9"/>
    <n v="131.4"/>
    <n v="147.69999999999999"/>
    <n v="138.5"/>
    <n v="147.4"/>
    <n v="144.30000000000001"/>
    <n v="138.1"/>
    <n v="143.5"/>
    <n v="132.6"/>
    <n v="135.30000000000001"/>
    <n v="136.1"/>
    <n v="132.1"/>
    <n v="119.1"/>
    <n v="130.6"/>
    <n v="138.6"/>
    <n v="124.4"/>
    <n v="128.6"/>
    <x v="135"/>
    <n v="141.19999999999999"/>
    <n v="130.77500000000001"/>
    <n v="130.05714285714285"/>
    <n v="138"/>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x v="162"/>
    <n v="127.65"/>
    <n v="123.175"/>
    <n v="128.57142857142858"/>
    <n v="136.75"/>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x v="163"/>
    <n v="135.69999999999999"/>
    <n v="127.47499999999999"/>
    <n v="128.25714285714287"/>
    <n v="137.05000000000001"/>
    <n v="134.19999999999999"/>
  </r>
  <r>
    <x v="0"/>
    <x v="4"/>
    <x v="7"/>
    <n v="134.80000000000001"/>
    <n v="143.1"/>
    <n v="130"/>
    <n v="139.4"/>
    <n v="120.5"/>
    <n v="148"/>
    <n v="162.9"/>
    <n v="137.4"/>
    <n v="120.8"/>
    <n v="134.69999999999999"/>
    <n v="131.6"/>
    <n v="148.69999999999999"/>
    <n v="140.6"/>
    <n v="149"/>
    <n v="145.30000000000001"/>
    <n v="139.19999999999999"/>
    <n v="144.5"/>
    <n v="134.4"/>
    <n v="136.4"/>
    <n v="137.30000000000001"/>
    <n v="133"/>
    <n v="120.3"/>
    <n v="131.5"/>
    <n v="140.19999999999999"/>
    <n v="125.4"/>
    <n v="129.69999999999999"/>
    <x v="164"/>
    <n v="142.25"/>
    <n v="132.1"/>
    <n v="131.01428571428571"/>
    <n v="139.35"/>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x v="165"/>
    <n v="128.5"/>
    <n v="123.9"/>
    <n v="129.41428571428568"/>
    <n v="137.94999999999999"/>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x v="166"/>
    <n v="136.65"/>
    <n v="128.57500000000002"/>
    <n v="128.95714285714286"/>
    <n v="138.30000000000001"/>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5.69999999999999"/>
    <n v="137.4"/>
    <n v="137.9"/>
    <n v="133.4"/>
    <n v="121.2"/>
    <n v="132.30000000000001"/>
    <n v="139.6"/>
    <n v="126.7"/>
    <n v="130.30000000000001"/>
    <x v="167"/>
    <n v="142.89999999999998"/>
    <n v="133.05000000000001"/>
    <n v="131.62857142857143"/>
    <n v="140.05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x v="168"/>
    <n v="128.94999999999999"/>
    <n v="125.02499999999999"/>
    <n v="129.92857142857142"/>
    <n v="139.05000000000001"/>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x v="169"/>
    <n v="137.25"/>
    <n v="129.57499999999999"/>
    <n v="129.48571428571429"/>
    <n v="139.15"/>
    <n v="135.19999999999999"/>
  </r>
  <r>
    <x v="0"/>
    <x v="4"/>
    <x v="9"/>
    <n v="135.9"/>
    <n v="141.9"/>
    <n v="131"/>
    <n v="141.5"/>
    <n v="121.4"/>
    <n v="146.69999999999999"/>
    <n v="157.1"/>
    <n v="136.4"/>
    <n v="121.4"/>
    <n v="135.6"/>
    <n v="131.30000000000001"/>
    <n v="150.30000000000001"/>
    <n v="140.4"/>
    <n v="150.5"/>
    <n v="147.19999999999999"/>
    <n v="140.6"/>
    <n v="146.19999999999999"/>
    <n v="137.30000000000001"/>
    <n v="138.1"/>
    <n v="138.4"/>
    <n v="134.19999999999999"/>
    <n v="121"/>
    <n v="133"/>
    <n v="140.1"/>
    <n v="127.4"/>
    <n v="130.69999999999999"/>
    <x v="170"/>
    <n v="143.89999999999998"/>
    <n v="133.69999999999999"/>
    <n v="132.24285714285716"/>
    <n v="140.6"/>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x v="171"/>
    <n v="129.44999999999999"/>
    <n v="125.8"/>
    <n v="130.4"/>
    <n v="139.55000000000001"/>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x v="172"/>
    <n v="138.05000000000001"/>
    <n v="130.22499999999999"/>
    <n v="129.92857142857142"/>
    <n v="139.65"/>
    <n v="136.1"/>
  </r>
  <r>
    <x v="0"/>
    <x v="4"/>
    <x v="10"/>
    <n v="136.30000000000001"/>
    <n v="142.5"/>
    <n v="140.5"/>
    <n v="141.5"/>
    <n v="121.6"/>
    <n v="147.30000000000001"/>
    <n v="168"/>
    <n v="135.80000000000001"/>
    <n v="122.5"/>
    <n v="136"/>
    <n v="131.9"/>
    <n v="151.4"/>
    <n v="142.4"/>
    <n v="152.1"/>
    <n v="148.19999999999999"/>
    <n v="141.5"/>
    <n v="147.30000000000001"/>
    <n v="138.6"/>
    <n v="141.1"/>
    <n v="139.4"/>
    <n v="135.80000000000001"/>
    <n v="121.6"/>
    <n v="133.69999999999999"/>
    <n v="141.5"/>
    <n v="128.1"/>
    <n v="131.69999999999999"/>
    <x v="173"/>
    <n v="144.85"/>
    <n v="135.17500000000001"/>
    <n v="133.08571428571429"/>
    <n v="141.89999999999998"/>
    <n v="140"/>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x v="174"/>
    <n v="130.19999999999999"/>
    <n v="127.10000000000001"/>
    <n v="131.04285714285714"/>
    <n v="140.55000000000001"/>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x v="175"/>
    <n v="138.9"/>
    <n v="131.64999999999998"/>
    <n v="130.49999999999997"/>
    <n v="140.80000000000001"/>
    <n v="137.6"/>
  </r>
  <r>
    <x v="0"/>
    <x v="4"/>
    <x v="11"/>
    <n v="136.4"/>
    <n v="143.69999999999999"/>
    <n v="144.80000000000001"/>
    <n v="141.9"/>
    <n v="123.1"/>
    <n v="147.19999999999999"/>
    <n v="161"/>
    <n v="133.80000000000001"/>
    <n v="121.9"/>
    <n v="135.80000000000001"/>
    <n v="131.1"/>
    <n v="151.4"/>
    <n v="141.5"/>
    <n v="153.19999999999999"/>
    <n v="148"/>
    <n v="141.9"/>
    <n v="147.19999999999999"/>
    <n v="139.1"/>
    <n v="142.6"/>
    <n v="139.5"/>
    <n v="136.1"/>
    <n v="122"/>
    <n v="133.4"/>
    <n v="141.1"/>
    <n v="127.8"/>
    <n v="131.9"/>
    <x v="176"/>
    <n v="144.94999999999999"/>
    <n v="135.80000000000001"/>
    <n v="133.24285714285713"/>
    <n v="142.55000000000001"/>
    <n v="139.80000000000001"/>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x v="177"/>
    <n v="130.6"/>
    <n v="127.625"/>
    <n v="131.05714285714285"/>
    <n v="141.05000000000001"/>
    <n v="134.1"/>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x v="178"/>
    <n v="139.1"/>
    <n v="132.22499999999999"/>
    <n v="130.57142857142858"/>
    <n v="141.39999999999998"/>
    <n v="137.19999999999999"/>
  </r>
  <r>
    <x v="0"/>
    <x v="5"/>
    <x v="0"/>
    <n v="136.6"/>
    <n v="144.4"/>
    <n v="143.80000000000001"/>
    <n v="142"/>
    <n v="123.2"/>
    <n v="147.9"/>
    <n v="152.1"/>
    <n v="131.80000000000001"/>
    <n v="119.5"/>
    <n v="136"/>
    <n v="131.19999999999999"/>
    <n v="151.80000000000001"/>
    <n v="140.4"/>
    <n v="153.6"/>
    <n v="148.30000000000001"/>
    <n v="142.30000000000001"/>
    <n v="147.5"/>
    <n v="140.4"/>
    <n v="142.30000000000001"/>
    <n v="139.80000000000001"/>
    <n v="136"/>
    <n v="122.7"/>
    <n v="134.30000000000001"/>
    <n v="141.6"/>
    <n v="128.6"/>
    <n v="132.30000000000001"/>
    <x v="179"/>
    <n v="145.30000000000001"/>
    <n v="136.30000000000001"/>
    <n v="133.5"/>
    <n v="142.94999999999999"/>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x v="180"/>
    <n v="130.94999999999999"/>
    <n v="128.375"/>
    <n v="131.75714285714287"/>
    <n v="141.75"/>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x v="181"/>
    <n v="139.5"/>
    <n v="132.79999999999998"/>
    <n v="131.15714285714284"/>
    <n v="141.89999999999998"/>
    <n v="136.9"/>
  </r>
  <r>
    <x v="0"/>
    <x v="5"/>
    <x v="1"/>
    <n v="136.4"/>
    <n v="143.69999999999999"/>
    <n v="140.6"/>
    <n v="141.5"/>
    <n v="122.9"/>
    <n v="149.4"/>
    <n v="142.4"/>
    <n v="130.19999999999999"/>
    <n v="117.9"/>
    <n v="135.6"/>
    <n v="130.5"/>
    <n v="151.69999999999999"/>
    <n v="138.69999999999999"/>
    <n v="153.30000000000001"/>
    <n v="148.69999999999999"/>
    <n v="142.4"/>
    <n v="147.80000000000001"/>
    <n v="141.30000000000001"/>
    <n v="142.4"/>
    <n v="139.9"/>
    <n v="136.19999999999999"/>
    <n v="123.3"/>
    <n v="134.30000000000001"/>
    <n v="141.5"/>
    <n v="128.80000000000001"/>
    <n v="132.5"/>
    <x v="182"/>
    <n v="145.55000000000001"/>
    <n v="136.72499999999999"/>
    <n v="133.82857142857142"/>
    <n v="142.9"/>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x v="183"/>
    <n v="131.19999999999999"/>
    <n v="128.97499999999999"/>
    <n v="132.04285714285717"/>
    <n v="142.9"/>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x v="184"/>
    <n v="139.69999999999999"/>
    <n v="133.35"/>
    <n v="131.47142857142859"/>
    <n v="142.25"/>
    <n v="136.4"/>
  </r>
  <r>
    <x v="0"/>
    <x v="5"/>
    <x v="2"/>
    <n v="136.80000000000001"/>
    <n v="143.80000000000001"/>
    <n v="140"/>
    <n v="142"/>
    <n v="123.2"/>
    <n v="152.9"/>
    <n v="138"/>
    <n v="129.30000000000001"/>
    <n v="117.1"/>
    <n v="136.30000000000001"/>
    <n v="131.19999999999999"/>
    <n v="152.80000000000001"/>
    <n v="138.6"/>
    <n v="155.1"/>
    <n v="149.19999999999999"/>
    <n v="143"/>
    <n v="148.30000000000001"/>
    <n v="142"/>
    <n v="142.6"/>
    <n v="139.9"/>
    <n v="136.69999999999999"/>
    <n v="124.6"/>
    <n v="135.1"/>
    <n v="142.69999999999999"/>
    <n v="129.30000000000001"/>
    <n v="133.30000000000001"/>
    <x v="185"/>
    <n v="146.1"/>
    <n v="137.27500000000001"/>
    <n v="134.34285714285716"/>
    <n v="144.19999999999999"/>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x v="186"/>
    <n v="131.69999999999999"/>
    <n v="129.25"/>
    <n v="132.70000000000002"/>
    <n v="143.39999999999998"/>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x v="187"/>
    <n v="140.25"/>
    <n v="133.77500000000001"/>
    <n v="132"/>
    <n v="143.30000000000001"/>
    <n v="136.5"/>
  </r>
  <r>
    <x v="0"/>
    <x v="5"/>
    <x v="3"/>
    <n v="137.1"/>
    <n v="144.5"/>
    <n v="135.9"/>
    <n v="142.4"/>
    <n v="123.5"/>
    <n v="156.4"/>
    <n v="135.1"/>
    <n v="128.4"/>
    <n v="115.2"/>
    <n v="137.19999999999999"/>
    <n v="131.9"/>
    <n v="153.80000000000001"/>
    <n v="138.6"/>
    <n v="156.1"/>
    <n v="150.1"/>
    <n v="143.30000000000001"/>
    <n v="149.1"/>
    <n v="142.9"/>
    <n v="143.80000000000001"/>
    <n v="140.9"/>
    <n v="137.6"/>
    <n v="125.3"/>
    <n v="136"/>
    <n v="143.69999999999999"/>
    <n v="130.4"/>
    <n v="134.19999999999999"/>
    <x v="188"/>
    <n v="146.69999999999999"/>
    <n v="138.22499999999999"/>
    <n v="135.15714285714287"/>
    <n v="145.14999999999998"/>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x v="189"/>
    <n v="132.60000000000002"/>
    <n v="129.55000000000001"/>
    <n v="133.75714285714287"/>
    <n v="143.6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x v="190"/>
    <n v="141"/>
    <n v="134.47499999999999"/>
    <n v="133.14285714285711"/>
    <n v="144.10000000000002"/>
    <n v="137.1"/>
  </r>
  <r>
    <x v="0"/>
    <x v="5"/>
    <x v="4"/>
    <n v="137.4"/>
    <n v="145.69999999999999"/>
    <n v="135.5"/>
    <n v="142.9"/>
    <n v="123.6"/>
    <n v="157.5"/>
    <n v="137.80000000000001"/>
    <n v="127.2"/>
    <n v="111.8"/>
    <n v="137.4"/>
    <n v="132.19999999999999"/>
    <n v="154.30000000000001"/>
    <n v="139.1"/>
    <n v="157"/>
    <n v="150.80000000000001"/>
    <n v="144.1"/>
    <n v="149.80000000000001"/>
    <n v="143.19999999999999"/>
    <n v="144.30000000000001"/>
    <n v="141.80000000000001"/>
    <n v="138.4"/>
    <n v="126.4"/>
    <n v="136.80000000000001"/>
    <n v="144.4"/>
    <n v="131.19999999999999"/>
    <n v="135.1"/>
    <x v="191"/>
    <n v="147.44999999999999"/>
    <n v="138.92500000000001"/>
    <n v="136.09999999999997"/>
    <n v="146.0500000000000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x v="192"/>
    <n v="133.25"/>
    <n v="130.04999999999998"/>
    <n v="134.41428571428574"/>
    <n v="144.60000000000002"/>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x v="193"/>
    <n v="141.69999999999999"/>
    <n v="135.1"/>
    <n v="133.75714285714284"/>
    <n v="145"/>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2.5"/>
    <n v="145.1"/>
    <n v="142.19999999999999"/>
    <n v="138.4"/>
    <n v="127.4"/>
    <n v="137.80000000000001"/>
    <n v="145.1"/>
    <n v="131.4"/>
    <n v="135.6"/>
    <x v="194"/>
    <n v="148"/>
    <n v="139.30000000000001"/>
    <n v="136.64285714285714"/>
    <n v="146.44999999999999"/>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x v="195"/>
    <n v="133.80000000000001"/>
    <n v="130.625"/>
    <n v="134.97142857142856"/>
    <n v="145.2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x v="196"/>
    <n v="142.25"/>
    <n v="135.55000000000001"/>
    <n v="134.22857142857143"/>
    <n v="145.44999999999999"/>
    <n v="138.5"/>
  </r>
  <r>
    <x v="0"/>
    <x v="5"/>
    <x v="6"/>
    <n v="138.4"/>
    <n v="149.30000000000001"/>
    <n v="139.30000000000001"/>
    <n v="143.4"/>
    <n v="124.1"/>
    <n v="153.30000000000001"/>
    <n v="154.19999999999999"/>
    <n v="126.4"/>
    <n v="114.3"/>
    <n v="138.19999999999999"/>
    <n v="132.80000000000001"/>
    <n v="154.80000000000001"/>
    <n v="142"/>
    <n v="156.1"/>
    <n v="151.5"/>
    <n v="145.1"/>
    <n v="150.6"/>
    <n v="143.6"/>
    <n v="146.80000000000001"/>
    <n v="143.1"/>
    <n v="139"/>
    <n v="127.5"/>
    <n v="138.4"/>
    <n v="145.80000000000001"/>
    <n v="131.4"/>
    <n v="136"/>
    <x v="197"/>
    <n v="148.30000000000001"/>
    <n v="140.25"/>
    <n v="137.15714285714287"/>
    <n v="146.05000000000001"/>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x v="198"/>
    <n v="134.25"/>
    <n v="131.35"/>
    <n v="135.77142857142857"/>
    <n v="145.80000000000001"/>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x v="199"/>
    <n v="142.60000000000002"/>
    <n v="136.375"/>
    <n v="135.15714285714287"/>
    <n v="145.35"/>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4.6"/>
    <n v="147.69999999999999"/>
    <n v="143.80000000000001"/>
    <n v="139.4"/>
    <n v="128.30000000000001"/>
    <n v="138.6"/>
    <n v="146.9"/>
    <n v="131.30000000000001"/>
    <n v="136.6"/>
    <x v="200"/>
    <n v="148.94999999999999"/>
    <n v="141.1"/>
    <n v="137.72857142857143"/>
    <n v="146.5"/>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x v="201"/>
    <n v="134.5"/>
    <n v="132.375"/>
    <n v="136.44285714285712"/>
    <n v="146.5500000000000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x v="202"/>
    <n v="143.05000000000001"/>
    <n v="137.29999999999998"/>
    <n v="135.82857142857145"/>
    <n v="145.9"/>
    <n v="140.4"/>
  </r>
  <r>
    <x v="0"/>
    <x v="5"/>
    <x v="8"/>
    <n v="139.4"/>
    <n v="147.19999999999999"/>
    <n v="136.6"/>
    <n v="143.69999999999999"/>
    <n v="124.6"/>
    <n v="150.1"/>
    <n v="149.4"/>
    <n v="125.4"/>
    <n v="114.4"/>
    <n v="138.69999999999999"/>
    <n v="133.1"/>
    <n v="155.9"/>
    <n v="141.30000000000001"/>
    <n v="157.69999999999999"/>
    <n v="152.1"/>
    <n v="146.1"/>
    <n v="151.30000000000001"/>
    <n v="145.30000000000001"/>
    <n v="149"/>
    <n v="144"/>
    <n v="140"/>
    <n v="129.9"/>
    <n v="140"/>
    <n v="147.6"/>
    <n v="132"/>
    <n v="137.4"/>
    <x v="203"/>
    <n v="149.1"/>
    <n v="142.05000000000001"/>
    <n v="138.47142857142859"/>
    <n v="147.55000000000001"/>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x v="204"/>
    <n v="135.05000000000001"/>
    <n v="133.47499999999999"/>
    <n v="137.14285714285714"/>
    <n v="147.60000000000002"/>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x v="205"/>
    <n v="143.39999999999998"/>
    <n v="138.32499999999999"/>
    <n v="136.38571428571427"/>
    <n v="146.94999999999999"/>
    <n v="140.19999999999999"/>
  </r>
  <r>
    <x v="0"/>
    <x v="5"/>
    <x v="9"/>
    <n v="139.30000000000001"/>
    <n v="147.6"/>
    <n v="134.6"/>
    <n v="141.9"/>
    <n v="123.5"/>
    <n v="144.5"/>
    <n v="147.6"/>
    <n v="121.4"/>
    <n v="112.3"/>
    <n v="139.5"/>
    <n v="134.6"/>
    <n v="155.19999999999999"/>
    <n v="140.19999999999999"/>
    <n v="159.6"/>
    <n v="150.69999999999999"/>
    <n v="144.5"/>
    <n v="149.80000000000001"/>
    <n v="146.30000000000001"/>
    <n v="149.69999999999999"/>
    <n v="147.5"/>
    <n v="144.80000000000001"/>
    <n v="130.80000000000001"/>
    <n v="140.1"/>
    <n v="148"/>
    <n v="134.4"/>
    <n v="139.80000000000001"/>
    <x v="206"/>
    <n v="147.6"/>
    <n v="143.57499999999999"/>
    <n v="139.84285714285713"/>
    <n v="149.69999999999999"/>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x v="207"/>
    <n v="135.65"/>
    <n v="134.52500000000001"/>
    <n v="137.89999999999998"/>
    <n v="148.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x v="208"/>
    <n v="143.6"/>
    <n v="139.97500000000002"/>
    <n v="137.85714285714286"/>
    <n v="149.44999999999999"/>
    <n v="140.80000000000001"/>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x v="209"/>
    <n v="148.6"/>
    <n v="143.875"/>
    <n v="141.15714285714287"/>
    <n v="151"/>
    <n v="142.4"/>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x v="210"/>
    <n v="136.30000000000001"/>
    <n v="135.15"/>
    <n v="138.72857142857143"/>
    <n v="148.30000000000001"/>
    <n v="139"/>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x v="211"/>
    <n v="143.55000000000001"/>
    <n v="139.92500000000001"/>
    <n v="138.04285714285714"/>
    <n v="149.44999999999999"/>
    <n v="140.80000000000001"/>
  </r>
  <r>
    <x v="0"/>
    <x v="5"/>
    <x v="11"/>
    <n v="137.1"/>
    <n v="151.9"/>
    <n v="137.4"/>
    <n v="142.4"/>
    <n v="124.2"/>
    <n v="140.19999999999999"/>
    <n v="136.6"/>
    <n v="120.9"/>
    <n v="109.9"/>
    <n v="140.19999999999999"/>
    <n v="137.80000000000001"/>
    <n v="156"/>
    <n v="138.5"/>
    <n v="162.4"/>
    <n v="151.6"/>
    <n v="145.9"/>
    <n v="150.80000000000001"/>
    <n v="146.5"/>
    <n v="149"/>
    <n v="149.5"/>
    <n v="149.6"/>
    <n v="128.9"/>
    <n v="143.30000000000001"/>
    <n v="155.1"/>
    <n v="133.19999999999999"/>
    <n v="141.6"/>
    <x v="212"/>
    <n v="148.75"/>
    <n v="143.47499999999999"/>
    <n v="142.5"/>
    <n v="152"/>
    <n v="141.9"/>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x v="213"/>
    <n v="136.5"/>
    <n v="133.47499999999999"/>
    <n v="139.70000000000002"/>
    <n v="148.14999999999998"/>
    <n v="138"/>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x v="214"/>
    <n v="143.75"/>
    <n v="139"/>
    <n v="139"/>
    <n v="149.9"/>
    <n v="140.1"/>
  </r>
  <r>
    <x v="0"/>
    <x v="6"/>
    <x v="0"/>
    <n v="136.6"/>
    <n v="152.5"/>
    <n v="138.19999999999999"/>
    <n v="142.4"/>
    <n v="123.9"/>
    <n v="135.5"/>
    <n v="131.69999999999999"/>
    <n v="121.3"/>
    <n v="108.4"/>
    <n v="138.9"/>
    <n v="137"/>
    <n v="155.80000000000001"/>
    <n v="137.4"/>
    <n v="162.69999999999999"/>
    <n v="150.6"/>
    <n v="145.1"/>
    <n v="149.9"/>
    <n v="147.69999999999999"/>
    <n v="146.19999999999999"/>
    <n v="150.1"/>
    <n v="149.6"/>
    <n v="128.6"/>
    <n v="142.9"/>
    <n v="155.19999999999999"/>
    <n v="133.5"/>
    <n v="141.69999999999999"/>
    <x v="215"/>
    <n v="147.85"/>
    <n v="143.15"/>
    <n v="142.9"/>
    <n v="152.1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x v="216"/>
    <n v="136.69999999999999"/>
    <n v="132.79999999999998"/>
    <n v="139.94285714285715"/>
    <n v="148.25"/>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x v="217"/>
    <n v="143.30000000000001"/>
    <n v="138.52499999999998"/>
    <n v="139.28571428571428"/>
    <n v="150.05000000000001"/>
    <n v="139.6"/>
  </r>
  <r>
    <x v="0"/>
    <x v="6"/>
    <x v="1"/>
    <n v="136.80000000000001"/>
    <n v="153"/>
    <n v="139.1"/>
    <n v="142.5"/>
    <n v="124.1"/>
    <n v="135.80000000000001"/>
    <n v="128.69999999999999"/>
    <n v="121.5"/>
    <n v="108.3"/>
    <n v="139.19999999999999"/>
    <n v="137.4"/>
    <n v="156.19999999999999"/>
    <n v="137.19999999999999"/>
    <n v="162.80000000000001"/>
    <n v="150.5"/>
    <n v="146.1"/>
    <n v="149.9"/>
    <n v="148.5"/>
    <n v="145.30000000000001"/>
    <n v="150.1"/>
    <n v="149.9"/>
    <n v="129.19999999999999"/>
    <n v="143.4"/>
    <n v="155.5"/>
    <n v="134.9"/>
    <n v="142.19999999999999"/>
    <x v="218"/>
    <n v="148.30000000000001"/>
    <n v="143.27499999999998"/>
    <n v="143.34285714285713"/>
    <n v="152.5"/>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x v="219"/>
    <n v="137.05000000000001"/>
    <n v="132.85000000000002"/>
    <n v="140.58571428571429"/>
    <n v="148.65"/>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x v="190"/>
    <n v="143.69999999999999"/>
    <n v="138.625"/>
    <n v="139.84285714285713"/>
    <n v="150.4"/>
    <n v="139.9"/>
  </r>
  <r>
    <x v="0"/>
    <x v="6"/>
    <x v="2"/>
    <n v="136.9"/>
    <n v="154.1"/>
    <n v="138.69999999999999"/>
    <n v="142.5"/>
    <n v="124.1"/>
    <n v="136.1"/>
    <n v="128.19999999999999"/>
    <n v="122.3"/>
    <n v="108.3"/>
    <n v="138.9"/>
    <n v="137.4"/>
    <n v="156.4"/>
    <n v="137.30000000000001"/>
    <n v="162.9"/>
    <n v="150.80000000000001"/>
    <n v="146.1"/>
    <n v="150.1"/>
    <n v="149"/>
    <n v="146.4"/>
    <n v="150"/>
    <n v="150.4"/>
    <n v="129.9"/>
    <n v="143.80000000000001"/>
    <n v="155.5"/>
    <n v="134"/>
    <n v="142.4"/>
    <x v="220"/>
    <n v="148.44999999999999"/>
    <n v="143.82499999999999"/>
    <n v="143.6"/>
    <n v="152.65"/>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x v="221"/>
    <n v="137.35"/>
    <n v="133.625"/>
    <n v="140.67142857142858"/>
    <n v="149.05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x v="222"/>
    <n v="143.9"/>
    <n v="139.27500000000001"/>
    <n v="139.97142857142856"/>
    <n v="150.6"/>
    <n v="140.4"/>
  </r>
  <r>
    <x v="0"/>
    <x v="6"/>
    <x v="3"/>
    <n v="137.15"/>
    <n v="156.80000000000001"/>
    <n v="136.6"/>
    <n v="142.55000000000001"/>
    <n v="124.05"/>
    <n v="139.89999999999998"/>
    <n v="130.80000000000001"/>
    <n v="123.69999999999999"/>
    <n v="108.8"/>
    <n v="139.10000000000002"/>
    <n v="137.55000000000001"/>
    <n v="156.4"/>
    <n v="138.25"/>
    <n v="163.10000000000002"/>
    <n v="151.05000000000001"/>
    <n v="146.35"/>
    <n v="150.39999999999998"/>
    <n v="149.55000000000001"/>
    <n v="146.65"/>
    <n v="149.75"/>
    <n v="150.85000000000002"/>
    <n v="130.05000000000001"/>
    <n v="144.85000000000002"/>
    <n v="156.1"/>
    <n v="133.94999999999999"/>
    <n v="142.65"/>
    <x v="223"/>
    <n v="148.69999999999999"/>
    <n v="144"/>
    <n v="143.87857142857143"/>
    <n v="152.875"/>
    <n v="141.80000000000001"/>
  </r>
  <r>
    <x v="1"/>
    <x v="6"/>
    <x v="3"/>
    <n v="140.05000000000001"/>
    <n v="153.89999999999998"/>
    <n v="140.60000000000002"/>
    <n v="142.15"/>
    <n v="118.5"/>
    <n v="144.55000000000001"/>
    <n v="151.39999999999998"/>
    <n v="122.55000000000001"/>
    <n v="110.80000000000001"/>
    <n v="140.85"/>
    <n v="128.69999999999999"/>
    <n v="154.19999999999999"/>
    <n v="141.69999999999999"/>
    <n v="165.75"/>
    <n v="143.75"/>
    <n v="131.44999999999999"/>
    <n v="141.89999999999998"/>
    <n v="149.55000000000001"/>
    <n v="129.10000000000002"/>
    <n v="137"/>
    <n v="139.5"/>
    <n v="120"/>
    <n v="133.5"/>
    <n v="147.35"/>
    <n v="132.55000000000001"/>
    <n v="133.05000000000001"/>
    <x v="224"/>
    <n v="137.6"/>
    <n v="133.91250000000002"/>
    <n v="141.11428571428573"/>
    <n v="149.4"/>
    <n v="140.5"/>
  </r>
  <r>
    <x v="2"/>
    <x v="6"/>
    <x v="3"/>
    <n v="138.05000000000001"/>
    <n v="155.75"/>
    <n v="138.15"/>
    <n v="142.4"/>
    <n v="122"/>
    <n v="142.05000000000001"/>
    <n v="137.80000000000001"/>
    <n v="123.35"/>
    <n v="109.45"/>
    <n v="139.69999999999999"/>
    <n v="133.85"/>
    <n v="155.35"/>
    <n v="139.5"/>
    <n v="163.80000000000001"/>
    <n v="148.15"/>
    <n v="140.15"/>
    <n v="147"/>
    <n v="149.55000000000001"/>
    <n v="140"/>
    <n v="143.75"/>
    <n v="146.55000000000001"/>
    <n v="124.75"/>
    <n v="138.44999999999999"/>
    <n v="150.94999999999999"/>
    <n v="133.4"/>
    <n v="137.94999999999999"/>
    <x v="225"/>
    <n v="144.15"/>
    <n v="139.51249999999999"/>
    <n v="140.39285714285717"/>
    <n v="150.875"/>
    <n v="141.19999999999999"/>
  </r>
  <r>
    <x v="0"/>
    <x v="6"/>
    <x v="4"/>
    <n v="137.4"/>
    <n v="159.5"/>
    <n v="134.5"/>
    <n v="142.6"/>
    <n v="124"/>
    <n v="143.69999999999999"/>
    <n v="133.4"/>
    <n v="125.1"/>
    <n v="109.3"/>
    <n v="139.30000000000001"/>
    <n v="137.69999999999999"/>
    <n v="156.4"/>
    <n v="139.19999999999999"/>
    <n v="163.30000000000001"/>
    <n v="151.30000000000001"/>
    <n v="146.6"/>
    <n v="150.69999999999999"/>
    <n v="150.1"/>
    <n v="146.9"/>
    <n v="149.5"/>
    <n v="151.30000000000001"/>
    <n v="130.19999999999999"/>
    <n v="145.9"/>
    <n v="156.69999999999999"/>
    <n v="133.9"/>
    <n v="142.9"/>
    <x v="226"/>
    <n v="148.94999999999999"/>
    <n v="144.17500000000001"/>
    <n v="144.37142857142857"/>
    <n v="153.10000000000002"/>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x v="227"/>
    <n v="137.85"/>
    <n v="134.19999999999999"/>
    <n v="141.55714285714288"/>
    <n v="149.75"/>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x v="228"/>
    <n v="144.4"/>
    <n v="139.75"/>
    <n v="140.81428571428572"/>
    <n v="151.14999999999998"/>
    <n v="142"/>
  </r>
  <r>
    <x v="0"/>
    <x v="6"/>
    <x v="5"/>
    <n v="137.80000000000001"/>
    <n v="163.5"/>
    <n v="136.19999999999999"/>
    <n v="143.19999999999999"/>
    <n v="124.3"/>
    <n v="143.30000000000001"/>
    <n v="140.6"/>
    <n v="128.69999999999999"/>
    <n v="110.6"/>
    <n v="140.4"/>
    <n v="138"/>
    <n v="156.6"/>
    <n v="141"/>
    <n v="164.2"/>
    <n v="151.4"/>
    <n v="146.5"/>
    <n v="150.69999999999999"/>
    <n v="149.4"/>
    <n v="147.80000000000001"/>
    <n v="149.6"/>
    <n v="151.69999999999999"/>
    <n v="130.19999999999999"/>
    <n v="146.4"/>
    <n v="157.69999999999999"/>
    <n v="134.80000000000001"/>
    <n v="143.30000000000001"/>
    <x v="229"/>
    <n v="148.94999999999999"/>
    <n v="144.25"/>
    <n v="144.97142857142856"/>
    <n v="153.75"/>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x v="230"/>
    <n v="138"/>
    <n v="134.22499999999999"/>
    <n v="142.29999999999998"/>
    <n v="150.14999999999998"/>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x v="231"/>
    <n v="144.5"/>
    <n v="139.75"/>
    <n v="141.52857142857144"/>
    <n v="151.75"/>
    <n v="142.9"/>
  </r>
  <r>
    <x v="0"/>
    <x v="6"/>
    <x v="6"/>
    <n v="138.4"/>
    <n v="164"/>
    <n v="138.4"/>
    <n v="143.9"/>
    <n v="124.4"/>
    <n v="146.4"/>
    <n v="150.1"/>
    <n v="130.6"/>
    <n v="110.8"/>
    <n v="141.69999999999999"/>
    <n v="138.5"/>
    <n v="156.69999999999999"/>
    <n v="143"/>
    <n v="164.5"/>
    <n v="151.6"/>
    <n v="146.6"/>
    <n v="150.9"/>
    <n v="150.6"/>
    <n v="146.80000000000001"/>
    <n v="150"/>
    <n v="152.19999999999999"/>
    <n v="131.19999999999999"/>
    <n v="147.5"/>
    <n v="159.1"/>
    <n v="136.1"/>
    <n v="144.19999999999999"/>
    <x v="232"/>
    <n v="149.1"/>
    <n v="144.64999999999998"/>
    <n v="145.9"/>
    <n v="154.35"/>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x v="233"/>
    <n v="138.30000000000001"/>
    <n v="133.97499999999999"/>
    <n v="143.42857142857142"/>
    <n v="150.8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x v="234"/>
    <n v="144.69999999999999"/>
    <n v="139.92499999999998"/>
    <n v="142.65714285714284"/>
    <n v="152.35"/>
    <n v="144.19999999999999"/>
  </r>
  <r>
    <x v="0"/>
    <x v="6"/>
    <x v="7"/>
    <n v="139.19999999999999"/>
    <n v="161.9"/>
    <n v="137.1"/>
    <n v="144.6"/>
    <n v="124.7"/>
    <n v="145.5"/>
    <n v="156.19999999999999"/>
    <n v="131.5"/>
    <n v="111.7"/>
    <n v="142.69999999999999"/>
    <n v="138.5"/>
    <n v="156.9"/>
    <n v="144"/>
    <n v="165.1"/>
    <n v="151.80000000000001"/>
    <n v="146.6"/>
    <n v="151.1"/>
    <n v="151.6"/>
    <n v="146.4"/>
    <n v="150.19999999999999"/>
    <n v="152.69999999999999"/>
    <n v="131.4"/>
    <n v="148"/>
    <n v="159.69999999999999"/>
    <n v="138.80000000000001"/>
    <n v="144.9"/>
    <x v="235"/>
    <n v="149.19999999999999"/>
    <n v="144.9"/>
    <n v="147.05714285714285"/>
    <n v="155"/>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x v="236"/>
    <n v="138.6"/>
    <n v="134"/>
    <n v="144.67142857142858"/>
    <n v="151.60000000000002"/>
    <n v="144.19999999999999"/>
  </r>
  <r>
    <x v="2"/>
    <x v="6"/>
    <x v="7"/>
    <n v="140.1"/>
    <n v="160.6"/>
    <n v="138.5"/>
    <n v="144.69999999999999"/>
    <n v="122.9"/>
    <n v="149.4"/>
    <n v="167.4"/>
    <n v="130.9"/>
    <n v="112"/>
    <n v="142.6"/>
    <n v="134.9"/>
    <n v="156.6"/>
    <n v="145.9"/>
    <n v="165.8"/>
    <n v="149.1"/>
    <n v="140.6"/>
    <n v="147.9"/>
    <n v="151.6"/>
    <n v="138.5"/>
    <n v="144.5"/>
    <n v="148.5"/>
    <n v="125.8"/>
    <n v="140.9"/>
    <n v="154.9"/>
    <n v="138.4"/>
    <n v="140.19999999999999"/>
    <x v="237"/>
    <n v="144.85"/>
    <n v="140.1"/>
    <n v="143.91428571428571"/>
    <n v="153"/>
    <n v="145"/>
  </r>
  <r>
    <x v="0"/>
    <x v="6"/>
    <x v="8"/>
    <n v="140.1"/>
    <n v="161.9"/>
    <n v="138.30000000000001"/>
    <n v="145.69999999999999"/>
    <n v="125.1"/>
    <n v="143.80000000000001"/>
    <n v="163.4"/>
    <n v="132.19999999999999"/>
    <n v="112.8"/>
    <n v="144.19999999999999"/>
    <n v="138.5"/>
    <n v="157.19999999999999"/>
    <n v="145.5"/>
    <n v="165.7"/>
    <n v="151.69999999999999"/>
    <n v="146.6"/>
    <n v="151"/>
    <n v="152.19999999999999"/>
    <n v="146.9"/>
    <n v="150.30000000000001"/>
    <n v="153.4"/>
    <n v="131.6"/>
    <n v="148.30000000000001"/>
    <n v="160.19999999999999"/>
    <n v="140.19999999999999"/>
    <n v="145.4"/>
    <x v="238"/>
    <n v="149.14999999999998"/>
    <n v="145.25"/>
    <n v="148.04285714285717"/>
    <n v="155.55000000000001"/>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x v="239"/>
    <n v="138.75"/>
    <n v="134.57499999999999"/>
    <n v="145.30000000000001"/>
    <n v="152.14999999999998"/>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x v="240"/>
    <n v="144.89999999999998"/>
    <n v="140.52500000000001"/>
    <n v="144.52857142857144"/>
    <n v="153.6"/>
    <n v="145.80000000000001"/>
  </r>
  <r>
    <x v="0"/>
    <x v="6"/>
    <x v="9"/>
    <n v="141"/>
    <n v="161.6"/>
    <n v="141.19999999999999"/>
    <n v="146.5"/>
    <n v="125.6"/>
    <n v="145.69999999999999"/>
    <n v="178.8"/>
    <n v="133.1"/>
    <n v="113.6"/>
    <n v="145.5"/>
    <n v="138.6"/>
    <n v="157.4"/>
    <n v="148.30000000000001"/>
    <n v="166.3"/>
    <n v="151.69999999999999"/>
    <n v="146.69999999999999"/>
    <n v="151"/>
    <n v="153"/>
    <n v="147.69999999999999"/>
    <n v="150.6"/>
    <n v="153.69999999999999"/>
    <n v="131.69999999999999"/>
    <n v="148.69999999999999"/>
    <n v="160.69999999999999"/>
    <n v="140.30000000000001"/>
    <n v="145.69999999999999"/>
    <x v="241"/>
    <n v="149.19999999999999"/>
    <n v="145.75"/>
    <n v="148.51428571428571"/>
    <n v="156"/>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x v="242"/>
    <n v="139.15"/>
    <n v="135.52499999999998"/>
    <n v="145.64285714285714"/>
    <n v="152.65"/>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x v="243"/>
    <n v="145.10000000000002"/>
    <n v="141.22499999999999"/>
    <n v="144.84285714285713"/>
    <n v="154.0500000000000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5"/>
    <n v="148.4"/>
    <n v="150.9"/>
    <n v="154.30000000000001"/>
    <n v="132.1"/>
    <n v="149.1"/>
    <n v="160.80000000000001"/>
    <n v="140.6"/>
    <n v="146.1"/>
    <x v="244"/>
    <n v="149.65"/>
    <n v="146.22499999999999"/>
    <n v="148.84285714285713"/>
    <n v="156.64999999999998"/>
    <n v="149.9"/>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x v="245"/>
    <n v="139.44999999999999"/>
    <n v="136.625"/>
    <n v="145.94285714285712"/>
    <n v="153.10000000000002"/>
    <n v="147"/>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x v="246"/>
    <n v="145.44999999999999"/>
    <n v="141.92500000000001"/>
    <n v="145.15714285714287"/>
    <n v="154.60000000000002"/>
    <n v="148.6"/>
  </r>
  <r>
    <x v="0"/>
    <x v="6"/>
    <x v="11"/>
    <n v="142.80000000000001"/>
    <n v="165.3"/>
    <n v="149.5"/>
    <n v="148.69999999999999"/>
    <n v="127.5"/>
    <n v="144.30000000000001"/>
    <n v="209.5"/>
    <n v="138.80000000000001"/>
    <n v="113.6"/>
    <n v="149.1"/>
    <n v="139.30000000000001"/>
    <n v="158.30000000000001"/>
    <n v="154.30000000000001"/>
    <n v="167.8"/>
    <n v="152.6"/>
    <n v="147.30000000000001"/>
    <n v="151.9"/>
    <n v="152.80000000000001"/>
    <n v="149.9"/>
    <n v="151.19999999999999"/>
    <n v="154.80000000000001"/>
    <n v="135"/>
    <n v="149.5"/>
    <n v="161.1"/>
    <n v="140.6"/>
    <n v="147.1"/>
    <x v="247"/>
    <n v="149.94999999999999"/>
    <n v="147.22500000000002"/>
    <n v="149.12857142857143"/>
    <n v="157.44999999999999"/>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x v="248"/>
    <n v="139.80000000000001"/>
    <n v="137.85"/>
    <n v="146.18571428571428"/>
    <n v="154.05000000000001"/>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x v="249"/>
    <n v="145.80000000000001"/>
    <n v="143.02500000000001"/>
    <n v="145.38571428571427"/>
    <n v="155.5"/>
    <n v="150.4"/>
  </r>
  <r>
    <x v="0"/>
    <x v="7"/>
    <x v="0"/>
    <n v="143.69999999999999"/>
    <n v="167.3"/>
    <n v="153.5"/>
    <n v="150.5"/>
    <n v="132"/>
    <n v="142.19999999999999"/>
    <n v="191.5"/>
    <n v="141.1"/>
    <n v="113.8"/>
    <n v="151.6"/>
    <n v="139.69999999999999"/>
    <n v="158.69999999999999"/>
    <n v="153"/>
    <n v="168.6"/>
    <n v="152.80000000000001"/>
    <n v="147.4"/>
    <n v="152.1"/>
    <n v="153.9"/>
    <n v="150.4"/>
    <n v="151.69999999999999"/>
    <n v="155.69999999999999"/>
    <n v="136.30000000000001"/>
    <n v="150.1"/>
    <n v="161.69999999999999"/>
    <n v="142.5"/>
    <n v="148.1"/>
    <x v="250"/>
    <n v="150.10000000000002"/>
    <n v="148.07499999999999"/>
    <n v="149.77142857142857"/>
    <n v="158.35"/>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x v="251"/>
    <n v="140.1"/>
    <n v="138.80000000000001"/>
    <n v="147.07142857142858"/>
    <n v="154.60000000000002"/>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x v="252"/>
    <n v="146"/>
    <n v="143.9"/>
    <n v="146.2571428571429"/>
    <n v="156.30000000000001"/>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4.80000000000001"/>
    <n v="152.30000000000001"/>
    <n v="151.80000000000001"/>
    <n v="156.19999999999999"/>
    <n v="136"/>
    <n v="150.4"/>
    <n v="161.9"/>
    <n v="143.4"/>
    <n v="148.4"/>
    <x v="253"/>
    <n v="150.25"/>
    <n v="148.72500000000002"/>
    <n v="150.44285714285715"/>
    <n v="158.9"/>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x v="254"/>
    <n v="140.4"/>
    <n v="139.82500000000002"/>
    <n v="147.64285714285714"/>
    <n v="155.19999999999999"/>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x v="255"/>
    <n v="146.25"/>
    <n v="144.67500000000001"/>
    <n v="146.84285714285716"/>
    <n v="156.85"/>
    <n v="149.1"/>
  </r>
  <r>
    <x v="0"/>
    <x v="7"/>
    <x v="2"/>
    <n v="144.4"/>
    <n v="166.8"/>
    <n v="147.6"/>
    <n v="151.69999999999999"/>
    <n v="133.30000000000001"/>
    <n v="141.80000000000001"/>
    <n v="152.30000000000001"/>
    <n v="141.80000000000001"/>
    <n v="112.6"/>
    <n v="154"/>
    <n v="140.1"/>
    <n v="160"/>
    <n v="148.19999999999999"/>
    <n v="170.5"/>
    <n v="153.4"/>
    <n v="147.6"/>
    <n v="152.5"/>
    <n v="154.5"/>
    <n v="153.4"/>
    <n v="151.5"/>
    <n v="156.69999999999999"/>
    <n v="135.80000000000001"/>
    <n v="151.19999999999999"/>
    <n v="161.19999999999999"/>
    <n v="145.1"/>
    <n v="148.6"/>
    <x v="256"/>
    <n v="150.5"/>
    <n v="148.80000000000001"/>
    <n v="151"/>
    <n v="159.55000000000001"/>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x v="257"/>
    <n v="140.75"/>
    <n v="140.32499999999999"/>
    <n v="148.31428571428572"/>
    <n v="156"/>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x v="258"/>
    <n v="146.55000000000001"/>
    <n v="144.92499999999998"/>
    <n v="147.57142857142858"/>
    <n v="157.5"/>
    <n v="148.6"/>
  </r>
  <r>
    <x v="0"/>
    <x v="7"/>
    <x v="3"/>
    <n v="147.19999999999999"/>
    <n v="166.8"/>
    <n v="146.9"/>
    <n v="155.6"/>
    <n v="137.1"/>
    <n v="147.30000000000001"/>
    <n v="162.69999999999999"/>
    <n v="150.19999999999999"/>
    <n v="119.8"/>
    <n v="158.69999999999999"/>
    <n v="139.19999999999999"/>
    <n v="161.60000000000002"/>
    <n v="150.1"/>
    <n v="174.95000000000002"/>
    <n v="155.875"/>
    <n v="150.72499999999999"/>
    <n v="155.14999999999998"/>
    <n v="155.6"/>
    <n v="148.4"/>
    <n v="152.625"/>
    <n v="158.07500000000002"/>
    <n v="140.875"/>
    <n v="151.72500000000002"/>
    <n v="160.1"/>
    <n v="144.27499999999998"/>
    <n v="150.32499999999999"/>
    <x v="259"/>
    <n v="153.30000000000001"/>
    <n v="149.375"/>
    <n v="151.31071428571431"/>
    <n v="162.63749999999999"/>
    <n v="149.69999999999999"/>
  </r>
  <r>
    <x v="1"/>
    <x v="7"/>
    <x v="3"/>
    <n v="151.80000000000001"/>
    <n v="167.5"/>
    <n v="151.9"/>
    <n v="155.5"/>
    <n v="131.6"/>
    <n v="152.9"/>
    <n v="180"/>
    <n v="150.80000000000001"/>
    <n v="121.2"/>
    <n v="154"/>
    <n v="133.5"/>
    <n v="162.80000000000001"/>
    <n v="153.5"/>
    <n v="180.07499999999999"/>
    <n v="149.82499999999999"/>
    <n v="135.375"/>
    <n v="147.64999999999998"/>
    <n v="155.6"/>
    <n v="137.1"/>
    <n v="142.30000000000001"/>
    <n v="148.5"/>
    <n v="131.05000000000001"/>
    <n v="141.30000000000001"/>
    <n v="152.47499999999999"/>
    <n v="144.57499999999999"/>
    <n v="141.77500000000001"/>
    <x v="260"/>
    <n v="142.6"/>
    <n v="141.51249999999999"/>
    <n v="148.99285714285716"/>
    <n v="160.92500000000001"/>
    <n v="149.25"/>
  </r>
  <r>
    <x v="2"/>
    <x v="7"/>
    <x v="3"/>
    <n v="148.69999999999999"/>
    <n v="167"/>
    <n v="148.80000000000001"/>
    <n v="155.6"/>
    <n v="135.1"/>
    <n v="149.9"/>
    <n v="168.6"/>
    <n v="150.4"/>
    <n v="120.3"/>
    <n v="157.1"/>
    <n v="136.80000000000001"/>
    <n v="162.125"/>
    <n v="151.4"/>
    <n v="176.3"/>
    <n v="153.47500000000002"/>
    <n v="144.32499999999999"/>
    <n v="152.15"/>
    <n v="155.6"/>
    <n v="144.1"/>
    <n v="147.77500000000001"/>
    <n v="154.42500000000001"/>
    <n v="135.67500000000001"/>
    <n v="145.82499999999999"/>
    <n v="155.625"/>
    <n v="144.4"/>
    <n v="146.17500000000001"/>
    <x v="261"/>
    <n v="148.9"/>
    <n v="145.78750000000002"/>
    <n v="148.37500000000003"/>
    <n v="161.23750000000001"/>
    <n v="149.5"/>
  </r>
  <r>
    <x v="0"/>
    <x v="7"/>
    <x v="4"/>
    <n v="147.69999999999999"/>
    <n v="178.55"/>
    <n v="148.15"/>
    <n v="154.44999999999999"/>
    <n v="137.64999999999998"/>
    <n v="145.25"/>
    <n v="155.80000000000001"/>
    <n v="150.25"/>
    <n v="116.5"/>
    <n v="159.25"/>
    <n v="140.64999999999998"/>
    <n v="161.70000000000002"/>
    <n v="151.19999999999999"/>
    <n v="178.67500000000001"/>
    <n v="155.28749999999999"/>
    <n v="150.36250000000001"/>
    <n v="154.625"/>
    <n v="155.14999999999998"/>
    <n v="146.65"/>
    <n v="152.16249999999999"/>
    <n v="158.13749999999999"/>
    <n v="141.13749999999999"/>
    <n v="152.46250000000001"/>
    <n v="160.94999999999999"/>
    <n v="147.73749999999998"/>
    <n v="151.01249999999999"/>
    <x v="262"/>
    <n v="152.82499999999999"/>
    <n v="148.77499999999998"/>
    <n v="152.16249999999997"/>
    <n v="164.84375"/>
    <n v="151.19999999999999"/>
  </r>
  <r>
    <x v="1"/>
    <x v="7"/>
    <x v="4"/>
    <n v="152.25"/>
    <n v="182.25"/>
    <n v="153.25"/>
    <n v="154.44999999999999"/>
    <n v="132.25"/>
    <n v="152.35000000000002"/>
    <n v="175.6"/>
    <n v="151.4"/>
    <n v="118.75"/>
    <n v="156.4"/>
    <n v="134.55000000000001"/>
    <n v="162.25"/>
    <n v="155.25"/>
    <n v="183.38749999999999"/>
    <n v="149.46249999999998"/>
    <n v="135.98750000000001"/>
    <n v="147.42499999999998"/>
    <n v="155.14999999999998"/>
    <n v="137.1"/>
    <n v="141.35000000000002"/>
    <n v="148.30000000000001"/>
    <n v="130.17500000000001"/>
    <n v="142.9"/>
    <n v="152.48750000000001"/>
    <n v="148.38749999999999"/>
    <n v="141.88749999999999"/>
    <x v="263"/>
    <n v="142.72499999999999"/>
    <n v="140.94375000000002"/>
    <n v="150.46071428571432"/>
    <n v="162.63749999999999"/>
    <n v="150.02500000000001"/>
  </r>
  <r>
    <x v="2"/>
    <x v="7"/>
    <x v="4"/>
    <n v="149.14999999999998"/>
    <n v="179.85"/>
    <n v="150.10000000000002"/>
    <n v="154.44999999999999"/>
    <n v="135.69999999999999"/>
    <n v="148.55000000000001"/>
    <n v="162.55000000000001"/>
    <n v="150.65"/>
    <n v="117.25"/>
    <n v="158.30000000000001"/>
    <n v="138.10000000000002"/>
    <n v="161.96250000000001"/>
    <n v="152.69999999999999"/>
    <n v="179.9"/>
    <n v="152.98750000000001"/>
    <n v="144.36250000000001"/>
    <n v="151.77500000000001"/>
    <n v="155.14999999999998"/>
    <n v="143"/>
    <n v="147.08750000000001"/>
    <n v="154.41250000000002"/>
    <n v="135.33750000000001"/>
    <n v="147.0625"/>
    <n v="156.01249999999999"/>
    <n v="148"/>
    <n v="146.58750000000001"/>
    <x v="264"/>
    <n v="148.67500000000001"/>
    <n v="145.14374999999998"/>
    <n v="149.89464285714286"/>
    <n v="163.24375000000001"/>
    <n v="150.65"/>
  </r>
  <r>
    <x v="0"/>
    <x v="7"/>
    <x v="5"/>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x v="265"/>
    <n v="152.35"/>
    <n v="148.17500000000001"/>
    <n v="153.63928571428571"/>
    <n v="167.05"/>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66"/>
    <n v="142.85"/>
    <n v="140.375"/>
    <n v="151.92857142857142"/>
    <n v="164.35"/>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67"/>
    <n v="148.44999999999999"/>
    <n v="144.5"/>
    <n v="151.41428571428568"/>
    <n v="165.25"/>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x v="265"/>
    <n v="152.35"/>
    <n v="148.17500000000001"/>
    <n v="154.3857142857143"/>
    <n v="167.05"/>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66"/>
    <n v="142.85"/>
    <n v="140.375"/>
    <n v="151.92857142857142"/>
    <n v="164.35"/>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67"/>
    <n v="148.44999999999999"/>
    <n v="144.5"/>
    <n v="151.41428571428568"/>
    <n v="165.25"/>
    <n v="151.80000000000001"/>
  </r>
  <r>
    <x v="0"/>
    <x v="7"/>
    <x v="7"/>
    <n v="147.6"/>
    <n v="187.2"/>
    <n v="148.4"/>
    <n v="153.30000000000001"/>
    <n v="139.80000000000001"/>
    <n v="146.9"/>
    <n v="171"/>
    <n v="149.9"/>
    <n v="114.2"/>
    <n v="160"/>
    <n v="143.5"/>
    <n v="161.5"/>
    <n v="155.30000000000001"/>
    <n v="180.9"/>
    <n v="155.1"/>
    <n v="149.30000000000001"/>
    <n v="154.30000000000001"/>
    <n v="155.5"/>
    <n v="145.80000000000001"/>
    <n v="151.9"/>
    <n v="158.80000000000001"/>
    <n v="143.6"/>
    <n v="152.19999999999999"/>
    <n v="162.69999999999999"/>
    <n v="153.6"/>
    <n v="153"/>
    <x v="268"/>
    <n v="152.19999999999999"/>
    <n v="149.20000000000002"/>
    <n v="154.79999999999998"/>
    <n v="166.95"/>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x v="269"/>
    <n v="142.6"/>
    <n v="143.05000000000001"/>
    <n v="152.72857142857143"/>
    <n v="166"/>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x v="270"/>
    <n v="148.25"/>
    <n v="146.35"/>
    <n v="152.24285714285716"/>
    <n v="165.8"/>
    <n v="153.9"/>
  </r>
  <r>
    <x v="0"/>
    <x v="7"/>
    <x v="8"/>
    <n v="146.9"/>
    <n v="183.9"/>
    <n v="149.5"/>
    <n v="153.4"/>
    <n v="140.4"/>
    <n v="147"/>
    <n v="178.8"/>
    <n v="149.30000000000001"/>
    <n v="115.1"/>
    <n v="160"/>
    <n v="145.4"/>
    <n v="161.6"/>
    <n v="156.1"/>
    <n v="182.9"/>
    <n v="155.4"/>
    <n v="149.9"/>
    <n v="154.6"/>
    <n v="156.30000000000001"/>
    <n v="146.4"/>
    <n v="151.6"/>
    <n v="159.1"/>
    <n v="144.6"/>
    <n v="152.80000000000001"/>
    <n v="161.1"/>
    <n v="157.4"/>
    <n v="153.69999999999999"/>
    <x v="271"/>
    <n v="152.65"/>
    <n v="149.72500000000002"/>
    <n v="155.6"/>
    <n v="168.3"/>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x v="272"/>
    <n v="143.25"/>
    <n v="143.5"/>
    <n v="153.97142857142856"/>
    <n v="167.35"/>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x v="273"/>
    <n v="148.85000000000002"/>
    <n v="146.875"/>
    <n v="153.51428571428571"/>
    <n v="167.2"/>
    <n v="154.69999999999999"/>
  </r>
  <r>
    <x v="0"/>
    <x v="7"/>
    <x v="9"/>
    <n v="146"/>
    <n v="186.3"/>
    <n v="159.19999999999999"/>
    <n v="153.6"/>
    <n v="142.6"/>
    <n v="147.19999999999999"/>
    <n v="200.6"/>
    <n v="150.30000000000001"/>
    <n v="115.3"/>
    <n v="160.9"/>
    <n v="147.4"/>
    <n v="161.9"/>
    <n v="159.6"/>
    <n v="182.7"/>
    <n v="155.69999999999999"/>
    <n v="150.6"/>
    <n v="155"/>
    <n v="156.5"/>
    <n v="146.80000000000001"/>
    <n v="152"/>
    <n v="159.5"/>
    <n v="146.4"/>
    <n v="152.4"/>
    <n v="162.5"/>
    <n v="156.19999999999999"/>
    <n v="154.30000000000001"/>
    <x v="274"/>
    <n v="153.14999999999998"/>
    <n v="150.42500000000001"/>
    <n v="156.15714285714284"/>
    <n v="168.5"/>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x v="275"/>
    <n v="143.30000000000001"/>
    <n v="143.52500000000001"/>
    <n v="153.98571428571427"/>
    <n v="167.45"/>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x v="276"/>
    <n v="149.14999999999998"/>
    <n v="147.22499999999999"/>
    <n v="153.44285714285712"/>
    <n v="167.35000000000002"/>
    <n v="156.4"/>
  </r>
  <r>
    <x v="0"/>
    <x v="7"/>
    <x v="10"/>
    <n v="145.4"/>
    <n v="188.6"/>
    <n v="171.6"/>
    <n v="153.80000000000001"/>
    <n v="145.4"/>
    <n v="146.5"/>
    <n v="222.2"/>
    <n v="155.9"/>
    <n v="114.9"/>
    <n v="162"/>
    <n v="150"/>
    <n v="162.69999999999999"/>
    <n v="163.4"/>
    <n v="183.4"/>
    <n v="156.30000000000001"/>
    <n v="151"/>
    <n v="155.5"/>
    <n v="158"/>
    <n v="147.5"/>
    <n v="152.80000000000001"/>
    <n v="160.4"/>
    <n v="146.1"/>
    <n v="153.6"/>
    <n v="161.6"/>
    <n v="156.19999999999999"/>
    <n v="154.5"/>
    <x v="277"/>
    <n v="153.65"/>
    <n v="151.1"/>
    <n v="156.25714285714284"/>
    <n v="168.95"/>
    <n v="159.8000000000000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x v="278"/>
    <n v="143.75"/>
    <n v="143.89999999999998"/>
    <n v="154.58571428571432"/>
    <n v="167.7"/>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x v="279"/>
    <n v="149.60000000000002"/>
    <n v="147.80000000000001"/>
    <n v="154.25714285714284"/>
    <n v="167.75"/>
    <n v="158.4"/>
  </r>
  <r>
    <x v="0"/>
    <x v="7"/>
    <x v="11"/>
    <n v="144.6"/>
    <n v="188.5"/>
    <n v="173.4"/>
    <n v="154"/>
    <n v="150"/>
    <n v="145.9"/>
    <n v="225.2"/>
    <n v="159.5"/>
    <n v="114.4"/>
    <n v="163.5"/>
    <n v="153.4"/>
    <n v="163.6"/>
    <n v="164.5"/>
    <n v="183.6"/>
    <n v="157"/>
    <n v="151.6"/>
    <n v="156.30000000000001"/>
    <n v="158.4"/>
    <n v="148.69999999999999"/>
    <n v="153.4"/>
    <n v="161.6"/>
    <n v="146.4"/>
    <n v="153.9"/>
    <n v="162.9"/>
    <n v="156.6"/>
    <n v="155.19999999999999"/>
    <x v="280"/>
    <n v="154.30000000000001"/>
    <n v="151.72499999999999"/>
    <n v="156.98571428571427"/>
    <n v="169.39999999999998"/>
    <n v="160.69999999999999"/>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x v="281"/>
    <n v="144.30000000000001"/>
    <n v="144.32499999999999"/>
    <n v="155.05714285714288"/>
    <n v="168.55"/>
    <n v="156.9"/>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x v="282"/>
    <n v="150.19999999999999"/>
    <n v="148.35"/>
    <n v="154.62857142857141"/>
    <n v="168.3"/>
    <n v="158.9"/>
  </r>
  <r>
    <x v="0"/>
    <x v="8"/>
    <x v="0"/>
    <n v="143.4"/>
    <n v="187.5"/>
    <n v="173.4"/>
    <n v="154"/>
    <n v="154.80000000000001"/>
    <n v="147"/>
    <n v="187.8"/>
    <n v="159.5"/>
    <n v="113.8"/>
    <n v="164.5"/>
    <n v="156.1"/>
    <n v="164.3"/>
    <n v="159.6"/>
    <n v="184.6"/>
    <n v="157.5"/>
    <n v="152.4"/>
    <n v="156.80000000000001"/>
    <n v="157.69999999999999"/>
    <n v="150.9"/>
    <n v="153.9"/>
    <n v="162.5"/>
    <n v="147.5"/>
    <n v="155.1"/>
    <n v="163.5"/>
    <n v="156.19999999999999"/>
    <n v="155.9"/>
    <x v="283"/>
    <n v="154.94999999999999"/>
    <n v="152.5"/>
    <n v="157.47142857142856"/>
    <n v="170.25"/>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x v="284"/>
    <n v="144.9"/>
    <n v="145.80000000000001"/>
    <n v="155.44285714285712"/>
    <n v="169.7"/>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x v="285"/>
    <n v="150.80000000000001"/>
    <n v="149.375"/>
    <n v="154.87142857142857"/>
    <n v="169.2"/>
    <n v="157.30000000000001"/>
  </r>
  <r>
    <x v="0"/>
    <x v="8"/>
    <x v="1"/>
    <n v="142.80000000000001"/>
    <n v="184"/>
    <n v="168"/>
    <n v="154.4"/>
    <n v="163"/>
    <n v="147.80000000000001"/>
    <n v="149.69999999999999"/>
    <n v="158.30000000000001"/>
    <n v="111.8"/>
    <n v="165"/>
    <n v="160"/>
    <n v="165.8"/>
    <n v="154.69999999999999"/>
    <n v="186.5"/>
    <n v="159.1"/>
    <n v="153.9"/>
    <n v="158.4"/>
    <n v="159.80000000000001"/>
    <n v="154.4"/>
    <n v="154.80000000000001"/>
    <n v="164.3"/>
    <n v="150.19999999999999"/>
    <n v="157"/>
    <n v="163.6"/>
    <n v="155.19999999999999"/>
    <n v="157.19999999999999"/>
    <x v="286"/>
    <n v="156.5"/>
    <n v="154.80000000000001"/>
    <n v="157.95714285714286"/>
    <n v="171.85"/>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x v="287"/>
    <n v="146.19999999999999"/>
    <n v="148.97499999999999"/>
    <n v="156.09999999999997"/>
    <n v="171.3"/>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x v="288"/>
    <n v="152.30000000000001"/>
    <n v="152.05000000000001"/>
    <n v="155.52857142857144"/>
    <n v="170.85000000000002"/>
    <n v="156.6"/>
  </r>
  <r>
    <x v="0"/>
    <x v="8"/>
    <x v="2"/>
    <n v="142.5"/>
    <n v="189.4"/>
    <n v="163.19999999999999"/>
    <n v="154.5"/>
    <n v="168.2"/>
    <n v="150.5"/>
    <n v="141"/>
    <n v="159.19999999999999"/>
    <n v="111.7"/>
    <n v="164"/>
    <n v="160.6"/>
    <n v="166.4"/>
    <n v="154.5"/>
    <n v="186.1"/>
    <n v="159.6"/>
    <n v="154.4"/>
    <n v="158.9"/>
    <n v="159.9"/>
    <n v="156"/>
    <n v="154.80000000000001"/>
    <n v="164.6"/>
    <n v="151.30000000000001"/>
    <n v="157.80000000000001"/>
    <n v="163.80000000000001"/>
    <n v="153.1"/>
    <n v="157.30000000000001"/>
    <x v="289"/>
    <n v="157"/>
    <n v="155.5"/>
    <n v="158.01428571428571"/>
    <n v="171.7"/>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x v="290"/>
    <n v="146.89999999999998"/>
    <n v="150.9"/>
    <n v="156.1"/>
    <n v="171.75"/>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x v="291"/>
    <n v="152.85000000000002"/>
    <n v="153.19999999999999"/>
    <n v="155.62857142857141"/>
    <n v="170.95"/>
    <n v="156.80000000000001"/>
  </r>
  <r>
    <x v="0"/>
    <x v="8"/>
    <x v="3"/>
    <n v="142.69999999999999"/>
    <n v="195.5"/>
    <n v="163.4"/>
    <n v="155"/>
    <n v="175.2"/>
    <n v="160.6"/>
    <n v="135.1"/>
    <n v="161.1"/>
    <n v="112.2"/>
    <n v="164.4"/>
    <n v="161.9"/>
    <n v="166.8"/>
    <n v="155.6"/>
    <n v="186.8"/>
    <n v="160.69999999999999"/>
    <n v="155.1"/>
    <n v="159.9"/>
    <n v="161.4"/>
    <n v="156"/>
    <n v="155.5"/>
    <n v="165.3"/>
    <n v="151.69999999999999"/>
    <n v="158.6"/>
    <n v="164.1"/>
    <n v="154.6"/>
    <n v="158"/>
    <x v="292"/>
    <n v="157.89999999999998"/>
    <n v="156.14999999999998"/>
    <n v="158.45714285714286"/>
    <n v="172.4"/>
    <n v="157.6"/>
  </r>
  <r>
    <x v="1"/>
    <x v="8"/>
    <x v="3"/>
    <n v="147.6"/>
    <n v="202.5"/>
    <n v="166.4"/>
    <n v="156"/>
    <n v="161.4"/>
    <n v="168.8"/>
    <n v="161.6"/>
    <n v="162.80000000000001"/>
    <n v="114.8"/>
    <n v="162.80000000000001"/>
    <n v="151.5"/>
    <n v="171.4"/>
    <n v="162"/>
    <n v="194.4"/>
    <n v="155.9"/>
    <n v="139.30000000000001"/>
    <n v="153.4"/>
    <n v="161.4"/>
    <n v="154.9"/>
    <n v="147.6"/>
    <n v="157.5"/>
    <n v="142.1"/>
    <n v="149.1"/>
    <n v="157.6"/>
    <n v="156.6"/>
    <n v="150.5"/>
    <x v="293"/>
    <n v="147.60000000000002"/>
    <n v="151.5"/>
    <n v="156.87142857142859"/>
    <n v="172.4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x v="294"/>
    <n v="153.65"/>
    <n v="153.85"/>
    <n v="156.35714285714286"/>
    <n v="171.60000000000002"/>
    <n v="157.80000000000001"/>
  </r>
  <r>
    <x v="0"/>
    <x v="8"/>
    <x v="4"/>
    <n v="145.1"/>
    <n v="198.5"/>
    <n v="168.6"/>
    <n v="155.80000000000001"/>
    <n v="184.4"/>
    <n v="162.30000000000001"/>
    <n v="138.4"/>
    <n v="165.1"/>
    <n v="114.3"/>
    <n v="169.7"/>
    <n v="164.6"/>
    <n v="169.8"/>
    <n v="158.69999999999999"/>
    <n v="189.6"/>
    <n v="165.3"/>
    <n v="160.6"/>
    <n v="164.5"/>
    <n v="161.6"/>
    <n v="161.69999999999999"/>
    <n v="158.80000000000001"/>
    <n v="169.1"/>
    <n v="153.19999999999999"/>
    <n v="160"/>
    <n v="167.6"/>
    <n v="159.30000000000001"/>
    <n v="161.1"/>
    <x v="295"/>
    <n v="162.94999999999999"/>
    <n v="158.82499999999999"/>
    <n v="160.70000000000002"/>
    <n v="175.35"/>
    <n v="161.1"/>
  </r>
  <r>
    <x v="1"/>
    <x v="8"/>
    <x v="4"/>
    <n v="148.80000000000001"/>
    <n v="204.3"/>
    <n v="173"/>
    <n v="156.5"/>
    <n v="168.8"/>
    <n v="172.5"/>
    <n v="166.5"/>
    <n v="165.9"/>
    <n v="115.9"/>
    <n v="165.2"/>
    <n v="152"/>
    <n v="171.1"/>
    <n v="164.2"/>
    <n v="198.2"/>
    <n v="156.5"/>
    <n v="140.19999999999999"/>
    <n v="154.1"/>
    <n v="161.6"/>
    <n v="155.5"/>
    <n v="150.1"/>
    <n v="160.4"/>
    <n v="145"/>
    <n v="152.6"/>
    <n v="156.6"/>
    <n v="157.5"/>
    <n v="152.30000000000001"/>
    <x v="296"/>
    <n v="148.35"/>
    <n v="153.05000000000001"/>
    <n v="159.14285714285714"/>
    <n v="175.25"/>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x v="297"/>
    <n v="156.94999999999999"/>
    <n v="156.15"/>
    <n v="158.29999999999998"/>
    <n v="174.35000000000002"/>
    <n v="160.4"/>
  </r>
  <r>
    <x v="0"/>
    <x v="8"/>
    <x v="5"/>
    <n v="145.6"/>
    <n v="200.1"/>
    <n v="179.3"/>
    <n v="156.1"/>
    <n v="190.4"/>
    <n v="158.6"/>
    <n v="144.69999999999999"/>
    <n v="165.5"/>
    <n v="114.6"/>
    <n v="170"/>
    <n v="165.5"/>
    <n v="171.7"/>
    <n v="160.5"/>
    <n v="189.1"/>
    <n v="165.3"/>
    <n v="159.9"/>
    <n v="164.6"/>
    <n v="160.5"/>
    <n v="162.1"/>
    <n v="159.19999999999999"/>
    <n v="169.7"/>
    <n v="154.19999999999999"/>
    <n v="160.4"/>
    <n v="166.8"/>
    <n v="159.4"/>
    <n v="161.5"/>
    <x v="298"/>
    <n v="162.60000000000002"/>
    <n v="159"/>
    <n v="161.70000000000002"/>
    <n v="175.3"/>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x v="299"/>
    <n v="148.9"/>
    <n v="153.47500000000002"/>
    <n v="159.17142857142861"/>
    <n v="174.5"/>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x v="300"/>
    <n v="157"/>
    <n v="156.44999999999999"/>
    <n v="158.35714285714286"/>
    <n v="174.2"/>
    <n v="161.30000000000001"/>
  </r>
  <r>
    <x v="0"/>
    <x v="8"/>
    <x v="6"/>
    <n v="145.1"/>
    <n v="204.5"/>
    <n v="180.4"/>
    <n v="157.1"/>
    <n v="188.7"/>
    <n v="157.69999999999999"/>
    <n v="152.80000000000001"/>
    <n v="163.6"/>
    <n v="113.9"/>
    <n v="169.7"/>
    <n v="166.2"/>
    <n v="171"/>
    <n v="161.69999999999999"/>
    <n v="189.7"/>
    <n v="166"/>
    <n v="161.1"/>
    <n v="165.3"/>
    <n v="161.5"/>
    <n v="162.5"/>
    <n v="160.30000000000001"/>
    <n v="170.4"/>
    <n v="157.1"/>
    <n v="160.69999999999999"/>
    <n v="167.2"/>
    <n v="160.4"/>
    <n v="162.80000000000001"/>
    <x v="301"/>
    <n v="163.55000000000001"/>
    <n v="160.35"/>
    <n v="162.01428571428573"/>
    <n v="176.25"/>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x v="302"/>
    <n v="149.9"/>
    <n v="154.85"/>
    <n v="160.12857142857141"/>
    <n v="175.2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x v="303"/>
    <n v="157.94999999999999"/>
    <n v="157.77500000000001"/>
    <n v="159.52857142857144"/>
    <n v="175.1"/>
    <n v="162.5"/>
  </r>
  <r>
    <x v="0"/>
    <x v="8"/>
    <x v="7"/>
    <n v="144.9"/>
    <n v="202.3"/>
    <n v="176.5"/>
    <n v="157.5"/>
    <n v="190.9"/>
    <n v="155.69999999999999"/>
    <n v="153.9"/>
    <n v="162.80000000000001"/>
    <n v="115.2"/>
    <n v="169.8"/>
    <n v="167.6"/>
    <n v="171.9"/>
    <n v="161.80000000000001"/>
    <n v="190.2"/>
    <n v="167"/>
    <n v="162.6"/>
    <n v="166.3"/>
    <n v="162.1"/>
    <n v="163.1"/>
    <n v="160.9"/>
    <n v="171.1"/>
    <n v="157.69999999999999"/>
    <n v="161.1"/>
    <n v="167.5"/>
    <n v="160.30000000000001"/>
    <n v="163.30000000000001"/>
    <x v="304"/>
    <n v="164.8"/>
    <n v="160.94999999999999"/>
    <n v="162.65714285714284"/>
    <n v="176.75"/>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x v="305"/>
    <n v="151.69999999999999"/>
    <n v="156.6"/>
    <n v="160.77142857142857"/>
    <n v="176.25"/>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x v="306"/>
    <n v="159.9"/>
    <n v="159.05000000000001"/>
    <n v="160.5"/>
    <n v="176.05"/>
    <n v="163.19999999999999"/>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x v="307"/>
    <n v="165.64999999999998"/>
    <n v="161.22499999999999"/>
    <n v="163.52857142857144"/>
    <n v="177.15"/>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x v="308"/>
    <n v="151.69999999999999"/>
    <n v="156.67500000000001"/>
    <n v="161.14285714285714"/>
    <n v="176.25"/>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x v="306"/>
    <n v="159.94999999999999"/>
    <n v="159.05000000000001"/>
    <n v="160.51428571428573"/>
    <n v="176.05"/>
    <n v="163.19999999999999"/>
  </r>
  <r>
    <x v="0"/>
    <x v="8"/>
    <x v="9"/>
    <n v="146.1"/>
    <n v="202.5"/>
    <n v="170.1"/>
    <n v="158.4"/>
    <n v="198.8"/>
    <n v="152.6"/>
    <n v="170.4"/>
    <n v="165.2"/>
    <n v="121.6"/>
    <n v="170.6"/>
    <n v="168.8"/>
    <n v="173.6"/>
    <n v="165.5"/>
    <n v="191.2"/>
    <n v="168.9"/>
    <n v="164.8"/>
    <n v="168.3"/>
    <n v="163.6"/>
    <n v="165.5"/>
    <n v="162"/>
    <n v="172.5"/>
    <n v="159.5"/>
    <n v="163.19999999999999"/>
    <n v="169"/>
    <n v="161.1"/>
    <n v="164.7"/>
    <x v="309"/>
    <n v="166.85000000000002"/>
    <n v="162.65"/>
    <n v="163.88571428571427"/>
    <n v="177.95"/>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x v="310"/>
    <n v="152.60000000000002"/>
    <n v="158.07499999999999"/>
    <n v="161.78571428571428"/>
    <n v="17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x v="311"/>
    <n v="161"/>
    <n v="160.47499999999997"/>
    <n v="161.15714285714284"/>
    <n v="176.85"/>
    <n v="165.5"/>
  </r>
  <r>
    <x v="0"/>
    <x v="8"/>
    <x v="10"/>
    <n v="146.9"/>
    <n v="199.8"/>
    <n v="171.5"/>
    <n v="159.1"/>
    <n v="198.4"/>
    <n v="153.19999999999999"/>
    <n v="183.9"/>
    <n v="165.4"/>
    <n v="122.1"/>
    <n v="170.8"/>
    <n v="169.1"/>
    <n v="174.3"/>
    <n v="167.5"/>
    <n v="191.4"/>
    <n v="170.4"/>
    <n v="166"/>
    <n v="169.8"/>
    <n v="164.2"/>
    <n v="165.3"/>
    <n v="162.9"/>
    <n v="173.4"/>
    <n v="158.9"/>
    <n v="163.80000000000001"/>
    <n v="169.3"/>
    <n v="162.4"/>
    <n v="165.2"/>
    <x v="312"/>
    <n v="168.2"/>
    <n v="162.82499999999999"/>
    <n v="164.6"/>
    <n v="178.3"/>
    <n v="167.6"/>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x v="313"/>
    <n v="153.80000000000001"/>
    <n v="158.04999999999998"/>
    <n v="162.71428571428572"/>
    <n v="177.15"/>
    <n v="165.6"/>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x v="314"/>
    <n v="162.30000000000001"/>
    <n v="160.55000000000001"/>
    <n v="162.21428571428572"/>
    <n v="177.15"/>
    <n v="166.7"/>
  </r>
  <r>
    <x v="0"/>
    <x v="8"/>
    <x v="11"/>
    <n v="147.4"/>
    <n v="197"/>
    <n v="176.5"/>
    <n v="159.80000000000001"/>
    <n v="195.8"/>
    <n v="152"/>
    <n v="172.3"/>
    <n v="164.5"/>
    <n v="120.6"/>
    <n v="171.7"/>
    <n v="169.7"/>
    <n v="175.1"/>
    <n v="165.8"/>
    <n v="190.8"/>
    <n v="171.8"/>
    <n v="167.3"/>
    <n v="171.2"/>
    <n v="163.4"/>
    <n v="165.6"/>
    <n v="163.9"/>
    <n v="174"/>
    <n v="160.1"/>
    <n v="164.5"/>
    <n v="169.7"/>
    <n v="162.80000000000001"/>
    <n v="166"/>
    <x v="315"/>
    <n v="169.55"/>
    <n v="163.25"/>
    <n v="165.32857142857142"/>
    <n v="178.4"/>
    <n v="167"/>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x v="316"/>
    <n v="155"/>
    <n v="158.22500000000002"/>
    <n v="163.24285714285716"/>
    <n v="177.3"/>
    <n v="165.2"/>
  </r>
  <r>
    <x v="2"/>
    <x v="8"/>
    <x v="11"/>
    <n v="148.69999999999999"/>
    <n v="198.8"/>
    <n v="177.9"/>
    <n v="159.9"/>
    <n v="187.6"/>
    <n v="154.9"/>
    <n v="188.3"/>
    <n v="164.4"/>
    <n v="121"/>
    <n v="170.5"/>
    <n v="164.2"/>
    <n v="176.5"/>
    <n v="168.2"/>
    <n v="192.4"/>
    <n v="168.5"/>
    <n v="158.69999999999999"/>
    <n v="167"/>
    <n v="163.4"/>
    <n v="164.1"/>
    <n v="160.19999999999999"/>
    <n v="170.6"/>
    <n v="155.69999999999999"/>
    <n v="160.6"/>
    <n v="164.4"/>
    <n v="162.6"/>
    <n v="162"/>
    <x v="317"/>
    <n v="163.6"/>
    <n v="160.85"/>
    <n v="162.68571428571428"/>
    <n v="177.2"/>
    <n v="166.2"/>
  </r>
  <r>
    <x v="0"/>
    <x v="9"/>
    <x v="0"/>
    <n v="148.30000000000001"/>
    <n v="196.9"/>
    <n v="178"/>
    <n v="160.5"/>
    <n v="192.6"/>
    <n v="151.19999999999999"/>
    <n v="159.19999999999999"/>
    <n v="164"/>
    <n v="119.3"/>
    <n v="173.3"/>
    <n v="169.8"/>
    <n v="175.8"/>
    <n v="164.1"/>
    <n v="190.7"/>
    <n v="173.2"/>
    <n v="169.3"/>
    <n v="172.7"/>
    <n v="164.5"/>
    <n v="165.8"/>
    <n v="164.9"/>
    <n v="174.7"/>
    <n v="160.80000000000001"/>
    <n v="164.9"/>
    <n v="169.9"/>
    <n v="163.19999999999999"/>
    <n v="166.6"/>
    <x v="318"/>
    <n v="171.25"/>
    <n v="164"/>
    <n v="165.75714285714284"/>
    <n v="178.64999999999998"/>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x v="319"/>
    <n v="156.6"/>
    <n v="158.9"/>
    <n v="163.75714285714284"/>
    <n v="177.5"/>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x v="320"/>
    <n v="165.3"/>
    <n v="161.57499999999999"/>
    <n v="163.21428571428572"/>
    <n v="177.45"/>
    <n v="165.7"/>
  </r>
  <r>
    <x v="0"/>
    <x v="9"/>
    <x v="1"/>
    <n v="148.80000000000001"/>
    <n v="198.1"/>
    <n v="175.5"/>
    <n v="160.69999999999999"/>
    <n v="192.6"/>
    <n v="151.4"/>
    <n v="155.19999999999999"/>
    <n v="163.9"/>
    <n v="118.1"/>
    <n v="175.4"/>
    <n v="170.5"/>
    <n v="176.3"/>
    <n v="163.9"/>
    <n v="191.5"/>
    <n v="174.1"/>
    <n v="171"/>
    <n v="173.7"/>
    <n v="165.5"/>
    <n v="167.4"/>
    <n v="165.7"/>
    <n v="175.3"/>
    <n v="161.19999999999999"/>
    <n v="165.5"/>
    <n v="170.3"/>
    <n v="164.5"/>
    <n v="167.3"/>
    <x v="321"/>
    <n v="172.55"/>
    <n v="164.95"/>
    <n v="166.35714285714286"/>
    <n v="179.4"/>
    <n v="166.7"/>
  </r>
  <r>
    <x v="1"/>
    <x v="9"/>
    <x v="1"/>
    <n v="152.5"/>
    <n v="205.2"/>
    <n v="176.4"/>
    <n v="160.6"/>
    <n v="171.5"/>
    <n v="156.4"/>
    <n v="198"/>
    <n v="163.19999999999999"/>
    <n v="120.6"/>
    <n v="172.2"/>
    <n v="156.69999999999999"/>
    <n v="180"/>
    <n v="170.2"/>
    <n v="196.5"/>
    <n v="165.7"/>
    <n v="150.4"/>
    <n v="163.4"/>
    <n v="165.5"/>
    <n v="163"/>
    <n v="157.4"/>
    <n v="167.2"/>
    <n v="153.1"/>
    <n v="159.5"/>
    <n v="162"/>
    <n v="164.2"/>
    <n v="159.4"/>
    <x v="322"/>
    <n v="158.05000000000001"/>
    <n v="159.75"/>
    <n v="164.74285714285716"/>
    <n v="177.95"/>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x v="323"/>
    <n v="166.60000000000002"/>
    <n v="162.47499999999999"/>
    <n v="164.25714285714284"/>
    <n v="178.15"/>
    <n v="166.1"/>
  </r>
  <r>
    <x v="0"/>
    <x v="9"/>
    <x v="2"/>
    <n v="150.19999999999999"/>
    <n v="208"/>
    <n v="167.9"/>
    <n v="162"/>
    <n v="203.1"/>
    <n v="155.9"/>
    <n v="155.80000000000001"/>
    <n v="164.2"/>
    <n v="118.1"/>
    <n v="178.7"/>
    <n v="171.2"/>
    <n v="177.4"/>
    <n v="166.6"/>
    <n v="192.3"/>
    <n v="175.4"/>
    <n v="173.2"/>
    <n v="175.1"/>
    <n v="165.3"/>
    <n v="168.9"/>
    <n v="166.5"/>
    <n v="176"/>
    <n v="162"/>
    <n v="166.6"/>
    <n v="170.6"/>
    <n v="167.4"/>
    <n v="168.3"/>
    <x v="324"/>
    <n v="174.3"/>
    <n v="165.67500000000001"/>
    <n v="167.5"/>
    <n v="180.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x v="325"/>
    <n v="159.85"/>
    <n v="160.64999999999998"/>
    <n v="166.15714285714284"/>
    <n v="179.05"/>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x v="326"/>
    <n v="168.35"/>
    <n v="163.30000000000001"/>
    <n v="165.68571428571428"/>
    <n v="179.14999999999998"/>
    <n v="167.7"/>
  </r>
  <r>
    <x v="0"/>
    <x v="9"/>
    <x v="3"/>
    <n v="151.80000000000001"/>
    <n v="209.7"/>
    <n v="164.5"/>
    <n v="163.80000000000001"/>
    <n v="207.4"/>
    <n v="169.7"/>
    <n v="153.6"/>
    <n v="165.1"/>
    <n v="118.2"/>
    <n v="182.9"/>
    <n v="172.4"/>
    <n v="178.9"/>
    <n v="168.6"/>
    <n v="192.8"/>
    <n v="177.5"/>
    <n v="175.1"/>
    <n v="177.1"/>
    <n v="167"/>
    <n v="173.3"/>
    <n v="167.7"/>
    <n v="177"/>
    <n v="166.2"/>
    <n v="167.2"/>
    <n v="170.9"/>
    <n v="169"/>
    <n v="170.2"/>
    <x v="327"/>
    <n v="176.3"/>
    <n v="168.55"/>
    <n v="168.65714285714284"/>
    <n v="181.5"/>
    <n v="170.8"/>
  </r>
  <r>
    <x v="1"/>
    <x v="9"/>
    <x v="3"/>
    <n v="155.4"/>
    <n v="215.8"/>
    <n v="164.6"/>
    <n v="164.2"/>
    <n v="186"/>
    <n v="175.9"/>
    <n v="190.7"/>
    <n v="164"/>
    <n v="120.5"/>
    <n v="178"/>
    <n v="157.5"/>
    <n v="183.3"/>
    <n v="174.5"/>
    <n v="197.1"/>
    <n v="168.4"/>
    <n v="154.5"/>
    <n v="166.3"/>
    <n v="167"/>
    <n v="170.5"/>
    <n v="159.80000000000001"/>
    <n v="169"/>
    <n v="159.30000000000001"/>
    <n v="162.19999999999999"/>
    <n v="164"/>
    <n v="168.4"/>
    <n v="163.1"/>
    <x v="328"/>
    <n v="161.44999999999999"/>
    <n v="164.15"/>
    <n v="167.24285714285716"/>
    <n v="180.1"/>
    <n v="169.2"/>
  </r>
  <r>
    <x v="2"/>
    <x v="9"/>
    <x v="3"/>
    <n v="152.9"/>
    <n v="211.8"/>
    <n v="164.5"/>
    <n v="163.9"/>
    <n v="199.5"/>
    <n v="172.6"/>
    <n v="166.2"/>
    <n v="164.7"/>
    <n v="119"/>
    <n v="181.3"/>
    <n v="166.2"/>
    <n v="180.9"/>
    <n v="170.8"/>
    <n v="193.9"/>
    <n v="173.9"/>
    <n v="166.5"/>
    <n v="172.8"/>
    <n v="167"/>
    <n v="172.2"/>
    <n v="164"/>
    <n v="174"/>
    <n v="162.6"/>
    <n v="164.4"/>
    <n v="166.9"/>
    <n v="168.8"/>
    <n v="166.8"/>
    <x v="329"/>
    <n v="170.2"/>
    <n v="166.45"/>
    <n v="166.95714285714286"/>
    <n v="180.35000000000002"/>
    <n v="170.1"/>
  </r>
  <r>
    <x v="0"/>
    <x v="9"/>
    <x v="4"/>
    <n v="152.9"/>
    <n v="214.7"/>
    <n v="161.4"/>
    <n v="164.6"/>
    <n v="209.9"/>
    <n v="168"/>
    <n v="160.4"/>
    <n v="165"/>
    <n v="118.9"/>
    <n v="186.6"/>
    <n v="173.2"/>
    <n v="180.4"/>
    <n v="170.8"/>
    <n v="192.9"/>
    <n v="179.3"/>
    <n v="177.2"/>
    <n v="179"/>
    <n v="167.5"/>
    <n v="175.3"/>
    <n v="168.9"/>
    <n v="177.7"/>
    <n v="167.1"/>
    <n v="167.6"/>
    <n v="171.8"/>
    <n v="168.5"/>
    <n v="170.9"/>
    <x v="330"/>
    <n v="178.25"/>
    <n v="169.70000000000002"/>
    <n v="169.3857142857143"/>
    <n v="181.9"/>
    <n v="172.5"/>
  </r>
  <r>
    <x v="1"/>
    <x v="9"/>
    <x v="4"/>
    <n v="156.69999999999999"/>
    <n v="221.2"/>
    <n v="164.1"/>
    <n v="165.4"/>
    <n v="189.5"/>
    <n v="174.5"/>
    <n v="203.2"/>
    <n v="164.1"/>
    <n v="121.2"/>
    <n v="181.4"/>
    <n v="158.5"/>
    <n v="184.9"/>
    <n v="177.5"/>
    <n v="197.5"/>
    <n v="170"/>
    <n v="155.9"/>
    <n v="167.8"/>
    <n v="167.5"/>
    <n v="173.5"/>
    <n v="161.1"/>
    <n v="170.1"/>
    <n v="159.4"/>
    <n v="163.19999999999999"/>
    <n v="165.2"/>
    <n v="168.2"/>
    <n v="163.80000000000001"/>
    <x v="331"/>
    <n v="162.94999999999999"/>
    <n v="165.375"/>
    <n v="167.8"/>
    <n v="180.65"/>
    <n v="170.8"/>
  </r>
  <r>
    <x v="2"/>
    <x v="9"/>
    <x v="4"/>
    <n v="154.1"/>
    <n v="217"/>
    <n v="162.4"/>
    <n v="164.9"/>
    <n v="202.4"/>
    <n v="171"/>
    <n v="174.9"/>
    <n v="164.7"/>
    <n v="119.7"/>
    <n v="184.9"/>
    <n v="167.1"/>
    <n v="182.5"/>
    <n v="173.3"/>
    <n v="194.1"/>
    <n v="175.6"/>
    <n v="168.4"/>
    <n v="174.6"/>
    <n v="167.5"/>
    <n v="174.6"/>
    <n v="165.2"/>
    <n v="174.8"/>
    <n v="163"/>
    <n v="165.1"/>
    <n v="167.9"/>
    <n v="168.4"/>
    <n v="167.5"/>
    <x v="332"/>
    <n v="172"/>
    <n v="167.57499999999999"/>
    <n v="167.54285714285714"/>
    <n v="180.8"/>
    <n v="171.7"/>
  </r>
  <r>
    <x v="0"/>
    <x v="9"/>
    <x v="5"/>
    <n v="153.80000000000001"/>
    <n v="217.2"/>
    <n v="169.6"/>
    <n v="165.4"/>
    <n v="208.1"/>
    <n v="165.8"/>
    <n v="167.3"/>
    <n v="164.6"/>
    <n v="119.1"/>
    <n v="188.9"/>
    <n v="174.2"/>
    <n v="181.9"/>
    <n v="172.4"/>
    <n v="192.9"/>
    <n v="180.7"/>
    <n v="178.7"/>
    <n v="180.4"/>
    <n v="166.8"/>
    <n v="176.7"/>
    <n v="170.3"/>
    <n v="178.2"/>
    <n v="165.5"/>
    <n v="168"/>
    <n v="172.6"/>
    <n v="169.5"/>
    <n v="171"/>
    <x v="333"/>
    <n v="179.7"/>
    <n v="169.82499999999999"/>
    <n v="169.95714285714283"/>
    <n v="181.95"/>
    <n v="173.6"/>
  </r>
  <r>
    <x v="1"/>
    <x v="9"/>
    <x v="5"/>
    <n v="157.5"/>
    <n v="223.4"/>
    <n v="172.8"/>
    <n v="166.4"/>
    <n v="188.6"/>
    <n v="174.1"/>
    <n v="211.5"/>
    <n v="163.6"/>
    <n v="121.4"/>
    <n v="183.5"/>
    <n v="159.1"/>
    <n v="186.3"/>
    <n v="179.3"/>
    <n v="198.3"/>
    <n v="171.6"/>
    <n v="157.4"/>
    <n v="169.4"/>
    <n v="166.8"/>
    <n v="174.9"/>
    <n v="162.1"/>
    <n v="170.9"/>
    <n v="157.19999999999999"/>
    <n v="164.1"/>
    <n v="166.5"/>
    <n v="169.2"/>
    <n v="163.80000000000001"/>
    <x v="334"/>
    <n v="164.5"/>
    <n v="165.25"/>
    <n v="168.68571428571428"/>
    <n v="181.05"/>
    <n v="171.4"/>
  </r>
  <r>
    <x v="2"/>
    <x v="9"/>
    <x v="5"/>
    <n v="155"/>
    <n v="219.4"/>
    <n v="170.8"/>
    <n v="165.8"/>
    <n v="200.9"/>
    <n v="169.7"/>
    <n v="182.3"/>
    <n v="164.3"/>
    <n v="119.9"/>
    <n v="187.1"/>
    <n v="167.9"/>
    <n v="183.9"/>
    <n v="174.9"/>
    <n v="194.3"/>
    <n v="177.1"/>
    <n v="169.9"/>
    <n v="176"/>
    <n v="166.8"/>
    <n v="176"/>
    <n v="166.4"/>
    <n v="175.4"/>
    <n v="161.1"/>
    <n v="165.8"/>
    <n v="169"/>
    <n v="169.4"/>
    <n v="167.5"/>
    <x v="335"/>
    <n v="173.5"/>
    <n v="167.57500000000002"/>
    <n v="168.48571428571429"/>
    <n v="180.9"/>
    <n v="172.6"/>
  </r>
  <r>
    <x v="0"/>
    <x v="9"/>
    <x v="6"/>
    <n v="155.19999999999999"/>
    <n v="210.8"/>
    <n v="174.3"/>
    <n v="166.3"/>
    <n v="202.2"/>
    <n v="169.6"/>
    <n v="168.6"/>
    <n v="164.4"/>
    <n v="119.2"/>
    <n v="191.8"/>
    <n v="174.5"/>
    <n v="183.1"/>
    <n v="172.5"/>
    <n v="193.2"/>
    <n v="182"/>
    <n v="180.3"/>
    <n v="181.7"/>
    <n v="167.8"/>
    <n v="179.6"/>
    <n v="171.3"/>
    <n v="178.8"/>
    <n v="166.3"/>
    <n v="168.6"/>
    <n v="174.7"/>
    <n v="169.7"/>
    <n v="171.8"/>
    <x v="336"/>
    <n v="181.15"/>
    <n v="171.25"/>
    <n v="170.85714285714286"/>
    <n v="182.5"/>
    <n v="174.3"/>
  </r>
  <r>
    <x v="1"/>
    <x v="9"/>
    <x v="6"/>
    <n v="159.30000000000001"/>
    <n v="217.1"/>
    <n v="176.6"/>
    <n v="167.1"/>
    <n v="184.8"/>
    <n v="179.5"/>
    <n v="208.5"/>
    <n v="164"/>
    <n v="121.5"/>
    <n v="186.3"/>
    <n v="159.80000000000001"/>
    <n v="187.7"/>
    <n v="179.4"/>
    <n v="198.6"/>
    <n v="172.7"/>
    <n v="158.69999999999999"/>
    <n v="170.6"/>
    <n v="167.8"/>
    <n v="179.5"/>
    <n v="163.1"/>
    <n v="171.7"/>
    <n v="157.4"/>
    <n v="164.6"/>
    <n v="169.1"/>
    <n v="169.8"/>
    <n v="164.7"/>
    <x v="337"/>
    <n v="165.7"/>
    <n v="166.95"/>
    <n v="169.74285714285716"/>
    <n v="181.64999999999998"/>
    <n v="172.3"/>
  </r>
  <r>
    <x v="2"/>
    <x v="9"/>
    <x v="6"/>
    <n v="156.5"/>
    <n v="213"/>
    <n v="175.2"/>
    <n v="166.6"/>
    <n v="195.8"/>
    <n v="174.2"/>
    <n v="182.1"/>
    <n v="164.3"/>
    <n v="120"/>
    <n v="190"/>
    <n v="168.4"/>
    <n v="185.2"/>
    <n v="175"/>
    <n v="194.6"/>
    <n v="178.3"/>
    <n v="171.3"/>
    <n v="177.3"/>
    <n v="167.8"/>
    <n v="179.6"/>
    <n v="167.4"/>
    <n v="176.1"/>
    <n v="161.6"/>
    <n v="166.3"/>
    <n v="171.4"/>
    <n v="169.7"/>
    <n v="168.4"/>
    <x v="338"/>
    <n v="174.8"/>
    <n v="169.1"/>
    <n v="169.57142857142853"/>
    <n v="181.5"/>
    <n v="173.4"/>
  </r>
  <r>
    <x v="0"/>
    <x v="9"/>
    <x v="7"/>
    <n v="159.5"/>
    <n v="204.1"/>
    <n v="168.3"/>
    <n v="167.9"/>
    <n v="198.1"/>
    <n v="169.2"/>
    <n v="173.1"/>
    <n v="167.1"/>
    <n v="120.2"/>
    <n v="195.6"/>
    <n v="174.8"/>
    <n v="184"/>
    <n v="173.9"/>
    <n v="193.7"/>
    <n v="183.2"/>
    <n v="181.7"/>
    <n v="183"/>
    <n v="169"/>
    <n v="179.1"/>
    <n v="172.3"/>
    <n v="179.4"/>
    <n v="166.6"/>
    <n v="169.3"/>
    <n v="175.7"/>
    <n v="171.1"/>
    <n v="172.6"/>
    <x v="339"/>
    <n v="182.45"/>
    <n v="171.75000000000003"/>
    <n v="171.84285714285713"/>
    <n v="183.14999999999998"/>
    <n v="175.3"/>
  </r>
  <r>
    <x v="1"/>
    <x v="9"/>
    <x v="7"/>
    <n v="162.1"/>
    <n v="210.9"/>
    <n v="170.6"/>
    <n v="168.4"/>
    <n v="182.5"/>
    <n v="177.1"/>
    <n v="213.1"/>
    <n v="167.3"/>
    <n v="122.2"/>
    <n v="189.7"/>
    <n v="160.5"/>
    <n v="188.9"/>
    <n v="180.4"/>
    <n v="198.7"/>
    <n v="173.7"/>
    <n v="160"/>
    <n v="171.6"/>
    <n v="169"/>
    <n v="178.4"/>
    <n v="164.2"/>
    <n v="172.6"/>
    <n v="157.69999999999999"/>
    <n v="165.1"/>
    <n v="169.9"/>
    <n v="171.4"/>
    <n v="165.4"/>
    <x v="340"/>
    <n v="166.85"/>
    <n v="167.32499999999999"/>
    <n v="170.72857142857143"/>
    <n v="182.05"/>
    <n v="173.1"/>
  </r>
  <r>
    <x v="2"/>
    <x v="9"/>
    <x v="7"/>
    <n v="160.30000000000001"/>
    <n v="206.5"/>
    <n v="169.2"/>
    <n v="168.1"/>
    <n v="192.4"/>
    <n v="172.9"/>
    <n v="186.7"/>
    <n v="167.2"/>
    <n v="120.9"/>
    <n v="193.6"/>
    <n v="168.8"/>
    <n v="186.3"/>
    <n v="176.3"/>
    <n v="195"/>
    <n v="179.5"/>
    <n v="172.7"/>
    <n v="178.5"/>
    <n v="169"/>
    <n v="178.8"/>
    <n v="168.5"/>
    <n v="176.8"/>
    <n v="161.9"/>
    <n v="166.9"/>
    <n v="172.3"/>
    <n v="171.2"/>
    <n v="169.1"/>
    <x v="341"/>
    <n v="176.1"/>
    <n v="169.54999999999998"/>
    <n v="170.51428571428571"/>
    <n v="182.05"/>
    <n v="174.3"/>
  </r>
  <r>
    <x v="0"/>
    <x v="9"/>
    <x v="8"/>
    <n v="162.9"/>
    <n v="206.7"/>
    <n v="169"/>
    <n v="169.5"/>
    <n v="194.1"/>
    <n v="164.1"/>
    <n v="176.9"/>
    <n v="169"/>
    <n v="120.8"/>
    <n v="199.1"/>
    <n v="175.4"/>
    <n v="184.8"/>
    <n v="175.5"/>
    <n v="194.5"/>
    <n v="184.7"/>
    <n v="183.3"/>
    <n v="184.5"/>
    <n v="169.5"/>
    <n v="179.7"/>
    <n v="173.6"/>
    <n v="180.2"/>
    <n v="166.9"/>
    <n v="170"/>
    <n v="176.2"/>
    <n v="170.8"/>
    <n v="173.1"/>
    <x v="342"/>
    <n v="184"/>
    <n v="172.42499999999998"/>
    <n v="172.51428571428573"/>
    <n v="183.8"/>
    <n v="176.4"/>
  </r>
  <r>
    <x v="1"/>
    <x v="9"/>
    <x v="8"/>
    <n v="164.9"/>
    <n v="213.7"/>
    <n v="170.9"/>
    <n v="170.1"/>
    <n v="179.3"/>
    <n v="167.5"/>
    <n v="220.8"/>
    <n v="169.2"/>
    <n v="123.1"/>
    <n v="193.6"/>
    <n v="161.1"/>
    <n v="190.4"/>
    <n v="181.8"/>
    <n v="199.7"/>
    <n v="175"/>
    <n v="161.69999999999999"/>
    <n v="173"/>
    <n v="169.5"/>
    <n v="179.2"/>
    <n v="165"/>
    <n v="173.8"/>
    <n v="158.19999999999999"/>
    <n v="165.8"/>
    <n v="170.9"/>
    <n v="171.1"/>
    <n v="166.1"/>
    <x v="343"/>
    <n v="168.35"/>
    <n v="167.97500000000002"/>
    <n v="171.22857142857143"/>
    <n v="182.89999999999998"/>
    <n v="174.1"/>
  </r>
  <r>
    <x v="2"/>
    <x v="9"/>
    <x v="8"/>
    <n v="163.5"/>
    <n v="209.2"/>
    <n v="169.7"/>
    <n v="169.7"/>
    <n v="188.7"/>
    <n v="165.7"/>
    <n v="191.8"/>
    <n v="169.1"/>
    <n v="121.6"/>
    <n v="197.3"/>
    <n v="169.4"/>
    <n v="187.4"/>
    <n v="177.8"/>
    <n v="195.9"/>
    <n v="180.9"/>
    <n v="174.3"/>
    <n v="179.9"/>
    <n v="169.5"/>
    <n v="179.5"/>
    <n v="169.5"/>
    <n v="177.8"/>
    <n v="162.30000000000001"/>
    <n v="167.6"/>
    <n v="173.1"/>
    <n v="170.9"/>
    <n v="169.7"/>
    <x v="344"/>
    <n v="177.60000000000002"/>
    <n v="170.2"/>
    <n v="171.02857142857144"/>
    <n v="182.8"/>
    <n v="175.3"/>
  </r>
  <r>
    <x v="0"/>
    <x v="9"/>
    <x v="9"/>
    <n v="164.7"/>
    <n v="208.8"/>
    <n v="170.3"/>
    <n v="170.9"/>
    <n v="191.6"/>
    <n v="162.19999999999999"/>
    <n v="184.8"/>
    <n v="169.7"/>
    <n v="121.1"/>
    <n v="201.6"/>
    <n v="175.8"/>
    <n v="185.6"/>
    <n v="177.4"/>
    <n v="194.9"/>
    <n v="186.1"/>
    <n v="184.4"/>
    <n v="185.9"/>
    <n v="171.2"/>
    <n v="180.8"/>
    <n v="174.4"/>
    <n v="181.2"/>
    <n v="167.4"/>
    <n v="170.6"/>
    <n v="176.5"/>
    <n v="172"/>
    <n v="173.9"/>
    <x v="345"/>
    <n v="185.25"/>
    <n v="173.45"/>
    <n v="173.12857142857143"/>
    <n v="184.4"/>
    <n v="177.9"/>
  </r>
  <r>
    <x v="1"/>
    <x v="9"/>
    <x v="9"/>
    <n v="166.4"/>
    <n v="214.9"/>
    <n v="171.9"/>
    <n v="171"/>
    <n v="177.7"/>
    <n v="165.7"/>
    <n v="228.6"/>
    <n v="169.9"/>
    <n v="123.4"/>
    <n v="196.4"/>
    <n v="161.6"/>
    <n v="191.5"/>
    <n v="183.3"/>
    <n v="200.1"/>
    <n v="175.5"/>
    <n v="162.6"/>
    <n v="173.6"/>
    <n v="171.2"/>
    <n v="180"/>
    <n v="166"/>
    <n v="174.7"/>
    <n v="158.80000000000001"/>
    <n v="166.3"/>
    <n v="171.2"/>
    <n v="172.3"/>
    <n v="166.8"/>
    <x v="346"/>
    <n v="169.05"/>
    <n v="169"/>
    <n v="171.94285714285712"/>
    <n v="183.45"/>
    <n v="175.3"/>
  </r>
  <r>
    <x v="2"/>
    <x v="9"/>
    <x v="9"/>
    <n v="165.2"/>
    <n v="210.9"/>
    <n v="170.9"/>
    <n v="170.9"/>
    <n v="186.5"/>
    <n v="163.80000000000001"/>
    <n v="199.7"/>
    <n v="169.8"/>
    <n v="121.9"/>
    <n v="199.9"/>
    <n v="169.9"/>
    <n v="188.3"/>
    <n v="179.6"/>
    <n v="196.3"/>
    <n v="181.9"/>
    <n v="175.3"/>
    <n v="181"/>
    <n v="171.2"/>
    <n v="180.5"/>
    <n v="170.4"/>
    <n v="178.7"/>
    <n v="162.9"/>
    <n v="168.2"/>
    <n v="173.4"/>
    <n v="172.1"/>
    <n v="170.5"/>
    <x v="347"/>
    <n v="178.60000000000002"/>
    <n v="171.25"/>
    <n v="171.74285714285716"/>
    <n v="183.4"/>
    <n v="176.7"/>
  </r>
  <r>
    <x v="0"/>
    <x v="9"/>
    <x v="10"/>
    <n v="166.9"/>
    <n v="207.2"/>
    <n v="180.2"/>
    <n v="172.3"/>
    <n v="194"/>
    <n v="159.1"/>
    <n v="171.6"/>
    <n v="170.2"/>
    <n v="121.5"/>
    <n v="204.8"/>
    <n v="176.4"/>
    <n v="186.9"/>
    <n v="176.6"/>
    <n v="195.5"/>
    <n v="187.2"/>
    <n v="185.2"/>
    <n v="186.9"/>
    <n v="171.8"/>
    <n v="181.9"/>
    <n v="175.5"/>
    <n v="182.3"/>
    <n v="167.5"/>
    <n v="170.8"/>
    <n v="176.9"/>
    <n v="173.4"/>
    <n v="174.6"/>
    <x v="348"/>
    <n v="186.2"/>
    <n v="174.17500000000001"/>
    <n v="173.87142857142859"/>
    <n v="185.05"/>
    <n v="177.8"/>
  </r>
  <r>
    <x v="1"/>
    <x v="9"/>
    <x v="10"/>
    <n v="168.4"/>
    <n v="213.4"/>
    <n v="183.2"/>
    <n v="172.3"/>
    <n v="180"/>
    <n v="162.6"/>
    <n v="205.5"/>
    <n v="171"/>
    <n v="123.4"/>
    <n v="198.8"/>
    <n v="162.1"/>
    <n v="192.4"/>
    <n v="181.3"/>
    <n v="200.6"/>
    <n v="176.7"/>
    <n v="163.5"/>
    <n v="174.7"/>
    <n v="171.8"/>
    <n v="180.3"/>
    <n v="166.9"/>
    <n v="175.8"/>
    <n v="158.9"/>
    <n v="166.7"/>
    <n v="171.5"/>
    <n v="173.8"/>
    <n v="167.4"/>
    <x v="349"/>
    <n v="170.1"/>
    <n v="169.47499999999999"/>
    <n v="172.7"/>
    <n v="184"/>
    <n v="174.1"/>
  </r>
  <r>
    <x v="2"/>
    <x v="9"/>
    <x v="10"/>
    <n v="167.4"/>
    <n v="209.4"/>
    <n v="181.4"/>
    <n v="172.3"/>
    <n v="188.9"/>
    <n v="160.69999999999999"/>
    <n v="183.1"/>
    <n v="170.5"/>
    <n v="122.1"/>
    <n v="202.8"/>
    <n v="170.4"/>
    <n v="189.5"/>
    <n v="178.3"/>
    <n v="196.9"/>
    <n v="183.1"/>
    <n v="176.2"/>
    <n v="182.1"/>
    <n v="171.8"/>
    <n v="181.3"/>
    <n v="171.4"/>
    <n v="179.8"/>
    <n v="163"/>
    <n v="168.5"/>
    <n v="173.7"/>
    <n v="173.6"/>
    <n v="171.1"/>
    <x v="350"/>
    <n v="179.64999999999998"/>
    <n v="171.875"/>
    <n v="172.51428571428571"/>
    <n v="184"/>
    <n v="176.5"/>
  </r>
  <r>
    <x v="0"/>
    <x v="9"/>
    <x v="11"/>
    <n v="168.8"/>
    <n v="206.9"/>
    <n v="189.1"/>
    <n v="173.4"/>
    <n v="193.9"/>
    <n v="156.69999999999999"/>
    <n v="150.19999999999999"/>
    <n v="170.5"/>
    <n v="121.2"/>
    <n v="207.5"/>
    <n v="176.8"/>
    <n v="187.7"/>
    <n v="174.4"/>
    <n v="195.9"/>
    <n v="188.1"/>
    <n v="185.9"/>
    <n v="187.8"/>
    <n v="170.7"/>
    <n v="182.8"/>
    <n v="176.4"/>
    <n v="183.5"/>
    <n v="167.8"/>
    <n v="171.2"/>
    <n v="177.3"/>
    <n v="175.7"/>
    <n v="175.5"/>
    <x v="351"/>
    <n v="187"/>
    <n v="174.42500000000001"/>
    <n v="174.78571428571428"/>
    <n v="185.7"/>
    <n v="177.1"/>
  </r>
  <r>
    <x v="1"/>
    <x v="9"/>
    <x v="11"/>
    <n v="170.2"/>
    <n v="212.9"/>
    <n v="191.9"/>
    <n v="173.9"/>
    <n v="179.1"/>
    <n v="159.5"/>
    <n v="178.7"/>
    <n v="171.3"/>
    <n v="123.1"/>
    <n v="200.5"/>
    <n v="162.80000000000001"/>
    <n v="193.3"/>
    <n v="178.6"/>
    <n v="201.1"/>
    <n v="177.7"/>
    <n v="164.5"/>
    <n v="175.7"/>
    <n v="170.7"/>
    <n v="180.6"/>
    <n v="167.3"/>
    <n v="177.2"/>
    <n v="159.4"/>
    <n v="167.1"/>
    <n v="171.8"/>
    <n v="176"/>
    <n v="168.2"/>
    <x v="352"/>
    <n v="171.1"/>
    <n v="169.49999999999997"/>
    <n v="173.7571428571429"/>
    <n v="184.64999999999998"/>
    <n v="174.1"/>
  </r>
  <r>
    <x v="2"/>
    <x v="9"/>
    <x v="11"/>
    <n v="169.2"/>
    <n v="209"/>
    <n v="190.2"/>
    <n v="173.6"/>
    <n v="188.5"/>
    <n v="158"/>
    <n v="159.9"/>
    <n v="170.8"/>
    <n v="121.8"/>
    <n v="205.2"/>
    <n v="171"/>
    <n v="190.3"/>
    <n v="175.9"/>
    <n v="197.3"/>
    <n v="184"/>
    <n v="177"/>
    <n v="183"/>
    <n v="170.7"/>
    <n v="182"/>
    <n v="172.1"/>
    <n v="181.1"/>
    <n v="163.4"/>
    <n v="168.9"/>
    <n v="174.1"/>
    <n v="175.8"/>
    <n v="172"/>
    <x v="353"/>
    <n v="180.5"/>
    <n v="172.04999999999998"/>
    <n v="173.54285714285714"/>
    <n v="184.65"/>
    <n v="175.7"/>
  </r>
  <r>
    <x v="0"/>
    <x v="10"/>
    <x v="0"/>
    <n v="174"/>
    <n v="208.3"/>
    <n v="192.9"/>
    <n v="174.3"/>
    <n v="192.6"/>
    <n v="156.30000000000001"/>
    <n v="142.9"/>
    <n v="170.7"/>
    <n v="120.3"/>
    <n v="210.5"/>
    <n v="176.9"/>
    <n v="188.5"/>
    <n v="175"/>
    <n v="196.9"/>
    <n v="189"/>
    <n v="186.3"/>
    <n v="188.6"/>
    <n v="172.1"/>
    <n v="183.2"/>
    <n v="177.2"/>
    <n v="184.7"/>
    <n v="168.2"/>
    <n v="171.8"/>
    <n v="177.8"/>
    <n v="178.4"/>
    <n v="176.5"/>
    <x v="354"/>
    <n v="187.65"/>
    <n v="175.17500000000001"/>
    <n v="175.92857142857142"/>
    <n v="186.7"/>
    <n v="177.8"/>
  </r>
  <r>
    <x v="1"/>
    <x v="10"/>
    <x v="0"/>
    <n v="173.3"/>
    <n v="215.2"/>
    <n v="197"/>
    <n v="175.2"/>
    <n v="178"/>
    <n v="160.5"/>
    <n v="175.3"/>
    <n v="171.2"/>
    <n v="122.7"/>
    <n v="204.3"/>
    <n v="163.69999999999999"/>
    <n v="194.3"/>
    <n v="179.5"/>
    <n v="201.6"/>
    <n v="178.7"/>
    <n v="165.3"/>
    <n v="176.6"/>
    <n v="172.1"/>
    <n v="180.1"/>
    <n v="168"/>
    <n v="178.5"/>
    <n v="159.5"/>
    <n v="167.8"/>
    <n v="171.8"/>
    <n v="178.8"/>
    <n v="168.9"/>
    <x v="355"/>
    <n v="172"/>
    <n v="169.92500000000001"/>
    <n v="174.98571428571427"/>
    <n v="185.25"/>
    <n v="174.9"/>
  </r>
  <r>
    <x v="2"/>
    <x v="10"/>
    <x v="0"/>
    <n v="173.8"/>
    <n v="210.7"/>
    <n v="194.5"/>
    <n v="174.6"/>
    <n v="187.2"/>
    <n v="158.30000000000001"/>
    <n v="153.9"/>
    <n v="170.9"/>
    <n v="121.1"/>
    <n v="208.4"/>
    <n v="171.4"/>
    <n v="191.2"/>
    <n v="176.7"/>
    <n v="198.2"/>
    <n v="184.9"/>
    <n v="177.6"/>
    <n v="183.8"/>
    <n v="172.1"/>
    <n v="182"/>
    <n v="172.9"/>
    <n v="182.3"/>
    <n v="163.6"/>
    <n v="169.5"/>
    <n v="174.3"/>
    <n v="178.6"/>
    <n v="172.8"/>
    <x v="356"/>
    <n v="181.25"/>
    <n v="172.65"/>
    <n v="174.72857142857143"/>
    <n v="185.5"/>
    <n v="176.5"/>
  </r>
  <r>
    <x v="0"/>
    <x v="10"/>
    <x v="1"/>
    <n v="174.2"/>
    <n v="205.2"/>
    <n v="173.9"/>
    <n v="177"/>
    <n v="183.4"/>
    <n v="167.2"/>
    <n v="140.9"/>
    <n v="170.4"/>
    <n v="119.1"/>
    <n v="212.1"/>
    <n v="177.6"/>
    <n v="189.9"/>
    <n v="174.8"/>
    <n v="198.3"/>
    <n v="190"/>
    <n v="187"/>
    <n v="189.6"/>
    <n v="173.5"/>
    <n v="181.6"/>
    <n v="178.6"/>
    <n v="186.6"/>
    <n v="169"/>
    <n v="172.8"/>
    <n v="178.5"/>
    <n v="180.7"/>
    <n v="177.9"/>
    <x v="357"/>
    <n v="188.5"/>
    <n v="175.67500000000001"/>
    <n v="177.28571428571431"/>
    <n v="188.10000000000002"/>
    <n v="178"/>
  </r>
  <r>
    <x v="1"/>
    <x v="10"/>
    <x v="1"/>
    <n v="174.7"/>
    <n v="212.2"/>
    <n v="177.2"/>
    <n v="177.9"/>
    <n v="172.2"/>
    <n v="172.1"/>
    <n v="175.8"/>
    <n v="172.2"/>
    <n v="121.9"/>
    <n v="204.8"/>
    <n v="164.9"/>
    <n v="196.6"/>
    <n v="180.7"/>
    <n v="202.7"/>
    <n v="180.3"/>
    <n v="167"/>
    <n v="178.2"/>
    <n v="173.5"/>
    <n v="182.8"/>
    <n v="169.2"/>
    <n v="180.8"/>
    <n v="159.80000000000001"/>
    <n v="168.4"/>
    <n v="172.5"/>
    <n v="181.4"/>
    <n v="170"/>
    <x v="358"/>
    <n v="173.65"/>
    <n v="171.32499999999999"/>
    <n v="176.44285714285712"/>
    <n v="186.35"/>
    <n v="176.3"/>
  </r>
  <r>
    <x v="2"/>
    <x v="10"/>
    <x v="1"/>
    <n v="174.4"/>
    <n v="207.7"/>
    <n v="175.2"/>
    <n v="177.3"/>
    <n v="179.3"/>
    <n v="169.5"/>
    <n v="152.69999999999999"/>
    <n v="171"/>
    <n v="120"/>
    <n v="209.7"/>
    <n v="172.3"/>
    <n v="193"/>
    <n v="177"/>
    <n v="199.5"/>
    <n v="186.2"/>
    <n v="178.7"/>
    <n v="185.1"/>
    <n v="173.5"/>
    <n v="182.1"/>
    <n v="174.2"/>
    <n v="184.4"/>
    <n v="164.2"/>
    <n v="170.3"/>
    <n v="175"/>
    <n v="181"/>
    <n v="174.1"/>
    <x v="359"/>
    <n v="182.45"/>
    <n v="173.5"/>
    <n v="176.14285714285714"/>
    <n v="186.8"/>
    <n v="177.2"/>
  </r>
  <r>
    <x v="0"/>
    <x v="10"/>
    <x v="2"/>
    <n v="174.3"/>
    <n v="205.2"/>
    <n v="173.9"/>
    <n v="177"/>
    <n v="183.3"/>
    <n v="167.2"/>
    <n v="140.9"/>
    <n v="170.5"/>
    <n v="119.1"/>
    <n v="212.1"/>
    <n v="177.6"/>
    <n v="189.9"/>
    <n v="174.8"/>
    <n v="198.4"/>
    <n v="190"/>
    <n v="187"/>
    <n v="189.6"/>
    <n v="173.5"/>
    <n v="181.4"/>
    <n v="178.6"/>
    <n v="186.6"/>
    <n v="169"/>
    <n v="172.8"/>
    <n v="178.5"/>
    <n v="180.7"/>
    <n v="177.9"/>
    <x v="360"/>
    <n v="188.5"/>
    <n v="175.625"/>
    <n v="177.84285714285716"/>
    <n v="188.15"/>
    <n v="178"/>
  </r>
  <r>
    <x v="1"/>
    <x v="10"/>
    <x v="2"/>
    <n v="174.7"/>
    <n v="212.2"/>
    <n v="177.2"/>
    <n v="177.9"/>
    <n v="172.2"/>
    <n v="172.1"/>
    <n v="175.9"/>
    <n v="172.2"/>
    <n v="121.9"/>
    <n v="204.8"/>
    <n v="164.9"/>
    <n v="196.6"/>
    <n v="180.8"/>
    <n v="202.7"/>
    <n v="180.2"/>
    <n v="167"/>
    <n v="178.2"/>
    <n v="173.5"/>
    <n v="182.6"/>
    <n v="169.2"/>
    <n v="180.8"/>
    <n v="159.80000000000001"/>
    <n v="168.4"/>
    <n v="172.5"/>
    <n v="181.5"/>
    <n v="170"/>
    <x v="361"/>
    <n v="173.6"/>
    <n v="171.27499999999998"/>
    <n v="176.45714285714283"/>
    <n v="186.35"/>
    <n v="176.3"/>
  </r>
  <r>
    <x v="2"/>
    <x v="10"/>
    <x v="2"/>
    <n v="174.4"/>
    <n v="207.7"/>
    <n v="175.2"/>
    <n v="177.3"/>
    <n v="179.2"/>
    <n v="169.5"/>
    <n v="152.80000000000001"/>
    <n v="171.1"/>
    <n v="120"/>
    <n v="209.7"/>
    <n v="172.3"/>
    <n v="193"/>
    <n v="177"/>
    <n v="199.5"/>
    <n v="186.1"/>
    <n v="178.7"/>
    <n v="185.1"/>
    <n v="173.5"/>
    <n v="181.9"/>
    <n v="174.2"/>
    <n v="184.4"/>
    <n v="164.2"/>
    <n v="170.3"/>
    <n v="175"/>
    <n v="181"/>
    <n v="174.1"/>
    <x v="362"/>
    <n v="182.39999999999998"/>
    <n v="173.45"/>
    <n v="176.15714285714284"/>
    <n v="186.8"/>
    <n v="177.2"/>
  </r>
  <r>
    <x v="0"/>
    <x v="10"/>
    <x v="3"/>
    <n v="173.3"/>
    <n v="206.9"/>
    <n v="167.9"/>
    <n v="178.2"/>
    <n v="178.5"/>
    <n v="173.7"/>
    <n v="142.80000000000001"/>
    <n v="172.8"/>
    <n v="120.4"/>
    <n v="215.5"/>
    <n v="178.2"/>
    <n v="190.5"/>
    <n v="175.5"/>
    <n v="199.5"/>
    <n v="190.7"/>
    <n v="187.3"/>
    <n v="190.2"/>
    <n v="175.2"/>
    <n v="181.5"/>
    <n v="179.1"/>
    <n v="187.2"/>
    <n v="169.4"/>
    <n v="173.2"/>
    <n v="179.4"/>
    <n v="183.8"/>
    <n v="178.9"/>
    <x v="363"/>
    <n v="189"/>
    <n v="176.29999999999998"/>
    <n v="178.55714285714288"/>
    <n v="189.2"/>
    <n v="178.8"/>
  </r>
  <r>
    <x v="1"/>
    <x v="10"/>
    <x v="3"/>
    <n v="174.8"/>
    <n v="213.7"/>
    <n v="172.4"/>
    <n v="178.8"/>
    <n v="168.7"/>
    <n v="179.2"/>
    <n v="179.9"/>
    <n v="174.7"/>
    <n v="123.1"/>
    <n v="207.8"/>
    <n v="165.5"/>
    <n v="197"/>
    <n v="182.1"/>
    <n v="203.5"/>
    <n v="181"/>
    <n v="167.7"/>
    <n v="178.9"/>
    <n v="175.2"/>
    <n v="182.1"/>
    <n v="169.6"/>
    <n v="181.5"/>
    <n v="160.1"/>
    <n v="168.8"/>
    <n v="174.2"/>
    <n v="184.4"/>
    <n v="170.9"/>
    <x v="364"/>
    <n v="174.35"/>
    <n v="171.75"/>
    <n v="177.90000000000003"/>
    <n v="187.2"/>
    <n v="177.4"/>
  </r>
  <r>
    <x v="2"/>
    <x v="10"/>
    <x v="3"/>
    <n v="173.8"/>
    <n v="209.3"/>
    <n v="169.6"/>
    <n v="178.4"/>
    <n v="174.9"/>
    <n v="176.3"/>
    <n v="155.4"/>
    <n v="173.4"/>
    <n v="121.3"/>
    <n v="212.9"/>
    <n v="172.9"/>
    <n v="193.5"/>
    <n v="177.9"/>
    <n v="200.6"/>
    <n v="186.9"/>
    <n v="179.2"/>
    <n v="185.7"/>
    <n v="175.2"/>
    <n v="181.7"/>
    <n v="174.6"/>
    <n v="185"/>
    <n v="164.5"/>
    <n v="170.7"/>
    <n v="176.4"/>
    <n v="184"/>
    <n v="175"/>
    <x v="365"/>
    <n v="183.05"/>
    <n v="174"/>
    <n v="177.64285714285714"/>
    <n v="187.8"/>
    <n v="178.1"/>
  </r>
  <r>
    <x v="0"/>
    <x v="10"/>
    <x v="4"/>
    <n v="173.2"/>
    <n v="211.5"/>
    <n v="171"/>
    <n v="179.6"/>
    <n v="173.3"/>
    <n v="169"/>
    <n v="148.69999999999999"/>
    <n v="174.9"/>
    <n v="121.9"/>
    <n v="221"/>
    <n v="178.7"/>
    <n v="191.1"/>
    <n v="176.8"/>
    <n v="199.9"/>
    <n v="191.2"/>
    <n v="187.9"/>
    <n v="190.8"/>
    <n v="175.6"/>
    <n v="182.5"/>
    <n v="179.8"/>
    <n v="187.8"/>
    <n v="169.7"/>
    <n v="173.8"/>
    <n v="180.3"/>
    <n v="184.9"/>
    <n v="179.5"/>
    <x v="366"/>
    <n v="189.55"/>
    <n v="176.90000000000003"/>
    <n v="179.70000000000002"/>
    <n v="189.7"/>
    <n v="179.8"/>
  </r>
  <r>
    <x v="1"/>
    <x v="10"/>
    <x v="4"/>
    <n v="174.7"/>
    <n v="219.4"/>
    <n v="176.7"/>
    <n v="179.4"/>
    <n v="164.4"/>
    <n v="175.8"/>
    <n v="185"/>
    <n v="176.9"/>
    <n v="124.2"/>
    <n v="211.9"/>
    <n v="165.9"/>
    <n v="197.7"/>
    <n v="183.1"/>
    <n v="204.2"/>
    <n v="181.3"/>
    <n v="168.1"/>
    <n v="179.3"/>
    <n v="175.6"/>
    <n v="183.4"/>
    <n v="170.1"/>
    <n v="182.2"/>
    <n v="160.4"/>
    <n v="169.2"/>
    <n v="174.8"/>
    <n v="185.6"/>
    <n v="171.6"/>
    <x v="367"/>
    <n v="174.7"/>
    <n v="172.375"/>
    <n v="178.68571428571425"/>
    <n v="187.89999999999998"/>
    <n v="178.2"/>
  </r>
  <r>
    <x v="2"/>
    <x v="10"/>
    <x v="4"/>
    <n v="173.7"/>
    <n v="214.3"/>
    <n v="173.2"/>
    <n v="179.5"/>
    <n v="170"/>
    <n v="172.2"/>
    <n v="161"/>
    <n v="175.6"/>
    <n v="122.7"/>
    <n v="218"/>
    <n v="173.4"/>
    <n v="194.2"/>
    <n v="179.1"/>
    <n v="201"/>
    <n v="187.3"/>
    <n v="179.7"/>
    <n v="186.2"/>
    <n v="175.6"/>
    <n v="182.8"/>
    <n v="175.2"/>
    <n v="185.7"/>
    <n v="164.8"/>
    <n v="171.2"/>
    <n v="177.1"/>
    <n v="185.2"/>
    <n v="175.7"/>
    <x v="368"/>
    <n v="183.5"/>
    <n v="174.59999999999997"/>
    <n v="178.4"/>
    <n v="188.35"/>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3FCC11-7ACE-4DE1-A87A-D5CA78C7D8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15:C28" firstHeaderRow="1" firstDataRow="1" firstDataCol="1"/>
  <pivotFields count="30">
    <pivotField showAll="0"/>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Average of Egg" fld="5" subtotal="average" baseField="0" baseItem="0"/>
  </dataFields>
  <formats count="2">
    <format dxfId="1">
      <pivotArea collapsedLevelsAreSubtotals="1" fieldPosition="0">
        <references count="1">
          <reference field="1" count="11">
            <x v="0"/>
            <x v="1"/>
            <x v="2"/>
            <x v="3"/>
            <x v="4"/>
            <x v="5"/>
            <x v="6"/>
            <x v="7"/>
            <x v="8"/>
            <x v="9"/>
            <x v="10"/>
          </reference>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AA38B-893E-4F09-83E5-932B37F5F7FB}"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Year" colHeaderCaption="">
  <location ref="T67:V75" firstHeaderRow="1" firstDataRow="2" firstDataCol="1" rowPageCount="1" colPageCount="1"/>
  <pivotFields count="35">
    <pivotField axis="axisPage" showAll="0">
      <items count="4">
        <item x="0"/>
        <item x="2"/>
        <item x="1"/>
        <item t="default"/>
      </items>
    </pivotField>
    <pivotField axis="axisRow" showAll="0">
      <items count="12">
        <item h="1" x="0"/>
        <item h="1" x="1"/>
        <item h="1" x="2"/>
        <item h="1" x="3"/>
        <item x="4"/>
        <item x="5"/>
        <item x="6"/>
        <item x="7"/>
        <item x="8"/>
        <item x="9"/>
        <item h="1" x="10"/>
        <item t="default"/>
      </items>
    </pivotField>
    <pivotField axis="axisCol" multipleItemSelectionAllowed="1" showAll="0">
      <items count="13">
        <item x="0"/>
        <item h="1" x="1"/>
        <item h="1" x="2"/>
        <item h="1" x="3"/>
        <item h="1" x="4"/>
        <item h="1" x="5"/>
        <item h="1" x="6"/>
        <item h="1" x="7"/>
        <item h="1" x="8"/>
        <item h="1" x="9"/>
        <item h="1"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370">
        <item x="0"/>
        <item x="2"/>
        <item x="1"/>
        <item x="3"/>
        <item x="6"/>
        <item x="8"/>
        <item x="5"/>
        <item x="9"/>
        <item x="7"/>
        <item x="11"/>
        <item x="4"/>
        <item x="12"/>
        <item x="10"/>
        <item x="14"/>
        <item x="13"/>
        <item x="15"/>
        <item x="17"/>
        <item x="18"/>
        <item x="20"/>
        <item x="21"/>
        <item x="16"/>
        <item x="40"/>
        <item x="23"/>
        <item x="41"/>
        <item x="39"/>
        <item x="43"/>
        <item x="37"/>
        <item x="38"/>
        <item x="36"/>
        <item x="24"/>
        <item x="19"/>
        <item x="44"/>
        <item x="26"/>
        <item x="42"/>
        <item x="25"/>
        <item x="46"/>
        <item x="47"/>
        <item x="22"/>
        <item x="34"/>
        <item x="45"/>
        <item x="27"/>
        <item x="35"/>
        <item x="29"/>
        <item x="33"/>
        <item x="48"/>
        <item x="28"/>
        <item x="50"/>
        <item x="49"/>
        <item x="51"/>
        <item x="53"/>
        <item x="30"/>
        <item x="32"/>
        <item x="31"/>
        <item x="52"/>
        <item x="54"/>
        <item x="79"/>
        <item x="72"/>
        <item x="80"/>
        <item x="74"/>
        <item x="77"/>
        <item x="69"/>
        <item x="76"/>
        <item x="75"/>
        <item x="71"/>
        <item x="78"/>
        <item x="73"/>
        <item x="82"/>
        <item x="56"/>
        <item x="83"/>
        <item x="70"/>
        <item x="81"/>
        <item x="63"/>
        <item x="57"/>
        <item x="66"/>
        <item x="65"/>
        <item x="60"/>
        <item x="68"/>
        <item x="62"/>
        <item x="64"/>
        <item x="67"/>
        <item x="84"/>
        <item x="86"/>
        <item x="61"/>
        <item x="59"/>
        <item x="55"/>
        <item x="85"/>
        <item x="58"/>
        <item x="87"/>
        <item x="89"/>
        <item x="90"/>
        <item x="92"/>
        <item x="88"/>
        <item x="91"/>
        <item x="93"/>
        <item x="95"/>
        <item x="96"/>
        <item x="98"/>
        <item x="94"/>
        <item x="97"/>
        <item x="115"/>
        <item x="99"/>
        <item x="116"/>
        <item x="101"/>
        <item x="112"/>
        <item x="113"/>
        <item x="105"/>
        <item x="111"/>
        <item x="114"/>
        <item x="102"/>
        <item x="107"/>
        <item x="108"/>
        <item x="104"/>
        <item x="100"/>
        <item x="110"/>
        <item x="106"/>
        <item x="119"/>
        <item x="117"/>
        <item x="109"/>
        <item x="151"/>
        <item x="148"/>
        <item x="118"/>
        <item x="154"/>
        <item x="103"/>
        <item x="157"/>
        <item x="186"/>
        <item x="145"/>
        <item x="189"/>
        <item x="155"/>
        <item x="152"/>
        <item x="158"/>
        <item x="192"/>
        <item x="149"/>
        <item x="120"/>
        <item x="183"/>
        <item x="153"/>
        <item x="156"/>
        <item x="146"/>
        <item x="150"/>
        <item x="160"/>
        <item x="122"/>
        <item x="142"/>
        <item x="161"/>
        <item x="147"/>
        <item x="144"/>
        <item x="159"/>
        <item x="143"/>
        <item x="216"/>
        <item x="195"/>
        <item x="213"/>
        <item x="204"/>
        <item x="180"/>
        <item x="168"/>
        <item x="121"/>
        <item x="123"/>
        <item x="141"/>
        <item x="207"/>
        <item x="217"/>
        <item x="219"/>
        <item x="210"/>
        <item x="187"/>
        <item x="190"/>
        <item x="139"/>
        <item x="133"/>
        <item x="193"/>
        <item x="215"/>
        <item x="218"/>
        <item x="184"/>
        <item x="140"/>
        <item x="125"/>
        <item x="220"/>
        <item x="214"/>
        <item x="222"/>
        <item x="171"/>
        <item x="136"/>
        <item x="134"/>
        <item x="201"/>
        <item x="138"/>
        <item x="162"/>
        <item x="177"/>
        <item x="221"/>
        <item x="137"/>
        <item x="163"/>
        <item x="198"/>
        <item x="169"/>
        <item x="165"/>
        <item x="126"/>
        <item x="223"/>
        <item x="132"/>
        <item x="135"/>
        <item x="212"/>
        <item x="196"/>
        <item x="211"/>
        <item x="208"/>
        <item x="225"/>
        <item x="205"/>
        <item x="129"/>
        <item x="172"/>
        <item x="131"/>
        <item x="181"/>
        <item x="188"/>
        <item x="206"/>
        <item x="182"/>
        <item x="226"/>
        <item x="166"/>
        <item x="191"/>
        <item x="185"/>
        <item x="167"/>
        <item x="128"/>
        <item x="130"/>
        <item x="209"/>
        <item x="224"/>
        <item x="124"/>
        <item x="194"/>
        <item x="170"/>
        <item x="228"/>
        <item x="164"/>
        <item x="199"/>
        <item x="178"/>
        <item x="174"/>
        <item x="202"/>
        <item x="203"/>
        <item x="179"/>
        <item x="229"/>
        <item x="175"/>
        <item x="227"/>
        <item x="197"/>
        <item x="231"/>
        <item x="127"/>
        <item x="176"/>
        <item x="173"/>
        <item x="200"/>
        <item x="232"/>
        <item x="230"/>
        <item x="235"/>
        <item x="234"/>
        <item x="237"/>
        <item x="238"/>
        <item x="233"/>
        <item x="240"/>
        <item x="236"/>
        <item x="239"/>
        <item x="241"/>
        <item x="243"/>
        <item x="256"/>
        <item x="258"/>
        <item x="257"/>
        <item x="242"/>
        <item x="244"/>
        <item x="246"/>
        <item x="253"/>
        <item x="255"/>
        <item x="254"/>
        <item x="245"/>
        <item x="250"/>
        <item x="247"/>
        <item x="252"/>
        <item x="251"/>
        <item x="249"/>
        <item x="259"/>
        <item x="262"/>
        <item x="265"/>
        <item x="248"/>
        <item x="261"/>
        <item x="264"/>
        <item x="267"/>
        <item x="260"/>
        <item x="268"/>
        <item x="263"/>
        <item x="271"/>
        <item x="266"/>
        <item x="270"/>
        <item x="273"/>
        <item x="269"/>
        <item x="286"/>
        <item x="289"/>
        <item x="274"/>
        <item x="272"/>
        <item x="288"/>
        <item x="291"/>
        <item x="276"/>
        <item x="292"/>
        <item x="290"/>
        <item x="287"/>
        <item x="283"/>
        <item x="294"/>
        <item x="285"/>
        <item x="275"/>
        <item x="277"/>
        <item x="293"/>
        <item x="279"/>
        <item x="284"/>
        <item x="280"/>
        <item x="295"/>
        <item x="282"/>
        <item x="297"/>
        <item x="278"/>
        <item x="281"/>
        <item x="296"/>
        <item x="298"/>
        <item x="304"/>
        <item x="301"/>
        <item x="300"/>
        <item x="307"/>
        <item x="306"/>
        <item x="303"/>
        <item x="321"/>
        <item x="299"/>
        <item x="318"/>
        <item x="305"/>
        <item x="308"/>
        <item x="323"/>
        <item x="320"/>
        <item x="309"/>
        <item x="315"/>
        <item x="302"/>
        <item x="311"/>
        <item x="324"/>
        <item x="317"/>
        <item x="322"/>
        <item x="312"/>
        <item x="326"/>
        <item x="319"/>
        <item x="314"/>
        <item x="325"/>
        <item x="310"/>
        <item x="316"/>
        <item x="327"/>
        <item x="329"/>
        <item x="313"/>
        <item x="328"/>
        <item x="330"/>
        <item x="332"/>
        <item x="333"/>
        <item x="336"/>
        <item x="339"/>
        <item x="331"/>
        <item x="335"/>
        <item x="357"/>
        <item x="360"/>
        <item x="338"/>
        <item x="342"/>
        <item x="341"/>
        <item x="363"/>
        <item x="359"/>
        <item x="362"/>
        <item x="351"/>
        <item x="344"/>
        <item x="345"/>
        <item x="353"/>
        <item x="334"/>
        <item x="354"/>
        <item x="348"/>
        <item x="365"/>
        <item x="337"/>
        <item x="340"/>
        <item x="366"/>
        <item x="356"/>
        <item x="352"/>
        <item x="347"/>
        <item x="350"/>
        <item x="358"/>
        <item x="361"/>
        <item x="343"/>
        <item x="368"/>
        <item x="355"/>
        <item x="349"/>
        <item x="364"/>
        <item x="346"/>
        <item x="367"/>
        <item t="default"/>
      </items>
    </pivotField>
    <pivotField dataField="1" numFmtId="164" showAll="0"/>
    <pivotField numFmtId="164" showAll="0"/>
    <pivotField numFmtId="164" showAll="0"/>
    <pivotField numFmtId="164" showAll="0"/>
    <pivotField showAll="0"/>
  </pivotFields>
  <rowFields count="1">
    <field x="1"/>
  </rowFields>
  <rowItems count="7">
    <i>
      <x v="4"/>
    </i>
    <i>
      <x v="5"/>
    </i>
    <i>
      <x v="6"/>
    </i>
    <i>
      <x v="7"/>
    </i>
    <i>
      <x v="8"/>
    </i>
    <i>
      <x v="9"/>
    </i>
    <i t="grand">
      <x/>
    </i>
  </rowItems>
  <colFields count="1">
    <field x="2"/>
  </colFields>
  <colItems count="2">
    <i>
      <x/>
    </i>
    <i>
      <x v="11"/>
    </i>
  </colItems>
  <pageFields count="1">
    <pageField fld="0" item="1" hier="-1"/>
  </pageFields>
  <dataFields count="1">
    <dataField name="CPI Index of Clothing &amp; Footwears" fld="3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B3E8C-E0C7-4730-AD75-51BDC5B6DA2F}"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Year" colHeaderCaption="">
  <location ref="M67:O75" firstHeaderRow="1" firstDataRow="2" firstDataCol="1" rowPageCount="1" colPageCount="1"/>
  <pivotFields count="35">
    <pivotField axis="axisPage" showAll="0">
      <items count="4">
        <item x="0"/>
        <item x="2"/>
        <item x="1"/>
        <item t="default"/>
      </items>
    </pivotField>
    <pivotField axis="axisRow" showAll="0">
      <items count="12">
        <item h="1" x="0"/>
        <item h="1" x="1"/>
        <item h="1" x="2"/>
        <item h="1" x="3"/>
        <item x="4"/>
        <item x="5"/>
        <item x="6"/>
        <item x="7"/>
        <item x="8"/>
        <item x="9"/>
        <item h="1" x="10"/>
        <item t="default"/>
      </items>
    </pivotField>
    <pivotField axis="axisCol" multipleItemSelectionAllowed="1" showAll="0">
      <items count="13">
        <item x="0"/>
        <item h="1" x="1"/>
        <item h="1" x="2"/>
        <item h="1" x="3"/>
        <item h="1" x="4"/>
        <item h="1" x="5"/>
        <item h="1" x="6"/>
        <item h="1" x="7"/>
        <item h="1" x="8"/>
        <item h="1" x="9"/>
        <item h="1"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items count="370">
        <item x="0"/>
        <item x="2"/>
        <item x="1"/>
        <item x="3"/>
        <item x="6"/>
        <item x="8"/>
        <item x="5"/>
        <item x="9"/>
        <item x="7"/>
        <item x="11"/>
        <item x="4"/>
        <item x="12"/>
        <item x="10"/>
        <item x="14"/>
        <item x="13"/>
        <item x="15"/>
        <item x="17"/>
        <item x="18"/>
        <item x="20"/>
        <item x="21"/>
        <item x="16"/>
        <item x="40"/>
        <item x="23"/>
        <item x="41"/>
        <item x="39"/>
        <item x="43"/>
        <item x="37"/>
        <item x="38"/>
        <item x="36"/>
        <item x="24"/>
        <item x="19"/>
        <item x="44"/>
        <item x="26"/>
        <item x="42"/>
        <item x="25"/>
        <item x="46"/>
        <item x="47"/>
        <item x="22"/>
        <item x="34"/>
        <item x="45"/>
        <item x="27"/>
        <item x="35"/>
        <item x="29"/>
        <item x="33"/>
        <item x="48"/>
        <item x="28"/>
        <item x="50"/>
        <item x="49"/>
        <item x="51"/>
        <item x="53"/>
        <item x="30"/>
        <item x="32"/>
        <item x="31"/>
        <item x="52"/>
        <item x="54"/>
        <item x="79"/>
        <item x="72"/>
        <item x="80"/>
        <item x="74"/>
        <item x="77"/>
        <item x="69"/>
        <item x="76"/>
        <item x="75"/>
        <item x="71"/>
        <item x="78"/>
        <item x="73"/>
        <item x="82"/>
        <item x="56"/>
        <item x="83"/>
        <item x="70"/>
        <item x="81"/>
        <item x="63"/>
        <item x="57"/>
        <item x="66"/>
        <item x="65"/>
        <item x="60"/>
        <item x="68"/>
        <item x="62"/>
        <item x="64"/>
        <item x="67"/>
        <item x="84"/>
        <item x="86"/>
        <item x="61"/>
        <item x="59"/>
        <item x="55"/>
        <item x="85"/>
        <item x="58"/>
        <item x="87"/>
        <item x="89"/>
        <item x="90"/>
        <item x="92"/>
        <item x="88"/>
        <item x="91"/>
        <item x="93"/>
        <item x="95"/>
        <item x="96"/>
        <item x="98"/>
        <item x="94"/>
        <item x="97"/>
        <item x="115"/>
        <item x="99"/>
        <item x="116"/>
        <item x="101"/>
        <item x="112"/>
        <item x="113"/>
        <item x="105"/>
        <item x="111"/>
        <item x="114"/>
        <item x="102"/>
        <item x="107"/>
        <item x="108"/>
        <item x="104"/>
        <item x="100"/>
        <item x="110"/>
        <item x="106"/>
        <item x="119"/>
        <item x="117"/>
        <item x="109"/>
        <item x="151"/>
        <item x="148"/>
        <item x="118"/>
        <item x="154"/>
        <item x="103"/>
        <item x="157"/>
        <item x="186"/>
        <item x="145"/>
        <item x="189"/>
        <item x="155"/>
        <item x="152"/>
        <item x="158"/>
        <item x="192"/>
        <item x="149"/>
        <item x="120"/>
        <item x="183"/>
        <item x="153"/>
        <item x="156"/>
        <item x="146"/>
        <item x="150"/>
        <item x="160"/>
        <item x="122"/>
        <item x="142"/>
        <item x="161"/>
        <item x="147"/>
        <item x="144"/>
        <item x="159"/>
        <item x="143"/>
        <item x="216"/>
        <item x="195"/>
        <item x="213"/>
        <item x="204"/>
        <item x="180"/>
        <item x="168"/>
        <item x="121"/>
        <item x="123"/>
        <item x="141"/>
        <item x="207"/>
        <item x="217"/>
        <item x="219"/>
        <item x="210"/>
        <item x="187"/>
        <item x="190"/>
        <item x="139"/>
        <item x="133"/>
        <item x="193"/>
        <item x="215"/>
        <item x="218"/>
        <item x="184"/>
        <item x="140"/>
        <item x="125"/>
        <item x="220"/>
        <item x="214"/>
        <item x="222"/>
        <item x="171"/>
        <item x="136"/>
        <item x="134"/>
        <item x="201"/>
        <item x="138"/>
        <item x="162"/>
        <item x="177"/>
        <item x="221"/>
        <item x="137"/>
        <item x="163"/>
        <item x="198"/>
        <item x="169"/>
        <item x="165"/>
        <item x="126"/>
        <item x="223"/>
        <item x="132"/>
        <item x="135"/>
        <item x="212"/>
        <item x="196"/>
        <item x="211"/>
        <item x="208"/>
        <item x="225"/>
        <item x="205"/>
        <item x="129"/>
        <item x="172"/>
        <item x="131"/>
        <item x="181"/>
        <item x="188"/>
        <item x="206"/>
        <item x="182"/>
        <item x="226"/>
        <item x="166"/>
        <item x="191"/>
        <item x="185"/>
        <item x="167"/>
        <item x="128"/>
        <item x="130"/>
        <item x="209"/>
        <item x="224"/>
        <item x="124"/>
        <item x="194"/>
        <item x="170"/>
        <item x="228"/>
        <item x="164"/>
        <item x="199"/>
        <item x="178"/>
        <item x="174"/>
        <item x="202"/>
        <item x="203"/>
        <item x="179"/>
        <item x="229"/>
        <item x="175"/>
        <item x="227"/>
        <item x="197"/>
        <item x="231"/>
        <item x="127"/>
        <item x="176"/>
        <item x="173"/>
        <item x="200"/>
        <item x="232"/>
        <item x="230"/>
        <item x="235"/>
        <item x="234"/>
        <item x="237"/>
        <item x="238"/>
        <item x="233"/>
        <item x="240"/>
        <item x="236"/>
        <item x="239"/>
        <item x="241"/>
        <item x="243"/>
        <item x="256"/>
        <item x="258"/>
        <item x="257"/>
        <item x="242"/>
        <item x="244"/>
        <item x="246"/>
        <item x="253"/>
        <item x="255"/>
        <item x="254"/>
        <item x="245"/>
        <item x="250"/>
        <item x="247"/>
        <item x="252"/>
        <item x="251"/>
        <item x="249"/>
        <item x="259"/>
        <item x="262"/>
        <item x="265"/>
        <item x="248"/>
        <item x="261"/>
        <item x="264"/>
        <item x="267"/>
        <item x="260"/>
        <item x="268"/>
        <item x="263"/>
        <item x="271"/>
        <item x="266"/>
        <item x="270"/>
        <item x="273"/>
        <item x="269"/>
        <item x="286"/>
        <item x="289"/>
        <item x="274"/>
        <item x="272"/>
        <item x="288"/>
        <item x="291"/>
        <item x="276"/>
        <item x="292"/>
        <item x="290"/>
        <item x="287"/>
        <item x="283"/>
        <item x="294"/>
        <item x="285"/>
        <item x="275"/>
        <item x="277"/>
        <item x="293"/>
        <item x="279"/>
        <item x="284"/>
        <item x="280"/>
        <item x="295"/>
        <item x="282"/>
        <item x="297"/>
        <item x="278"/>
        <item x="281"/>
        <item x="296"/>
        <item x="298"/>
        <item x="304"/>
        <item x="301"/>
        <item x="300"/>
        <item x="307"/>
        <item x="306"/>
        <item x="303"/>
        <item x="321"/>
        <item x="299"/>
        <item x="318"/>
        <item x="305"/>
        <item x="308"/>
        <item x="323"/>
        <item x="320"/>
        <item x="309"/>
        <item x="315"/>
        <item x="302"/>
        <item x="311"/>
        <item x="324"/>
        <item x="317"/>
        <item x="322"/>
        <item x="312"/>
        <item x="326"/>
        <item x="319"/>
        <item x="314"/>
        <item x="325"/>
        <item x="310"/>
        <item x="316"/>
        <item x="327"/>
        <item x="329"/>
        <item x="313"/>
        <item x="328"/>
        <item x="330"/>
        <item x="332"/>
        <item x="333"/>
        <item x="336"/>
        <item x="339"/>
        <item x="331"/>
        <item x="335"/>
        <item x="357"/>
        <item x="360"/>
        <item x="338"/>
        <item x="342"/>
        <item x="341"/>
        <item x="363"/>
        <item x="359"/>
        <item x="362"/>
        <item x="351"/>
        <item x="344"/>
        <item x="345"/>
        <item x="353"/>
        <item x="334"/>
        <item x="354"/>
        <item x="348"/>
        <item x="365"/>
        <item x="337"/>
        <item x="340"/>
        <item x="366"/>
        <item x="356"/>
        <item x="352"/>
        <item x="347"/>
        <item x="350"/>
        <item x="358"/>
        <item x="361"/>
        <item x="343"/>
        <item x="368"/>
        <item x="355"/>
        <item x="349"/>
        <item x="364"/>
        <item x="346"/>
        <item x="367"/>
        <item t="default"/>
      </items>
    </pivotField>
    <pivotField numFmtId="164" showAll="0"/>
    <pivotField numFmtId="164" showAll="0"/>
    <pivotField numFmtId="164" showAll="0"/>
    <pivotField numFmtId="164" showAll="0"/>
    <pivotField showAll="0"/>
  </pivotFields>
  <rowFields count="1">
    <field x="1"/>
  </rowFields>
  <rowItems count="7">
    <i>
      <x v="4"/>
    </i>
    <i>
      <x v="5"/>
    </i>
    <i>
      <x v="6"/>
    </i>
    <i>
      <x v="7"/>
    </i>
    <i>
      <x v="8"/>
    </i>
    <i>
      <x v="9"/>
    </i>
    <i t="grand">
      <x/>
    </i>
  </rowItems>
  <colFields count="1">
    <field x="2"/>
  </colFields>
  <colItems count="2">
    <i>
      <x/>
    </i>
    <i>
      <x v="11"/>
    </i>
  </colItems>
  <pageFields count="1">
    <pageField fld="0" item="1" hier="-1"/>
  </pageFields>
  <dataFields count="1">
    <dataField name="CPI Index of Edible Items" fld="2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2BFD82-1555-4A7C-8AA9-3A4671A79796}"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Year" colHeaderCaption="">
  <location ref="Y67:AA75" firstHeaderRow="1" firstDataRow="2" firstDataCol="1" rowPageCount="1" colPageCount="1"/>
  <pivotFields count="35">
    <pivotField axis="axisPage" showAll="0">
      <items count="4">
        <item x="0"/>
        <item x="2"/>
        <item x="1"/>
        <item t="default"/>
      </items>
    </pivotField>
    <pivotField axis="axisRow" showAll="0">
      <items count="12">
        <item h="1" x="0"/>
        <item h="1" x="1"/>
        <item h="1" x="2"/>
        <item h="1" x="3"/>
        <item x="4"/>
        <item x="5"/>
        <item x="6"/>
        <item x="7"/>
        <item x="8"/>
        <item x="9"/>
        <item h="1" x="10"/>
        <item t="default"/>
      </items>
    </pivotField>
    <pivotField axis="axisCol" multipleItemSelectionAllowed="1" showAll="0">
      <items count="13">
        <item x="0"/>
        <item h="1" x="1"/>
        <item h="1" x="2"/>
        <item h="1" x="3"/>
        <item h="1" x="4"/>
        <item h="1" x="5"/>
        <item h="1" x="6"/>
        <item h="1" x="7"/>
        <item h="1" x="8"/>
        <item h="1" x="9"/>
        <item h="1"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370">
        <item x="0"/>
        <item x="2"/>
        <item x="1"/>
        <item x="3"/>
        <item x="6"/>
        <item x="8"/>
        <item x="5"/>
        <item x="9"/>
        <item x="7"/>
        <item x="11"/>
        <item x="4"/>
        <item x="12"/>
        <item x="10"/>
        <item x="14"/>
        <item x="13"/>
        <item x="15"/>
        <item x="17"/>
        <item x="18"/>
        <item x="20"/>
        <item x="21"/>
        <item x="16"/>
        <item x="40"/>
        <item x="23"/>
        <item x="41"/>
        <item x="39"/>
        <item x="43"/>
        <item x="37"/>
        <item x="38"/>
        <item x="36"/>
        <item x="24"/>
        <item x="19"/>
        <item x="44"/>
        <item x="26"/>
        <item x="42"/>
        <item x="25"/>
        <item x="46"/>
        <item x="47"/>
        <item x="22"/>
        <item x="34"/>
        <item x="45"/>
        <item x="27"/>
        <item x="35"/>
        <item x="29"/>
        <item x="33"/>
        <item x="48"/>
        <item x="28"/>
        <item x="50"/>
        <item x="49"/>
        <item x="51"/>
        <item x="53"/>
        <item x="30"/>
        <item x="32"/>
        <item x="31"/>
        <item x="52"/>
        <item x="54"/>
        <item x="79"/>
        <item x="72"/>
        <item x="80"/>
        <item x="74"/>
        <item x="77"/>
        <item x="69"/>
        <item x="76"/>
        <item x="75"/>
        <item x="71"/>
        <item x="78"/>
        <item x="73"/>
        <item x="82"/>
        <item x="56"/>
        <item x="83"/>
        <item x="70"/>
        <item x="81"/>
        <item x="63"/>
        <item x="57"/>
        <item x="66"/>
        <item x="65"/>
        <item x="60"/>
        <item x="68"/>
        <item x="62"/>
        <item x="64"/>
        <item x="67"/>
        <item x="84"/>
        <item x="86"/>
        <item x="61"/>
        <item x="59"/>
        <item x="55"/>
        <item x="85"/>
        <item x="58"/>
        <item x="87"/>
        <item x="89"/>
        <item x="90"/>
        <item x="92"/>
        <item x="88"/>
        <item x="91"/>
        <item x="93"/>
        <item x="95"/>
        <item x="96"/>
        <item x="98"/>
        <item x="94"/>
        <item x="97"/>
        <item x="115"/>
        <item x="99"/>
        <item x="116"/>
        <item x="101"/>
        <item x="112"/>
        <item x="113"/>
        <item x="105"/>
        <item x="111"/>
        <item x="114"/>
        <item x="102"/>
        <item x="107"/>
        <item x="108"/>
        <item x="104"/>
        <item x="100"/>
        <item x="110"/>
        <item x="106"/>
        <item x="119"/>
        <item x="117"/>
        <item x="109"/>
        <item x="151"/>
        <item x="148"/>
        <item x="118"/>
        <item x="154"/>
        <item x="103"/>
        <item x="157"/>
        <item x="186"/>
        <item x="145"/>
        <item x="189"/>
        <item x="155"/>
        <item x="152"/>
        <item x="158"/>
        <item x="192"/>
        <item x="149"/>
        <item x="120"/>
        <item x="183"/>
        <item x="153"/>
        <item x="156"/>
        <item x="146"/>
        <item x="150"/>
        <item x="160"/>
        <item x="122"/>
        <item x="142"/>
        <item x="161"/>
        <item x="147"/>
        <item x="144"/>
        <item x="159"/>
        <item x="143"/>
        <item x="216"/>
        <item x="195"/>
        <item x="213"/>
        <item x="204"/>
        <item x="180"/>
        <item x="168"/>
        <item x="121"/>
        <item x="123"/>
        <item x="141"/>
        <item x="207"/>
        <item x="217"/>
        <item x="219"/>
        <item x="210"/>
        <item x="187"/>
        <item x="190"/>
        <item x="139"/>
        <item x="133"/>
        <item x="193"/>
        <item x="215"/>
        <item x="218"/>
        <item x="184"/>
        <item x="140"/>
        <item x="125"/>
        <item x="220"/>
        <item x="214"/>
        <item x="222"/>
        <item x="171"/>
        <item x="136"/>
        <item x="134"/>
        <item x="201"/>
        <item x="138"/>
        <item x="162"/>
        <item x="177"/>
        <item x="221"/>
        <item x="137"/>
        <item x="163"/>
        <item x="198"/>
        <item x="169"/>
        <item x="165"/>
        <item x="126"/>
        <item x="223"/>
        <item x="132"/>
        <item x="135"/>
        <item x="212"/>
        <item x="196"/>
        <item x="211"/>
        <item x="208"/>
        <item x="225"/>
        <item x="205"/>
        <item x="129"/>
        <item x="172"/>
        <item x="131"/>
        <item x="181"/>
        <item x="188"/>
        <item x="206"/>
        <item x="182"/>
        <item x="226"/>
        <item x="166"/>
        <item x="191"/>
        <item x="185"/>
        <item x="167"/>
        <item x="128"/>
        <item x="130"/>
        <item x="209"/>
        <item x="224"/>
        <item x="124"/>
        <item x="194"/>
        <item x="170"/>
        <item x="228"/>
        <item x="164"/>
        <item x="199"/>
        <item x="178"/>
        <item x="174"/>
        <item x="202"/>
        <item x="203"/>
        <item x="179"/>
        <item x="229"/>
        <item x="175"/>
        <item x="227"/>
        <item x="197"/>
        <item x="231"/>
        <item x="127"/>
        <item x="176"/>
        <item x="173"/>
        <item x="200"/>
        <item x="232"/>
        <item x="230"/>
        <item x="235"/>
        <item x="234"/>
        <item x="237"/>
        <item x="238"/>
        <item x="233"/>
        <item x="240"/>
        <item x="236"/>
        <item x="239"/>
        <item x="241"/>
        <item x="243"/>
        <item x="256"/>
        <item x="258"/>
        <item x="257"/>
        <item x="242"/>
        <item x="244"/>
        <item x="246"/>
        <item x="253"/>
        <item x="255"/>
        <item x="254"/>
        <item x="245"/>
        <item x="250"/>
        <item x="247"/>
        <item x="252"/>
        <item x="251"/>
        <item x="249"/>
        <item x="259"/>
        <item x="262"/>
        <item x="265"/>
        <item x="248"/>
        <item x="261"/>
        <item x="264"/>
        <item x="267"/>
        <item x="260"/>
        <item x="268"/>
        <item x="263"/>
        <item x="271"/>
        <item x="266"/>
        <item x="270"/>
        <item x="273"/>
        <item x="269"/>
        <item x="286"/>
        <item x="289"/>
        <item x="274"/>
        <item x="272"/>
        <item x="288"/>
        <item x="291"/>
        <item x="276"/>
        <item x="292"/>
        <item x="290"/>
        <item x="287"/>
        <item x="283"/>
        <item x="294"/>
        <item x="285"/>
        <item x="275"/>
        <item x="277"/>
        <item x="293"/>
        <item x="279"/>
        <item x="284"/>
        <item x="280"/>
        <item x="295"/>
        <item x="282"/>
        <item x="297"/>
        <item x="278"/>
        <item x="281"/>
        <item x="296"/>
        <item x="298"/>
        <item x="304"/>
        <item x="301"/>
        <item x="300"/>
        <item x="307"/>
        <item x="306"/>
        <item x="303"/>
        <item x="321"/>
        <item x="299"/>
        <item x="318"/>
        <item x="305"/>
        <item x="308"/>
        <item x="323"/>
        <item x="320"/>
        <item x="309"/>
        <item x="315"/>
        <item x="302"/>
        <item x="311"/>
        <item x="324"/>
        <item x="317"/>
        <item x="322"/>
        <item x="312"/>
        <item x="326"/>
        <item x="319"/>
        <item x="314"/>
        <item x="325"/>
        <item x="310"/>
        <item x="316"/>
        <item x="327"/>
        <item x="329"/>
        <item x="313"/>
        <item x="328"/>
        <item x="330"/>
        <item x="332"/>
        <item x="333"/>
        <item x="336"/>
        <item x="339"/>
        <item x="331"/>
        <item x="335"/>
        <item x="357"/>
        <item x="360"/>
        <item x="338"/>
        <item x="342"/>
        <item x="341"/>
        <item x="363"/>
        <item x="359"/>
        <item x="362"/>
        <item x="351"/>
        <item x="344"/>
        <item x="345"/>
        <item x="353"/>
        <item x="334"/>
        <item x="354"/>
        <item x="348"/>
        <item x="365"/>
        <item x="337"/>
        <item x="340"/>
        <item x="366"/>
        <item x="356"/>
        <item x="352"/>
        <item x="347"/>
        <item x="350"/>
        <item x="358"/>
        <item x="361"/>
        <item x="343"/>
        <item x="368"/>
        <item x="355"/>
        <item x="349"/>
        <item x="364"/>
        <item x="346"/>
        <item x="367"/>
        <item t="default"/>
      </items>
    </pivotField>
    <pivotField numFmtId="164" showAll="0"/>
    <pivotField dataField="1" numFmtId="164" showAll="0"/>
    <pivotField numFmtId="164" showAll="0"/>
    <pivotField numFmtId="164" showAll="0"/>
    <pivotField showAll="0"/>
  </pivotFields>
  <rowFields count="1">
    <field x="1"/>
  </rowFields>
  <rowItems count="7">
    <i>
      <x v="4"/>
    </i>
    <i>
      <x v="5"/>
    </i>
    <i>
      <x v="6"/>
    </i>
    <i>
      <x v="7"/>
    </i>
    <i>
      <x v="8"/>
    </i>
    <i>
      <x v="9"/>
    </i>
    <i t="grand">
      <x/>
    </i>
  </rowItems>
  <colFields count="1">
    <field x="2"/>
  </colFields>
  <colItems count="2">
    <i>
      <x/>
    </i>
    <i>
      <x v="11"/>
    </i>
  </colItems>
  <pageFields count="1">
    <pageField fld="0" item="1" hier="-1"/>
  </pageFields>
  <dataFields count="1">
    <dataField name="CPI Index of Household &amp; Living Expenses" fld="3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B40CA9-7EA3-4E63-A00C-863812DAEAE0}"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Year" colHeaderCaption="">
  <location ref="AN67:AP75" firstHeaderRow="1" firstDataRow="2" firstDataCol="1" rowPageCount="1" colPageCount="1"/>
  <pivotFields count="35">
    <pivotField axis="axisPage" showAll="0">
      <items count="4">
        <item x="0"/>
        <item x="2"/>
        <item x="1"/>
        <item t="default"/>
      </items>
    </pivotField>
    <pivotField axis="axisRow" showAll="0">
      <items count="12">
        <item h="1" x="0"/>
        <item h="1" x="1"/>
        <item h="1" x="2"/>
        <item h="1" x="3"/>
        <item x="4"/>
        <item x="5"/>
        <item x="6"/>
        <item x="7"/>
        <item x="8"/>
        <item x="9"/>
        <item h="1" x="10"/>
        <item t="default"/>
      </items>
    </pivotField>
    <pivotField axis="axisCol" multipleItemSelectionAllowed="1" showAll="0">
      <items count="13">
        <item x="0"/>
        <item h="1" x="1"/>
        <item h="1" x="2"/>
        <item h="1" x="3"/>
        <item h="1" x="4"/>
        <item h="1" x="5"/>
        <item h="1" x="6"/>
        <item h="1" x="7"/>
        <item h="1" x="8"/>
        <item h="1" x="9"/>
        <item h="1"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370">
        <item x="0"/>
        <item x="2"/>
        <item x="1"/>
        <item x="3"/>
        <item x="6"/>
        <item x="8"/>
        <item x="5"/>
        <item x="9"/>
        <item x="7"/>
        <item x="11"/>
        <item x="4"/>
        <item x="12"/>
        <item x="10"/>
        <item x="14"/>
        <item x="13"/>
        <item x="15"/>
        <item x="17"/>
        <item x="18"/>
        <item x="20"/>
        <item x="21"/>
        <item x="16"/>
        <item x="40"/>
        <item x="23"/>
        <item x="41"/>
        <item x="39"/>
        <item x="43"/>
        <item x="37"/>
        <item x="38"/>
        <item x="36"/>
        <item x="24"/>
        <item x="19"/>
        <item x="44"/>
        <item x="26"/>
        <item x="42"/>
        <item x="25"/>
        <item x="46"/>
        <item x="47"/>
        <item x="22"/>
        <item x="34"/>
        <item x="45"/>
        <item x="27"/>
        <item x="35"/>
        <item x="29"/>
        <item x="33"/>
        <item x="48"/>
        <item x="28"/>
        <item x="50"/>
        <item x="49"/>
        <item x="51"/>
        <item x="53"/>
        <item x="30"/>
        <item x="32"/>
        <item x="31"/>
        <item x="52"/>
        <item x="54"/>
        <item x="79"/>
        <item x="72"/>
        <item x="80"/>
        <item x="74"/>
        <item x="77"/>
        <item x="69"/>
        <item x="76"/>
        <item x="75"/>
        <item x="71"/>
        <item x="78"/>
        <item x="73"/>
        <item x="82"/>
        <item x="56"/>
        <item x="83"/>
        <item x="70"/>
        <item x="81"/>
        <item x="63"/>
        <item x="57"/>
        <item x="66"/>
        <item x="65"/>
        <item x="60"/>
        <item x="68"/>
        <item x="62"/>
        <item x="64"/>
        <item x="67"/>
        <item x="84"/>
        <item x="86"/>
        <item x="61"/>
        <item x="59"/>
        <item x="55"/>
        <item x="85"/>
        <item x="58"/>
        <item x="87"/>
        <item x="89"/>
        <item x="90"/>
        <item x="92"/>
        <item x="88"/>
        <item x="91"/>
        <item x="93"/>
        <item x="95"/>
        <item x="96"/>
        <item x="98"/>
        <item x="94"/>
        <item x="97"/>
        <item x="115"/>
        <item x="99"/>
        <item x="116"/>
        <item x="101"/>
        <item x="112"/>
        <item x="113"/>
        <item x="105"/>
        <item x="111"/>
        <item x="114"/>
        <item x="102"/>
        <item x="107"/>
        <item x="108"/>
        <item x="104"/>
        <item x="100"/>
        <item x="110"/>
        <item x="106"/>
        <item x="119"/>
        <item x="117"/>
        <item x="109"/>
        <item x="151"/>
        <item x="148"/>
        <item x="118"/>
        <item x="154"/>
        <item x="103"/>
        <item x="157"/>
        <item x="186"/>
        <item x="145"/>
        <item x="189"/>
        <item x="155"/>
        <item x="152"/>
        <item x="158"/>
        <item x="192"/>
        <item x="149"/>
        <item x="120"/>
        <item x="183"/>
        <item x="153"/>
        <item x="156"/>
        <item x="146"/>
        <item x="150"/>
        <item x="160"/>
        <item x="122"/>
        <item x="142"/>
        <item x="161"/>
        <item x="147"/>
        <item x="144"/>
        <item x="159"/>
        <item x="143"/>
        <item x="216"/>
        <item x="195"/>
        <item x="213"/>
        <item x="204"/>
        <item x="180"/>
        <item x="168"/>
        <item x="121"/>
        <item x="123"/>
        <item x="141"/>
        <item x="207"/>
        <item x="217"/>
        <item x="219"/>
        <item x="210"/>
        <item x="187"/>
        <item x="190"/>
        <item x="139"/>
        <item x="133"/>
        <item x="193"/>
        <item x="215"/>
        <item x="218"/>
        <item x="184"/>
        <item x="140"/>
        <item x="125"/>
        <item x="220"/>
        <item x="214"/>
        <item x="222"/>
        <item x="171"/>
        <item x="136"/>
        <item x="134"/>
        <item x="201"/>
        <item x="138"/>
        <item x="162"/>
        <item x="177"/>
        <item x="221"/>
        <item x="137"/>
        <item x="163"/>
        <item x="198"/>
        <item x="169"/>
        <item x="165"/>
        <item x="126"/>
        <item x="223"/>
        <item x="132"/>
        <item x="135"/>
        <item x="212"/>
        <item x="196"/>
        <item x="211"/>
        <item x="208"/>
        <item x="225"/>
        <item x="205"/>
        <item x="129"/>
        <item x="172"/>
        <item x="131"/>
        <item x="181"/>
        <item x="188"/>
        <item x="206"/>
        <item x="182"/>
        <item x="226"/>
        <item x="166"/>
        <item x="191"/>
        <item x="185"/>
        <item x="167"/>
        <item x="128"/>
        <item x="130"/>
        <item x="209"/>
        <item x="224"/>
        <item x="124"/>
        <item x="194"/>
        <item x="170"/>
        <item x="228"/>
        <item x="164"/>
        <item x="199"/>
        <item x="178"/>
        <item x="174"/>
        <item x="202"/>
        <item x="203"/>
        <item x="179"/>
        <item x="229"/>
        <item x="175"/>
        <item x="227"/>
        <item x="197"/>
        <item x="231"/>
        <item x="127"/>
        <item x="176"/>
        <item x="173"/>
        <item x="200"/>
        <item x="232"/>
        <item x="230"/>
        <item x="235"/>
        <item x="234"/>
        <item x="237"/>
        <item x="238"/>
        <item x="233"/>
        <item x="240"/>
        <item x="236"/>
        <item x="239"/>
        <item x="241"/>
        <item x="243"/>
        <item x="256"/>
        <item x="258"/>
        <item x="257"/>
        <item x="242"/>
        <item x="244"/>
        <item x="246"/>
        <item x="253"/>
        <item x="255"/>
        <item x="254"/>
        <item x="245"/>
        <item x="250"/>
        <item x="247"/>
        <item x="252"/>
        <item x="251"/>
        <item x="249"/>
        <item x="259"/>
        <item x="262"/>
        <item x="265"/>
        <item x="248"/>
        <item x="261"/>
        <item x="264"/>
        <item x="267"/>
        <item x="260"/>
        <item x="268"/>
        <item x="263"/>
        <item x="271"/>
        <item x="266"/>
        <item x="270"/>
        <item x="273"/>
        <item x="269"/>
        <item x="286"/>
        <item x="289"/>
        <item x="274"/>
        <item x="272"/>
        <item x="288"/>
        <item x="291"/>
        <item x="276"/>
        <item x="292"/>
        <item x="290"/>
        <item x="287"/>
        <item x="283"/>
        <item x="294"/>
        <item x="285"/>
        <item x="275"/>
        <item x="277"/>
        <item x="293"/>
        <item x="279"/>
        <item x="284"/>
        <item x="280"/>
        <item x="295"/>
        <item x="282"/>
        <item x="297"/>
        <item x="278"/>
        <item x="281"/>
        <item x="296"/>
        <item x="298"/>
        <item x="304"/>
        <item x="301"/>
        <item x="300"/>
        <item x="307"/>
        <item x="306"/>
        <item x="303"/>
        <item x="321"/>
        <item x="299"/>
        <item x="318"/>
        <item x="305"/>
        <item x="308"/>
        <item x="323"/>
        <item x="320"/>
        <item x="309"/>
        <item x="315"/>
        <item x="302"/>
        <item x="311"/>
        <item x="324"/>
        <item x="317"/>
        <item x="322"/>
        <item x="312"/>
        <item x="326"/>
        <item x="319"/>
        <item x="314"/>
        <item x="325"/>
        <item x="310"/>
        <item x="316"/>
        <item x="327"/>
        <item x="329"/>
        <item x="313"/>
        <item x="328"/>
        <item x="330"/>
        <item x="332"/>
        <item x="333"/>
        <item x="336"/>
        <item x="339"/>
        <item x="331"/>
        <item x="335"/>
        <item x="357"/>
        <item x="360"/>
        <item x="338"/>
        <item x="342"/>
        <item x="341"/>
        <item x="363"/>
        <item x="359"/>
        <item x="362"/>
        <item x="351"/>
        <item x="344"/>
        <item x="345"/>
        <item x="353"/>
        <item x="334"/>
        <item x="354"/>
        <item x="348"/>
        <item x="365"/>
        <item x="337"/>
        <item x="340"/>
        <item x="366"/>
        <item x="356"/>
        <item x="352"/>
        <item x="347"/>
        <item x="350"/>
        <item x="358"/>
        <item x="361"/>
        <item x="343"/>
        <item x="368"/>
        <item x="355"/>
        <item x="349"/>
        <item x="364"/>
        <item x="346"/>
        <item x="367"/>
        <item t="default"/>
      </items>
    </pivotField>
    <pivotField numFmtId="164" showAll="0"/>
    <pivotField numFmtId="164" showAll="0"/>
    <pivotField numFmtId="164" showAll="0"/>
    <pivotField numFmtId="164" showAll="0"/>
    <pivotField dataField="1" showAll="0"/>
  </pivotFields>
  <rowFields count="1">
    <field x="1"/>
  </rowFields>
  <rowItems count="7">
    <i>
      <x v="4"/>
    </i>
    <i>
      <x v="5"/>
    </i>
    <i>
      <x v="6"/>
    </i>
    <i>
      <x v="7"/>
    </i>
    <i>
      <x v="8"/>
    </i>
    <i>
      <x v="9"/>
    </i>
    <i t="grand">
      <x/>
    </i>
  </rowItems>
  <colFields count="1">
    <field x="2"/>
  </colFields>
  <colItems count="2">
    <i>
      <x/>
    </i>
    <i>
      <x v="11"/>
    </i>
  </colItems>
  <pageFields count="1">
    <pageField fld="0" item="1" hier="-1"/>
  </pageFields>
  <dataFields count="1">
    <dataField name="Average of General index" fld="3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F98A88-B661-46E9-94C3-617B01BFEA69}" name="PivotTable2"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Year" colHeaderCaption="">
  <location ref="AI67:AK75" firstHeaderRow="1" firstDataRow="2" firstDataCol="1" rowPageCount="1" colPageCount="1"/>
  <pivotFields count="35">
    <pivotField axis="axisPage" showAll="0">
      <items count="4">
        <item x="0"/>
        <item x="2"/>
        <item x="1"/>
        <item t="default"/>
      </items>
    </pivotField>
    <pivotField axis="axisRow" showAll="0">
      <items count="12">
        <item h="1" x="0"/>
        <item h="1" x="1"/>
        <item h="1" x="2"/>
        <item h="1" x="3"/>
        <item x="4"/>
        <item x="5"/>
        <item x="6"/>
        <item x="7"/>
        <item x="8"/>
        <item x="9"/>
        <item h="1" x="10"/>
        <item t="default"/>
      </items>
    </pivotField>
    <pivotField axis="axisCol" multipleItemSelectionAllowed="1" showAll="0">
      <items count="13">
        <item x="0"/>
        <item h="1" x="1"/>
        <item h="1" x="2"/>
        <item h="1" x="3"/>
        <item h="1" x="4"/>
        <item h="1" x="5"/>
        <item h="1" x="6"/>
        <item h="1" x="7"/>
        <item h="1" x="8"/>
        <item h="1" x="9"/>
        <item h="1"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370">
        <item x="0"/>
        <item x="2"/>
        <item x="1"/>
        <item x="3"/>
        <item x="6"/>
        <item x="8"/>
        <item x="5"/>
        <item x="9"/>
        <item x="7"/>
        <item x="11"/>
        <item x="4"/>
        <item x="12"/>
        <item x="10"/>
        <item x="14"/>
        <item x="13"/>
        <item x="15"/>
        <item x="17"/>
        <item x="18"/>
        <item x="20"/>
        <item x="21"/>
        <item x="16"/>
        <item x="40"/>
        <item x="23"/>
        <item x="41"/>
        <item x="39"/>
        <item x="43"/>
        <item x="37"/>
        <item x="38"/>
        <item x="36"/>
        <item x="24"/>
        <item x="19"/>
        <item x="44"/>
        <item x="26"/>
        <item x="42"/>
        <item x="25"/>
        <item x="46"/>
        <item x="47"/>
        <item x="22"/>
        <item x="34"/>
        <item x="45"/>
        <item x="27"/>
        <item x="35"/>
        <item x="29"/>
        <item x="33"/>
        <item x="48"/>
        <item x="28"/>
        <item x="50"/>
        <item x="49"/>
        <item x="51"/>
        <item x="53"/>
        <item x="30"/>
        <item x="32"/>
        <item x="31"/>
        <item x="52"/>
        <item x="54"/>
        <item x="79"/>
        <item x="72"/>
        <item x="80"/>
        <item x="74"/>
        <item x="77"/>
        <item x="69"/>
        <item x="76"/>
        <item x="75"/>
        <item x="71"/>
        <item x="78"/>
        <item x="73"/>
        <item x="82"/>
        <item x="56"/>
        <item x="83"/>
        <item x="70"/>
        <item x="81"/>
        <item x="63"/>
        <item x="57"/>
        <item x="66"/>
        <item x="65"/>
        <item x="60"/>
        <item x="68"/>
        <item x="62"/>
        <item x="64"/>
        <item x="67"/>
        <item x="84"/>
        <item x="86"/>
        <item x="61"/>
        <item x="59"/>
        <item x="55"/>
        <item x="85"/>
        <item x="58"/>
        <item x="87"/>
        <item x="89"/>
        <item x="90"/>
        <item x="92"/>
        <item x="88"/>
        <item x="91"/>
        <item x="93"/>
        <item x="95"/>
        <item x="96"/>
        <item x="98"/>
        <item x="94"/>
        <item x="97"/>
        <item x="115"/>
        <item x="99"/>
        <item x="116"/>
        <item x="101"/>
        <item x="112"/>
        <item x="113"/>
        <item x="105"/>
        <item x="111"/>
        <item x="114"/>
        <item x="102"/>
        <item x="107"/>
        <item x="108"/>
        <item x="104"/>
        <item x="100"/>
        <item x="110"/>
        <item x="106"/>
        <item x="119"/>
        <item x="117"/>
        <item x="109"/>
        <item x="151"/>
        <item x="148"/>
        <item x="118"/>
        <item x="154"/>
        <item x="103"/>
        <item x="157"/>
        <item x="186"/>
        <item x="145"/>
        <item x="189"/>
        <item x="155"/>
        <item x="152"/>
        <item x="158"/>
        <item x="192"/>
        <item x="149"/>
        <item x="120"/>
        <item x="183"/>
        <item x="153"/>
        <item x="156"/>
        <item x="146"/>
        <item x="150"/>
        <item x="160"/>
        <item x="122"/>
        <item x="142"/>
        <item x="161"/>
        <item x="147"/>
        <item x="144"/>
        <item x="159"/>
        <item x="143"/>
        <item x="216"/>
        <item x="195"/>
        <item x="213"/>
        <item x="204"/>
        <item x="180"/>
        <item x="168"/>
        <item x="121"/>
        <item x="123"/>
        <item x="141"/>
        <item x="207"/>
        <item x="217"/>
        <item x="219"/>
        <item x="210"/>
        <item x="187"/>
        <item x="190"/>
        <item x="139"/>
        <item x="133"/>
        <item x="193"/>
        <item x="215"/>
        <item x="218"/>
        <item x="184"/>
        <item x="140"/>
        <item x="125"/>
        <item x="220"/>
        <item x="214"/>
        <item x="222"/>
        <item x="171"/>
        <item x="136"/>
        <item x="134"/>
        <item x="201"/>
        <item x="138"/>
        <item x="162"/>
        <item x="177"/>
        <item x="221"/>
        <item x="137"/>
        <item x="163"/>
        <item x="198"/>
        <item x="169"/>
        <item x="165"/>
        <item x="126"/>
        <item x="223"/>
        <item x="132"/>
        <item x="135"/>
        <item x="212"/>
        <item x="196"/>
        <item x="211"/>
        <item x="208"/>
        <item x="225"/>
        <item x="205"/>
        <item x="129"/>
        <item x="172"/>
        <item x="131"/>
        <item x="181"/>
        <item x="188"/>
        <item x="206"/>
        <item x="182"/>
        <item x="226"/>
        <item x="166"/>
        <item x="191"/>
        <item x="185"/>
        <item x="167"/>
        <item x="128"/>
        <item x="130"/>
        <item x="209"/>
        <item x="224"/>
        <item x="124"/>
        <item x="194"/>
        <item x="170"/>
        <item x="228"/>
        <item x="164"/>
        <item x="199"/>
        <item x="178"/>
        <item x="174"/>
        <item x="202"/>
        <item x="203"/>
        <item x="179"/>
        <item x="229"/>
        <item x="175"/>
        <item x="227"/>
        <item x="197"/>
        <item x="231"/>
        <item x="127"/>
        <item x="176"/>
        <item x="173"/>
        <item x="200"/>
        <item x="232"/>
        <item x="230"/>
        <item x="235"/>
        <item x="234"/>
        <item x="237"/>
        <item x="238"/>
        <item x="233"/>
        <item x="240"/>
        <item x="236"/>
        <item x="239"/>
        <item x="241"/>
        <item x="243"/>
        <item x="256"/>
        <item x="258"/>
        <item x="257"/>
        <item x="242"/>
        <item x="244"/>
        <item x="246"/>
        <item x="253"/>
        <item x="255"/>
        <item x="254"/>
        <item x="245"/>
        <item x="250"/>
        <item x="247"/>
        <item x="252"/>
        <item x="251"/>
        <item x="249"/>
        <item x="259"/>
        <item x="262"/>
        <item x="265"/>
        <item x="248"/>
        <item x="261"/>
        <item x="264"/>
        <item x="267"/>
        <item x="260"/>
        <item x="268"/>
        <item x="263"/>
        <item x="271"/>
        <item x="266"/>
        <item x="270"/>
        <item x="273"/>
        <item x="269"/>
        <item x="286"/>
        <item x="289"/>
        <item x="274"/>
        <item x="272"/>
        <item x="288"/>
        <item x="291"/>
        <item x="276"/>
        <item x="292"/>
        <item x="290"/>
        <item x="287"/>
        <item x="283"/>
        <item x="294"/>
        <item x="285"/>
        <item x="275"/>
        <item x="277"/>
        <item x="293"/>
        <item x="279"/>
        <item x="284"/>
        <item x="280"/>
        <item x="295"/>
        <item x="282"/>
        <item x="297"/>
        <item x="278"/>
        <item x="281"/>
        <item x="296"/>
        <item x="298"/>
        <item x="304"/>
        <item x="301"/>
        <item x="300"/>
        <item x="307"/>
        <item x="306"/>
        <item x="303"/>
        <item x="321"/>
        <item x="299"/>
        <item x="318"/>
        <item x="305"/>
        <item x="308"/>
        <item x="323"/>
        <item x="320"/>
        <item x="309"/>
        <item x="315"/>
        <item x="302"/>
        <item x="311"/>
        <item x="324"/>
        <item x="317"/>
        <item x="322"/>
        <item x="312"/>
        <item x="326"/>
        <item x="319"/>
        <item x="314"/>
        <item x="325"/>
        <item x="310"/>
        <item x="316"/>
        <item x="327"/>
        <item x="329"/>
        <item x="313"/>
        <item x="328"/>
        <item x="330"/>
        <item x="332"/>
        <item x="333"/>
        <item x="336"/>
        <item x="339"/>
        <item x="331"/>
        <item x="335"/>
        <item x="357"/>
        <item x="360"/>
        <item x="338"/>
        <item x="342"/>
        <item x="341"/>
        <item x="363"/>
        <item x="359"/>
        <item x="362"/>
        <item x="351"/>
        <item x="344"/>
        <item x="345"/>
        <item x="353"/>
        <item x="334"/>
        <item x="354"/>
        <item x="348"/>
        <item x="365"/>
        <item x="337"/>
        <item x="340"/>
        <item x="366"/>
        <item x="356"/>
        <item x="352"/>
        <item x="347"/>
        <item x="350"/>
        <item x="358"/>
        <item x="361"/>
        <item x="343"/>
        <item x="368"/>
        <item x="355"/>
        <item x="349"/>
        <item x="364"/>
        <item x="346"/>
        <item x="367"/>
        <item t="default"/>
      </items>
    </pivotField>
    <pivotField numFmtId="164" showAll="0"/>
    <pivotField numFmtId="164" showAll="0"/>
    <pivotField numFmtId="164" showAll="0"/>
    <pivotField dataField="1" numFmtId="164" showAll="0"/>
    <pivotField showAll="0"/>
  </pivotFields>
  <rowFields count="1">
    <field x="1"/>
  </rowFields>
  <rowItems count="7">
    <i>
      <x v="4"/>
    </i>
    <i>
      <x v="5"/>
    </i>
    <i>
      <x v="6"/>
    </i>
    <i>
      <x v="7"/>
    </i>
    <i>
      <x v="8"/>
    </i>
    <i>
      <x v="9"/>
    </i>
    <i t="grand">
      <x/>
    </i>
  </rowItems>
  <colFields count="1">
    <field x="2"/>
  </colFields>
  <colItems count="2">
    <i>
      <x/>
    </i>
    <i>
      <x v="11"/>
    </i>
  </colItems>
  <pageFields count="1">
    <pageField fld="0" item="1" hier="-1"/>
  </pageFields>
  <dataFields count="1">
    <dataField name="CPI Index of Sins &amp; Others" fld="3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4D2608-24A3-4A0D-AB91-17595F0954DB}" name="PivotTable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Year" colHeaderCaption="">
  <location ref="AD67:AF75" firstHeaderRow="1" firstDataRow="2" firstDataCol="1" rowPageCount="1" colPageCount="1"/>
  <pivotFields count="35">
    <pivotField axis="axisPage" showAll="0">
      <items count="4">
        <item x="0"/>
        <item x="2"/>
        <item x="1"/>
        <item t="default"/>
      </items>
    </pivotField>
    <pivotField axis="axisRow" showAll="0">
      <items count="12">
        <item h="1" x="0"/>
        <item h="1" x="1"/>
        <item h="1" x="2"/>
        <item h="1" x="3"/>
        <item x="4"/>
        <item x="5"/>
        <item x="6"/>
        <item x="7"/>
        <item x="8"/>
        <item x="9"/>
        <item h="1" x="10"/>
        <item t="default"/>
      </items>
    </pivotField>
    <pivotField axis="axisCol" multipleItemSelectionAllowed="1" showAll="0">
      <items count="13">
        <item x="0"/>
        <item h="1" x="1"/>
        <item h="1" x="2"/>
        <item h="1" x="3"/>
        <item h="1" x="4"/>
        <item h="1" x="5"/>
        <item h="1" x="6"/>
        <item h="1" x="7"/>
        <item h="1" x="8"/>
        <item h="1" x="9"/>
        <item h="1"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370">
        <item x="0"/>
        <item x="2"/>
        <item x="1"/>
        <item x="3"/>
        <item x="6"/>
        <item x="8"/>
        <item x="5"/>
        <item x="9"/>
        <item x="7"/>
        <item x="11"/>
        <item x="4"/>
        <item x="12"/>
        <item x="10"/>
        <item x="14"/>
        <item x="13"/>
        <item x="15"/>
        <item x="17"/>
        <item x="18"/>
        <item x="20"/>
        <item x="21"/>
        <item x="16"/>
        <item x="40"/>
        <item x="23"/>
        <item x="41"/>
        <item x="39"/>
        <item x="43"/>
        <item x="37"/>
        <item x="38"/>
        <item x="36"/>
        <item x="24"/>
        <item x="19"/>
        <item x="44"/>
        <item x="26"/>
        <item x="42"/>
        <item x="25"/>
        <item x="46"/>
        <item x="47"/>
        <item x="22"/>
        <item x="34"/>
        <item x="45"/>
        <item x="27"/>
        <item x="35"/>
        <item x="29"/>
        <item x="33"/>
        <item x="48"/>
        <item x="28"/>
        <item x="50"/>
        <item x="49"/>
        <item x="51"/>
        <item x="53"/>
        <item x="30"/>
        <item x="32"/>
        <item x="31"/>
        <item x="52"/>
        <item x="54"/>
        <item x="79"/>
        <item x="72"/>
        <item x="80"/>
        <item x="74"/>
        <item x="77"/>
        <item x="69"/>
        <item x="76"/>
        <item x="75"/>
        <item x="71"/>
        <item x="78"/>
        <item x="73"/>
        <item x="82"/>
        <item x="56"/>
        <item x="83"/>
        <item x="70"/>
        <item x="81"/>
        <item x="63"/>
        <item x="57"/>
        <item x="66"/>
        <item x="65"/>
        <item x="60"/>
        <item x="68"/>
        <item x="62"/>
        <item x="64"/>
        <item x="67"/>
        <item x="84"/>
        <item x="86"/>
        <item x="61"/>
        <item x="59"/>
        <item x="55"/>
        <item x="85"/>
        <item x="58"/>
        <item x="87"/>
        <item x="89"/>
        <item x="90"/>
        <item x="92"/>
        <item x="88"/>
        <item x="91"/>
        <item x="93"/>
        <item x="95"/>
        <item x="96"/>
        <item x="98"/>
        <item x="94"/>
        <item x="97"/>
        <item x="115"/>
        <item x="99"/>
        <item x="116"/>
        <item x="101"/>
        <item x="112"/>
        <item x="113"/>
        <item x="105"/>
        <item x="111"/>
        <item x="114"/>
        <item x="102"/>
        <item x="107"/>
        <item x="108"/>
        <item x="104"/>
        <item x="100"/>
        <item x="110"/>
        <item x="106"/>
        <item x="119"/>
        <item x="117"/>
        <item x="109"/>
        <item x="151"/>
        <item x="148"/>
        <item x="118"/>
        <item x="154"/>
        <item x="103"/>
        <item x="157"/>
        <item x="186"/>
        <item x="145"/>
        <item x="189"/>
        <item x="155"/>
        <item x="152"/>
        <item x="158"/>
        <item x="192"/>
        <item x="149"/>
        <item x="120"/>
        <item x="183"/>
        <item x="153"/>
        <item x="156"/>
        <item x="146"/>
        <item x="150"/>
        <item x="160"/>
        <item x="122"/>
        <item x="142"/>
        <item x="161"/>
        <item x="147"/>
        <item x="144"/>
        <item x="159"/>
        <item x="143"/>
        <item x="216"/>
        <item x="195"/>
        <item x="213"/>
        <item x="204"/>
        <item x="180"/>
        <item x="168"/>
        <item x="121"/>
        <item x="123"/>
        <item x="141"/>
        <item x="207"/>
        <item x="217"/>
        <item x="219"/>
        <item x="210"/>
        <item x="187"/>
        <item x="190"/>
        <item x="139"/>
        <item x="133"/>
        <item x="193"/>
        <item x="215"/>
        <item x="218"/>
        <item x="184"/>
        <item x="140"/>
        <item x="125"/>
        <item x="220"/>
        <item x="214"/>
        <item x="222"/>
        <item x="171"/>
        <item x="136"/>
        <item x="134"/>
        <item x="201"/>
        <item x="138"/>
        <item x="162"/>
        <item x="177"/>
        <item x="221"/>
        <item x="137"/>
        <item x="163"/>
        <item x="198"/>
        <item x="169"/>
        <item x="165"/>
        <item x="126"/>
        <item x="223"/>
        <item x="132"/>
        <item x="135"/>
        <item x="212"/>
        <item x="196"/>
        <item x="211"/>
        <item x="208"/>
        <item x="225"/>
        <item x="205"/>
        <item x="129"/>
        <item x="172"/>
        <item x="131"/>
        <item x="181"/>
        <item x="188"/>
        <item x="206"/>
        <item x="182"/>
        <item x="226"/>
        <item x="166"/>
        <item x="191"/>
        <item x="185"/>
        <item x="167"/>
        <item x="128"/>
        <item x="130"/>
        <item x="209"/>
        <item x="224"/>
        <item x="124"/>
        <item x="194"/>
        <item x="170"/>
        <item x="228"/>
        <item x="164"/>
        <item x="199"/>
        <item x="178"/>
        <item x="174"/>
        <item x="202"/>
        <item x="203"/>
        <item x="179"/>
        <item x="229"/>
        <item x="175"/>
        <item x="227"/>
        <item x="197"/>
        <item x="231"/>
        <item x="127"/>
        <item x="176"/>
        <item x="173"/>
        <item x="200"/>
        <item x="232"/>
        <item x="230"/>
        <item x="235"/>
        <item x="234"/>
        <item x="237"/>
        <item x="238"/>
        <item x="233"/>
        <item x="240"/>
        <item x="236"/>
        <item x="239"/>
        <item x="241"/>
        <item x="243"/>
        <item x="256"/>
        <item x="258"/>
        <item x="257"/>
        <item x="242"/>
        <item x="244"/>
        <item x="246"/>
        <item x="253"/>
        <item x="255"/>
        <item x="254"/>
        <item x="245"/>
        <item x="250"/>
        <item x="247"/>
        <item x="252"/>
        <item x="251"/>
        <item x="249"/>
        <item x="259"/>
        <item x="262"/>
        <item x="265"/>
        <item x="248"/>
        <item x="261"/>
        <item x="264"/>
        <item x="267"/>
        <item x="260"/>
        <item x="268"/>
        <item x="263"/>
        <item x="271"/>
        <item x="266"/>
        <item x="270"/>
        <item x="273"/>
        <item x="269"/>
        <item x="286"/>
        <item x="289"/>
        <item x="274"/>
        <item x="272"/>
        <item x="288"/>
        <item x="291"/>
        <item x="276"/>
        <item x="292"/>
        <item x="290"/>
        <item x="287"/>
        <item x="283"/>
        <item x="294"/>
        <item x="285"/>
        <item x="275"/>
        <item x="277"/>
        <item x="293"/>
        <item x="279"/>
        <item x="284"/>
        <item x="280"/>
        <item x="295"/>
        <item x="282"/>
        <item x="297"/>
        <item x="278"/>
        <item x="281"/>
        <item x="296"/>
        <item x="298"/>
        <item x="304"/>
        <item x="301"/>
        <item x="300"/>
        <item x="307"/>
        <item x="306"/>
        <item x="303"/>
        <item x="321"/>
        <item x="299"/>
        <item x="318"/>
        <item x="305"/>
        <item x="308"/>
        <item x="323"/>
        <item x="320"/>
        <item x="309"/>
        <item x="315"/>
        <item x="302"/>
        <item x="311"/>
        <item x="324"/>
        <item x="317"/>
        <item x="322"/>
        <item x="312"/>
        <item x="326"/>
        <item x="319"/>
        <item x="314"/>
        <item x="325"/>
        <item x="310"/>
        <item x="316"/>
        <item x="327"/>
        <item x="329"/>
        <item x="313"/>
        <item x="328"/>
        <item x="330"/>
        <item x="332"/>
        <item x="333"/>
        <item x="336"/>
        <item x="339"/>
        <item x="331"/>
        <item x="335"/>
        <item x="357"/>
        <item x="360"/>
        <item x="338"/>
        <item x="342"/>
        <item x="341"/>
        <item x="363"/>
        <item x="359"/>
        <item x="362"/>
        <item x="351"/>
        <item x="344"/>
        <item x="345"/>
        <item x="353"/>
        <item x="334"/>
        <item x="354"/>
        <item x="348"/>
        <item x="365"/>
        <item x="337"/>
        <item x="340"/>
        <item x="366"/>
        <item x="356"/>
        <item x="352"/>
        <item x="347"/>
        <item x="350"/>
        <item x="358"/>
        <item x="361"/>
        <item x="343"/>
        <item x="368"/>
        <item x="355"/>
        <item x="349"/>
        <item x="364"/>
        <item x="346"/>
        <item x="367"/>
        <item t="default"/>
      </items>
    </pivotField>
    <pivotField numFmtId="164" showAll="0"/>
    <pivotField numFmtId="164" showAll="0"/>
    <pivotField dataField="1" numFmtId="164" showAll="0"/>
    <pivotField numFmtId="164" showAll="0"/>
    <pivotField showAll="0"/>
  </pivotFields>
  <rowFields count="1">
    <field x="1"/>
  </rowFields>
  <rowItems count="7">
    <i>
      <x v="4"/>
    </i>
    <i>
      <x v="5"/>
    </i>
    <i>
      <x v="6"/>
    </i>
    <i>
      <x v="7"/>
    </i>
    <i>
      <x v="8"/>
    </i>
    <i>
      <x v="9"/>
    </i>
    <i t="grand">
      <x/>
    </i>
  </rowItems>
  <colFields count="1">
    <field x="2"/>
  </colFields>
  <colItems count="2">
    <i>
      <x/>
    </i>
    <i>
      <x v="11"/>
    </i>
  </colItems>
  <pageFields count="1">
    <pageField fld="0" item="1" hier="-1"/>
  </pageFields>
  <dataFields count="1">
    <dataField name="CPI Index of Self Development &amp; Well Being" fld="3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127F6C-2F55-4D70-8171-DBDCB95D62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I10:J15" firstHeaderRow="1" firstDataRow="1" firstDataCol="1"/>
  <pivotFields count="3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Count of General index"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CB9A1D-BAAD-4DFD-AC17-8D8FC20865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F10:G24" firstHeaderRow="1" firstDataRow="1" firstDataCol="1"/>
  <pivotFields count="3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General index"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5B64E8-C362-4EA1-B461-E8293A84AF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C10:D23" firstHeaderRow="1" firstDataRow="1" firstDataCol="1"/>
  <pivotFields count="3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Count of General index"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18BEB-49E8-4AEF-B894-BFCA052553DB}" name="CPI_RawData" displayName="CPI_RawData" ref="A1:AD373" totalsRowShown="0" headerRowDxfId="3">
  <autoFilter ref="A1:AD373" xr:uid="{91D18BEB-49E8-4AEF-B894-BFCA052553DB}"/>
  <tableColumns count="30">
    <tableColumn id="1" xr3:uid="{523CF38A-D044-41DB-8BD7-F911663F364A}" name="Sector"/>
    <tableColumn id="2" xr3:uid="{10BC304A-3BF7-44EB-9A19-6274072F4573}" name="Year" dataDxfId="2"/>
    <tableColumn id="3" xr3:uid="{D260FDCB-DA0E-47CA-BD16-085C6E884E82}" name="Month"/>
    <tableColumn id="4" xr3:uid="{D92F280B-5CEF-4F28-9660-65C05E23A7A4}" name="Cereals and products"/>
    <tableColumn id="5" xr3:uid="{AF4B34E5-E37B-4FF8-B3EA-659AA58B6C3A}" name="Meat and fish"/>
    <tableColumn id="6" xr3:uid="{22F12340-4FA5-4784-ACC3-6D7F44A56F08}" name="Egg"/>
    <tableColumn id="7" xr3:uid="{BFA5172B-C8AF-43F6-9ED4-A8C070A709B9}" name="Milk and products"/>
    <tableColumn id="8" xr3:uid="{268C978D-6907-48D7-AD0B-305E2DEE0C9E}" name="Oils and fats"/>
    <tableColumn id="9" xr3:uid="{EA7FA76D-31CA-4613-B106-C16DEBDA9F33}" name="Fruits"/>
    <tableColumn id="10" xr3:uid="{3FEBF39C-CADE-4833-A29B-C444D9F35817}" name="Vegetables"/>
    <tableColumn id="11" xr3:uid="{5CAADB6F-6060-42ED-AD89-E16DED17DA16}" name="Pulses and products"/>
    <tableColumn id="12" xr3:uid="{1AEE4C3F-B736-44E7-802F-4911C0D9F38E}" name="Sugar and Confectionery"/>
    <tableColumn id="13" xr3:uid="{540EE4CE-3DCC-48B9-9135-B1533F5A7B3C}" name="Spices"/>
    <tableColumn id="14" xr3:uid="{3EFFD78B-9A0F-4A9D-88AE-B9CD35C84629}" name="Non-alcoholic beverages"/>
    <tableColumn id="15" xr3:uid="{8269CFC6-FEAF-43C5-845F-1672A64C17D9}" name="Prepared meals, snacks, sweets etc."/>
    <tableColumn id="16" xr3:uid="{3A0CBBE4-D530-4840-8E1E-3C7FAC51B0D4}" name="Food and beverages"/>
    <tableColumn id="17" xr3:uid="{C57396CE-0A81-4027-9A1F-59CF94E1997E}" name="Pan, tobacco and intoxicants"/>
    <tableColumn id="18" xr3:uid="{82E49EEF-D205-461F-9BEA-1979FBBBAFFA}" name="Clothing"/>
    <tableColumn id="19" xr3:uid="{B0F2F560-0261-4B45-A67B-B5C7FF02DF46}" name="Footwear"/>
    <tableColumn id="20" xr3:uid="{943F9170-D2F5-4E17-860D-C8F399E51518}" name="Clothing and footwear"/>
    <tableColumn id="21" xr3:uid="{DAA9BA6F-0548-419B-A860-E9A2E22C4C39}" name="Housing"/>
    <tableColumn id="22" xr3:uid="{8C012668-8D8E-44E7-81FD-F94459FC277A}" name="Fuel and light"/>
    <tableColumn id="23" xr3:uid="{7E28136A-5A08-4ADC-A3EE-A25D386B0748}" name="Household goods and services"/>
    <tableColumn id="24" xr3:uid="{EAC205CE-812E-4C71-BA48-0D7DEF020523}" name="Health"/>
    <tableColumn id="25" xr3:uid="{448A8BFB-0DD2-49D5-94F8-3C7060672E64}" name="Transport and communication"/>
    <tableColumn id="26" xr3:uid="{5A7D5538-43B3-44E1-AF7A-BF25CE6D0FEF}" name="Recreation and amusement"/>
    <tableColumn id="27" xr3:uid="{86FF2410-6561-4467-B4D7-52266FBBB1D0}" name="Education"/>
    <tableColumn id="28" xr3:uid="{01D12E90-D473-47D4-9873-9252F9BF6419}" name="Personal care and effects"/>
    <tableColumn id="29" xr3:uid="{F39BDE63-5AF5-4DC6-BC9A-E33296860898}" name="Miscellaneous"/>
    <tableColumn id="30" xr3:uid="{8DC3B278-4ED1-4A96-B16E-5ADF2988EDC3}" name="General index"/>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3328-7593-4A7E-8E74-9B9D72312D91}">
  <sheetPr>
    <tabColor theme="5" tint="0.59999389629810485"/>
  </sheetPr>
  <dimension ref="A1:AD373"/>
  <sheetViews>
    <sheetView topLeftCell="T1" workbookViewId="0">
      <pane ySplit="1" topLeftCell="A2" activePane="bottomLeft" state="frozen"/>
      <selection activeCell="S1" sqref="S1"/>
      <selection pane="bottomLeft" activeCell="A2" sqref="A2:C373"/>
    </sheetView>
  </sheetViews>
  <sheetFormatPr defaultRowHeight="14.4" x14ac:dyDescent="0.3"/>
  <cols>
    <col min="1" max="1" width="11.109375" bestFit="1" customWidth="1"/>
    <col min="2" max="2" width="8.6640625" style="6"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27.33203125" bestFit="1" customWidth="1"/>
    <col min="18" max="18" width="10.109375" bestFit="1" customWidth="1"/>
    <col min="19" max="19" width="10.88671875" bestFit="1" customWidth="1"/>
    <col min="20" max="20" width="21.33203125" bestFit="1" customWidth="1"/>
    <col min="21" max="21" width="9.88671875" bestFit="1" customWidth="1"/>
    <col min="22" max="22" width="14.21875" bestFit="1" customWidth="1"/>
    <col min="23" max="23" width="28.44140625" bestFit="1" customWidth="1"/>
    <col min="24" max="24" width="8.77734375" bestFit="1" customWidth="1"/>
    <col min="25" max="25" width="28.44140625" bestFit="1" customWidth="1"/>
    <col min="26" max="26" width="26.21875" bestFit="1" customWidth="1"/>
    <col min="27" max="27" width="11.5546875" bestFit="1" customWidth="1"/>
    <col min="28" max="28" width="24.21875" bestFit="1" customWidth="1"/>
    <col min="29" max="29" width="15.109375" bestFit="1" customWidth="1"/>
    <col min="30" max="30" width="14.6640625" bestFit="1" customWidth="1"/>
  </cols>
  <sheetData>
    <row r="1" spans="1:30" s="13" customFormat="1" x14ac:dyDescent="0.3">
      <c r="A1" s="13" t="s">
        <v>0</v>
      </c>
      <c r="B1" s="14"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row>
    <row r="2" spans="1:30" x14ac:dyDescent="0.3">
      <c r="A2" t="s">
        <v>30</v>
      </c>
      <c r="B2" s="6">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s="6">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s="6">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s="6">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s="6">
        <v>105.2</v>
      </c>
      <c r="X5">
        <v>104.4</v>
      </c>
      <c r="Y5">
        <v>103.9</v>
      </c>
      <c r="Z5">
        <v>104</v>
      </c>
      <c r="AA5">
        <v>104.1</v>
      </c>
      <c r="AB5">
        <v>104.6</v>
      </c>
      <c r="AC5">
        <v>104.4</v>
      </c>
      <c r="AD5">
        <v>105.8</v>
      </c>
    </row>
    <row r="6" spans="1:30" x14ac:dyDescent="0.3">
      <c r="A6" t="s">
        <v>33</v>
      </c>
      <c r="B6" s="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s="6">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s="6">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s="6">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s="6">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s="6">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s="6">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s="6">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s="6">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s="6">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s="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s="6">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s="6">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s="6">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s="6">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s="6">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s="6">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s="6">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s="6">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s="6">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s="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s="6">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s="6">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s="6">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s="6">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s="6">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s="6">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s="6">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s="6">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s="6">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s="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s="6">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s="6">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s="6">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s="6">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s="6">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s="6">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s="6">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s="6">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s="6">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s="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s="6">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s="6">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s="6">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s="6">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s="6">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s="6">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s="6">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s="6">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s="6">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s="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s="6">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s="6">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s="6">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s="6">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s="6">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s="6">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s="6">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s="6">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s="6">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s="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s="6">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s="6">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s="6">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s="6">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s="6">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s="6">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s="6">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s="6">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s="6">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s="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s="6">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s="6">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s="6">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s="6">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s="6">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s="6">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s="6">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s="6">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s="6">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s="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s="6">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s="6">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s="6">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s="6">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s="6">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s="6">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s="6">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s="6">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s="6">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s="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s="6">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s="6">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s="6">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s="6">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s="6">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s="6">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s="6">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s="6">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s="6">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s="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s="6">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s="6">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s="6">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s="6">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s="6">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s="6">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s="6">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s="6">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s="6">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s="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s="6">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s="6">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s="6">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s="6">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s="6">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s="6">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s="6">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s="6">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s="6">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s="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s="6">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s="6">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s="6">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s="6">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s="6">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s="6">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s="6">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s="6">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s="6">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s="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s="6">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s="6">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s="6">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s="6">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s="6">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s="6">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s="6">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s="6">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s="6">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s="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s="6">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s="6">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s="6">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s="6">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s="6">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s="6">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s="6">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s="6">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s="6">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s="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s="6">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s="6">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s="6">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s="6">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s="6">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s="6">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s="6">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s="6">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s="6">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s="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s="6">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s="6">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s="6">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s="6">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s="6">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s="6">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s="6">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s="6">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s="6">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s="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s="6">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s="6">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s="6">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s="6">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s="6">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s="6">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s="6">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s="6">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s="6">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s="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s="6">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s="6">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s="6">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s="6">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s="6">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s="6">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s="6">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s="6">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s="6">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s="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s="6">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s="6">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s="6">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s="6">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s="6">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s="6">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s="6">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s="6">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s="6">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s="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s="6">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s="6">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s="6">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s="6">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s="6">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s="6">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s="6">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s="6">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s="6">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s="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s="6">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s="6">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s="6">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s="6">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s="6">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s="6">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s="6">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s="6">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s="6">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s="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s="6">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s="6">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s="6">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s="6">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s="6">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s="6">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s="6">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s="6">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s="6">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s="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s="6">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s="6">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s="6">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s="6">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s="6">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s="6">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s="6">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s="6">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s="6">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s="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s="6">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s="6">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s="6">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s="6">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s="6">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s="6">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s="6">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s="6">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s="6">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s="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s="6">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s="6">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s="6">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s="6">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s="6">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s="6">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s="6">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s="6">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s="6">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s="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s="6">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s="6">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s="6">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s="6">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s="6">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s="6">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s="6">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s="6">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s="6">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s="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s="6">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s="6">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s="6">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s="6">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s="6">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s="6">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s="6">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s="6">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s="6">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s="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s="6">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s="6">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s="6">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s="6">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s="6">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s="6">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s="6">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s="6">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s="6">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s="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s="6">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s="6">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s="6">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s="6">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s="6">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s="6">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s="6">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s="6">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s="6">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s="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s="6">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s="6">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s="6">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s="6">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s="6">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s="6">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s="6">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s="6">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s="6">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s="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s="6">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s="6">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s="6">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s="6">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s="6">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s="6">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s="6">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s="6">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s="6">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s="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s="6">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s="6">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s="6">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s="6">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s="6">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s="6">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s="6">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s="6">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s="6">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s="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s="6">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s="6">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s="6">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s="6">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s="6">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s="6">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s="6">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s="6">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s="6">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s="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s="6">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s="6">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s="6">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s="6">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s="6">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s="6">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s="6">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s="6">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s="6">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s="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s="6">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s="6">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s="6">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s="6">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s="6">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s="6">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s="6">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s="6">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s="6">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s="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s="6">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s="6">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s="6">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s="6">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s="6">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s="6">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s="6">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sheetProtection algorithmName="SHA-512" hashValue="ZWzInG++BhBx60JxgCAWQQA6dZOEYk99DpHW1yc3nNe9tnYj0rG0CGNMciELU+yaDGdVbeQlz3cUo8L3LmSwIA==" saltValue="4veLBwKyb4uBNyYP3UkAPA=="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F2C84-4E7F-47B2-BA1E-2B5078854B4E}">
  <dimension ref="B2:L28"/>
  <sheetViews>
    <sheetView showGridLines="0" zoomScaleNormal="100" workbookViewId="0">
      <selection activeCell="F23" sqref="F23"/>
    </sheetView>
  </sheetViews>
  <sheetFormatPr defaultRowHeight="14.4" x14ac:dyDescent="0.3"/>
  <cols>
    <col min="2" max="2" width="10.5546875" bestFit="1" customWidth="1"/>
    <col min="3" max="3" width="12.5546875" bestFit="1" customWidth="1"/>
    <col min="6" max="6" width="21.6640625" customWidth="1"/>
    <col min="7" max="7" width="15.44140625" bestFit="1" customWidth="1"/>
    <col min="8" max="8" width="49.6640625" bestFit="1" customWidth="1"/>
    <col min="10" max="10" width="7.109375" customWidth="1"/>
    <col min="12" max="12" width="53.33203125" customWidth="1"/>
    <col min="13" max="13" width="8.21875" customWidth="1"/>
    <col min="14" max="14" width="57.5546875" customWidth="1"/>
  </cols>
  <sheetData>
    <row r="2" spans="2:12" ht="15.6" x14ac:dyDescent="0.3">
      <c r="B2" s="15" t="s">
        <v>56</v>
      </c>
      <c r="C2" s="15" t="s">
        <v>57</v>
      </c>
      <c r="G2" s="19" t="s">
        <v>69</v>
      </c>
      <c r="H2" s="22"/>
      <c r="L2" s="17" t="s">
        <v>67</v>
      </c>
    </row>
    <row r="3" spans="2:12" ht="15.6" x14ac:dyDescent="0.3">
      <c r="B3" s="21" t="s">
        <v>58</v>
      </c>
      <c r="C3" s="21" t="s">
        <v>66</v>
      </c>
      <c r="L3" s="18" t="s">
        <v>68</v>
      </c>
    </row>
    <row r="4" spans="2:12" ht="16.8" customHeight="1" x14ac:dyDescent="0.3">
      <c r="G4" s="15" t="s">
        <v>70</v>
      </c>
      <c r="H4" s="15" t="s">
        <v>71</v>
      </c>
    </row>
    <row r="5" spans="2:12" x14ac:dyDescent="0.3">
      <c r="G5" s="20" t="s">
        <v>0</v>
      </c>
      <c r="H5" t="s">
        <v>72</v>
      </c>
    </row>
    <row r="6" spans="2:12" x14ac:dyDescent="0.3">
      <c r="G6" s="20" t="s">
        <v>2</v>
      </c>
      <c r="H6" t="s">
        <v>74</v>
      </c>
    </row>
    <row r="7" spans="2:12" x14ac:dyDescent="0.3">
      <c r="G7" s="20" t="s">
        <v>1</v>
      </c>
      <c r="H7" t="s">
        <v>75</v>
      </c>
    </row>
    <row r="8" spans="2:12" x14ac:dyDescent="0.3">
      <c r="G8" s="20" t="s">
        <v>73</v>
      </c>
      <c r="H8" t="s">
        <v>76</v>
      </c>
    </row>
    <row r="12" spans="2:12" x14ac:dyDescent="0.3">
      <c r="J12" s="2"/>
    </row>
    <row r="14" spans="2:12" ht="15.6" x14ac:dyDescent="0.3">
      <c r="B14" s="26" t="s">
        <v>78</v>
      </c>
      <c r="C14" s="27"/>
    </row>
    <row r="15" spans="2:12" x14ac:dyDescent="0.3">
      <c r="B15" s="28" t="s">
        <v>1</v>
      </c>
      <c r="C15" t="s">
        <v>81</v>
      </c>
    </row>
    <row r="16" spans="2:12" x14ac:dyDescent="0.3">
      <c r="B16" s="29">
        <v>2013</v>
      </c>
      <c r="C16" s="30">
        <v>112.44166666666665</v>
      </c>
    </row>
    <row r="17" spans="2:3" x14ac:dyDescent="0.3">
      <c r="B17" s="29">
        <v>2014</v>
      </c>
      <c r="C17" s="30">
        <v>119.27222222222225</v>
      </c>
    </row>
    <row r="18" spans="2:3" x14ac:dyDescent="0.3">
      <c r="B18" s="29">
        <v>2015</v>
      </c>
      <c r="C18" s="30">
        <v>119.63333333333334</v>
      </c>
    </row>
    <row r="19" spans="2:3" x14ac:dyDescent="0.3">
      <c r="B19" s="29">
        <v>2016</v>
      </c>
      <c r="C19" s="30">
        <v>129.09722222222223</v>
      </c>
    </row>
    <row r="20" spans="2:3" x14ac:dyDescent="0.3">
      <c r="B20" s="29">
        <v>2017</v>
      </c>
      <c r="C20" s="30">
        <v>131.59999999999997</v>
      </c>
    </row>
    <row r="21" spans="2:3" x14ac:dyDescent="0.3">
      <c r="B21" s="29">
        <v>2018</v>
      </c>
      <c r="C21" s="30">
        <v>137.28611111111113</v>
      </c>
    </row>
    <row r="22" spans="2:3" x14ac:dyDescent="0.3">
      <c r="B22" s="29">
        <v>2019</v>
      </c>
      <c r="C22" s="30">
        <v>141.26805555555558</v>
      </c>
    </row>
    <row r="23" spans="2:3" x14ac:dyDescent="0.3">
      <c r="B23" s="29">
        <v>2020</v>
      </c>
      <c r="C23" s="30">
        <v>156.20000000000002</v>
      </c>
    </row>
    <row r="24" spans="2:3" x14ac:dyDescent="0.3">
      <c r="B24" s="29">
        <v>2021</v>
      </c>
      <c r="C24" s="30">
        <v>173.13888888888889</v>
      </c>
    </row>
    <row r="25" spans="2:3" x14ac:dyDescent="0.3">
      <c r="B25" s="29">
        <v>2022</v>
      </c>
      <c r="C25" s="30">
        <v>173.21111111111108</v>
      </c>
    </row>
    <row r="26" spans="2:3" x14ac:dyDescent="0.3">
      <c r="B26" s="29">
        <v>2023</v>
      </c>
      <c r="C26" s="30">
        <v>177.85333333333335</v>
      </c>
    </row>
    <row r="27" spans="2:3" x14ac:dyDescent="0.3">
      <c r="B27" s="29" t="s">
        <v>79</v>
      </c>
    </row>
    <row r="28" spans="2:3" x14ac:dyDescent="0.3">
      <c r="B28" s="29" t="s">
        <v>80</v>
      </c>
      <c r="C28" s="30">
        <v>140.85640000000001</v>
      </c>
    </row>
  </sheetData>
  <phoneticPr fontId="18" type="noConversion"/>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952B-692C-4A47-941E-2412567DDD4B}">
  <dimension ref="A1:AI376"/>
  <sheetViews>
    <sheetView zoomScaleNormal="100" workbookViewId="0">
      <pane ySplit="1" topLeftCell="A2" activePane="bottomLeft" state="frozen"/>
      <selection activeCell="T1" sqref="T1"/>
      <selection pane="bottomLeft" activeCell="F352" sqref="F352"/>
    </sheetView>
  </sheetViews>
  <sheetFormatPr defaultRowHeight="14.4" x14ac:dyDescent="0.3"/>
  <cols>
    <col min="1" max="1" width="11.109375" bestFit="1" customWidth="1"/>
    <col min="2" max="2" width="9.109375" style="6" bestFit="1"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3" max="13" width="8.88671875" bestFit="1" customWidth="1"/>
    <col min="14" max="14" width="24" bestFit="1" customWidth="1"/>
    <col min="15" max="15" width="33.77734375" bestFit="1" customWidth="1"/>
    <col min="16" max="16" width="19.77734375" bestFit="1" customWidth="1"/>
    <col min="17" max="17" width="27.33203125" bestFit="1" customWidth="1"/>
    <col min="18" max="18" width="10.109375" bestFit="1" customWidth="1"/>
    <col min="19" max="19" width="10.88671875" bestFit="1" customWidth="1"/>
    <col min="20" max="20" width="21.33203125" bestFit="1" customWidth="1"/>
    <col min="21" max="21" width="9.88671875" bestFit="1" customWidth="1"/>
    <col min="22" max="22" width="14.21875" bestFit="1" customWidth="1"/>
    <col min="23" max="23" width="28.44140625" bestFit="1" customWidth="1"/>
    <col min="24" max="24" width="8.77734375" bestFit="1" customWidth="1"/>
    <col min="25" max="25" width="28.44140625" bestFit="1" customWidth="1"/>
    <col min="26" max="26" width="26.21875" bestFit="1" customWidth="1"/>
    <col min="27" max="27" width="11.5546875" bestFit="1" customWidth="1"/>
    <col min="28" max="28" width="24.21875" bestFit="1" customWidth="1"/>
    <col min="29" max="29" width="15.109375" bestFit="1" customWidth="1"/>
    <col min="30" max="30" width="15.109375" style="47" customWidth="1"/>
    <col min="31" max="31" width="20.77734375" style="47" bestFit="1" customWidth="1"/>
    <col min="32" max="32" width="27.21875" bestFit="1" customWidth="1"/>
    <col min="33" max="33" width="28.88671875" style="47" bestFit="1" customWidth="1"/>
    <col min="34" max="34" width="14.21875" bestFit="1" customWidth="1"/>
    <col min="35" max="35" width="14.6640625" bestFit="1" customWidth="1"/>
  </cols>
  <sheetData>
    <row r="1" spans="1:35" s="4" customFormat="1" x14ac:dyDescent="0.3">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6" t="s">
        <v>99</v>
      </c>
      <c r="AE1" s="46" t="s">
        <v>100</v>
      </c>
      <c r="AF1" s="43" t="s">
        <v>95</v>
      </c>
      <c r="AG1" s="46" t="s">
        <v>101</v>
      </c>
      <c r="AH1" s="43" t="s">
        <v>102</v>
      </c>
      <c r="AI1" s="4" t="s">
        <v>29</v>
      </c>
    </row>
    <row r="2" spans="1:35" x14ac:dyDescent="0.3">
      <c r="A2" t="s">
        <v>30</v>
      </c>
      <c r="B2" s="6">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s="48">
        <f>AVERAGE(D2:O2)</f>
        <v>105.51666666666665</v>
      </c>
      <c r="AE2" s="48">
        <f>AVERAGE(R2:S2)</f>
        <v>106.15</v>
      </c>
      <c r="AF2" s="48">
        <f>AVERAGE(U2:W2,Y2)</f>
        <v>103.47500000000001</v>
      </c>
      <c r="AG2" s="48">
        <f>AVERAGE(X2,Z1:AB2)</f>
        <v>103.97499999999999</v>
      </c>
      <c r="AH2" s="48">
        <f>AVERAGE(Q2,AC2)</f>
        <v>104.55</v>
      </c>
      <c r="AI2">
        <v>105.1</v>
      </c>
    </row>
    <row r="3" spans="1:35" x14ac:dyDescent="0.3">
      <c r="A3" t="s">
        <v>33</v>
      </c>
      <c r="B3" s="6">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s="47">
        <v>105.875</v>
      </c>
      <c r="AE3" s="47">
        <v>105.45</v>
      </c>
      <c r="AF3" s="47">
        <v>103.425</v>
      </c>
      <c r="AG3" s="47">
        <v>103.8142857142857</v>
      </c>
      <c r="AH3" s="47">
        <v>104.45</v>
      </c>
      <c r="AI3">
        <v>104</v>
      </c>
    </row>
    <row r="4" spans="1:35" x14ac:dyDescent="0.3">
      <c r="A4" t="s">
        <v>34</v>
      </c>
      <c r="B4" s="6">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s="47">
        <v>105.64166666666669</v>
      </c>
      <c r="AE4" s="47">
        <v>105.9</v>
      </c>
      <c r="AF4" s="47">
        <v>103.45</v>
      </c>
      <c r="AG4" s="47">
        <v>103.7</v>
      </c>
      <c r="AH4" s="47">
        <v>104.5</v>
      </c>
      <c r="AI4">
        <v>104.6</v>
      </c>
    </row>
    <row r="5" spans="1:35" x14ac:dyDescent="0.3">
      <c r="A5" t="s">
        <v>30</v>
      </c>
      <c r="B5" s="6">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f>SUM(0,U6)</f>
        <v>100.4</v>
      </c>
      <c r="V5">
        <v>106.2</v>
      </c>
      <c r="W5">
        <v>105.2</v>
      </c>
      <c r="X5">
        <v>104.4</v>
      </c>
      <c r="Y5">
        <v>103.9</v>
      </c>
      <c r="Z5">
        <v>104</v>
      </c>
      <c r="AA5">
        <v>104.1</v>
      </c>
      <c r="AB5">
        <v>104.6</v>
      </c>
      <c r="AC5">
        <v>104.4</v>
      </c>
      <c r="AD5" s="47">
        <v>106.175</v>
      </c>
      <c r="AE5" s="47">
        <v>106.69999999999999</v>
      </c>
      <c r="AF5" s="47">
        <v>103.92500000000001</v>
      </c>
      <c r="AG5" s="47">
        <v>104.04285714285716</v>
      </c>
      <c r="AH5" s="47">
        <v>105</v>
      </c>
      <c r="AI5">
        <v>105.8</v>
      </c>
    </row>
    <row r="6" spans="1:35" x14ac:dyDescent="0.3">
      <c r="A6" t="s">
        <v>33</v>
      </c>
      <c r="B6" s="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s="47">
        <v>106.95</v>
      </c>
      <c r="AE6" s="47">
        <v>106.05</v>
      </c>
      <c r="AF6" s="47">
        <v>103.92500000000001</v>
      </c>
      <c r="AG6" s="47">
        <v>104.1</v>
      </c>
      <c r="AH6" s="47">
        <v>105.15</v>
      </c>
      <c r="AI6">
        <v>104.7</v>
      </c>
    </row>
    <row r="7" spans="1:35" x14ac:dyDescent="0.3">
      <c r="A7" t="s">
        <v>34</v>
      </c>
      <c r="B7" s="6">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s="47">
        <v>106.46666666666668</v>
      </c>
      <c r="AE7" s="47">
        <v>106.45</v>
      </c>
      <c r="AF7" s="47">
        <v>103.95</v>
      </c>
      <c r="AG7" s="47">
        <v>103.97142857142856</v>
      </c>
      <c r="AH7" s="47">
        <v>105.05000000000001</v>
      </c>
      <c r="AI7">
        <v>105.3</v>
      </c>
    </row>
    <row r="8" spans="1:35" x14ac:dyDescent="0.3">
      <c r="A8" t="s">
        <v>30</v>
      </c>
      <c r="B8" s="6">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f>SUM(0,U9)</f>
        <v>100.4</v>
      </c>
      <c r="V8">
        <v>106.1</v>
      </c>
      <c r="W8">
        <v>105.6</v>
      </c>
      <c r="X8">
        <v>104.7</v>
      </c>
      <c r="Y8">
        <v>104.6</v>
      </c>
      <c r="Z8">
        <v>104</v>
      </c>
      <c r="AA8">
        <v>104.3</v>
      </c>
      <c r="AB8">
        <v>104.3</v>
      </c>
      <c r="AC8">
        <v>104.6</v>
      </c>
      <c r="AD8" s="47">
        <v>106.30000000000001</v>
      </c>
      <c r="AE8" s="47">
        <v>107.19999999999999</v>
      </c>
      <c r="AF8" s="47">
        <v>104.17500000000001</v>
      </c>
      <c r="AG8" s="47">
        <v>104.18571428571428</v>
      </c>
      <c r="AH8" s="47">
        <v>105.55</v>
      </c>
      <c r="AI8">
        <v>106</v>
      </c>
    </row>
    <row r="9" spans="1:35" x14ac:dyDescent="0.3">
      <c r="A9" t="s">
        <v>33</v>
      </c>
      <c r="B9" s="6">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s="47">
        <v>106.625</v>
      </c>
      <c r="AE9" s="47">
        <v>106.6</v>
      </c>
      <c r="AF9" s="47">
        <v>104.4</v>
      </c>
      <c r="AG9" s="47">
        <v>104.18571428571428</v>
      </c>
      <c r="AH9" s="47">
        <v>105.85</v>
      </c>
      <c r="AI9">
        <v>105</v>
      </c>
    </row>
    <row r="10" spans="1:35" x14ac:dyDescent="0.3">
      <c r="A10" t="s">
        <v>34</v>
      </c>
      <c r="B10" s="6">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s="47">
        <v>106.42500000000001</v>
      </c>
      <c r="AE10" s="47">
        <v>106.95</v>
      </c>
      <c r="AF10" s="47">
        <v>104.30000000000001</v>
      </c>
      <c r="AG10" s="47">
        <v>104.05714285714285</v>
      </c>
      <c r="AH10" s="47">
        <v>105.65</v>
      </c>
      <c r="AI10">
        <v>105.5</v>
      </c>
    </row>
    <row r="11" spans="1:35" x14ac:dyDescent="0.3">
      <c r="A11" t="s">
        <v>30</v>
      </c>
      <c r="B11" s="6">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f>SUM(0,U12)</f>
        <v>100.5</v>
      </c>
      <c r="V11">
        <v>106.5</v>
      </c>
      <c r="W11">
        <v>106.1</v>
      </c>
      <c r="X11">
        <v>105.1</v>
      </c>
      <c r="Y11">
        <v>104.4</v>
      </c>
      <c r="Z11">
        <v>104.5</v>
      </c>
      <c r="AA11">
        <v>104.8</v>
      </c>
      <c r="AB11">
        <v>102.7</v>
      </c>
      <c r="AC11">
        <v>104.6</v>
      </c>
      <c r="AD11" s="47">
        <v>106.55833333333334</v>
      </c>
      <c r="AE11" s="47">
        <v>107.75</v>
      </c>
      <c r="AF11" s="47">
        <v>104.375</v>
      </c>
      <c r="AG11" s="47">
        <v>104.15714285714286</v>
      </c>
      <c r="AH11" s="47">
        <v>105.85</v>
      </c>
      <c r="AI11">
        <v>106.4</v>
      </c>
    </row>
    <row r="12" spans="1:35" x14ac:dyDescent="0.3">
      <c r="A12" t="s">
        <v>33</v>
      </c>
      <c r="B12" s="6">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s="47">
        <v>107.40833333333332</v>
      </c>
      <c r="AE12" s="47">
        <v>107.15</v>
      </c>
      <c r="AF12" s="47">
        <v>104.6</v>
      </c>
      <c r="AG12" s="47">
        <v>104.30000000000003</v>
      </c>
      <c r="AH12" s="47">
        <v>106.8</v>
      </c>
      <c r="AI12">
        <v>105.7</v>
      </c>
    </row>
    <row r="13" spans="1:35" x14ac:dyDescent="0.3">
      <c r="A13" t="s">
        <v>34</v>
      </c>
      <c r="B13" s="6">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s="47">
        <v>106.875</v>
      </c>
      <c r="AE13" s="47">
        <v>107.5</v>
      </c>
      <c r="AF13" s="47">
        <v>104.5</v>
      </c>
      <c r="AG13" s="47">
        <v>104.25714285714285</v>
      </c>
      <c r="AH13" s="47">
        <v>106.15</v>
      </c>
      <c r="AI13">
        <v>106.1</v>
      </c>
    </row>
    <row r="14" spans="1:35" x14ac:dyDescent="0.3">
      <c r="A14" t="s">
        <v>30</v>
      </c>
      <c r="B14" s="6">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f>SUM(0,U15)</f>
        <v>100.5</v>
      </c>
      <c r="V14">
        <v>107.5</v>
      </c>
      <c r="W14">
        <v>106.8</v>
      </c>
      <c r="X14">
        <v>105.7</v>
      </c>
      <c r="Y14">
        <v>104.1</v>
      </c>
      <c r="Z14">
        <v>105</v>
      </c>
      <c r="AA14">
        <v>105.5</v>
      </c>
      <c r="AB14">
        <v>102.1</v>
      </c>
      <c r="AC14">
        <v>104.8</v>
      </c>
      <c r="AD14" s="47">
        <v>107.15833333333335</v>
      </c>
      <c r="AE14" s="47">
        <v>108.35</v>
      </c>
      <c r="AF14" s="47">
        <v>104.72499999999999</v>
      </c>
      <c r="AG14" s="47">
        <v>104.34285714285714</v>
      </c>
      <c r="AH14" s="47">
        <v>106.44999999999999</v>
      </c>
      <c r="AI14">
        <v>107.2</v>
      </c>
    </row>
    <row r="15" spans="1:35" x14ac:dyDescent="0.3">
      <c r="A15" t="s">
        <v>33</v>
      </c>
      <c r="B15" s="6">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s="47">
        <v>108.84166666666665</v>
      </c>
      <c r="AE15" s="47">
        <v>107.6</v>
      </c>
      <c r="AF15" s="47">
        <v>104.67499999999998</v>
      </c>
      <c r="AG15" s="47">
        <v>104.52857142857144</v>
      </c>
      <c r="AH15" s="47">
        <v>107.35</v>
      </c>
      <c r="AI15">
        <v>106.6</v>
      </c>
    </row>
    <row r="16" spans="1:35" x14ac:dyDescent="0.3">
      <c r="A16" t="s">
        <v>34</v>
      </c>
      <c r="B16" s="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s="47">
        <v>107.74999999999999</v>
      </c>
      <c r="AE16" s="47">
        <v>108.05000000000001</v>
      </c>
      <c r="AF16" s="47">
        <v>104.7</v>
      </c>
      <c r="AG16" s="47">
        <v>104.49999999999999</v>
      </c>
      <c r="AH16" s="47">
        <v>106.69999999999999</v>
      </c>
      <c r="AI16">
        <v>106.9</v>
      </c>
    </row>
    <row r="17" spans="1:35" x14ac:dyDescent="0.3">
      <c r="A17" t="s">
        <v>30</v>
      </c>
      <c r="B17" s="6">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f>SUM(0,U18)</f>
        <v>106.6</v>
      </c>
      <c r="V17">
        <v>108.5</v>
      </c>
      <c r="W17">
        <v>107.5</v>
      </c>
      <c r="X17">
        <v>106.3</v>
      </c>
      <c r="Y17">
        <v>105</v>
      </c>
      <c r="Z17">
        <v>105.6</v>
      </c>
      <c r="AA17">
        <v>106.5</v>
      </c>
      <c r="AB17">
        <v>102.5</v>
      </c>
      <c r="AC17">
        <v>105.5</v>
      </c>
      <c r="AD17" s="47">
        <v>109.11666666666667</v>
      </c>
      <c r="AE17" s="47">
        <v>109.25</v>
      </c>
      <c r="AF17" s="47">
        <v>106.9</v>
      </c>
      <c r="AG17" s="47">
        <v>104.8</v>
      </c>
      <c r="AH17" s="47">
        <v>107.25</v>
      </c>
      <c r="AI17">
        <v>108.9</v>
      </c>
    </row>
    <row r="18" spans="1:35" x14ac:dyDescent="0.3">
      <c r="A18" t="s">
        <v>33</v>
      </c>
      <c r="B18" s="6">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s="47">
        <v>112.46666666666668</v>
      </c>
      <c r="AE18" s="47">
        <v>108.2</v>
      </c>
      <c r="AF18" s="47">
        <v>106.875</v>
      </c>
      <c r="AG18" s="47">
        <v>105.38571428571429</v>
      </c>
      <c r="AH18" s="47">
        <v>108.5</v>
      </c>
      <c r="AI18">
        <v>109.7</v>
      </c>
    </row>
    <row r="19" spans="1:35" x14ac:dyDescent="0.3">
      <c r="A19" t="s">
        <v>34</v>
      </c>
      <c r="B19" s="6">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s="47">
        <v>110.31666666666666</v>
      </c>
      <c r="AE19" s="47">
        <v>108.8</v>
      </c>
      <c r="AF19" s="47">
        <v>106.9</v>
      </c>
      <c r="AG19" s="47">
        <v>105.51428571428572</v>
      </c>
      <c r="AH19" s="47">
        <v>107.65</v>
      </c>
      <c r="AI19">
        <v>109.3</v>
      </c>
    </row>
    <row r="20" spans="1:35" x14ac:dyDescent="0.3">
      <c r="A20" t="s">
        <v>30</v>
      </c>
      <c r="B20" s="6">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f>SUM(0,U21)</f>
        <v>107.7</v>
      </c>
      <c r="V20">
        <v>109.5</v>
      </c>
      <c r="W20">
        <v>108.3</v>
      </c>
      <c r="X20">
        <v>106.9</v>
      </c>
      <c r="Y20">
        <v>106.8</v>
      </c>
      <c r="Z20">
        <v>106.4</v>
      </c>
      <c r="AA20">
        <v>107.8</v>
      </c>
      <c r="AB20">
        <v>102.5</v>
      </c>
      <c r="AC20">
        <v>106.5</v>
      </c>
      <c r="AD20" s="47">
        <v>111.06666666666665</v>
      </c>
      <c r="AE20" s="47">
        <v>110</v>
      </c>
      <c r="AF20" s="47">
        <v>108.075</v>
      </c>
      <c r="AG20" s="47">
        <v>105.60000000000001</v>
      </c>
      <c r="AH20" s="47">
        <v>108.15</v>
      </c>
      <c r="AI20">
        <v>110.7</v>
      </c>
    </row>
    <row r="21" spans="1:35" x14ac:dyDescent="0.3">
      <c r="A21" t="s">
        <v>33</v>
      </c>
      <c r="B21" s="6">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s="47">
        <v>114.325</v>
      </c>
      <c r="AE21" s="47">
        <v>108.8</v>
      </c>
      <c r="AF21" s="47">
        <v>107.925</v>
      </c>
      <c r="AG21" s="47">
        <v>106.14285714285715</v>
      </c>
      <c r="AH21" s="47">
        <v>109.5</v>
      </c>
      <c r="AI21">
        <v>111.4</v>
      </c>
    </row>
    <row r="22" spans="1:35" x14ac:dyDescent="0.3">
      <c r="A22" t="s">
        <v>34</v>
      </c>
      <c r="B22" s="6">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s="47">
        <v>112.22499999999998</v>
      </c>
      <c r="AE22" s="47">
        <v>109.5</v>
      </c>
      <c r="AF22" s="47">
        <v>108.05000000000001</v>
      </c>
      <c r="AG22" s="47">
        <v>106.3142857142857</v>
      </c>
      <c r="AH22" s="47">
        <v>108.6</v>
      </c>
      <c r="AI22">
        <v>111</v>
      </c>
    </row>
    <row r="23" spans="1:35" x14ac:dyDescent="0.3">
      <c r="A23" t="s">
        <v>30</v>
      </c>
      <c r="B23" s="6">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f>SUM(0,U24)</f>
        <v>108.9</v>
      </c>
      <c r="V23">
        <v>109.9</v>
      </c>
      <c r="W23">
        <v>108.7</v>
      </c>
      <c r="X23">
        <v>107.5</v>
      </c>
      <c r="Y23">
        <v>107.8</v>
      </c>
      <c r="Z23">
        <v>106.8</v>
      </c>
      <c r="AA23">
        <v>108.7</v>
      </c>
      <c r="AB23">
        <v>105</v>
      </c>
      <c r="AC23">
        <v>107.5</v>
      </c>
      <c r="AD23" s="47">
        <v>112.3</v>
      </c>
      <c r="AE23" s="47">
        <v>110.75</v>
      </c>
      <c r="AF23" s="47">
        <v>108.825</v>
      </c>
      <c r="AG23" s="47">
        <v>106.57142857142857</v>
      </c>
      <c r="AH23" s="47">
        <v>109.1</v>
      </c>
      <c r="AI23">
        <v>112.1</v>
      </c>
    </row>
    <row r="24" spans="1:35" x14ac:dyDescent="0.3">
      <c r="A24" t="s">
        <v>33</v>
      </c>
      <c r="B24" s="6">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s="47">
        <v>115.54166666666669</v>
      </c>
      <c r="AE24" s="47">
        <v>109.44999999999999</v>
      </c>
      <c r="AF24" s="47">
        <v>108.75</v>
      </c>
      <c r="AG24" s="47">
        <v>107.34285714285713</v>
      </c>
      <c r="AH24" s="47">
        <v>110.35</v>
      </c>
      <c r="AI24">
        <v>112.7</v>
      </c>
    </row>
    <row r="25" spans="1:35" x14ac:dyDescent="0.3">
      <c r="A25" t="s">
        <v>34</v>
      </c>
      <c r="B25" s="6">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s="47">
        <v>113.40000000000002</v>
      </c>
      <c r="AE25" s="47">
        <v>110.2</v>
      </c>
      <c r="AF25" s="47">
        <v>108.825</v>
      </c>
      <c r="AG25" s="47">
        <v>107.52857142857142</v>
      </c>
      <c r="AH25" s="47">
        <v>109.55000000000001</v>
      </c>
      <c r="AI25">
        <v>112.4</v>
      </c>
    </row>
    <row r="26" spans="1:35" x14ac:dyDescent="0.3">
      <c r="A26" t="s">
        <v>30</v>
      </c>
      <c r="B26" s="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f>SUM(0,U27)</f>
        <v>109.7</v>
      </c>
      <c r="V26">
        <v>111.1</v>
      </c>
      <c r="W26">
        <v>109.6</v>
      </c>
      <c r="X26">
        <v>108.3</v>
      </c>
      <c r="Y26">
        <v>109.3</v>
      </c>
      <c r="Z26">
        <v>107.7</v>
      </c>
      <c r="AA26">
        <v>109.8</v>
      </c>
      <c r="AB26">
        <v>106.7</v>
      </c>
      <c r="AC26">
        <v>108.7</v>
      </c>
      <c r="AD26" s="47">
        <v>114.22500000000002</v>
      </c>
      <c r="AE26" s="47">
        <v>112.05000000000001</v>
      </c>
      <c r="AF26" s="47">
        <v>109.925</v>
      </c>
      <c r="AG26" s="47">
        <v>107.77142857142857</v>
      </c>
      <c r="AH26" s="47">
        <v>110.2</v>
      </c>
      <c r="AI26">
        <v>114.2</v>
      </c>
    </row>
    <row r="27" spans="1:35" x14ac:dyDescent="0.3">
      <c r="A27" t="s">
        <v>33</v>
      </c>
      <c r="B27" s="6">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s="47">
        <v>115.10000000000001</v>
      </c>
      <c r="AE27" s="47">
        <v>110.2</v>
      </c>
      <c r="AF27" s="47">
        <v>109.79999999999998</v>
      </c>
      <c r="AG27" s="47">
        <v>108.22857142857143</v>
      </c>
      <c r="AH27" s="47">
        <v>111.15</v>
      </c>
      <c r="AI27">
        <v>113.2</v>
      </c>
    </row>
    <row r="28" spans="1:35" x14ac:dyDescent="0.3">
      <c r="A28" t="s">
        <v>34</v>
      </c>
      <c r="B28" s="6">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s="47">
        <v>114.44999999999999</v>
      </c>
      <c r="AE28" s="47">
        <v>111.30000000000001</v>
      </c>
      <c r="AF28" s="47">
        <v>109.92499999999998</v>
      </c>
      <c r="AG28" s="47">
        <v>108.35714285714286</v>
      </c>
      <c r="AH28" s="47">
        <v>110.5</v>
      </c>
      <c r="AI28">
        <v>113.7</v>
      </c>
    </row>
    <row r="29" spans="1:35" x14ac:dyDescent="0.3">
      <c r="A29" t="s">
        <v>30</v>
      </c>
      <c r="B29" s="6">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f>SUM(0,U30)</f>
        <v>110.5</v>
      </c>
      <c r="V29">
        <v>111.6</v>
      </c>
      <c r="W29">
        <v>110.4</v>
      </c>
      <c r="X29">
        <v>108.9</v>
      </c>
      <c r="Y29">
        <v>109.3</v>
      </c>
      <c r="Z29">
        <v>108.3</v>
      </c>
      <c r="AA29">
        <v>110.2</v>
      </c>
      <c r="AB29">
        <v>107.5</v>
      </c>
      <c r="AC29">
        <v>109.1</v>
      </c>
      <c r="AD29" s="47">
        <v>115.68333333333334</v>
      </c>
      <c r="AE29" s="47">
        <v>112.94999999999999</v>
      </c>
      <c r="AF29" s="47">
        <v>110.45</v>
      </c>
      <c r="AG29" s="47">
        <v>108.54285714285716</v>
      </c>
      <c r="AH29" s="47">
        <v>110.65</v>
      </c>
      <c r="AI29">
        <v>115.5</v>
      </c>
    </row>
    <row r="30" spans="1:35" x14ac:dyDescent="0.3">
      <c r="A30" t="s">
        <v>33</v>
      </c>
      <c r="B30" s="6">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s="47">
        <v>116.36666666666666</v>
      </c>
      <c r="AE30" s="47">
        <v>111.1</v>
      </c>
      <c r="AF30" s="47">
        <v>110.02499999999999</v>
      </c>
      <c r="AG30" s="47">
        <v>108.68571428571428</v>
      </c>
      <c r="AH30" s="47">
        <v>111.45</v>
      </c>
      <c r="AI30">
        <v>114</v>
      </c>
    </row>
    <row r="31" spans="1:35" x14ac:dyDescent="0.3">
      <c r="A31" t="s">
        <v>34</v>
      </c>
      <c r="B31" s="6">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s="47">
        <v>115.83333333333336</v>
      </c>
      <c r="AE31" s="47">
        <v>112.2</v>
      </c>
      <c r="AF31" s="47">
        <v>110.3</v>
      </c>
      <c r="AG31" s="47">
        <v>108.78571428571426</v>
      </c>
      <c r="AH31" s="47">
        <v>110.85</v>
      </c>
      <c r="AI31">
        <v>114.8</v>
      </c>
    </row>
    <row r="32" spans="1:35" x14ac:dyDescent="0.3">
      <c r="A32" t="s">
        <v>30</v>
      </c>
      <c r="B32" s="6">
        <v>2013</v>
      </c>
      <c r="C32" t="s">
        <v>45</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f>SUM(0,U33)</f>
        <v>111.1</v>
      </c>
      <c r="V32">
        <v>112.6</v>
      </c>
      <c r="W32">
        <v>111.3</v>
      </c>
      <c r="X32">
        <v>109.7</v>
      </c>
      <c r="Y32">
        <v>109.6</v>
      </c>
      <c r="Z32">
        <v>108.7</v>
      </c>
      <c r="AA32">
        <v>111</v>
      </c>
      <c r="AB32">
        <v>108.2</v>
      </c>
      <c r="AC32">
        <v>109.8</v>
      </c>
      <c r="AD32" s="47">
        <v>117.85833333333333</v>
      </c>
      <c r="AE32" s="47">
        <v>113.85</v>
      </c>
      <c r="AF32" s="47">
        <v>111.15</v>
      </c>
      <c r="AG32" s="47">
        <v>109.12857142857145</v>
      </c>
      <c r="AH32" s="47">
        <v>111.3</v>
      </c>
      <c r="AI32">
        <v>117.4</v>
      </c>
    </row>
    <row r="33" spans="1:35" x14ac:dyDescent="0.3">
      <c r="A33" t="s">
        <v>33</v>
      </c>
      <c r="B33" s="6">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s="47">
        <v>118.47499999999998</v>
      </c>
      <c r="AE33" s="47">
        <v>111.9</v>
      </c>
      <c r="AF33" s="47">
        <v>110.375</v>
      </c>
      <c r="AG33" s="47">
        <v>109.17142857142856</v>
      </c>
      <c r="AH33" s="47">
        <v>111.85</v>
      </c>
      <c r="AI33">
        <v>115</v>
      </c>
    </row>
    <row r="34" spans="1:35" x14ac:dyDescent="0.3">
      <c r="A34" t="s">
        <v>34</v>
      </c>
      <c r="B34" s="6">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s="47">
        <v>118.01666666666667</v>
      </c>
      <c r="AE34" s="47">
        <v>113.05000000000001</v>
      </c>
      <c r="AF34" s="47">
        <v>110.82499999999999</v>
      </c>
      <c r="AG34" s="47">
        <v>109.27142857142859</v>
      </c>
      <c r="AH34" s="47">
        <v>111.4</v>
      </c>
      <c r="AI34">
        <v>116.3</v>
      </c>
    </row>
    <row r="35" spans="1:35" x14ac:dyDescent="0.3">
      <c r="A35" t="s">
        <v>30</v>
      </c>
      <c r="B35" s="6">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f>SUM(0,U36)</f>
        <v>110.7</v>
      </c>
      <c r="V35">
        <v>112.8</v>
      </c>
      <c r="W35">
        <v>112.1</v>
      </c>
      <c r="X35">
        <v>110.1</v>
      </c>
      <c r="Y35">
        <v>109.9</v>
      </c>
      <c r="Z35">
        <v>109.2</v>
      </c>
      <c r="AA35">
        <v>111.6</v>
      </c>
      <c r="AB35">
        <v>108.1</v>
      </c>
      <c r="AC35">
        <v>110.1</v>
      </c>
      <c r="AD35" s="47">
        <v>115.85833333333333</v>
      </c>
      <c r="AE35" s="47">
        <v>114.9</v>
      </c>
      <c r="AF35" s="47">
        <v>111.375</v>
      </c>
      <c r="AG35" s="47">
        <v>109.55714285714286</v>
      </c>
      <c r="AH35" s="47">
        <v>111.85</v>
      </c>
      <c r="AI35">
        <v>115.5</v>
      </c>
    </row>
    <row r="36" spans="1:35" x14ac:dyDescent="0.3">
      <c r="A36" t="s">
        <v>33</v>
      </c>
      <c r="B36" s="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s="47">
        <v>115.55000000000001</v>
      </c>
      <c r="AE36" s="47">
        <v>112.55000000000001</v>
      </c>
      <c r="AF36" s="47">
        <v>110.52500000000001</v>
      </c>
      <c r="AG36" s="47">
        <v>109.41428571428571</v>
      </c>
      <c r="AH36" s="47">
        <v>112.4</v>
      </c>
      <c r="AI36">
        <v>113.3</v>
      </c>
    </row>
    <row r="37" spans="1:35" x14ac:dyDescent="0.3">
      <c r="A37" t="s">
        <v>34</v>
      </c>
      <c r="B37" s="6">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s="47">
        <v>115.74166666666667</v>
      </c>
      <c r="AE37" s="47">
        <v>113.95</v>
      </c>
      <c r="AF37" s="47">
        <v>111.02500000000001</v>
      </c>
      <c r="AG37" s="47">
        <v>109.44285714285715</v>
      </c>
      <c r="AH37" s="47">
        <v>112</v>
      </c>
      <c r="AI37">
        <v>114.5</v>
      </c>
    </row>
    <row r="38" spans="1:35" x14ac:dyDescent="0.3">
      <c r="A38" t="s">
        <v>30</v>
      </c>
      <c r="B38" s="6">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f>SUM(0,U39)</f>
        <v>111.6</v>
      </c>
      <c r="V38">
        <v>113</v>
      </c>
      <c r="W38">
        <v>112.6</v>
      </c>
      <c r="X38">
        <v>110.6</v>
      </c>
      <c r="Y38">
        <v>110.5</v>
      </c>
      <c r="Z38">
        <v>109.6</v>
      </c>
      <c r="AA38">
        <v>111.8</v>
      </c>
      <c r="AB38">
        <v>108.3</v>
      </c>
      <c r="AC38">
        <v>110.6</v>
      </c>
      <c r="AD38" s="47">
        <v>114.21666666666668</v>
      </c>
      <c r="AE38" s="47">
        <v>115.5</v>
      </c>
      <c r="AF38" s="47">
        <v>111.925</v>
      </c>
      <c r="AG38" s="47">
        <v>109.8142857142857</v>
      </c>
      <c r="AH38" s="47">
        <v>112.3</v>
      </c>
      <c r="AI38">
        <v>114.2</v>
      </c>
    </row>
    <row r="39" spans="1:35" x14ac:dyDescent="0.3">
      <c r="A39" t="s">
        <v>33</v>
      </c>
      <c r="B39" s="6">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s="47">
        <v>114.06666666666666</v>
      </c>
      <c r="AE39" s="47">
        <v>113.05</v>
      </c>
      <c r="AF39" s="47">
        <v>111.325</v>
      </c>
      <c r="AG39" s="47">
        <v>109.81428571428572</v>
      </c>
      <c r="AH39" s="47">
        <v>113.1</v>
      </c>
      <c r="AI39">
        <v>112.9</v>
      </c>
    </row>
    <row r="40" spans="1:35" x14ac:dyDescent="0.3">
      <c r="A40" t="s">
        <v>34</v>
      </c>
      <c r="B40" s="6">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s="47">
        <v>114.16666666666664</v>
      </c>
      <c r="AE40" s="47">
        <v>114.5</v>
      </c>
      <c r="AF40" s="47">
        <v>111.7</v>
      </c>
      <c r="AG40" s="47">
        <v>109.87142857142859</v>
      </c>
      <c r="AH40" s="47">
        <v>112.55</v>
      </c>
      <c r="AI40">
        <v>113.6</v>
      </c>
    </row>
    <row r="41" spans="1:35" x14ac:dyDescent="0.3">
      <c r="A41" t="s">
        <v>30</v>
      </c>
      <c r="B41" s="6">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f>SUM(0,U42)</f>
        <v>112.5</v>
      </c>
      <c r="V41">
        <v>113.2</v>
      </c>
      <c r="W41">
        <v>112.9</v>
      </c>
      <c r="X41">
        <v>110.9</v>
      </c>
      <c r="Y41">
        <v>110.8</v>
      </c>
      <c r="Z41">
        <v>109.9</v>
      </c>
      <c r="AA41">
        <v>112</v>
      </c>
      <c r="AB41">
        <v>108.7</v>
      </c>
      <c r="AC41">
        <v>110.9</v>
      </c>
      <c r="AD41" s="47">
        <v>113.90833333333335</v>
      </c>
      <c r="AE41" s="47">
        <v>115.8</v>
      </c>
      <c r="AF41" s="47">
        <v>112.35000000000001</v>
      </c>
      <c r="AG41" s="47">
        <v>110.14285714285715</v>
      </c>
      <c r="AH41" s="47">
        <v>112.55000000000001</v>
      </c>
      <c r="AI41">
        <v>114</v>
      </c>
    </row>
    <row r="42" spans="1:35" x14ac:dyDescent="0.3">
      <c r="A42" t="s">
        <v>33</v>
      </c>
      <c r="B42" s="6">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s="47">
        <v>113.39999999999999</v>
      </c>
      <c r="AE42" s="47">
        <v>113.5</v>
      </c>
      <c r="AF42" s="47">
        <v>111.875</v>
      </c>
      <c r="AG42" s="47">
        <v>110.22857142857143</v>
      </c>
      <c r="AH42" s="47">
        <v>113.6</v>
      </c>
      <c r="AI42">
        <v>113.1</v>
      </c>
    </row>
    <row r="43" spans="1:35" x14ac:dyDescent="0.3">
      <c r="A43" t="s">
        <v>34</v>
      </c>
      <c r="B43" s="6">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s="47">
        <v>113.73333333333333</v>
      </c>
      <c r="AE43" s="47">
        <v>114.85</v>
      </c>
      <c r="AF43" s="47">
        <v>112.19999999999999</v>
      </c>
      <c r="AG43" s="47">
        <v>110.27142857142857</v>
      </c>
      <c r="AH43" s="47">
        <v>112.80000000000001</v>
      </c>
      <c r="AI43">
        <v>113.6</v>
      </c>
    </row>
    <row r="44" spans="1:35" x14ac:dyDescent="0.3">
      <c r="A44" t="s">
        <v>30</v>
      </c>
      <c r="B44" s="6">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f>SUM(0,U45)</f>
        <v>113.2</v>
      </c>
      <c r="V44">
        <v>113.4</v>
      </c>
      <c r="W44">
        <v>113.4</v>
      </c>
      <c r="X44">
        <v>111.4</v>
      </c>
      <c r="Y44">
        <v>111.2</v>
      </c>
      <c r="Z44">
        <v>110.2</v>
      </c>
      <c r="AA44">
        <v>112.4</v>
      </c>
      <c r="AB44">
        <v>108.9</v>
      </c>
      <c r="AC44">
        <v>111.3</v>
      </c>
      <c r="AD44" s="47">
        <v>114.60000000000001</v>
      </c>
      <c r="AE44" s="47">
        <v>116.2</v>
      </c>
      <c r="AF44" s="47">
        <v>112.8</v>
      </c>
      <c r="AG44" s="47">
        <v>110.5</v>
      </c>
      <c r="AH44" s="47">
        <v>112.94999999999999</v>
      </c>
      <c r="AI44">
        <v>114.6</v>
      </c>
    </row>
    <row r="45" spans="1:35" x14ac:dyDescent="0.3">
      <c r="A45" t="s">
        <v>33</v>
      </c>
      <c r="B45" s="6">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s="47">
        <v>113.91666666666667</v>
      </c>
      <c r="AE45" s="47">
        <v>113.94999999999999</v>
      </c>
      <c r="AF45" s="47">
        <v>112.17500000000001</v>
      </c>
      <c r="AG45" s="47">
        <v>110.6</v>
      </c>
      <c r="AH45" s="47">
        <v>114.05000000000001</v>
      </c>
      <c r="AI45">
        <v>113.7</v>
      </c>
    </row>
    <row r="46" spans="1:35" x14ac:dyDescent="0.3">
      <c r="A46" t="s">
        <v>34</v>
      </c>
      <c r="B46" s="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s="47">
        <v>114.34999999999998</v>
      </c>
      <c r="AE46" s="47">
        <v>115.25</v>
      </c>
      <c r="AF46" s="47">
        <v>112.57499999999999</v>
      </c>
      <c r="AG46" s="47">
        <v>110.67142857142858</v>
      </c>
      <c r="AH46" s="47">
        <v>113.25</v>
      </c>
      <c r="AI46">
        <v>114.2</v>
      </c>
    </row>
    <row r="47" spans="1:35" x14ac:dyDescent="0.3">
      <c r="A47" t="s">
        <v>30</v>
      </c>
      <c r="B47" s="6">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f>SUM(0,U48)</f>
        <v>113.9</v>
      </c>
      <c r="V47">
        <v>113.4</v>
      </c>
      <c r="W47">
        <v>113.7</v>
      </c>
      <c r="X47">
        <v>111.8</v>
      </c>
      <c r="Y47">
        <v>111.2</v>
      </c>
      <c r="Z47">
        <v>110.5</v>
      </c>
      <c r="AA47">
        <v>113</v>
      </c>
      <c r="AB47">
        <v>108.9</v>
      </c>
      <c r="AC47">
        <v>111.5</v>
      </c>
      <c r="AD47" s="47">
        <v>115.575</v>
      </c>
      <c r="AE47" s="47">
        <v>117.1</v>
      </c>
      <c r="AF47" s="47">
        <v>113.05</v>
      </c>
      <c r="AG47" s="47">
        <v>110.82857142857142</v>
      </c>
      <c r="AH47" s="47">
        <v>113.45</v>
      </c>
      <c r="AI47">
        <v>115.4</v>
      </c>
    </row>
    <row r="48" spans="1:35" x14ac:dyDescent="0.3">
      <c r="A48" t="s">
        <v>33</v>
      </c>
      <c r="B48" s="6">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s="47">
        <v>115.48333333333335</v>
      </c>
      <c r="AE48" s="47">
        <v>114.4</v>
      </c>
      <c r="AF48" s="47">
        <v>112.35000000000001</v>
      </c>
      <c r="AG48" s="47">
        <v>110.88571428571429</v>
      </c>
      <c r="AH48" s="47">
        <v>114.5</v>
      </c>
      <c r="AI48">
        <v>114.7</v>
      </c>
    </row>
    <row r="49" spans="1:35" x14ac:dyDescent="0.3">
      <c r="A49" t="s">
        <v>34</v>
      </c>
      <c r="B49" s="6">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s="47">
        <v>115.54166666666667</v>
      </c>
      <c r="AE49" s="47">
        <v>116</v>
      </c>
      <c r="AF49" s="47">
        <v>112.8</v>
      </c>
      <c r="AG49" s="47">
        <v>110.98571428571428</v>
      </c>
      <c r="AH49" s="47">
        <v>113.75</v>
      </c>
      <c r="AI49">
        <v>115.1</v>
      </c>
    </row>
    <row r="50" spans="1:35" x14ac:dyDescent="0.3">
      <c r="A50" t="s">
        <v>30</v>
      </c>
      <c r="B50" s="6">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f>SUM(0,U51)</f>
        <v>114.3</v>
      </c>
      <c r="V50">
        <v>113.4</v>
      </c>
      <c r="W50">
        <v>114.1</v>
      </c>
      <c r="X50">
        <v>112.1</v>
      </c>
      <c r="Y50">
        <v>111.4</v>
      </c>
      <c r="Z50">
        <v>110.9</v>
      </c>
      <c r="AA50">
        <v>113.1</v>
      </c>
      <c r="AB50">
        <v>108.9</v>
      </c>
      <c r="AC50">
        <v>111.8</v>
      </c>
      <c r="AD50" s="47">
        <v>116.30833333333332</v>
      </c>
      <c r="AE50" s="47">
        <v>117.75</v>
      </c>
      <c r="AF50" s="47">
        <v>113.29999999999998</v>
      </c>
      <c r="AG50" s="47">
        <v>111.08571428571429</v>
      </c>
      <c r="AH50" s="47">
        <v>114.05</v>
      </c>
      <c r="AI50">
        <v>116</v>
      </c>
    </row>
    <row r="51" spans="1:35" x14ac:dyDescent="0.3">
      <c r="A51" t="s">
        <v>33</v>
      </c>
      <c r="B51" s="6">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s="47">
        <v>117.10833333333335</v>
      </c>
      <c r="AE51" s="47">
        <v>114.85</v>
      </c>
      <c r="AF51" s="47">
        <v>112.7</v>
      </c>
      <c r="AG51" s="47">
        <v>111.11428571428571</v>
      </c>
      <c r="AH51" s="47">
        <v>115</v>
      </c>
      <c r="AI51">
        <v>115.6</v>
      </c>
    </row>
    <row r="52" spans="1:35" x14ac:dyDescent="0.3">
      <c r="A52" t="s">
        <v>34</v>
      </c>
      <c r="B52" s="6">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s="47">
        <v>116.63333333333337</v>
      </c>
      <c r="AE52" s="47">
        <v>116.6</v>
      </c>
      <c r="AF52" s="47">
        <v>113.05</v>
      </c>
      <c r="AG52" s="47">
        <v>111.25714285714287</v>
      </c>
      <c r="AH52" s="47">
        <v>114.3</v>
      </c>
      <c r="AI52">
        <v>115.8</v>
      </c>
    </row>
    <row r="53" spans="1:35" x14ac:dyDescent="0.3">
      <c r="A53" t="s">
        <v>30</v>
      </c>
      <c r="B53" s="6">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f>SUM(0,U54)</f>
        <v>113.9</v>
      </c>
      <c r="V53">
        <v>114.4</v>
      </c>
      <c r="W53">
        <v>114.9</v>
      </c>
      <c r="X53">
        <v>112.8</v>
      </c>
      <c r="Y53">
        <v>112.2</v>
      </c>
      <c r="Z53">
        <v>111.4</v>
      </c>
      <c r="AA53">
        <v>114.3</v>
      </c>
      <c r="AB53">
        <v>108</v>
      </c>
      <c r="AC53">
        <v>112.3</v>
      </c>
      <c r="AD53" s="47">
        <v>117.18333333333332</v>
      </c>
      <c r="AE53" s="47">
        <v>118.5</v>
      </c>
      <c r="AF53" s="47">
        <v>113.85000000000001</v>
      </c>
      <c r="AG53" s="47">
        <v>111.39999999999999</v>
      </c>
      <c r="AH53" s="47">
        <v>114.8</v>
      </c>
      <c r="AI53">
        <v>117</v>
      </c>
    </row>
    <row r="54" spans="1:35" x14ac:dyDescent="0.3">
      <c r="A54" t="s">
        <v>33</v>
      </c>
      <c r="B54" s="6">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s="47">
        <v>118.75</v>
      </c>
      <c r="AE54" s="47">
        <v>115.30000000000001</v>
      </c>
      <c r="AF54" s="47">
        <v>112.72500000000001</v>
      </c>
      <c r="AG54" s="47">
        <v>111.52857142857144</v>
      </c>
      <c r="AH54" s="47">
        <v>115.6</v>
      </c>
      <c r="AI54">
        <v>116.4</v>
      </c>
    </row>
    <row r="55" spans="1:35" x14ac:dyDescent="0.3">
      <c r="A55" t="s">
        <v>34</v>
      </c>
      <c r="B55" s="6">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s="47">
        <v>117.77500000000002</v>
      </c>
      <c r="AE55" s="47">
        <v>117.19999999999999</v>
      </c>
      <c r="AF55" s="47">
        <v>113.37500000000001</v>
      </c>
      <c r="AG55" s="47">
        <v>111.79999999999998</v>
      </c>
      <c r="AH55" s="47">
        <v>115.05</v>
      </c>
      <c r="AI55">
        <v>116.7</v>
      </c>
    </row>
    <row r="56" spans="1:35" x14ac:dyDescent="0.3">
      <c r="A56" t="s">
        <v>30</v>
      </c>
      <c r="B56" s="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f>SUM(0,U57)</f>
        <v>114.8</v>
      </c>
      <c r="V56">
        <v>115.3</v>
      </c>
      <c r="W56">
        <v>115.4</v>
      </c>
      <c r="X56">
        <v>113.4</v>
      </c>
      <c r="Y56">
        <v>113.2</v>
      </c>
      <c r="Z56">
        <v>111.8</v>
      </c>
      <c r="AA56">
        <v>115.5</v>
      </c>
      <c r="AB56">
        <v>108.8</v>
      </c>
      <c r="AC56">
        <v>113.1</v>
      </c>
      <c r="AD56" s="47">
        <v>119.99166666666667</v>
      </c>
      <c r="AE56" s="47">
        <v>119.5</v>
      </c>
      <c r="AF56" s="47">
        <v>114.675</v>
      </c>
      <c r="AG56" s="47">
        <v>112.02857142857142</v>
      </c>
      <c r="AH56" s="47">
        <v>115.55</v>
      </c>
      <c r="AI56">
        <v>119.5</v>
      </c>
    </row>
    <row r="57" spans="1:35" x14ac:dyDescent="0.3">
      <c r="A57" t="s">
        <v>33</v>
      </c>
      <c r="B57" s="6">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s="47">
        <v>122.7</v>
      </c>
      <c r="AE57" s="47">
        <v>115.8</v>
      </c>
      <c r="AF57" s="47">
        <v>113.57499999999999</v>
      </c>
      <c r="AG57" s="47">
        <v>112.5</v>
      </c>
      <c r="AH57" s="47">
        <v>117.25</v>
      </c>
      <c r="AI57">
        <v>118.9</v>
      </c>
    </row>
    <row r="58" spans="1:35" x14ac:dyDescent="0.3">
      <c r="A58" t="s">
        <v>34</v>
      </c>
      <c r="B58" s="6">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s="47">
        <v>120.96666666666665</v>
      </c>
      <c r="AE58" s="47">
        <v>117.94999999999999</v>
      </c>
      <c r="AF58" s="47">
        <v>114.25</v>
      </c>
      <c r="AG58" s="47">
        <v>112.95714285714287</v>
      </c>
      <c r="AH58" s="47">
        <v>116.05</v>
      </c>
      <c r="AI58">
        <v>119.2</v>
      </c>
    </row>
    <row r="59" spans="1:35" x14ac:dyDescent="0.3">
      <c r="A59" t="s">
        <v>30</v>
      </c>
      <c r="B59" s="6">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f>SUM(0,U60)</f>
        <v>115.5</v>
      </c>
      <c r="V59">
        <v>115.4</v>
      </c>
      <c r="W59">
        <v>115.9</v>
      </c>
      <c r="X59">
        <v>114</v>
      </c>
      <c r="Y59">
        <v>113.2</v>
      </c>
      <c r="Z59">
        <v>112.2</v>
      </c>
      <c r="AA59">
        <v>116.2</v>
      </c>
      <c r="AB59">
        <v>109.4</v>
      </c>
      <c r="AC59">
        <v>113.5</v>
      </c>
      <c r="AD59" s="47">
        <v>121.41666666666664</v>
      </c>
      <c r="AE59" s="47">
        <v>119.85</v>
      </c>
      <c r="AF59" s="47">
        <v>115</v>
      </c>
      <c r="AG59" s="47">
        <v>112.84285714285714</v>
      </c>
      <c r="AH59" s="47">
        <v>116.15</v>
      </c>
      <c r="AI59">
        <v>120.7</v>
      </c>
    </row>
    <row r="60" spans="1:35" x14ac:dyDescent="0.3">
      <c r="A60" t="s">
        <v>33</v>
      </c>
      <c r="B60" s="6">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s="47">
        <v>124.00833333333333</v>
      </c>
      <c r="AE60" s="47">
        <v>116.35</v>
      </c>
      <c r="AF60" s="47">
        <v>113.77500000000001</v>
      </c>
      <c r="AG60" s="47">
        <v>113.22857142857143</v>
      </c>
      <c r="AH60" s="47">
        <v>118.45</v>
      </c>
      <c r="AI60">
        <v>119.9</v>
      </c>
    </row>
    <row r="61" spans="1:35" x14ac:dyDescent="0.3">
      <c r="A61" t="s">
        <v>34</v>
      </c>
      <c r="B61" s="6">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s="47">
        <v>122.32499999999999</v>
      </c>
      <c r="AE61" s="47">
        <v>118.4</v>
      </c>
      <c r="AF61" s="47">
        <v>114.47500000000001</v>
      </c>
      <c r="AG61" s="47">
        <v>113.77142857142857</v>
      </c>
      <c r="AH61" s="47">
        <v>116.80000000000001</v>
      </c>
      <c r="AI61">
        <v>120.3</v>
      </c>
    </row>
    <row r="62" spans="1:35" x14ac:dyDescent="0.3">
      <c r="A62" t="s">
        <v>30</v>
      </c>
      <c r="B62" s="6">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f>SUM(0,U63)</f>
        <v>116.1</v>
      </c>
      <c r="V62">
        <v>115.8</v>
      </c>
      <c r="W62">
        <v>116.7</v>
      </c>
      <c r="X62">
        <v>114.5</v>
      </c>
      <c r="Y62">
        <v>112.8</v>
      </c>
      <c r="Z62">
        <v>112.6</v>
      </c>
      <c r="AA62">
        <v>116.6</v>
      </c>
      <c r="AB62">
        <v>109.1</v>
      </c>
      <c r="AC62">
        <v>113.7</v>
      </c>
      <c r="AD62" s="47">
        <v>121.49166666666667</v>
      </c>
      <c r="AE62" s="47">
        <v>120.45</v>
      </c>
      <c r="AF62" s="47">
        <v>115.35</v>
      </c>
      <c r="AG62" s="47">
        <v>113.32857142857144</v>
      </c>
      <c r="AH62" s="47">
        <v>116.6</v>
      </c>
      <c r="AI62">
        <v>120.9</v>
      </c>
    </row>
    <row r="63" spans="1:35" x14ac:dyDescent="0.3">
      <c r="A63" t="s">
        <v>33</v>
      </c>
      <c r="B63" s="6">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s="47">
        <v>122.25000000000001</v>
      </c>
      <c r="AE63" s="47">
        <v>116.85</v>
      </c>
      <c r="AF63" s="47">
        <v>113.64999999999999</v>
      </c>
      <c r="AG63" s="47">
        <v>113.42857142857143</v>
      </c>
      <c r="AH63" s="47">
        <v>118.94999999999999</v>
      </c>
      <c r="AI63">
        <v>119.2</v>
      </c>
    </row>
    <row r="64" spans="1:35" x14ac:dyDescent="0.3">
      <c r="A64" t="s">
        <v>34</v>
      </c>
      <c r="B64" s="6">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s="47">
        <v>121.69166666666665</v>
      </c>
      <c r="AE64" s="47">
        <v>118.95</v>
      </c>
      <c r="AF64" s="47">
        <v>114.625</v>
      </c>
      <c r="AG64" s="47">
        <v>114.04285714285716</v>
      </c>
      <c r="AH64" s="47">
        <v>117.25</v>
      </c>
      <c r="AI64">
        <v>120.1</v>
      </c>
    </row>
    <row r="65" spans="1:35" x14ac:dyDescent="0.3">
      <c r="A65" t="s">
        <v>30</v>
      </c>
      <c r="B65" s="6">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f>SUM(0,U66)</f>
        <v>116.7</v>
      </c>
      <c r="V65">
        <v>116.4</v>
      </c>
      <c r="W65">
        <v>117.5</v>
      </c>
      <c r="X65">
        <v>115.3</v>
      </c>
      <c r="Y65">
        <v>112.6</v>
      </c>
      <c r="Z65">
        <v>113</v>
      </c>
      <c r="AA65">
        <v>116.9</v>
      </c>
      <c r="AB65">
        <v>109.3</v>
      </c>
      <c r="AC65">
        <v>114</v>
      </c>
      <c r="AD65" s="47">
        <v>121.34166666666665</v>
      </c>
      <c r="AE65" s="47">
        <v>121.5</v>
      </c>
      <c r="AF65" s="47">
        <v>115.80000000000001</v>
      </c>
      <c r="AG65" s="47">
        <v>113.67142857142856</v>
      </c>
      <c r="AH65" s="47">
        <v>117</v>
      </c>
      <c r="AI65">
        <v>121</v>
      </c>
    </row>
    <row r="66" spans="1:35" x14ac:dyDescent="0.3">
      <c r="A66" t="s">
        <v>33</v>
      </c>
      <c r="B66" s="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s="47">
        <v>121.80833333333334</v>
      </c>
      <c r="AE66" s="47">
        <v>117.25</v>
      </c>
      <c r="AF66" s="47">
        <v>113.875</v>
      </c>
      <c r="AG66" s="47">
        <v>113.67142857142858</v>
      </c>
      <c r="AH66" s="47">
        <v>119</v>
      </c>
      <c r="AI66">
        <v>119.1</v>
      </c>
    </row>
    <row r="67" spans="1:35" x14ac:dyDescent="0.3">
      <c r="A67" t="s">
        <v>34</v>
      </c>
      <c r="B67" s="6">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s="47">
        <v>121.44166666666666</v>
      </c>
      <c r="AE67" s="47">
        <v>119.8</v>
      </c>
      <c r="AF67" s="47">
        <v>114.97500000000001</v>
      </c>
      <c r="AG67" s="47">
        <v>114.27142857142856</v>
      </c>
      <c r="AH67" s="47">
        <v>117.5</v>
      </c>
      <c r="AI67">
        <v>120.1</v>
      </c>
    </row>
    <row r="68" spans="1:35" x14ac:dyDescent="0.3">
      <c r="A68" t="s">
        <v>30</v>
      </c>
      <c r="B68" s="6">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f>SUM(0,U69)</f>
        <v>117.1</v>
      </c>
      <c r="V68">
        <v>117.3</v>
      </c>
      <c r="W68">
        <v>118.1</v>
      </c>
      <c r="X68">
        <v>115.9</v>
      </c>
      <c r="Y68">
        <v>112</v>
      </c>
      <c r="Z68">
        <v>113.3</v>
      </c>
      <c r="AA68">
        <v>117.2</v>
      </c>
      <c r="AB68">
        <v>108.8</v>
      </c>
      <c r="AC68">
        <v>114.1</v>
      </c>
      <c r="AD68" s="47">
        <v>121.425</v>
      </c>
      <c r="AE68" s="47">
        <v>121.9</v>
      </c>
      <c r="AF68" s="47">
        <v>116.125</v>
      </c>
      <c r="AG68" s="47">
        <v>113.84285714285714</v>
      </c>
      <c r="AH68" s="47">
        <v>117.44999999999999</v>
      </c>
      <c r="AI68">
        <v>121.1</v>
      </c>
    </row>
    <row r="69" spans="1:35" x14ac:dyDescent="0.3">
      <c r="A69" t="s">
        <v>33</v>
      </c>
      <c r="B69" s="6">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s="47">
        <v>121.86666666666666</v>
      </c>
      <c r="AE69" s="47">
        <v>117.85</v>
      </c>
      <c r="AF69" s="47">
        <v>113.95</v>
      </c>
      <c r="AG69" s="47">
        <v>113.74285714285713</v>
      </c>
      <c r="AH69" s="47">
        <v>119.6</v>
      </c>
      <c r="AI69">
        <v>119</v>
      </c>
    </row>
    <row r="70" spans="1:35" x14ac:dyDescent="0.3">
      <c r="A70" t="s">
        <v>34</v>
      </c>
      <c r="B70" s="6">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s="47">
        <v>121.50833333333334</v>
      </c>
      <c r="AE70" s="47">
        <v>120.25</v>
      </c>
      <c r="AF70" s="47">
        <v>115.175</v>
      </c>
      <c r="AG70" s="47">
        <v>114.35714285714288</v>
      </c>
      <c r="AH70" s="47">
        <v>117.94999999999999</v>
      </c>
      <c r="AI70">
        <v>120.1</v>
      </c>
    </row>
    <row r="71" spans="1:35" x14ac:dyDescent="0.3">
      <c r="A71" t="s">
        <v>30</v>
      </c>
      <c r="B71" s="6">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f>SUM(0,U72)</f>
        <v>116.5</v>
      </c>
      <c r="V71">
        <v>117.4</v>
      </c>
      <c r="W71">
        <v>118.2</v>
      </c>
      <c r="X71">
        <v>116.2</v>
      </c>
      <c r="Y71">
        <v>111.5</v>
      </c>
      <c r="Z71">
        <v>113.3</v>
      </c>
      <c r="AA71">
        <v>117.7</v>
      </c>
      <c r="AB71">
        <v>109.4</v>
      </c>
      <c r="AC71">
        <v>114.2</v>
      </c>
      <c r="AD71" s="47">
        <v>120.52499999999999</v>
      </c>
      <c r="AE71" s="47">
        <v>122.19999999999999</v>
      </c>
      <c r="AF71" s="47">
        <v>115.9</v>
      </c>
      <c r="AG71" s="47">
        <v>114.05714285714285</v>
      </c>
      <c r="AH71" s="47">
        <v>117.95</v>
      </c>
      <c r="AI71">
        <v>120.3</v>
      </c>
    </row>
    <row r="72" spans="1:35" x14ac:dyDescent="0.3">
      <c r="A72" t="s">
        <v>33</v>
      </c>
      <c r="B72" s="6">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s="47">
        <v>121.09999999999998</v>
      </c>
      <c r="AE72" s="47">
        <v>118.25</v>
      </c>
      <c r="AF72" s="47">
        <v>113.77500000000001</v>
      </c>
      <c r="AG72" s="47">
        <v>114.14285714285714</v>
      </c>
      <c r="AH72" s="47">
        <v>119.9</v>
      </c>
      <c r="AI72">
        <v>118.4</v>
      </c>
    </row>
    <row r="73" spans="1:35" x14ac:dyDescent="0.3">
      <c r="A73" t="s">
        <v>34</v>
      </c>
      <c r="B73" s="6">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s="47">
        <v>120.675</v>
      </c>
      <c r="AE73" s="47">
        <v>120.6</v>
      </c>
      <c r="AF73" s="47">
        <v>114.94999999999999</v>
      </c>
      <c r="AG73" s="47">
        <v>114.8142857142857</v>
      </c>
      <c r="AH73" s="47">
        <v>118.4</v>
      </c>
      <c r="AI73">
        <v>119.4</v>
      </c>
    </row>
    <row r="74" spans="1:35" x14ac:dyDescent="0.3">
      <c r="A74" t="s">
        <v>30</v>
      </c>
      <c r="B74" s="6">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f>SUM(0,U75)</f>
        <v>117.3</v>
      </c>
      <c r="V74">
        <v>118.4</v>
      </c>
      <c r="W74">
        <v>118.9</v>
      </c>
      <c r="X74">
        <v>116.6</v>
      </c>
      <c r="Y74">
        <v>111</v>
      </c>
      <c r="Z74">
        <v>114</v>
      </c>
      <c r="AA74">
        <v>118.2</v>
      </c>
      <c r="AB74">
        <v>110.2</v>
      </c>
      <c r="AC74">
        <v>114.5</v>
      </c>
      <c r="AD74" s="47">
        <v>120.44166666666666</v>
      </c>
      <c r="AE74" s="47">
        <v>123</v>
      </c>
      <c r="AF74" s="47">
        <v>116.4</v>
      </c>
      <c r="AG74" s="47">
        <v>114.60000000000001</v>
      </c>
      <c r="AH74" s="47">
        <v>118.6</v>
      </c>
      <c r="AI74">
        <v>120.3</v>
      </c>
    </row>
    <row r="75" spans="1:35" x14ac:dyDescent="0.3">
      <c r="A75" t="s">
        <v>33</v>
      </c>
      <c r="B75" s="6">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s="47">
        <v>120.94999999999999</v>
      </c>
      <c r="AE75" s="47">
        <v>118.55</v>
      </c>
      <c r="AF75" s="47">
        <v>113.94999999999999</v>
      </c>
      <c r="AG75" s="47">
        <v>114.69999999999997</v>
      </c>
      <c r="AH75" s="47">
        <v>120.4</v>
      </c>
      <c r="AI75">
        <v>118.5</v>
      </c>
    </row>
    <row r="76" spans="1:35" x14ac:dyDescent="0.3">
      <c r="A76" t="s">
        <v>34</v>
      </c>
      <c r="B76" s="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s="47">
        <v>120.51666666666667</v>
      </c>
      <c r="AE76" s="47">
        <v>121.19999999999999</v>
      </c>
      <c r="AF76" s="47">
        <v>115.32499999999999</v>
      </c>
      <c r="AG76" s="47">
        <v>115.28571428571429</v>
      </c>
      <c r="AH76" s="47">
        <v>119</v>
      </c>
      <c r="AI76">
        <v>119.5</v>
      </c>
    </row>
    <row r="77" spans="1:35" x14ac:dyDescent="0.3">
      <c r="A77" t="s">
        <v>30</v>
      </c>
      <c r="B77" s="6">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f>SUM(0,U78)</f>
        <v>118.1</v>
      </c>
      <c r="V77">
        <v>120</v>
      </c>
      <c r="W77">
        <v>119.6</v>
      </c>
      <c r="X77">
        <v>117.7</v>
      </c>
      <c r="Y77">
        <v>110.9</v>
      </c>
      <c r="Z77">
        <v>114.8</v>
      </c>
      <c r="AA77">
        <v>118.7</v>
      </c>
      <c r="AB77">
        <v>110.8</v>
      </c>
      <c r="AC77">
        <v>115</v>
      </c>
      <c r="AD77" s="47">
        <v>120.64999999999998</v>
      </c>
      <c r="AE77" s="47">
        <v>124.05000000000001</v>
      </c>
      <c r="AF77" s="47">
        <v>117.15</v>
      </c>
      <c r="AG77" s="47">
        <v>115.24285714285713</v>
      </c>
      <c r="AH77" s="47">
        <v>119.6</v>
      </c>
      <c r="AI77">
        <v>120.6</v>
      </c>
    </row>
    <row r="78" spans="1:35" x14ac:dyDescent="0.3">
      <c r="A78" t="s">
        <v>33</v>
      </c>
      <c r="B78" s="6">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s="47">
        <v>120.61666666666667</v>
      </c>
      <c r="AE78" s="47">
        <v>118.9</v>
      </c>
      <c r="AF78" s="47">
        <v>114.15</v>
      </c>
      <c r="AG78" s="47">
        <v>115.05714285714285</v>
      </c>
      <c r="AH78" s="47">
        <v>120.65</v>
      </c>
      <c r="AI78">
        <v>118.7</v>
      </c>
    </row>
    <row r="79" spans="1:35" x14ac:dyDescent="0.3">
      <c r="A79" t="s">
        <v>34</v>
      </c>
      <c r="B79" s="6">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s="47">
        <v>120.52499999999998</v>
      </c>
      <c r="AE79" s="47">
        <v>121.94999999999999</v>
      </c>
      <c r="AF79" s="47">
        <v>115.8</v>
      </c>
      <c r="AG79" s="47">
        <v>115.5857142857143</v>
      </c>
      <c r="AH79" s="47">
        <v>119.65</v>
      </c>
      <c r="AI79">
        <v>119.7</v>
      </c>
    </row>
    <row r="80" spans="1:35" x14ac:dyDescent="0.3">
      <c r="A80" t="s">
        <v>30</v>
      </c>
      <c r="B80" s="6">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f>SUM(0,U81)</f>
        <v>118.6</v>
      </c>
      <c r="V80">
        <v>120.6</v>
      </c>
      <c r="W80">
        <v>120.2</v>
      </c>
      <c r="X80">
        <v>118.2</v>
      </c>
      <c r="Y80">
        <v>111.6</v>
      </c>
      <c r="Z80">
        <v>115.5</v>
      </c>
      <c r="AA80">
        <v>119.4</v>
      </c>
      <c r="AB80">
        <v>110.8</v>
      </c>
      <c r="AC80">
        <v>115.5</v>
      </c>
      <c r="AD80" s="47">
        <v>120.7</v>
      </c>
      <c r="AE80" s="47">
        <v>124.45</v>
      </c>
      <c r="AF80" s="47">
        <v>117.75</v>
      </c>
      <c r="AG80" s="47">
        <v>115.67142857142856</v>
      </c>
      <c r="AH80" s="47">
        <v>120.1</v>
      </c>
      <c r="AI80">
        <v>121.1</v>
      </c>
    </row>
    <row r="81" spans="1:35" x14ac:dyDescent="0.3">
      <c r="A81" t="s">
        <v>33</v>
      </c>
      <c r="B81" s="6">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s="47">
        <v>120.34166666666668</v>
      </c>
      <c r="AE81" s="47">
        <v>119.30000000000001</v>
      </c>
      <c r="AF81" s="47">
        <v>114.85</v>
      </c>
      <c r="AG81" s="47">
        <v>115.32857142857144</v>
      </c>
      <c r="AH81" s="47">
        <v>121.30000000000001</v>
      </c>
      <c r="AI81">
        <v>119.1</v>
      </c>
    </row>
    <row r="82" spans="1:35" x14ac:dyDescent="0.3">
      <c r="A82" t="s">
        <v>34</v>
      </c>
      <c r="B82" s="6">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s="47">
        <v>120.47499999999998</v>
      </c>
      <c r="AE82" s="47">
        <v>122.35</v>
      </c>
      <c r="AF82" s="47">
        <v>116.5</v>
      </c>
      <c r="AG82" s="47">
        <v>115.78571428571431</v>
      </c>
      <c r="AH82" s="47">
        <v>120.25</v>
      </c>
      <c r="AI82">
        <v>120.2</v>
      </c>
    </row>
    <row r="83" spans="1:35" x14ac:dyDescent="0.3">
      <c r="A83" t="s">
        <v>30</v>
      </c>
      <c r="B83" s="6">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f>SUM(0,U84)</f>
        <v>119.2</v>
      </c>
      <c r="V83">
        <v>121.2</v>
      </c>
      <c r="W83">
        <v>120.9</v>
      </c>
      <c r="X83">
        <v>118.6</v>
      </c>
      <c r="Y83">
        <v>111.9</v>
      </c>
      <c r="Z83">
        <v>116.2</v>
      </c>
      <c r="AA83">
        <v>119.9</v>
      </c>
      <c r="AB83">
        <v>111.6</v>
      </c>
      <c r="AC83">
        <v>116</v>
      </c>
      <c r="AD83" s="47">
        <v>121.13333333333334</v>
      </c>
      <c r="AE83" s="47">
        <v>124.85</v>
      </c>
      <c r="AF83" s="47">
        <v>118.30000000000001</v>
      </c>
      <c r="AG83" s="47">
        <v>116.11428571428573</v>
      </c>
      <c r="AH83" s="47">
        <v>120.85</v>
      </c>
      <c r="AI83">
        <v>121.5</v>
      </c>
    </row>
    <row r="84" spans="1:35" x14ac:dyDescent="0.3">
      <c r="A84" t="s">
        <v>33</v>
      </c>
      <c r="B84" s="6">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s="47">
        <v>120.95833333333333</v>
      </c>
      <c r="AE84" s="47">
        <v>119.65</v>
      </c>
      <c r="AF84" s="47">
        <v>115.17500000000001</v>
      </c>
      <c r="AG84" s="47">
        <v>115.91428571428573</v>
      </c>
      <c r="AH84" s="47">
        <v>122.15</v>
      </c>
      <c r="AI84">
        <v>119.7</v>
      </c>
    </row>
    <row r="85" spans="1:35" x14ac:dyDescent="0.3">
      <c r="A85" t="s">
        <v>34</v>
      </c>
      <c r="B85" s="6">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s="47">
        <v>120.97500000000001</v>
      </c>
      <c r="AE85" s="47">
        <v>122.75</v>
      </c>
      <c r="AF85" s="47">
        <v>116.92500000000001</v>
      </c>
      <c r="AG85" s="47">
        <v>116.4</v>
      </c>
      <c r="AH85" s="47">
        <v>121</v>
      </c>
      <c r="AI85">
        <v>120.7</v>
      </c>
    </row>
    <row r="86" spans="1:35" x14ac:dyDescent="0.3">
      <c r="A86" t="s">
        <v>30</v>
      </c>
      <c r="B86" s="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f>SUM(0,U87)</f>
        <v>119.6</v>
      </c>
      <c r="V86">
        <v>121.9</v>
      </c>
      <c r="W86">
        <v>121.5</v>
      </c>
      <c r="X86">
        <v>119.4</v>
      </c>
      <c r="Y86">
        <v>113.3</v>
      </c>
      <c r="Z86">
        <v>116.7</v>
      </c>
      <c r="AA86">
        <v>120.5</v>
      </c>
      <c r="AB86">
        <v>112.3</v>
      </c>
      <c r="AC86">
        <v>116.9</v>
      </c>
      <c r="AD86" s="47">
        <v>121.94166666666666</v>
      </c>
      <c r="AE86" s="47">
        <v>125.69999999999999</v>
      </c>
      <c r="AF86" s="47">
        <v>119.075</v>
      </c>
      <c r="AG86" s="47">
        <v>116.78571428571429</v>
      </c>
      <c r="AH86" s="47">
        <v>121.80000000000001</v>
      </c>
      <c r="AI86">
        <v>122.4</v>
      </c>
    </row>
    <row r="87" spans="1:35" x14ac:dyDescent="0.3">
      <c r="A87" t="s">
        <v>33</v>
      </c>
      <c r="B87" s="6">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s="47">
        <v>122.73333333333335</v>
      </c>
      <c r="AE87" s="47">
        <v>119.9</v>
      </c>
      <c r="AF87" s="47">
        <v>116</v>
      </c>
      <c r="AG87" s="47">
        <v>116.4</v>
      </c>
      <c r="AH87" s="47">
        <v>123.25</v>
      </c>
      <c r="AI87">
        <v>120.7</v>
      </c>
    </row>
    <row r="88" spans="1:35" x14ac:dyDescent="0.3">
      <c r="A88" t="s">
        <v>34</v>
      </c>
      <c r="B88" s="6">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s="47">
        <v>122.11666666666667</v>
      </c>
      <c r="AE88" s="47">
        <v>123.35</v>
      </c>
      <c r="AF88" s="47">
        <v>117.75</v>
      </c>
      <c r="AG88" s="47">
        <v>116.87142857142855</v>
      </c>
      <c r="AH88" s="47">
        <v>122</v>
      </c>
      <c r="AI88">
        <v>121.6</v>
      </c>
    </row>
    <row r="89" spans="1:35" x14ac:dyDescent="0.3">
      <c r="A89" t="s">
        <v>30</v>
      </c>
      <c r="B89" s="6">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f>SUM(0,U90)</f>
        <v>119</v>
      </c>
      <c r="V89">
        <v>122.6</v>
      </c>
      <c r="W89">
        <v>122.8</v>
      </c>
      <c r="X89">
        <v>120.4</v>
      </c>
      <c r="Y89">
        <v>114.2</v>
      </c>
      <c r="Z89">
        <v>117.9</v>
      </c>
      <c r="AA89">
        <v>122</v>
      </c>
      <c r="AB89">
        <v>113</v>
      </c>
      <c r="AC89">
        <v>117.9</v>
      </c>
      <c r="AD89" s="47">
        <v>124.27499999999999</v>
      </c>
      <c r="AE89" s="47">
        <v>126.75</v>
      </c>
      <c r="AF89" s="47">
        <v>119.64999999999999</v>
      </c>
      <c r="AG89" s="47">
        <v>117.61428571428573</v>
      </c>
      <c r="AH89" s="47">
        <v>123.05</v>
      </c>
      <c r="AI89">
        <v>124.1</v>
      </c>
    </row>
    <row r="90" spans="1:35" x14ac:dyDescent="0.3">
      <c r="A90" t="s">
        <v>33</v>
      </c>
      <c r="B90" s="6">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s="47">
        <v>125.675</v>
      </c>
      <c r="AE90" s="47">
        <v>120.4</v>
      </c>
      <c r="AF90" s="47">
        <v>116.25</v>
      </c>
      <c r="AG90" s="47">
        <v>117.25714285714285</v>
      </c>
      <c r="AH90" s="47">
        <v>124.05</v>
      </c>
      <c r="AI90">
        <v>121.7</v>
      </c>
    </row>
    <row r="91" spans="1:35" x14ac:dyDescent="0.3">
      <c r="A91" t="s">
        <v>34</v>
      </c>
      <c r="B91" s="6">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s="47">
        <v>124.68333333333334</v>
      </c>
      <c r="AE91" s="47">
        <v>124.2</v>
      </c>
      <c r="AF91" s="47">
        <v>118.19999999999999</v>
      </c>
      <c r="AG91" s="47">
        <v>117.68571428571428</v>
      </c>
      <c r="AH91" s="47">
        <v>123.1</v>
      </c>
      <c r="AI91">
        <v>123</v>
      </c>
    </row>
    <row r="92" spans="1:35" x14ac:dyDescent="0.3">
      <c r="A92" t="s">
        <v>30</v>
      </c>
      <c r="B92" s="6">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f>SUM(0,U93)</f>
        <v>119.9</v>
      </c>
      <c r="V92">
        <v>123</v>
      </c>
      <c r="W92">
        <v>123</v>
      </c>
      <c r="X92">
        <v>120.8</v>
      </c>
      <c r="Y92">
        <v>114.1</v>
      </c>
      <c r="Z92">
        <v>118</v>
      </c>
      <c r="AA92">
        <v>122.9</v>
      </c>
      <c r="AB92">
        <v>112.7</v>
      </c>
      <c r="AC92">
        <v>118.1</v>
      </c>
      <c r="AD92" s="47">
        <v>124.81666666666666</v>
      </c>
      <c r="AE92" s="47">
        <v>127.15</v>
      </c>
      <c r="AF92" s="47">
        <v>120</v>
      </c>
      <c r="AG92" s="47">
        <v>118.17142857142856</v>
      </c>
      <c r="AH92" s="47">
        <v>123.75</v>
      </c>
      <c r="AI92">
        <v>124.7</v>
      </c>
    </row>
    <row r="93" spans="1:35" x14ac:dyDescent="0.3">
      <c r="A93" t="s">
        <v>33</v>
      </c>
      <c r="B93" s="6">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s="47">
        <v>126.11666666666666</v>
      </c>
      <c r="AE93" s="47">
        <v>120.7</v>
      </c>
      <c r="AF93" s="47">
        <v>116.55</v>
      </c>
      <c r="AG93" s="47">
        <v>117.61428571428571</v>
      </c>
      <c r="AH93" s="47">
        <v>124.69999999999999</v>
      </c>
      <c r="AI93">
        <v>122.4</v>
      </c>
    </row>
    <row r="94" spans="1:35" x14ac:dyDescent="0.3">
      <c r="A94" t="s">
        <v>34</v>
      </c>
      <c r="B94" s="6">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s="47">
        <v>125.2</v>
      </c>
      <c r="AE94" s="47">
        <v>124.5</v>
      </c>
      <c r="AF94" s="47">
        <v>118.5</v>
      </c>
      <c r="AG94" s="47">
        <v>118.08571428571427</v>
      </c>
      <c r="AH94" s="47">
        <v>123.80000000000001</v>
      </c>
      <c r="AI94">
        <v>123.6</v>
      </c>
    </row>
    <row r="95" spans="1:35" x14ac:dyDescent="0.3">
      <c r="A95" t="s">
        <v>30</v>
      </c>
      <c r="B95" s="6">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f>SUM(0,U96)</f>
        <v>120.9</v>
      </c>
      <c r="V95">
        <v>123.8</v>
      </c>
      <c r="W95">
        <v>123.7</v>
      </c>
      <c r="X95">
        <v>121.1</v>
      </c>
      <c r="Y95">
        <v>113.6</v>
      </c>
      <c r="Z95">
        <v>118.5</v>
      </c>
      <c r="AA95">
        <v>123.6</v>
      </c>
      <c r="AB95">
        <v>112.5</v>
      </c>
      <c r="AC95">
        <v>118.2</v>
      </c>
      <c r="AD95" s="47">
        <v>126.39999999999999</v>
      </c>
      <c r="AE95" s="47">
        <v>127.9</v>
      </c>
      <c r="AF95" s="47">
        <v>120.5</v>
      </c>
      <c r="AG95" s="47">
        <v>118.51428571428572</v>
      </c>
      <c r="AH95" s="47">
        <v>124.15</v>
      </c>
      <c r="AI95">
        <v>126.1</v>
      </c>
    </row>
    <row r="96" spans="1:35" x14ac:dyDescent="0.3">
      <c r="A96" t="s">
        <v>33</v>
      </c>
      <c r="B96" s="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s="47">
        <v>127.31666666666666</v>
      </c>
      <c r="AE96" s="47">
        <v>120.95</v>
      </c>
      <c r="AF96" s="47">
        <v>116.52500000000001</v>
      </c>
      <c r="AG96" s="47">
        <v>118.08571428571429</v>
      </c>
      <c r="AH96" s="47">
        <v>125.19999999999999</v>
      </c>
      <c r="AI96">
        <v>123.2</v>
      </c>
    </row>
    <row r="97" spans="1:35" x14ac:dyDescent="0.3">
      <c r="A97" t="s">
        <v>34</v>
      </c>
      <c r="B97" s="6">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s="47">
        <v>126.60833333333333</v>
      </c>
      <c r="AE97" s="47">
        <v>125.05000000000001</v>
      </c>
      <c r="AF97" s="47">
        <v>118.8</v>
      </c>
      <c r="AG97" s="47">
        <v>118.57142857142857</v>
      </c>
      <c r="AH97" s="47">
        <v>124.19999999999999</v>
      </c>
      <c r="AI97">
        <v>124.8</v>
      </c>
    </row>
    <row r="98" spans="1:35" x14ac:dyDescent="0.3">
      <c r="A98" t="s">
        <v>30</v>
      </c>
      <c r="B98" s="6">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f>SUM(0,U99)</f>
        <v>121.6</v>
      </c>
      <c r="V98">
        <v>123.7</v>
      </c>
      <c r="W98">
        <v>124.5</v>
      </c>
      <c r="X98">
        <v>121.4</v>
      </c>
      <c r="Y98">
        <v>113.8</v>
      </c>
      <c r="Z98">
        <v>119.6</v>
      </c>
      <c r="AA98">
        <v>124.5</v>
      </c>
      <c r="AB98">
        <v>113.7</v>
      </c>
      <c r="AC98">
        <v>118.8</v>
      </c>
      <c r="AD98" s="47">
        <v>127.21666666666668</v>
      </c>
      <c r="AE98" s="47">
        <v>128.6</v>
      </c>
      <c r="AF98" s="47">
        <v>120.9</v>
      </c>
      <c r="AG98" s="47">
        <v>119.2</v>
      </c>
      <c r="AH98" s="47">
        <v>124.9</v>
      </c>
      <c r="AI98">
        <v>127</v>
      </c>
    </row>
    <row r="99" spans="1:35" x14ac:dyDescent="0.3">
      <c r="A99" t="s">
        <v>33</v>
      </c>
      <c r="B99" s="6">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s="47">
        <v>127.77499999999999</v>
      </c>
      <c r="AE99" s="47">
        <v>121.3</v>
      </c>
      <c r="AF99" s="47">
        <v>116.55000000000001</v>
      </c>
      <c r="AG99" s="47">
        <v>118.79999999999998</v>
      </c>
      <c r="AH99" s="47">
        <v>125.44999999999999</v>
      </c>
      <c r="AI99">
        <v>123.5</v>
      </c>
    </row>
    <row r="100" spans="1:35" x14ac:dyDescent="0.3">
      <c r="A100" t="s">
        <v>34</v>
      </c>
      <c r="B100" s="6">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s="47">
        <v>127.25833333333334</v>
      </c>
      <c r="AE100" s="47">
        <v>125.65</v>
      </c>
      <c r="AF100" s="47">
        <v>118.97500000000001</v>
      </c>
      <c r="AG100" s="47">
        <v>119.12857142857142</v>
      </c>
      <c r="AH100" s="47">
        <v>124.75</v>
      </c>
      <c r="AI100">
        <v>125.4</v>
      </c>
    </row>
    <row r="101" spans="1:35" x14ac:dyDescent="0.3">
      <c r="A101" t="s">
        <v>30</v>
      </c>
      <c r="B101" s="6">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f>SUM(0,U102)</f>
        <v>122.4</v>
      </c>
      <c r="V101">
        <v>124.4</v>
      </c>
      <c r="W101">
        <v>125.1</v>
      </c>
      <c r="X101">
        <v>122</v>
      </c>
      <c r="Y101">
        <v>113.8</v>
      </c>
      <c r="Z101">
        <v>120.1</v>
      </c>
      <c r="AA101">
        <v>125.1</v>
      </c>
      <c r="AB101">
        <v>114.2</v>
      </c>
      <c r="AC101">
        <v>119.2</v>
      </c>
      <c r="AD101" s="47">
        <v>128.56666666666666</v>
      </c>
      <c r="AE101" s="47">
        <v>129.19999999999999</v>
      </c>
      <c r="AF101" s="47">
        <v>121.425</v>
      </c>
      <c r="AG101" s="47">
        <v>119.82857142857144</v>
      </c>
      <c r="AH101" s="47">
        <v>125.35</v>
      </c>
      <c r="AI101">
        <v>127.7</v>
      </c>
    </row>
    <row r="102" spans="1:35" x14ac:dyDescent="0.3">
      <c r="A102" t="s">
        <v>33</v>
      </c>
      <c r="B102" s="6">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s="47">
        <v>130.01666666666668</v>
      </c>
      <c r="AE102" s="47">
        <v>121.6</v>
      </c>
      <c r="AF102" s="47">
        <v>116.825</v>
      </c>
      <c r="AG102" s="47">
        <v>119.25714285714285</v>
      </c>
      <c r="AH102" s="47">
        <v>125.9</v>
      </c>
      <c r="AI102">
        <v>124.2</v>
      </c>
    </row>
    <row r="103" spans="1:35" x14ac:dyDescent="0.3">
      <c r="A103" t="s">
        <v>34</v>
      </c>
      <c r="B103" s="6">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s="47">
        <v>128.90833333333333</v>
      </c>
      <c r="AE103" s="47">
        <v>126.15</v>
      </c>
      <c r="AF103" s="47">
        <v>119.4</v>
      </c>
      <c r="AG103" s="47">
        <v>119.51428571428572</v>
      </c>
      <c r="AH103" s="47">
        <v>125.2</v>
      </c>
      <c r="AI103">
        <v>126.1</v>
      </c>
    </row>
    <row r="104" spans="1:35" x14ac:dyDescent="0.3">
      <c r="A104" t="s">
        <v>30</v>
      </c>
      <c r="B104" s="6">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f>SUM(0,U105)</f>
        <v>122.9</v>
      </c>
      <c r="V104">
        <v>125.6</v>
      </c>
      <c r="W104">
        <v>125.6</v>
      </c>
      <c r="X104">
        <v>122.6</v>
      </c>
      <c r="Y104">
        <v>114</v>
      </c>
      <c r="Z104">
        <v>120.9</v>
      </c>
      <c r="AA104">
        <v>125.8</v>
      </c>
      <c r="AB104">
        <v>114.2</v>
      </c>
      <c r="AC104">
        <v>119.6</v>
      </c>
      <c r="AD104" s="47">
        <v>129.49166666666665</v>
      </c>
      <c r="AE104" s="47">
        <v>130.14999999999998</v>
      </c>
      <c r="AF104" s="47">
        <v>122.02500000000001</v>
      </c>
      <c r="AG104" s="47">
        <v>120.28571428571429</v>
      </c>
      <c r="AH104" s="47">
        <v>125.89999999999999</v>
      </c>
      <c r="AI104">
        <v>128.30000000000001</v>
      </c>
    </row>
    <row r="105" spans="1:35" x14ac:dyDescent="0.3">
      <c r="A105" t="s">
        <v>33</v>
      </c>
      <c r="B105" s="6">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s="47">
        <v>131.26666666666665</v>
      </c>
      <c r="AE105" s="47">
        <v>122.15</v>
      </c>
      <c r="AF105" s="47">
        <v>117.075</v>
      </c>
      <c r="AG105" s="47">
        <v>119.54285714285713</v>
      </c>
      <c r="AH105" s="47">
        <v>127.1</v>
      </c>
      <c r="AI105">
        <v>124.6</v>
      </c>
    </row>
    <row r="106" spans="1:35" x14ac:dyDescent="0.3">
      <c r="A106" t="s">
        <v>34</v>
      </c>
      <c r="B106" s="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s="47">
        <v>129.94999999999999</v>
      </c>
      <c r="AE106" s="47">
        <v>126.9</v>
      </c>
      <c r="AF106" s="47">
        <v>119.85</v>
      </c>
      <c r="AG106" s="47">
        <v>119.71428571428569</v>
      </c>
      <c r="AH106" s="47">
        <v>125.85</v>
      </c>
      <c r="AI106">
        <v>126.6</v>
      </c>
    </row>
    <row r="107" spans="1:35" x14ac:dyDescent="0.3">
      <c r="A107" t="s">
        <v>30</v>
      </c>
      <c r="B107" s="6">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f>SUM(0,U108)</f>
        <v>122.4</v>
      </c>
      <c r="V107">
        <v>125.7</v>
      </c>
      <c r="W107">
        <v>126</v>
      </c>
      <c r="X107">
        <v>123.1</v>
      </c>
      <c r="Y107">
        <v>114</v>
      </c>
      <c r="Z107">
        <v>121.6</v>
      </c>
      <c r="AA107">
        <v>125.6</v>
      </c>
      <c r="AB107">
        <v>114.1</v>
      </c>
      <c r="AC107">
        <v>119.8</v>
      </c>
      <c r="AD107" s="47">
        <v>129.24166666666667</v>
      </c>
      <c r="AE107" s="47">
        <v>130.5</v>
      </c>
      <c r="AF107" s="47">
        <v>122.02500000000001</v>
      </c>
      <c r="AG107" s="47">
        <v>120.52857142857144</v>
      </c>
      <c r="AH107" s="47">
        <v>126.44999999999999</v>
      </c>
      <c r="AI107">
        <v>127.9</v>
      </c>
    </row>
    <row r="108" spans="1:35" x14ac:dyDescent="0.3">
      <c r="A108" t="s">
        <v>33</v>
      </c>
      <c r="B108" s="6">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s="47">
        <v>130.60833333333332</v>
      </c>
      <c r="AE108" s="47">
        <v>122.45</v>
      </c>
      <c r="AF108" s="47">
        <v>117.175</v>
      </c>
      <c r="AG108" s="47">
        <v>119.6857142857143</v>
      </c>
      <c r="AH108" s="47">
        <v>127.44999999999999</v>
      </c>
      <c r="AI108">
        <v>124</v>
      </c>
    </row>
    <row r="109" spans="1:35" x14ac:dyDescent="0.3">
      <c r="A109" t="s">
        <v>34</v>
      </c>
      <c r="B109" s="6">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s="47">
        <v>129.55833333333334</v>
      </c>
      <c r="AE109" s="47">
        <v>127.25</v>
      </c>
      <c r="AF109" s="47">
        <v>119.875</v>
      </c>
      <c r="AG109" s="47">
        <v>119.82857142857144</v>
      </c>
      <c r="AH109" s="47">
        <v>126.4</v>
      </c>
      <c r="AI109">
        <v>126.1</v>
      </c>
    </row>
    <row r="110" spans="1:35" x14ac:dyDescent="0.3">
      <c r="A110" t="s">
        <v>30</v>
      </c>
      <c r="B110" s="6">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f>SUM(0,U111)</f>
        <v>123.4</v>
      </c>
      <c r="V110">
        <v>126.2</v>
      </c>
      <c r="W110">
        <v>126.6</v>
      </c>
      <c r="X110">
        <v>123.7</v>
      </c>
      <c r="Y110">
        <v>113.6</v>
      </c>
      <c r="Z110">
        <v>121.4</v>
      </c>
      <c r="AA110">
        <v>126.2</v>
      </c>
      <c r="AB110">
        <v>114.9</v>
      </c>
      <c r="AC110">
        <v>120.1</v>
      </c>
      <c r="AD110" s="47">
        <v>129.89166666666668</v>
      </c>
      <c r="AE110" s="47">
        <v>131.05000000000001</v>
      </c>
      <c r="AF110" s="47">
        <v>122.45000000000002</v>
      </c>
      <c r="AG110" s="47">
        <v>120.81428571428572</v>
      </c>
      <c r="AH110" s="47">
        <v>126.85</v>
      </c>
      <c r="AI110">
        <v>128.1</v>
      </c>
    </row>
    <row r="111" spans="1:35" x14ac:dyDescent="0.3">
      <c r="A111" t="s">
        <v>33</v>
      </c>
      <c r="B111" s="6">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s="47">
        <v>130.85</v>
      </c>
      <c r="AE111" s="47">
        <v>122.8</v>
      </c>
      <c r="AF111" s="47">
        <v>117.69999999999999</v>
      </c>
      <c r="AG111" s="47">
        <v>120.07142857142857</v>
      </c>
      <c r="AH111" s="47">
        <v>128.15</v>
      </c>
      <c r="AI111">
        <v>124.2</v>
      </c>
    </row>
    <row r="112" spans="1:35" x14ac:dyDescent="0.3">
      <c r="A112" t="s">
        <v>34</v>
      </c>
      <c r="B112" s="6">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s="47">
        <v>130.03333333333333</v>
      </c>
      <c r="AE112" s="47">
        <v>127.7</v>
      </c>
      <c r="AF112" s="47">
        <v>120.35</v>
      </c>
      <c r="AG112" s="47">
        <v>120.21428571428569</v>
      </c>
      <c r="AH112" s="47">
        <v>126.85</v>
      </c>
      <c r="AI112">
        <v>126.3</v>
      </c>
    </row>
    <row r="113" spans="1:35" x14ac:dyDescent="0.3">
      <c r="A113" t="s">
        <v>30</v>
      </c>
      <c r="B113" s="6">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f>SUM(0,U114)</f>
        <v>124.4</v>
      </c>
      <c r="V113">
        <v>127.5</v>
      </c>
      <c r="W113">
        <v>127.1</v>
      </c>
      <c r="X113">
        <v>124.3</v>
      </c>
      <c r="Y113">
        <v>113.9</v>
      </c>
      <c r="Z113">
        <v>122.3</v>
      </c>
      <c r="AA113">
        <v>127.1</v>
      </c>
      <c r="AB113">
        <v>116.8</v>
      </c>
      <c r="AC113">
        <v>120.9</v>
      </c>
      <c r="AD113" s="47">
        <v>129.35833333333332</v>
      </c>
      <c r="AE113" s="47">
        <v>131.85000000000002</v>
      </c>
      <c r="AF113" s="47">
        <v>123.22499999999999</v>
      </c>
      <c r="AG113" s="47">
        <v>121.58571428571427</v>
      </c>
      <c r="AH113" s="47">
        <v>127.65</v>
      </c>
      <c r="AI113">
        <v>127.9</v>
      </c>
    </row>
    <row r="114" spans="1:35" x14ac:dyDescent="0.3">
      <c r="A114" t="s">
        <v>33</v>
      </c>
      <c r="B114" s="6">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s="47">
        <v>128.91666666666666</v>
      </c>
      <c r="AE114" s="47">
        <v>123.15</v>
      </c>
      <c r="AF114" s="47">
        <v>117.82499999999999</v>
      </c>
      <c r="AG114" s="47">
        <v>121</v>
      </c>
      <c r="AH114" s="47">
        <v>128.6</v>
      </c>
      <c r="AI114">
        <v>123.8</v>
      </c>
    </row>
    <row r="115" spans="1:35" x14ac:dyDescent="0.3">
      <c r="A115" t="s">
        <v>34</v>
      </c>
      <c r="B115" s="6">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s="47">
        <v>129.01666666666665</v>
      </c>
      <c r="AE115" s="47">
        <v>128.35</v>
      </c>
      <c r="AF115" s="47">
        <v>120.875</v>
      </c>
      <c r="AG115" s="47">
        <v>121.04285714285716</v>
      </c>
      <c r="AH115" s="47">
        <v>127.5</v>
      </c>
      <c r="AI115">
        <v>126</v>
      </c>
    </row>
    <row r="116" spans="1:35" x14ac:dyDescent="0.3">
      <c r="A116" t="s">
        <v>30</v>
      </c>
      <c r="B116" s="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f>SUM(0,U117)</f>
        <v>124.9</v>
      </c>
      <c r="V116">
        <v>127</v>
      </c>
      <c r="W116">
        <v>127.7</v>
      </c>
      <c r="X116">
        <v>124.8</v>
      </c>
      <c r="Y116">
        <v>113.6</v>
      </c>
      <c r="Z116">
        <v>122.5</v>
      </c>
      <c r="AA116">
        <v>127.5</v>
      </c>
      <c r="AB116">
        <v>117.4</v>
      </c>
      <c r="AC116">
        <v>121.1</v>
      </c>
      <c r="AD116" s="47">
        <v>129.35833333333335</v>
      </c>
      <c r="AE116" s="47">
        <v>132.30000000000001</v>
      </c>
      <c r="AF116" s="47">
        <v>123.30000000000001</v>
      </c>
      <c r="AG116" s="47">
        <v>122.24285714285713</v>
      </c>
      <c r="AH116" s="47">
        <v>128.05000000000001</v>
      </c>
      <c r="AI116">
        <v>128</v>
      </c>
    </row>
    <row r="117" spans="1:35" x14ac:dyDescent="0.3">
      <c r="A117" t="s">
        <v>33</v>
      </c>
      <c r="B117" s="6">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s="47">
        <v>128.22499999999999</v>
      </c>
      <c r="AE117" s="47">
        <v>123.35</v>
      </c>
      <c r="AF117" s="47">
        <v>117.625</v>
      </c>
      <c r="AG117" s="47">
        <v>121.38571428571429</v>
      </c>
      <c r="AH117" s="47">
        <v>128.94999999999999</v>
      </c>
      <c r="AI117">
        <v>123.8</v>
      </c>
    </row>
    <row r="118" spans="1:35" x14ac:dyDescent="0.3">
      <c r="A118" t="s">
        <v>34</v>
      </c>
      <c r="B118" s="6">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s="47">
        <v>128.78333333333333</v>
      </c>
      <c r="AE118" s="47">
        <v>128.69999999999999</v>
      </c>
      <c r="AF118" s="47">
        <v>120.82499999999999</v>
      </c>
      <c r="AG118" s="47">
        <v>121.47142857142856</v>
      </c>
      <c r="AH118" s="47">
        <v>127.9</v>
      </c>
      <c r="AI118">
        <v>126</v>
      </c>
    </row>
    <row r="119" spans="1:35" x14ac:dyDescent="0.3">
      <c r="A119" t="s">
        <v>30</v>
      </c>
      <c r="B119" s="6">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f>SUM(0,U120)</f>
        <v>125.6</v>
      </c>
      <c r="V119">
        <v>127</v>
      </c>
      <c r="W119">
        <v>128</v>
      </c>
      <c r="X119">
        <v>125.2</v>
      </c>
      <c r="Y119">
        <v>114.4</v>
      </c>
      <c r="Z119">
        <v>123.2</v>
      </c>
      <c r="AA119">
        <v>127.9</v>
      </c>
      <c r="AB119">
        <v>118.4</v>
      </c>
      <c r="AC119">
        <v>121.7</v>
      </c>
      <c r="AD119" s="47">
        <v>130.81666666666669</v>
      </c>
      <c r="AE119" s="47">
        <v>132.80000000000001</v>
      </c>
      <c r="AF119" s="47">
        <v>123.75</v>
      </c>
      <c r="AG119" s="47">
        <v>122.78571428571429</v>
      </c>
      <c r="AH119" s="47">
        <v>128.6</v>
      </c>
      <c r="AI119">
        <v>129</v>
      </c>
    </row>
    <row r="120" spans="1:35" x14ac:dyDescent="0.3">
      <c r="A120" t="s">
        <v>33</v>
      </c>
      <c r="B120" s="6">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s="47">
        <v>131.20833333333334</v>
      </c>
      <c r="AE120" s="47">
        <v>123.65</v>
      </c>
      <c r="AF120" s="47">
        <v>118.25</v>
      </c>
      <c r="AG120" s="47">
        <v>122.02857142857144</v>
      </c>
      <c r="AH120" s="47">
        <v>129.85</v>
      </c>
      <c r="AI120">
        <v>125.3</v>
      </c>
    </row>
    <row r="121" spans="1:35" x14ac:dyDescent="0.3">
      <c r="A121" t="s">
        <v>34</v>
      </c>
      <c r="B121" s="6">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s="47">
        <v>130.79166666666666</v>
      </c>
      <c r="AE121" s="47">
        <v>129.10000000000002</v>
      </c>
      <c r="AF121" s="47">
        <v>121.375</v>
      </c>
      <c r="AG121" s="47">
        <v>122.11428571428573</v>
      </c>
      <c r="AH121" s="47">
        <v>128.55000000000001</v>
      </c>
      <c r="AI121">
        <v>127.3</v>
      </c>
    </row>
    <row r="122" spans="1:35" x14ac:dyDescent="0.3">
      <c r="A122" t="s">
        <v>30</v>
      </c>
      <c r="B122" s="6">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f>SUM(0,U123)</f>
        <v>126</v>
      </c>
      <c r="V122">
        <v>127.4</v>
      </c>
      <c r="W122">
        <v>128.5</v>
      </c>
      <c r="X122">
        <v>125.8</v>
      </c>
      <c r="Y122">
        <v>115.1</v>
      </c>
      <c r="Z122">
        <v>123.6</v>
      </c>
      <c r="AA122">
        <v>129.1</v>
      </c>
      <c r="AB122">
        <v>119.7</v>
      </c>
      <c r="AC122">
        <v>122.5</v>
      </c>
      <c r="AD122" s="47">
        <v>132.50833333333333</v>
      </c>
      <c r="AE122" s="47">
        <v>133.25</v>
      </c>
      <c r="AF122" s="47">
        <v>124.25</v>
      </c>
      <c r="AG122" s="47">
        <v>123.58571428571429</v>
      </c>
      <c r="AH122" s="47">
        <v>129.25</v>
      </c>
      <c r="AI122">
        <v>130.30000000000001</v>
      </c>
    </row>
    <row r="123" spans="1:35" x14ac:dyDescent="0.3">
      <c r="A123" t="s">
        <v>33</v>
      </c>
      <c r="B123" s="6">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s="47">
        <v>134.35</v>
      </c>
      <c r="AE123" s="47">
        <v>123.95</v>
      </c>
      <c r="AF123" s="47">
        <v>118.72499999999999</v>
      </c>
      <c r="AG123" s="47">
        <v>122.71428571428571</v>
      </c>
      <c r="AH123" s="47">
        <v>130.44999999999999</v>
      </c>
      <c r="AI123">
        <v>126.6</v>
      </c>
    </row>
    <row r="124" spans="1:35" x14ac:dyDescent="0.3">
      <c r="A124" t="s">
        <v>34</v>
      </c>
      <c r="B124" s="6">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s="47">
        <v>133.03333333333333</v>
      </c>
      <c r="AE124" s="47">
        <v>129.5</v>
      </c>
      <c r="AF124" s="47">
        <v>121.875</v>
      </c>
      <c r="AG124" s="47">
        <v>122.74285714285715</v>
      </c>
      <c r="AH124" s="47">
        <v>129.19999999999999</v>
      </c>
      <c r="AI124">
        <v>128.6</v>
      </c>
    </row>
    <row r="125" spans="1:35" x14ac:dyDescent="0.3">
      <c r="A125" t="s">
        <v>30</v>
      </c>
      <c r="B125" s="6">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f>SUM(0,U126)</f>
        <v>125.5</v>
      </c>
      <c r="V125">
        <v>128</v>
      </c>
      <c r="W125">
        <v>129.30000000000001</v>
      </c>
      <c r="X125">
        <v>126.2</v>
      </c>
      <c r="Y125">
        <v>116.3</v>
      </c>
      <c r="Z125">
        <v>124.1</v>
      </c>
      <c r="AA125">
        <v>130.19999999999999</v>
      </c>
      <c r="AB125">
        <v>119.9</v>
      </c>
      <c r="AC125">
        <v>123.3</v>
      </c>
      <c r="AD125" s="47">
        <v>134.38333333333333</v>
      </c>
      <c r="AE125" s="47">
        <v>133.94999999999999</v>
      </c>
      <c r="AF125" s="47">
        <v>124.77500000000001</v>
      </c>
      <c r="AG125" s="47">
        <v>124.22857142857143</v>
      </c>
      <c r="AH125" s="47">
        <v>130.25</v>
      </c>
      <c r="AI125">
        <v>131.9</v>
      </c>
    </row>
    <row r="126" spans="1:35" x14ac:dyDescent="0.3">
      <c r="A126" t="s">
        <v>33</v>
      </c>
      <c r="B126" s="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s="47">
        <v>137.4</v>
      </c>
      <c r="AE126" s="47">
        <v>124.35</v>
      </c>
      <c r="AF126" s="47">
        <v>119.125</v>
      </c>
      <c r="AG126" s="47">
        <v>123.25714285714285</v>
      </c>
      <c r="AH126" s="47">
        <v>131.14999999999998</v>
      </c>
      <c r="AI126">
        <v>128.1</v>
      </c>
    </row>
    <row r="127" spans="1:35" x14ac:dyDescent="0.3">
      <c r="A127" t="s">
        <v>34</v>
      </c>
      <c r="B127" s="6">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s="47">
        <v>135.31666666666666</v>
      </c>
      <c r="AE127" s="47">
        <v>130.05000000000001</v>
      </c>
      <c r="AF127" s="47">
        <v>122.35000000000001</v>
      </c>
      <c r="AG127" s="47">
        <v>123.27142857142857</v>
      </c>
      <c r="AH127" s="47">
        <v>130.1</v>
      </c>
      <c r="AI127">
        <v>130.1</v>
      </c>
    </row>
    <row r="128" spans="1:35" x14ac:dyDescent="0.3">
      <c r="A128" t="s">
        <v>30</v>
      </c>
      <c r="B128" s="6">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f>SUM(0,U129)</f>
        <v>126.4</v>
      </c>
      <c r="V128">
        <v>128.19999999999999</v>
      </c>
      <c r="W128">
        <v>130</v>
      </c>
      <c r="X128">
        <v>126.7</v>
      </c>
      <c r="Y128">
        <v>116.4</v>
      </c>
      <c r="Z128">
        <v>125.2</v>
      </c>
      <c r="AA128">
        <v>130.80000000000001</v>
      </c>
      <c r="AB128">
        <v>120.9</v>
      </c>
      <c r="AC128">
        <v>123.8</v>
      </c>
      <c r="AD128" s="47">
        <v>136.05833333333331</v>
      </c>
      <c r="AE128" s="47">
        <v>134.69999999999999</v>
      </c>
      <c r="AF128" s="47">
        <v>125.25</v>
      </c>
      <c r="AG128" s="47">
        <v>124.91428571428571</v>
      </c>
      <c r="AH128" s="47">
        <v>130.9</v>
      </c>
      <c r="AI128">
        <v>133</v>
      </c>
    </row>
    <row r="129" spans="1:35" x14ac:dyDescent="0.3">
      <c r="A129" t="s">
        <v>33</v>
      </c>
      <c r="B129" s="6">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s="47">
        <v>139.30833333333337</v>
      </c>
      <c r="AE129" s="47">
        <v>124.5</v>
      </c>
      <c r="AF129" s="47">
        <v>119.27499999999999</v>
      </c>
      <c r="AG129" s="47">
        <v>124.12857142857145</v>
      </c>
      <c r="AH129" s="47">
        <v>131.4</v>
      </c>
      <c r="AI129">
        <v>129</v>
      </c>
    </row>
    <row r="130" spans="1:35" x14ac:dyDescent="0.3">
      <c r="A130" t="s">
        <v>34</v>
      </c>
      <c r="B130" s="6">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s="47">
        <v>137.09166666666667</v>
      </c>
      <c r="AE130" s="47">
        <v>130.55000000000001</v>
      </c>
      <c r="AF130" s="47">
        <v>122.65</v>
      </c>
      <c r="AG130" s="47">
        <v>124.18571428571428</v>
      </c>
      <c r="AH130" s="47">
        <v>130.60000000000002</v>
      </c>
      <c r="AI130">
        <v>131.1</v>
      </c>
    </row>
    <row r="131" spans="1:35" x14ac:dyDescent="0.3">
      <c r="A131" t="s">
        <v>30</v>
      </c>
      <c r="B131" s="6">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f>SUM(0,U132)</f>
        <v>127.3</v>
      </c>
      <c r="V131">
        <v>129.1</v>
      </c>
      <c r="W131">
        <v>130.6</v>
      </c>
      <c r="X131">
        <v>127</v>
      </c>
      <c r="Y131">
        <v>116</v>
      </c>
      <c r="Z131">
        <v>125.5</v>
      </c>
      <c r="AA131">
        <v>131.9</v>
      </c>
      <c r="AB131">
        <v>122</v>
      </c>
      <c r="AC131">
        <v>124.2</v>
      </c>
      <c r="AD131" s="47">
        <v>136.62499999999997</v>
      </c>
      <c r="AE131" s="47">
        <v>135.4</v>
      </c>
      <c r="AF131" s="47">
        <v>125.75</v>
      </c>
      <c r="AG131" s="47">
        <v>125.72857142857143</v>
      </c>
      <c r="AH131" s="47">
        <v>131.55000000000001</v>
      </c>
      <c r="AI131">
        <v>133.5</v>
      </c>
    </row>
    <row r="132" spans="1:35" x14ac:dyDescent="0.3">
      <c r="A132" t="s">
        <v>33</v>
      </c>
      <c r="B132" s="6">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s="47">
        <v>137.19999999999996</v>
      </c>
      <c r="AE132" s="47">
        <v>124.85000000000001</v>
      </c>
      <c r="AF132" s="47">
        <v>119.07499999999999</v>
      </c>
      <c r="AG132" s="47">
        <v>124.8</v>
      </c>
      <c r="AH132" s="47">
        <v>131.75</v>
      </c>
      <c r="AI132">
        <v>128.4</v>
      </c>
    </row>
    <row r="133" spans="1:35" x14ac:dyDescent="0.3">
      <c r="A133" t="s">
        <v>34</v>
      </c>
      <c r="B133" s="6">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s="47">
        <v>136.66666666666666</v>
      </c>
      <c r="AE133" s="47">
        <v>131.14999999999998</v>
      </c>
      <c r="AF133" s="47">
        <v>122.85</v>
      </c>
      <c r="AG133" s="47">
        <v>124.81428571428572</v>
      </c>
      <c r="AH133" s="47">
        <v>131.14999999999998</v>
      </c>
      <c r="AI133">
        <v>131.1</v>
      </c>
    </row>
    <row r="134" spans="1:35" x14ac:dyDescent="0.3">
      <c r="A134" t="s">
        <v>30</v>
      </c>
      <c r="B134" s="6">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f>SUM(0,U135)</f>
        <v>127.9</v>
      </c>
      <c r="V134">
        <v>129.69999999999999</v>
      </c>
      <c r="W134">
        <v>131.1</v>
      </c>
      <c r="X134">
        <v>127.8</v>
      </c>
      <c r="Y134">
        <v>117</v>
      </c>
      <c r="Z134">
        <v>125.7</v>
      </c>
      <c r="AA134">
        <v>132.19999999999999</v>
      </c>
      <c r="AB134">
        <v>122.8</v>
      </c>
      <c r="AC134">
        <v>124.9</v>
      </c>
      <c r="AD134" s="47">
        <v>136.125</v>
      </c>
      <c r="AE134" s="47">
        <v>136</v>
      </c>
      <c r="AF134" s="47">
        <v>126.42500000000001</v>
      </c>
      <c r="AG134" s="47">
        <v>126.34285714285713</v>
      </c>
      <c r="AH134" s="47">
        <v>132.4</v>
      </c>
      <c r="AI134">
        <v>133.4</v>
      </c>
    </row>
    <row r="135" spans="1:35" x14ac:dyDescent="0.3">
      <c r="A135" t="s">
        <v>33</v>
      </c>
      <c r="B135" s="6">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s="47">
        <v>135.05833333333331</v>
      </c>
      <c r="AE135" s="47">
        <v>125.14999999999999</v>
      </c>
      <c r="AF135" s="47">
        <v>119.7</v>
      </c>
      <c r="AG135" s="47">
        <v>125.10000000000001</v>
      </c>
      <c r="AH135" s="47">
        <v>132.19999999999999</v>
      </c>
      <c r="AI135">
        <v>128</v>
      </c>
    </row>
    <row r="136" spans="1:35" x14ac:dyDescent="0.3">
      <c r="A136" t="s">
        <v>34</v>
      </c>
      <c r="B136" s="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s="47">
        <v>135.59166666666667</v>
      </c>
      <c r="AE136" s="47">
        <v>131.6</v>
      </c>
      <c r="AF136" s="47">
        <v>123.55</v>
      </c>
      <c r="AG136" s="47">
        <v>125.11428571428573</v>
      </c>
      <c r="AH136" s="47">
        <v>131.9</v>
      </c>
      <c r="AI136">
        <v>130.9</v>
      </c>
    </row>
    <row r="137" spans="1:35" x14ac:dyDescent="0.3">
      <c r="A137" t="s">
        <v>30</v>
      </c>
      <c r="B137" s="6">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f>SUM(0,U138)</f>
        <v>128.69999999999999</v>
      </c>
      <c r="V137">
        <v>129.80000000000001</v>
      </c>
      <c r="W137">
        <v>131.80000000000001</v>
      </c>
      <c r="X137">
        <v>128.69999999999999</v>
      </c>
      <c r="Y137">
        <v>117.8</v>
      </c>
      <c r="Z137">
        <v>126.5</v>
      </c>
      <c r="AA137">
        <v>133</v>
      </c>
      <c r="AB137">
        <v>123</v>
      </c>
      <c r="AC137">
        <v>125.7</v>
      </c>
      <c r="AD137" s="47">
        <v>136.20000000000002</v>
      </c>
      <c r="AE137" s="47">
        <v>136.94999999999999</v>
      </c>
      <c r="AF137" s="47">
        <v>127.02500000000001</v>
      </c>
      <c r="AG137" s="47">
        <v>126.85714285714286</v>
      </c>
      <c r="AH137" s="47">
        <v>133.30000000000001</v>
      </c>
      <c r="AI137">
        <v>133.80000000000001</v>
      </c>
    </row>
    <row r="138" spans="1:35" x14ac:dyDescent="0.3">
      <c r="A138" t="s">
        <v>33</v>
      </c>
      <c r="B138" s="6">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s="47">
        <v>135.54999999999998</v>
      </c>
      <c r="AE138" s="47">
        <v>125.5</v>
      </c>
      <c r="AF138" s="47">
        <v>120.3</v>
      </c>
      <c r="AG138" s="47">
        <v>125.45714285714284</v>
      </c>
      <c r="AH138" s="47">
        <v>132.60000000000002</v>
      </c>
      <c r="AI138">
        <v>128.6</v>
      </c>
    </row>
    <row r="139" spans="1:35" x14ac:dyDescent="0.3">
      <c r="A139" t="s">
        <v>34</v>
      </c>
      <c r="B139" s="6">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s="47">
        <v>135.81666666666663</v>
      </c>
      <c r="AE139" s="47">
        <v>132.30000000000001</v>
      </c>
      <c r="AF139" s="47">
        <v>124.14999999999999</v>
      </c>
      <c r="AG139" s="47">
        <v>125.42857142857143</v>
      </c>
      <c r="AH139" s="47">
        <v>132.60000000000002</v>
      </c>
      <c r="AI139">
        <v>131.4</v>
      </c>
    </row>
    <row r="140" spans="1:35" x14ac:dyDescent="0.3">
      <c r="A140" t="s">
        <v>30</v>
      </c>
      <c r="B140" s="6">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f>SUM(0,U141)</f>
        <v>129.1</v>
      </c>
      <c r="V140">
        <v>130.30000000000001</v>
      </c>
      <c r="W140">
        <v>132.1</v>
      </c>
      <c r="X140">
        <v>129.1</v>
      </c>
      <c r="Y140">
        <v>118.2</v>
      </c>
      <c r="Z140">
        <v>126.9</v>
      </c>
      <c r="AA140">
        <v>133.69999999999999</v>
      </c>
      <c r="AB140">
        <v>123.5</v>
      </c>
      <c r="AC140">
        <v>126.1</v>
      </c>
      <c r="AD140" s="47">
        <v>135.66666666666666</v>
      </c>
      <c r="AE140" s="47">
        <v>137.19999999999999</v>
      </c>
      <c r="AF140" s="47">
        <v>127.425</v>
      </c>
      <c r="AG140" s="47">
        <v>127.31428571428572</v>
      </c>
      <c r="AH140" s="47">
        <v>133.64999999999998</v>
      </c>
      <c r="AI140">
        <v>133.6</v>
      </c>
    </row>
    <row r="141" spans="1:35" x14ac:dyDescent="0.3">
      <c r="A141" t="s">
        <v>33</v>
      </c>
      <c r="B141" s="6">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s="47">
        <v>135</v>
      </c>
      <c r="AE141" s="47">
        <v>125.85</v>
      </c>
      <c r="AF141" s="47">
        <v>120.85</v>
      </c>
      <c r="AG141" s="47">
        <v>125.89999999999999</v>
      </c>
      <c r="AH141" s="47">
        <v>132.80000000000001</v>
      </c>
      <c r="AI141">
        <v>128.5</v>
      </c>
    </row>
    <row r="142" spans="1:35" x14ac:dyDescent="0.3">
      <c r="A142" t="s">
        <v>34</v>
      </c>
      <c r="B142" s="6">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s="47">
        <v>135.30833333333334</v>
      </c>
      <c r="AE142" s="47">
        <v>132.55000000000001</v>
      </c>
      <c r="AF142" s="47">
        <v>124.6</v>
      </c>
      <c r="AG142" s="47">
        <v>125.84285714285714</v>
      </c>
      <c r="AH142" s="47">
        <v>132.9</v>
      </c>
      <c r="AI142">
        <v>131.19999999999999</v>
      </c>
    </row>
    <row r="143" spans="1:35" x14ac:dyDescent="0.3">
      <c r="A143" t="s">
        <v>30</v>
      </c>
      <c r="B143" s="6">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f>SUM(0,U144)</f>
        <v>128.5</v>
      </c>
      <c r="V143">
        <v>132</v>
      </c>
      <c r="W143">
        <v>132.9</v>
      </c>
      <c r="X143">
        <v>129.69999999999999</v>
      </c>
      <c r="Y143">
        <v>118.6</v>
      </c>
      <c r="Z143">
        <v>127.3</v>
      </c>
      <c r="AA143">
        <v>134.19999999999999</v>
      </c>
      <c r="AB143">
        <v>121.9</v>
      </c>
      <c r="AC143">
        <v>126.3</v>
      </c>
      <c r="AD143" s="47">
        <v>134.53333333333333</v>
      </c>
      <c r="AE143" s="47">
        <v>137.80000000000001</v>
      </c>
      <c r="AF143" s="47">
        <v>128</v>
      </c>
      <c r="AG143" s="47">
        <v>127.49999999999999</v>
      </c>
      <c r="AH143" s="47">
        <v>134.35</v>
      </c>
      <c r="AI143">
        <v>132.80000000000001</v>
      </c>
    </row>
    <row r="144" spans="1:35" x14ac:dyDescent="0.3">
      <c r="A144" t="s">
        <v>33</v>
      </c>
      <c r="B144" s="6">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s="47">
        <v>133.08333333333334</v>
      </c>
      <c r="AE144" s="47">
        <v>126.1</v>
      </c>
      <c r="AF144" s="47">
        <v>121.25</v>
      </c>
      <c r="AG144" s="47">
        <v>125.67142857142856</v>
      </c>
      <c r="AH144" s="47">
        <v>133.19999999999999</v>
      </c>
      <c r="AI144">
        <v>127.6</v>
      </c>
    </row>
    <row r="145" spans="1:35" x14ac:dyDescent="0.3">
      <c r="A145" t="s">
        <v>34</v>
      </c>
      <c r="B145" s="6">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s="47">
        <v>133.89166666666668</v>
      </c>
      <c r="AE145" s="47">
        <v>133.05000000000001</v>
      </c>
      <c r="AF145" s="47">
        <v>125.07499999999999</v>
      </c>
      <c r="AG145" s="47">
        <v>125.61428571428573</v>
      </c>
      <c r="AH145" s="47">
        <v>133.5</v>
      </c>
      <c r="AI145">
        <v>130.4</v>
      </c>
    </row>
    <row r="146" spans="1:35" x14ac:dyDescent="0.3">
      <c r="A146" t="s">
        <v>30</v>
      </c>
      <c r="B146" s="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f>SUM(0,U147)</f>
        <v>129.6</v>
      </c>
      <c r="V146">
        <v>132.1</v>
      </c>
      <c r="W146">
        <v>133.19999999999999</v>
      </c>
      <c r="X146">
        <v>129.9</v>
      </c>
      <c r="Y146">
        <v>119.1</v>
      </c>
      <c r="Z146">
        <v>127</v>
      </c>
      <c r="AA146">
        <v>134.6</v>
      </c>
      <c r="AB146">
        <v>122.3</v>
      </c>
      <c r="AC146">
        <v>126.6</v>
      </c>
      <c r="AD146" s="47">
        <v>133.63333333333335</v>
      </c>
      <c r="AE146" s="47">
        <v>138.25</v>
      </c>
      <c r="AF146" s="47">
        <v>128.5</v>
      </c>
      <c r="AG146" s="47">
        <v>127.45714285714287</v>
      </c>
      <c r="AH146" s="47">
        <v>134.85</v>
      </c>
      <c r="AI146">
        <v>132.4</v>
      </c>
    </row>
    <row r="147" spans="1:35" x14ac:dyDescent="0.3">
      <c r="A147" t="s">
        <v>33</v>
      </c>
      <c r="B147" s="6">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s="47">
        <v>131.76666666666668</v>
      </c>
      <c r="AE147" s="47">
        <v>126.25</v>
      </c>
      <c r="AF147" s="47">
        <v>121.97499999999999</v>
      </c>
      <c r="AG147" s="47">
        <v>125.97142857142856</v>
      </c>
      <c r="AH147" s="47">
        <v>133.85</v>
      </c>
      <c r="AI147">
        <v>127.8</v>
      </c>
    </row>
    <row r="148" spans="1:35" x14ac:dyDescent="0.3">
      <c r="A148" t="s">
        <v>34</v>
      </c>
      <c r="B148" s="6">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s="47">
        <v>132.84999999999997</v>
      </c>
      <c r="AE148" s="47">
        <v>133.39999999999998</v>
      </c>
      <c r="AF148" s="47">
        <v>125.69999999999999</v>
      </c>
      <c r="AG148" s="47">
        <v>125.94285714285716</v>
      </c>
      <c r="AH148" s="47">
        <v>134.10000000000002</v>
      </c>
      <c r="AI148">
        <v>130.30000000000001</v>
      </c>
    </row>
    <row r="149" spans="1:35" x14ac:dyDescent="0.3">
      <c r="A149" t="s">
        <v>30</v>
      </c>
      <c r="B149" s="6">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f>SUM(0,U150)</f>
        <v>130.5</v>
      </c>
      <c r="V149">
        <v>133.19999999999999</v>
      </c>
      <c r="W149">
        <v>133.6</v>
      </c>
      <c r="X149">
        <v>130.1</v>
      </c>
      <c r="Y149">
        <v>119.5</v>
      </c>
      <c r="Z149">
        <v>127.7</v>
      </c>
      <c r="AA149">
        <v>134.9</v>
      </c>
      <c r="AB149">
        <v>123.2</v>
      </c>
      <c r="AC149">
        <v>127</v>
      </c>
      <c r="AD149" s="47">
        <v>133.40833333333336</v>
      </c>
      <c r="AE149" s="47">
        <v>138.35000000000002</v>
      </c>
      <c r="AF149" s="47">
        <v>129.19999999999999</v>
      </c>
      <c r="AG149" s="47">
        <v>127.87142857142858</v>
      </c>
      <c r="AH149" s="47">
        <v>135.35</v>
      </c>
      <c r="AI149">
        <v>132.6</v>
      </c>
    </row>
    <row r="150" spans="1:35" x14ac:dyDescent="0.3">
      <c r="A150" t="s">
        <v>33</v>
      </c>
      <c r="B150" s="6">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s="47">
        <v>131.10000000000002</v>
      </c>
      <c r="AE150" s="47">
        <v>126.5</v>
      </c>
      <c r="AF150" s="47">
        <v>122.625</v>
      </c>
      <c r="AG150" s="47">
        <v>126.42857142857143</v>
      </c>
      <c r="AH150" s="47">
        <v>134.35000000000002</v>
      </c>
      <c r="AI150">
        <v>128.19999999999999</v>
      </c>
    </row>
    <row r="151" spans="1:35" x14ac:dyDescent="0.3">
      <c r="A151" t="s">
        <v>34</v>
      </c>
      <c r="B151" s="6">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s="47">
        <v>132.44166666666669</v>
      </c>
      <c r="AE151" s="47">
        <v>133.55000000000001</v>
      </c>
      <c r="AF151" s="47">
        <v>126.375</v>
      </c>
      <c r="AG151" s="47">
        <v>126.32857142857142</v>
      </c>
      <c r="AH151" s="47">
        <v>134.6</v>
      </c>
      <c r="AI151">
        <v>130.6</v>
      </c>
    </row>
    <row r="152" spans="1:35" x14ac:dyDescent="0.3">
      <c r="A152" t="s">
        <v>30</v>
      </c>
      <c r="B152" s="6">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f>SUM(0,U153)</f>
        <v>131.1</v>
      </c>
      <c r="V152">
        <v>134.19999999999999</v>
      </c>
      <c r="W152">
        <v>134.1</v>
      </c>
      <c r="X152">
        <v>130.6</v>
      </c>
      <c r="Y152">
        <v>119.8</v>
      </c>
      <c r="Z152">
        <v>128.30000000000001</v>
      </c>
      <c r="AA152">
        <v>135.19999999999999</v>
      </c>
      <c r="AB152">
        <v>123.3</v>
      </c>
      <c r="AC152">
        <v>127.4</v>
      </c>
      <c r="AD152" s="47">
        <v>132.92500000000001</v>
      </c>
      <c r="AE152" s="47">
        <v>138.89999999999998</v>
      </c>
      <c r="AF152" s="47">
        <v>129.79999999999998</v>
      </c>
      <c r="AG152" s="47">
        <v>128.28571428571428</v>
      </c>
      <c r="AH152" s="47">
        <v>135.80000000000001</v>
      </c>
      <c r="AI152">
        <v>132.80000000000001</v>
      </c>
    </row>
    <row r="153" spans="1:35" x14ac:dyDescent="0.3">
      <c r="A153" t="s">
        <v>33</v>
      </c>
      <c r="B153" s="6">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s="47">
        <v>131.09166666666667</v>
      </c>
      <c r="AE153" s="47">
        <v>126.80000000000001</v>
      </c>
      <c r="AF153" s="47">
        <v>123.27500000000001</v>
      </c>
      <c r="AG153" s="47">
        <v>126.68571428571431</v>
      </c>
      <c r="AH153" s="47">
        <v>135.05000000000001</v>
      </c>
      <c r="AI153">
        <v>128.69999999999999</v>
      </c>
    </row>
    <row r="154" spans="1:35" x14ac:dyDescent="0.3">
      <c r="A154" t="s">
        <v>34</v>
      </c>
      <c r="B154" s="6">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s="47">
        <v>132.15</v>
      </c>
      <c r="AE154" s="47">
        <v>133.94999999999999</v>
      </c>
      <c r="AF154" s="47">
        <v>126.97499999999999</v>
      </c>
      <c r="AG154" s="47">
        <v>126.58571428571429</v>
      </c>
      <c r="AH154" s="47">
        <v>135.1</v>
      </c>
      <c r="AI154">
        <v>130.9</v>
      </c>
    </row>
    <row r="155" spans="1:35" x14ac:dyDescent="0.3">
      <c r="A155" t="s">
        <v>30</v>
      </c>
      <c r="B155" s="6">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f>SUM(0,U156)</f>
        <v>131.69999999999999</v>
      </c>
      <c r="V155">
        <v>135</v>
      </c>
      <c r="W155">
        <v>134.30000000000001</v>
      </c>
      <c r="X155">
        <v>131</v>
      </c>
      <c r="Y155">
        <v>119.2</v>
      </c>
      <c r="Z155">
        <v>128.30000000000001</v>
      </c>
      <c r="AA155">
        <v>135.69999999999999</v>
      </c>
      <c r="AB155">
        <v>123.7</v>
      </c>
      <c r="AC155">
        <v>127.5</v>
      </c>
      <c r="AD155" s="47">
        <v>132.73333333333332</v>
      </c>
      <c r="AE155" s="47">
        <v>139.60000000000002</v>
      </c>
      <c r="AF155" s="47">
        <v>130.05000000000001</v>
      </c>
      <c r="AG155" s="47">
        <v>128.58571428571432</v>
      </c>
      <c r="AH155" s="47">
        <v>135.94999999999999</v>
      </c>
      <c r="AI155">
        <v>132.9</v>
      </c>
    </row>
    <row r="156" spans="1:35" x14ac:dyDescent="0.3">
      <c r="A156" t="s">
        <v>33</v>
      </c>
      <c r="B156" s="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s="47">
        <v>131.22499999999999</v>
      </c>
      <c r="AE156" s="47">
        <v>127.1</v>
      </c>
      <c r="AF156" s="47">
        <v>123.35000000000001</v>
      </c>
      <c r="AG156" s="47">
        <v>127.07142857142857</v>
      </c>
      <c r="AH156" s="47">
        <v>135.25</v>
      </c>
      <c r="AI156">
        <v>129.1</v>
      </c>
    </row>
    <row r="157" spans="1:35" x14ac:dyDescent="0.3">
      <c r="A157" t="s">
        <v>34</v>
      </c>
      <c r="B157" s="6">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s="47">
        <v>132.07500000000002</v>
      </c>
      <c r="AE157" s="47">
        <v>134.55000000000001</v>
      </c>
      <c r="AF157" s="47">
        <v>127.125</v>
      </c>
      <c r="AG157" s="47">
        <v>127.02857142857142</v>
      </c>
      <c r="AH157" s="47">
        <v>135.25</v>
      </c>
      <c r="AI157">
        <v>131.1</v>
      </c>
    </row>
    <row r="158" spans="1:35" x14ac:dyDescent="0.3">
      <c r="A158" t="s">
        <v>30</v>
      </c>
      <c r="B158" s="6">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f>SUM(0,U159)</f>
        <v>132.1</v>
      </c>
      <c r="V158">
        <v>135</v>
      </c>
      <c r="W158">
        <v>134.9</v>
      </c>
      <c r="X158">
        <v>131.4</v>
      </c>
      <c r="Y158">
        <v>119.4</v>
      </c>
      <c r="Z158">
        <v>129.4</v>
      </c>
      <c r="AA158">
        <v>136.30000000000001</v>
      </c>
      <c r="AB158">
        <v>123.7</v>
      </c>
      <c r="AC158">
        <v>127.9</v>
      </c>
      <c r="AD158" s="47">
        <v>132.80833333333331</v>
      </c>
      <c r="AE158" s="47">
        <v>139.9</v>
      </c>
      <c r="AF158" s="47">
        <v>130.35</v>
      </c>
      <c r="AG158" s="47">
        <v>129.07142857142858</v>
      </c>
      <c r="AH158" s="47">
        <v>136.69999999999999</v>
      </c>
      <c r="AI158">
        <v>133.30000000000001</v>
      </c>
    </row>
    <row r="159" spans="1:35" x14ac:dyDescent="0.3">
      <c r="A159" t="s">
        <v>33</v>
      </c>
      <c r="B159" s="6">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s="47">
        <v>131.33333333333334</v>
      </c>
      <c r="AE159" s="47">
        <v>127.35</v>
      </c>
      <c r="AF159" s="47">
        <v>123.25</v>
      </c>
      <c r="AG159" s="47">
        <v>127.37142857142855</v>
      </c>
      <c r="AH159" s="47">
        <v>135.44999999999999</v>
      </c>
      <c r="AI159">
        <v>129.30000000000001</v>
      </c>
    </row>
    <row r="160" spans="1:35" x14ac:dyDescent="0.3">
      <c r="A160" t="s">
        <v>34</v>
      </c>
      <c r="B160" s="6">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s="47">
        <v>132.15833333333333</v>
      </c>
      <c r="AE160" s="47">
        <v>134.80000000000001</v>
      </c>
      <c r="AF160" s="47">
        <v>127.27499999999999</v>
      </c>
      <c r="AG160" s="47">
        <v>127.21428571428571</v>
      </c>
      <c r="AH160" s="47">
        <v>135.75</v>
      </c>
      <c r="AI160">
        <v>131.4</v>
      </c>
    </row>
    <row r="161" spans="1:35" x14ac:dyDescent="0.3">
      <c r="A161" t="s">
        <v>30</v>
      </c>
      <c r="B161" s="6">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f>SUM(0,U162)</f>
        <v>131.4</v>
      </c>
      <c r="V161">
        <v>134.80000000000001</v>
      </c>
      <c r="W161">
        <v>135.19999999999999</v>
      </c>
      <c r="X161">
        <v>131.30000000000001</v>
      </c>
      <c r="Y161">
        <v>119.4</v>
      </c>
      <c r="Z161">
        <v>129.80000000000001</v>
      </c>
      <c r="AA161">
        <v>136.9</v>
      </c>
      <c r="AB161">
        <v>124.1</v>
      </c>
      <c r="AC161">
        <v>128.1</v>
      </c>
      <c r="AD161" s="47">
        <v>133.65833333333333</v>
      </c>
      <c r="AE161" s="47">
        <v>140.39999999999998</v>
      </c>
      <c r="AF161" s="47">
        <v>130.20000000000002</v>
      </c>
      <c r="AG161" s="47">
        <v>129.37142857142857</v>
      </c>
      <c r="AH161" s="47">
        <v>136.94999999999999</v>
      </c>
      <c r="AI161">
        <v>133.9</v>
      </c>
    </row>
    <row r="162" spans="1:35" x14ac:dyDescent="0.3">
      <c r="A162" t="s">
        <v>33</v>
      </c>
      <c r="B162" s="6">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s="47">
        <v>132.94166666666669</v>
      </c>
      <c r="AE162" s="47">
        <v>127.35</v>
      </c>
      <c r="AF162" s="47">
        <v>122.77500000000001</v>
      </c>
      <c r="AG162" s="47">
        <v>127.75714285714285</v>
      </c>
      <c r="AH162" s="47">
        <v>135.65</v>
      </c>
      <c r="AI162">
        <v>129.9</v>
      </c>
    </row>
    <row r="163" spans="1:35" x14ac:dyDescent="0.3">
      <c r="A163" t="s">
        <v>34</v>
      </c>
      <c r="B163" s="6">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s="47">
        <v>133.29166666666666</v>
      </c>
      <c r="AE163" s="47">
        <v>135.1</v>
      </c>
      <c r="AF163" s="47">
        <v>126.97500000000001</v>
      </c>
      <c r="AG163" s="47">
        <v>127.55714285714285</v>
      </c>
      <c r="AH163" s="47">
        <v>136</v>
      </c>
      <c r="AI163">
        <v>132</v>
      </c>
    </row>
    <row r="164" spans="1:35" x14ac:dyDescent="0.3">
      <c r="A164" t="s">
        <v>30</v>
      </c>
      <c r="B164" s="6">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f>SUM(0,U165)</f>
        <v>132.6</v>
      </c>
      <c r="V164">
        <v>135.30000000000001</v>
      </c>
      <c r="W164">
        <v>136.1</v>
      </c>
      <c r="X164">
        <v>132.1</v>
      </c>
      <c r="Y164">
        <v>119.1</v>
      </c>
      <c r="Z164">
        <v>130.6</v>
      </c>
      <c r="AA164">
        <v>138.6</v>
      </c>
      <c r="AB164">
        <v>124.4</v>
      </c>
      <c r="AC164">
        <v>128.6</v>
      </c>
      <c r="AD164" s="47">
        <v>136.20000000000002</v>
      </c>
      <c r="AE164" s="47">
        <v>141.19999999999999</v>
      </c>
      <c r="AF164" s="47">
        <v>130.77500000000001</v>
      </c>
      <c r="AG164" s="47">
        <v>130.05714285714285</v>
      </c>
      <c r="AH164" s="47">
        <v>138</v>
      </c>
      <c r="AI164">
        <v>136.19999999999999</v>
      </c>
    </row>
    <row r="165" spans="1:35" x14ac:dyDescent="0.3">
      <c r="A165" t="s">
        <v>33</v>
      </c>
      <c r="B165" s="6">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s="47">
        <v>135.69166666666666</v>
      </c>
      <c r="AE165" s="47">
        <v>127.65</v>
      </c>
      <c r="AF165" s="47">
        <v>123.175</v>
      </c>
      <c r="AG165" s="47">
        <v>128.57142857142858</v>
      </c>
      <c r="AH165" s="47">
        <v>136.75</v>
      </c>
      <c r="AI165">
        <v>131.80000000000001</v>
      </c>
    </row>
    <row r="166" spans="1:35" x14ac:dyDescent="0.3">
      <c r="A166" t="s">
        <v>34</v>
      </c>
      <c r="B166" s="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s="47">
        <v>135.86666666666665</v>
      </c>
      <c r="AE166" s="47">
        <v>135.69999999999999</v>
      </c>
      <c r="AF166" s="47">
        <v>127.47499999999999</v>
      </c>
      <c r="AG166" s="47">
        <v>128.25714285714287</v>
      </c>
      <c r="AH166" s="47">
        <v>137.05000000000001</v>
      </c>
      <c r="AI166">
        <v>134.19999999999999</v>
      </c>
    </row>
    <row r="167" spans="1:35" x14ac:dyDescent="0.3">
      <c r="A167" t="s">
        <v>30</v>
      </c>
      <c r="B167" s="6">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f>SUM(0,U168)</f>
        <v>134.4</v>
      </c>
      <c r="V167">
        <v>136.4</v>
      </c>
      <c r="W167">
        <v>137.30000000000001</v>
      </c>
      <c r="X167">
        <v>133</v>
      </c>
      <c r="Y167">
        <v>120.3</v>
      </c>
      <c r="Z167">
        <v>131.5</v>
      </c>
      <c r="AA167">
        <v>140.19999999999999</v>
      </c>
      <c r="AB167">
        <v>125.4</v>
      </c>
      <c r="AC167">
        <v>129.69999999999999</v>
      </c>
      <c r="AD167" s="47">
        <v>137.65833333333333</v>
      </c>
      <c r="AE167" s="47">
        <v>142.25</v>
      </c>
      <c r="AF167" s="47">
        <v>132.1</v>
      </c>
      <c r="AG167" s="47">
        <v>131.01428571428571</v>
      </c>
      <c r="AH167" s="47">
        <v>139.35</v>
      </c>
      <c r="AI167">
        <v>137.80000000000001</v>
      </c>
    </row>
    <row r="168" spans="1:35" x14ac:dyDescent="0.3">
      <c r="A168" t="s">
        <v>33</v>
      </c>
      <c r="B168" s="6">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s="47">
        <v>136.04166666666666</v>
      </c>
      <c r="AE168" s="47">
        <v>128.5</v>
      </c>
      <c r="AF168" s="47">
        <v>123.9</v>
      </c>
      <c r="AG168" s="47">
        <v>129.41428571428568</v>
      </c>
      <c r="AH168" s="47">
        <v>137.94999999999999</v>
      </c>
      <c r="AI168">
        <v>132.69999999999999</v>
      </c>
    </row>
    <row r="169" spans="1:35" x14ac:dyDescent="0.3">
      <c r="A169" t="s">
        <v>34</v>
      </c>
      <c r="B169" s="6">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s="47">
        <v>136.93333333333334</v>
      </c>
      <c r="AE169" s="47">
        <v>136.65</v>
      </c>
      <c r="AF169" s="47">
        <v>128.57500000000002</v>
      </c>
      <c r="AG169" s="47">
        <v>128.95714285714286</v>
      </c>
      <c r="AH169" s="47">
        <v>138.30000000000001</v>
      </c>
      <c r="AI169">
        <v>135.4</v>
      </c>
    </row>
    <row r="170" spans="1:35" x14ac:dyDescent="0.3">
      <c r="A170" t="s">
        <v>30</v>
      </c>
      <c r="B170" s="6">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f>SUM(0,U171)</f>
        <v>135.69999999999999</v>
      </c>
      <c r="V170">
        <v>137.4</v>
      </c>
      <c r="W170">
        <v>137.9</v>
      </c>
      <c r="X170">
        <v>133.4</v>
      </c>
      <c r="Y170">
        <v>121.2</v>
      </c>
      <c r="Z170">
        <v>132.30000000000001</v>
      </c>
      <c r="AA170">
        <v>139.6</v>
      </c>
      <c r="AB170">
        <v>126.7</v>
      </c>
      <c r="AC170">
        <v>130.30000000000001</v>
      </c>
      <c r="AD170" s="47">
        <v>137.05833333333334</v>
      </c>
      <c r="AE170" s="47">
        <v>142.89999999999998</v>
      </c>
      <c r="AF170" s="47">
        <v>133.05000000000001</v>
      </c>
      <c r="AG170" s="47">
        <v>131.62857142857143</v>
      </c>
      <c r="AH170" s="47">
        <v>140.05000000000001</v>
      </c>
      <c r="AI170">
        <v>137.6</v>
      </c>
    </row>
    <row r="171" spans="1:35" x14ac:dyDescent="0.3">
      <c r="A171" t="s">
        <v>33</v>
      </c>
      <c r="B171" s="6">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s="47">
        <v>134.30833333333334</v>
      </c>
      <c r="AE171" s="47">
        <v>128.94999999999999</v>
      </c>
      <c r="AF171" s="47">
        <v>125.02499999999999</v>
      </c>
      <c r="AG171" s="47">
        <v>129.92857142857142</v>
      </c>
      <c r="AH171" s="47">
        <v>139.05000000000001</v>
      </c>
      <c r="AI171">
        <v>132.4</v>
      </c>
    </row>
    <row r="172" spans="1:35" x14ac:dyDescent="0.3">
      <c r="A172" t="s">
        <v>34</v>
      </c>
      <c r="B172" s="6">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s="47">
        <v>135.91666666666666</v>
      </c>
      <c r="AE172" s="47">
        <v>137.25</v>
      </c>
      <c r="AF172" s="47">
        <v>129.57499999999999</v>
      </c>
      <c r="AG172" s="47">
        <v>129.48571428571429</v>
      </c>
      <c r="AH172" s="47">
        <v>139.15</v>
      </c>
      <c r="AI172">
        <v>135.19999999999999</v>
      </c>
    </row>
    <row r="173" spans="1:35" x14ac:dyDescent="0.3">
      <c r="A173" t="s">
        <v>30</v>
      </c>
      <c r="B173" s="6">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f>SUM(0,U174)</f>
        <v>137.30000000000001</v>
      </c>
      <c r="V173">
        <v>138.1</v>
      </c>
      <c r="W173">
        <v>138.4</v>
      </c>
      <c r="X173">
        <v>134.19999999999999</v>
      </c>
      <c r="Y173">
        <v>121</v>
      </c>
      <c r="Z173">
        <v>133</v>
      </c>
      <c r="AA173">
        <v>140.1</v>
      </c>
      <c r="AB173">
        <v>127.4</v>
      </c>
      <c r="AC173">
        <v>130.69999999999999</v>
      </c>
      <c r="AD173" s="47">
        <v>137.54166666666666</v>
      </c>
      <c r="AE173" s="47">
        <v>143.89999999999998</v>
      </c>
      <c r="AF173" s="47">
        <v>133.69999999999999</v>
      </c>
      <c r="AG173" s="47">
        <v>132.24285714285716</v>
      </c>
      <c r="AH173" s="47">
        <v>140.6</v>
      </c>
      <c r="AI173">
        <v>138.30000000000001</v>
      </c>
    </row>
    <row r="174" spans="1:35" x14ac:dyDescent="0.3">
      <c r="A174" t="s">
        <v>33</v>
      </c>
      <c r="B174" s="6">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s="47">
        <v>135.49999999999997</v>
      </c>
      <c r="AE174" s="47">
        <v>129.44999999999999</v>
      </c>
      <c r="AF174" s="47">
        <v>125.8</v>
      </c>
      <c r="AG174" s="47">
        <v>130.4</v>
      </c>
      <c r="AH174" s="47">
        <v>139.55000000000001</v>
      </c>
      <c r="AI174">
        <v>133.5</v>
      </c>
    </row>
    <row r="175" spans="1:35" x14ac:dyDescent="0.3">
      <c r="A175" t="s">
        <v>34</v>
      </c>
      <c r="B175" s="6">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s="47">
        <v>136.63333333333333</v>
      </c>
      <c r="AE175" s="47">
        <v>138.05000000000001</v>
      </c>
      <c r="AF175" s="47">
        <v>130.22499999999999</v>
      </c>
      <c r="AG175" s="47">
        <v>129.92857142857142</v>
      </c>
      <c r="AH175" s="47">
        <v>139.65</v>
      </c>
      <c r="AI175">
        <v>136.1</v>
      </c>
    </row>
    <row r="176" spans="1:35" x14ac:dyDescent="0.3">
      <c r="A176" t="s">
        <v>30</v>
      </c>
      <c r="B176" s="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f>SUM(0,U177)</f>
        <v>138.6</v>
      </c>
      <c r="V176">
        <v>141.1</v>
      </c>
      <c r="W176">
        <v>139.4</v>
      </c>
      <c r="X176">
        <v>135.80000000000001</v>
      </c>
      <c r="Y176">
        <v>121.6</v>
      </c>
      <c r="Z176">
        <v>133.69999999999999</v>
      </c>
      <c r="AA176">
        <v>141.5</v>
      </c>
      <c r="AB176">
        <v>128.1</v>
      </c>
      <c r="AC176">
        <v>131.69999999999999</v>
      </c>
      <c r="AD176" s="47">
        <v>139.60833333333335</v>
      </c>
      <c r="AE176" s="47">
        <v>144.85</v>
      </c>
      <c r="AF176" s="47">
        <v>135.17500000000001</v>
      </c>
      <c r="AG176" s="47">
        <v>133.08571428571429</v>
      </c>
      <c r="AH176" s="47">
        <v>141.89999999999998</v>
      </c>
      <c r="AI176">
        <v>140</v>
      </c>
    </row>
    <row r="177" spans="1:35" x14ac:dyDescent="0.3">
      <c r="A177" t="s">
        <v>33</v>
      </c>
      <c r="B177" s="6">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s="47">
        <v>137.93333333333334</v>
      </c>
      <c r="AE177" s="47">
        <v>130.19999999999999</v>
      </c>
      <c r="AF177" s="47">
        <v>127.10000000000001</v>
      </c>
      <c r="AG177" s="47">
        <v>131.04285714285714</v>
      </c>
      <c r="AH177" s="47">
        <v>140.55000000000001</v>
      </c>
      <c r="AI177">
        <v>134.80000000000001</v>
      </c>
    </row>
    <row r="178" spans="1:35" x14ac:dyDescent="0.3">
      <c r="A178" t="s">
        <v>34</v>
      </c>
      <c r="B178" s="6">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s="47">
        <v>138.84166666666667</v>
      </c>
      <c r="AE178" s="47">
        <v>138.9</v>
      </c>
      <c r="AF178" s="47">
        <v>131.64999999999998</v>
      </c>
      <c r="AG178" s="47">
        <v>130.49999999999997</v>
      </c>
      <c r="AH178" s="47">
        <v>140.80000000000001</v>
      </c>
      <c r="AI178">
        <v>137.6</v>
      </c>
    </row>
    <row r="179" spans="1:35" x14ac:dyDescent="0.3">
      <c r="A179" t="s">
        <v>30</v>
      </c>
      <c r="B179" s="6">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f>SUM(0,U180)</f>
        <v>139.1</v>
      </c>
      <c r="V179">
        <v>142.6</v>
      </c>
      <c r="W179">
        <v>139.5</v>
      </c>
      <c r="X179">
        <v>136.1</v>
      </c>
      <c r="Y179">
        <v>122</v>
      </c>
      <c r="Z179">
        <v>133.4</v>
      </c>
      <c r="AA179">
        <v>141.1</v>
      </c>
      <c r="AB179">
        <v>127.8</v>
      </c>
      <c r="AC179">
        <v>131.9</v>
      </c>
      <c r="AD179" s="47">
        <v>139.34166666666667</v>
      </c>
      <c r="AE179" s="47">
        <v>144.94999999999999</v>
      </c>
      <c r="AF179" s="47">
        <v>135.80000000000001</v>
      </c>
      <c r="AG179" s="47">
        <v>133.24285714285713</v>
      </c>
      <c r="AH179" s="47">
        <v>142.55000000000001</v>
      </c>
      <c r="AI179">
        <v>139.80000000000001</v>
      </c>
    </row>
    <row r="180" spans="1:35" x14ac:dyDescent="0.3">
      <c r="A180" t="s">
        <v>33</v>
      </c>
      <c r="B180" s="6">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s="47">
        <v>135.72499999999999</v>
      </c>
      <c r="AE180" s="47">
        <v>130.6</v>
      </c>
      <c r="AF180" s="47">
        <v>127.625</v>
      </c>
      <c r="AG180" s="47">
        <v>131.05714285714285</v>
      </c>
      <c r="AH180" s="47">
        <v>141.05000000000001</v>
      </c>
      <c r="AI180">
        <v>134.1</v>
      </c>
    </row>
    <row r="181" spans="1:35" x14ac:dyDescent="0.3">
      <c r="A181" t="s">
        <v>34</v>
      </c>
      <c r="B181" s="6">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s="47">
        <v>137.87499999999997</v>
      </c>
      <c r="AE181" s="47">
        <v>139.1</v>
      </c>
      <c r="AF181" s="47">
        <v>132.22499999999999</v>
      </c>
      <c r="AG181" s="47">
        <v>130.57142857142858</v>
      </c>
      <c r="AH181" s="47">
        <v>141.39999999999998</v>
      </c>
      <c r="AI181">
        <v>137.19999999999999</v>
      </c>
    </row>
    <row r="182" spans="1:35" x14ac:dyDescent="0.3">
      <c r="A182" t="s">
        <v>30</v>
      </c>
      <c r="B182" s="6">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f>SUM(0,U183)</f>
        <v>140.4</v>
      </c>
      <c r="V182">
        <v>142.30000000000001</v>
      </c>
      <c r="W182">
        <v>139.80000000000001</v>
      </c>
      <c r="X182">
        <v>136</v>
      </c>
      <c r="Y182">
        <v>122.7</v>
      </c>
      <c r="Z182">
        <v>134.30000000000001</v>
      </c>
      <c r="AA182">
        <v>141.6</v>
      </c>
      <c r="AB182">
        <v>128.6</v>
      </c>
      <c r="AC182">
        <v>132.30000000000001</v>
      </c>
      <c r="AD182" s="47">
        <v>138.35833333333332</v>
      </c>
      <c r="AE182" s="47">
        <v>145.30000000000001</v>
      </c>
      <c r="AF182" s="47">
        <v>136.30000000000001</v>
      </c>
      <c r="AG182" s="47">
        <v>133.5</v>
      </c>
      <c r="AH182" s="47">
        <v>142.94999999999999</v>
      </c>
      <c r="AI182">
        <v>139.30000000000001</v>
      </c>
    </row>
    <row r="183" spans="1:35" x14ac:dyDescent="0.3">
      <c r="A183" t="s">
        <v>33</v>
      </c>
      <c r="B183" s="6">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s="47">
        <v>134.25833333333335</v>
      </c>
      <c r="AE183" s="47">
        <v>130.94999999999999</v>
      </c>
      <c r="AF183" s="47">
        <v>128.375</v>
      </c>
      <c r="AG183" s="47">
        <v>131.75714285714287</v>
      </c>
      <c r="AH183" s="47">
        <v>141.75</v>
      </c>
      <c r="AI183">
        <v>134.1</v>
      </c>
    </row>
    <row r="184" spans="1:35" x14ac:dyDescent="0.3">
      <c r="A184" t="s">
        <v>34</v>
      </c>
      <c r="B184" s="6">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s="47">
        <v>136.72499999999999</v>
      </c>
      <c r="AE184" s="47">
        <v>139.5</v>
      </c>
      <c r="AF184" s="47">
        <v>132.79999999999998</v>
      </c>
      <c r="AG184" s="47">
        <v>131.15714285714284</v>
      </c>
      <c r="AH184" s="47">
        <v>141.89999999999998</v>
      </c>
      <c r="AI184">
        <v>136.9</v>
      </c>
    </row>
    <row r="185" spans="1:35" x14ac:dyDescent="0.3">
      <c r="A185" t="s">
        <v>30</v>
      </c>
      <c r="B185" s="6">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f>SUM(0,U186)</f>
        <v>141.30000000000001</v>
      </c>
      <c r="V185">
        <v>142.4</v>
      </c>
      <c r="W185">
        <v>139.9</v>
      </c>
      <c r="X185">
        <v>136.19999999999999</v>
      </c>
      <c r="Y185">
        <v>123.3</v>
      </c>
      <c r="Z185">
        <v>134.30000000000001</v>
      </c>
      <c r="AA185">
        <v>141.5</v>
      </c>
      <c r="AB185">
        <v>128.80000000000001</v>
      </c>
      <c r="AC185">
        <v>132.5</v>
      </c>
      <c r="AD185" s="47">
        <v>136.9</v>
      </c>
      <c r="AE185" s="47">
        <v>145.55000000000001</v>
      </c>
      <c r="AF185" s="47">
        <v>136.72499999999999</v>
      </c>
      <c r="AG185" s="47">
        <v>133.82857142857142</v>
      </c>
      <c r="AH185" s="47">
        <v>142.9</v>
      </c>
      <c r="AI185">
        <v>138.5</v>
      </c>
    </row>
    <row r="186" spans="1:35" x14ac:dyDescent="0.3">
      <c r="A186" t="s">
        <v>33</v>
      </c>
      <c r="B186" s="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s="47">
        <v>132.69166666666669</v>
      </c>
      <c r="AE186" s="47">
        <v>131.19999999999999</v>
      </c>
      <c r="AF186" s="47">
        <v>128.97499999999999</v>
      </c>
      <c r="AG186" s="47">
        <v>132.04285714285717</v>
      </c>
      <c r="AH186" s="47">
        <v>142.9</v>
      </c>
      <c r="AI186">
        <v>134</v>
      </c>
    </row>
    <row r="187" spans="1:35" x14ac:dyDescent="0.3">
      <c r="A187" t="s">
        <v>34</v>
      </c>
      <c r="B187" s="6">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s="47">
        <v>135.23333333333332</v>
      </c>
      <c r="AE187" s="47">
        <v>139.69999999999999</v>
      </c>
      <c r="AF187" s="47">
        <v>133.35</v>
      </c>
      <c r="AG187" s="47">
        <v>131.47142857142859</v>
      </c>
      <c r="AH187" s="47">
        <v>142.25</v>
      </c>
      <c r="AI187">
        <v>136.4</v>
      </c>
    </row>
    <row r="188" spans="1:35" x14ac:dyDescent="0.3">
      <c r="A188" t="s">
        <v>30</v>
      </c>
      <c r="B188" s="6">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f>SUM(0,U189)</f>
        <v>142</v>
      </c>
      <c r="V188">
        <v>142.6</v>
      </c>
      <c r="W188">
        <v>139.9</v>
      </c>
      <c r="X188">
        <v>136.69999999999999</v>
      </c>
      <c r="Y188">
        <v>124.6</v>
      </c>
      <c r="Z188">
        <v>135.1</v>
      </c>
      <c r="AA188">
        <v>142.69999999999999</v>
      </c>
      <c r="AB188">
        <v>129.30000000000001</v>
      </c>
      <c r="AC188">
        <v>133.30000000000001</v>
      </c>
      <c r="AD188" s="47">
        <v>136.94999999999999</v>
      </c>
      <c r="AE188" s="47">
        <v>146.1</v>
      </c>
      <c r="AF188" s="47">
        <v>137.27500000000001</v>
      </c>
      <c r="AG188" s="47">
        <v>134.34285714285716</v>
      </c>
      <c r="AH188" s="47">
        <v>144.19999999999999</v>
      </c>
      <c r="AI188">
        <v>138.69999999999999</v>
      </c>
    </row>
    <row r="189" spans="1:35" x14ac:dyDescent="0.3">
      <c r="A189" t="s">
        <v>33</v>
      </c>
      <c r="B189" s="6">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s="47">
        <v>131.72499999999999</v>
      </c>
      <c r="AE189" s="47">
        <v>131.69999999999999</v>
      </c>
      <c r="AF189" s="47">
        <v>129.25</v>
      </c>
      <c r="AG189" s="47">
        <v>132.70000000000002</v>
      </c>
      <c r="AH189" s="47">
        <v>143.39999999999998</v>
      </c>
      <c r="AI189">
        <v>134</v>
      </c>
    </row>
    <row r="190" spans="1:35" x14ac:dyDescent="0.3">
      <c r="A190" t="s">
        <v>34</v>
      </c>
      <c r="B190" s="6">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s="47">
        <v>134.9</v>
      </c>
      <c r="AE190" s="47">
        <v>140.25</v>
      </c>
      <c r="AF190" s="47">
        <v>133.77500000000001</v>
      </c>
      <c r="AG190" s="47">
        <v>132</v>
      </c>
      <c r="AH190" s="47">
        <v>143.30000000000001</v>
      </c>
      <c r="AI190">
        <v>136.5</v>
      </c>
    </row>
    <row r="191" spans="1:35" x14ac:dyDescent="0.3">
      <c r="A191" t="s">
        <v>30</v>
      </c>
      <c r="B191" s="6">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f>SUM(0,U192)</f>
        <v>142.9</v>
      </c>
      <c r="V191">
        <v>143.80000000000001</v>
      </c>
      <c r="W191">
        <v>140.9</v>
      </c>
      <c r="X191">
        <v>137.6</v>
      </c>
      <c r="Y191">
        <v>125.3</v>
      </c>
      <c r="Z191">
        <v>136</v>
      </c>
      <c r="AA191">
        <v>143.69999999999999</v>
      </c>
      <c r="AB191">
        <v>130.4</v>
      </c>
      <c r="AC191">
        <v>134.19999999999999</v>
      </c>
      <c r="AD191" s="47">
        <v>136.78333333333333</v>
      </c>
      <c r="AE191" s="47">
        <v>146.69999999999999</v>
      </c>
      <c r="AF191" s="47">
        <v>138.22499999999999</v>
      </c>
      <c r="AG191" s="47">
        <v>135.15714285714287</v>
      </c>
      <c r="AH191" s="47">
        <v>145.14999999999998</v>
      </c>
      <c r="AI191">
        <v>139.1</v>
      </c>
    </row>
    <row r="192" spans="1:35" x14ac:dyDescent="0.3">
      <c r="A192" t="s">
        <v>33</v>
      </c>
      <c r="B192" s="6">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s="47">
        <v>132.02500000000001</v>
      </c>
      <c r="AE192" s="47">
        <v>132.60000000000002</v>
      </c>
      <c r="AF192" s="47">
        <v>129.55000000000001</v>
      </c>
      <c r="AG192" s="47">
        <v>133.75714285714287</v>
      </c>
      <c r="AH192" s="47">
        <v>143.69999999999999</v>
      </c>
      <c r="AI192">
        <v>134.80000000000001</v>
      </c>
    </row>
    <row r="193" spans="1:35" x14ac:dyDescent="0.3">
      <c r="A193" t="s">
        <v>34</v>
      </c>
      <c r="B193" s="6">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s="47">
        <v>134.96666666666667</v>
      </c>
      <c r="AE193" s="47">
        <v>141</v>
      </c>
      <c r="AF193" s="47">
        <v>134.47499999999999</v>
      </c>
      <c r="AG193" s="47">
        <v>133.14285714285711</v>
      </c>
      <c r="AH193" s="47">
        <v>144.10000000000002</v>
      </c>
      <c r="AI193">
        <v>137.1</v>
      </c>
    </row>
    <row r="194" spans="1:35" x14ac:dyDescent="0.3">
      <c r="A194" t="s">
        <v>30</v>
      </c>
      <c r="B194" s="6">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f>SUM(0,U195)</f>
        <v>143.19999999999999</v>
      </c>
      <c r="V194">
        <v>144.30000000000001</v>
      </c>
      <c r="W194">
        <v>141.80000000000001</v>
      </c>
      <c r="X194">
        <v>138.4</v>
      </c>
      <c r="Y194">
        <v>126.4</v>
      </c>
      <c r="Z194">
        <v>136.80000000000001</v>
      </c>
      <c r="AA194">
        <v>144.4</v>
      </c>
      <c r="AB194">
        <v>131.19999999999999</v>
      </c>
      <c r="AC194">
        <v>135.1</v>
      </c>
      <c r="AD194" s="47">
        <v>136.94166666666669</v>
      </c>
      <c r="AE194" s="47">
        <v>147.44999999999999</v>
      </c>
      <c r="AF194" s="47">
        <v>138.92500000000001</v>
      </c>
      <c r="AG194" s="47">
        <v>136.09999999999997</v>
      </c>
      <c r="AH194" s="47">
        <v>146.05000000000001</v>
      </c>
      <c r="AI194">
        <v>139.80000000000001</v>
      </c>
    </row>
    <row r="195" spans="1:35" x14ac:dyDescent="0.3">
      <c r="A195" t="s">
        <v>33</v>
      </c>
      <c r="B195" s="6">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s="47">
        <v>132.20833333333331</v>
      </c>
      <c r="AE195" s="47">
        <v>133.25</v>
      </c>
      <c r="AF195" s="47">
        <v>130.04999999999998</v>
      </c>
      <c r="AG195" s="47">
        <v>134.41428571428574</v>
      </c>
      <c r="AH195" s="47">
        <v>144.60000000000002</v>
      </c>
      <c r="AI195">
        <v>135.4</v>
      </c>
    </row>
    <row r="196" spans="1:35" x14ac:dyDescent="0.3">
      <c r="A196" t="s">
        <v>34</v>
      </c>
      <c r="B196" s="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s="47">
        <v>135.14166666666668</v>
      </c>
      <c r="AE196" s="47">
        <v>141.69999999999999</v>
      </c>
      <c r="AF196" s="47">
        <v>135.1</v>
      </c>
      <c r="AG196" s="47">
        <v>133.75714285714284</v>
      </c>
      <c r="AH196" s="47">
        <v>145</v>
      </c>
      <c r="AI196">
        <v>137.80000000000001</v>
      </c>
    </row>
    <row r="197" spans="1:35" x14ac:dyDescent="0.3">
      <c r="A197" t="s">
        <v>30</v>
      </c>
      <c r="B197" s="6">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f>SUM(0,U198)</f>
        <v>142.5</v>
      </c>
      <c r="V197">
        <v>145.1</v>
      </c>
      <c r="W197">
        <v>142.19999999999999</v>
      </c>
      <c r="X197">
        <v>138.4</v>
      </c>
      <c r="Y197">
        <v>127.4</v>
      </c>
      <c r="Z197">
        <v>137.80000000000001</v>
      </c>
      <c r="AA197">
        <v>145.1</v>
      </c>
      <c r="AB197">
        <v>131.4</v>
      </c>
      <c r="AC197">
        <v>135.6</v>
      </c>
      <c r="AD197" s="47">
        <v>137.52499999999998</v>
      </c>
      <c r="AE197" s="47">
        <v>148</v>
      </c>
      <c r="AF197" s="47">
        <v>139.30000000000001</v>
      </c>
      <c r="AG197" s="47">
        <v>136.64285714285714</v>
      </c>
      <c r="AH197" s="47">
        <v>146.44999999999999</v>
      </c>
      <c r="AI197">
        <v>140.5</v>
      </c>
    </row>
    <row r="198" spans="1:35" x14ac:dyDescent="0.3">
      <c r="A198" t="s">
        <v>33</v>
      </c>
      <c r="B198" s="6">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s="47">
        <v>134.07500000000002</v>
      </c>
      <c r="AE198" s="47">
        <v>133.80000000000001</v>
      </c>
      <c r="AF198" s="47">
        <v>130.625</v>
      </c>
      <c r="AG198" s="47">
        <v>134.97142857142856</v>
      </c>
      <c r="AH198" s="47">
        <v>145.25</v>
      </c>
      <c r="AI198">
        <v>136.19999999999999</v>
      </c>
    </row>
    <row r="199" spans="1:35" x14ac:dyDescent="0.3">
      <c r="A199" t="s">
        <v>34</v>
      </c>
      <c r="B199" s="6">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s="47">
        <v>136.22499999999999</v>
      </c>
      <c r="AE199" s="47">
        <v>142.25</v>
      </c>
      <c r="AF199" s="47">
        <v>135.55000000000001</v>
      </c>
      <c r="AG199" s="47">
        <v>134.22857142857143</v>
      </c>
      <c r="AH199" s="47">
        <v>145.44999999999999</v>
      </c>
      <c r="AI199">
        <v>138.5</v>
      </c>
    </row>
    <row r="200" spans="1:35" x14ac:dyDescent="0.3">
      <c r="A200" t="s">
        <v>30</v>
      </c>
      <c r="B200" s="6">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f>SUM(0,U201)</f>
        <v>143.6</v>
      </c>
      <c r="V200">
        <v>146.80000000000001</v>
      </c>
      <c r="W200">
        <v>143.1</v>
      </c>
      <c r="X200">
        <v>139</v>
      </c>
      <c r="Y200">
        <v>127.5</v>
      </c>
      <c r="Z200">
        <v>138.4</v>
      </c>
      <c r="AA200">
        <v>145.80000000000001</v>
      </c>
      <c r="AB200">
        <v>131.4</v>
      </c>
      <c r="AC200">
        <v>136</v>
      </c>
      <c r="AD200" s="47">
        <v>139.04166666666669</v>
      </c>
      <c r="AE200" s="47">
        <v>148.30000000000001</v>
      </c>
      <c r="AF200" s="47">
        <v>140.25</v>
      </c>
      <c r="AG200" s="47">
        <v>137.15714285714287</v>
      </c>
      <c r="AH200" s="47">
        <v>146.05000000000001</v>
      </c>
      <c r="AI200">
        <v>141.80000000000001</v>
      </c>
    </row>
    <row r="201" spans="1:35" x14ac:dyDescent="0.3">
      <c r="A201" t="s">
        <v>33</v>
      </c>
      <c r="B201" s="6">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s="47">
        <v>135.9</v>
      </c>
      <c r="AE201" s="47">
        <v>134.25</v>
      </c>
      <c r="AF201" s="47">
        <v>131.35</v>
      </c>
      <c r="AG201" s="47">
        <v>135.77142857142857</v>
      </c>
      <c r="AH201" s="47">
        <v>145.80000000000001</v>
      </c>
      <c r="AI201">
        <v>137.5</v>
      </c>
    </row>
    <row r="202" spans="1:35" x14ac:dyDescent="0.3">
      <c r="A202" t="s">
        <v>34</v>
      </c>
      <c r="B202" s="6">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s="47">
        <v>137.82499999999999</v>
      </c>
      <c r="AE202" s="47">
        <v>142.60000000000002</v>
      </c>
      <c r="AF202" s="47">
        <v>136.375</v>
      </c>
      <c r="AG202" s="47">
        <v>135.15714285714287</v>
      </c>
      <c r="AH202" s="47">
        <v>145.35</v>
      </c>
      <c r="AI202">
        <v>139.80000000000001</v>
      </c>
    </row>
    <row r="203" spans="1:35" x14ac:dyDescent="0.3">
      <c r="A203" t="s">
        <v>30</v>
      </c>
      <c r="B203" s="6">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f>SUM(0,U204)</f>
        <v>144.6</v>
      </c>
      <c r="V203">
        <v>147.69999999999999</v>
      </c>
      <c r="W203">
        <v>143.80000000000001</v>
      </c>
      <c r="X203">
        <v>139.4</v>
      </c>
      <c r="Y203">
        <v>128.30000000000001</v>
      </c>
      <c r="Z203">
        <v>138.6</v>
      </c>
      <c r="AA203">
        <v>146.9</v>
      </c>
      <c r="AB203">
        <v>131.30000000000001</v>
      </c>
      <c r="AC203">
        <v>136.6</v>
      </c>
      <c r="AD203" s="47">
        <v>139.67499999999998</v>
      </c>
      <c r="AE203" s="47">
        <v>148.94999999999999</v>
      </c>
      <c r="AF203" s="47">
        <v>141.1</v>
      </c>
      <c r="AG203" s="47">
        <v>137.72857142857143</v>
      </c>
      <c r="AH203" s="47">
        <v>146.5</v>
      </c>
      <c r="AI203">
        <v>142.5</v>
      </c>
    </row>
    <row r="204" spans="1:35" x14ac:dyDescent="0.3">
      <c r="A204" t="s">
        <v>33</v>
      </c>
      <c r="B204" s="6">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s="47">
        <v>135.625</v>
      </c>
      <c r="AE204" s="47">
        <v>134.5</v>
      </c>
      <c r="AF204" s="47">
        <v>132.375</v>
      </c>
      <c r="AG204" s="47">
        <v>136.44285714285712</v>
      </c>
      <c r="AH204" s="47">
        <v>146.55000000000001</v>
      </c>
      <c r="AI204">
        <v>138</v>
      </c>
    </row>
    <row r="205" spans="1:35" x14ac:dyDescent="0.3">
      <c r="A205" t="s">
        <v>34</v>
      </c>
      <c r="B205" s="6">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s="47">
        <v>138.08333333333334</v>
      </c>
      <c r="AE205" s="47">
        <v>143.05000000000001</v>
      </c>
      <c r="AF205" s="47">
        <v>137.29999999999998</v>
      </c>
      <c r="AG205" s="47">
        <v>135.82857142857145</v>
      </c>
      <c r="AH205" s="47">
        <v>145.9</v>
      </c>
      <c r="AI205">
        <v>140.4</v>
      </c>
    </row>
    <row r="206" spans="1:35" x14ac:dyDescent="0.3">
      <c r="A206" t="s">
        <v>30</v>
      </c>
      <c r="B206" s="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f>SUM(0,U207)</f>
        <v>145.30000000000001</v>
      </c>
      <c r="V206">
        <v>149</v>
      </c>
      <c r="W206">
        <v>144</v>
      </c>
      <c r="X206">
        <v>140</v>
      </c>
      <c r="Y206">
        <v>129.9</v>
      </c>
      <c r="Z206">
        <v>140</v>
      </c>
      <c r="AA206">
        <v>147.6</v>
      </c>
      <c r="AB206">
        <v>132</v>
      </c>
      <c r="AC206">
        <v>137.4</v>
      </c>
      <c r="AD206" s="47">
        <v>138.20833333333334</v>
      </c>
      <c r="AE206" s="47">
        <v>149.1</v>
      </c>
      <c r="AF206" s="47">
        <v>142.05000000000001</v>
      </c>
      <c r="AG206" s="47">
        <v>138.47142857142859</v>
      </c>
      <c r="AH206" s="47">
        <v>147.55000000000001</v>
      </c>
      <c r="AI206">
        <v>142.1</v>
      </c>
    </row>
    <row r="207" spans="1:35" x14ac:dyDescent="0.3">
      <c r="A207" t="s">
        <v>33</v>
      </c>
      <c r="B207" s="6">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s="47">
        <v>134.125</v>
      </c>
      <c r="AE207" s="47">
        <v>135.05000000000001</v>
      </c>
      <c r="AF207" s="47">
        <v>133.47499999999999</v>
      </c>
      <c r="AG207" s="47">
        <v>137.14285714285714</v>
      </c>
      <c r="AH207" s="47">
        <v>147.60000000000002</v>
      </c>
      <c r="AI207">
        <v>138.1</v>
      </c>
    </row>
    <row r="208" spans="1:35" x14ac:dyDescent="0.3">
      <c r="A208" t="s">
        <v>34</v>
      </c>
      <c r="B208" s="6">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s="47">
        <v>136.59166666666667</v>
      </c>
      <c r="AE208" s="47">
        <v>143.39999999999998</v>
      </c>
      <c r="AF208" s="47">
        <v>138.32499999999999</v>
      </c>
      <c r="AG208" s="47">
        <v>136.38571428571427</v>
      </c>
      <c r="AH208" s="47">
        <v>146.94999999999999</v>
      </c>
      <c r="AI208">
        <v>140.19999999999999</v>
      </c>
    </row>
    <row r="209" spans="1:35" x14ac:dyDescent="0.3">
      <c r="A209" t="s">
        <v>30</v>
      </c>
      <c r="B209" s="6">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f>SUM(0,U210)</f>
        <v>146.30000000000001</v>
      </c>
      <c r="V209">
        <v>149.69999999999999</v>
      </c>
      <c r="W209">
        <v>147.5</v>
      </c>
      <c r="X209">
        <v>144.80000000000001</v>
      </c>
      <c r="Y209">
        <v>130.80000000000001</v>
      </c>
      <c r="Z209">
        <v>140.1</v>
      </c>
      <c r="AA209">
        <v>148</v>
      </c>
      <c r="AB209">
        <v>134.4</v>
      </c>
      <c r="AC209">
        <v>139.80000000000001</v>
      </c>
      <c r="AD209" s="47">
        <v>136.83333333333334</v>
      </c>
      <c r="AE209" s="47">
        <v>147.6</v>
      </c>
      <c r="AF209" s="47">
        <v>143.57499999999999</v>
      </c>
      <c r="AG209" s="47">
        <v>139.84285714285713</v>
      </c>
      <c r="AH209" s="47">
        <v>149.69999999999999</v>
      </c>
      <c r="AI209">
        <v>142.19999999999999</v>
      </c>
    </row>
    <row r="210" spans="1:35" x14ac:dyDescent="0.3">
      <c r="A210" t="s">
        <v>33</v>
      </c>
      <c r="B210" s="6">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s="47">
        <v>134.55833333333331</v>
      </c>
      <c r="AE210" s="47">
        <v>135.65</v>
      </c>
      <c r="AF210" s="47">
        <v>134.52500000000001</v>
      </c>
      <c r="AG210" s="47">
        <v>137.89999999999998</v>
      </c>
      <c r="AH210" s="47">
        <v>148.25</v>
      </c>
      <c r="AI210">
        <v>138.9</v>
      </c>
    </row>
    <row r="211" spans="1:35" x14ac:dyDescent="0.3">
      <c r="A211" t="s">
        <v>34</v>
      </c>
      <c r="B211" s="6">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s="47">
        <v>136.375</v>
      </c>
      <c r="AE211" s="47">
        <v>143.6</v>
      </c>
      <c r="AF211" s="47">
        <v>139.97500000000002</v>
      </c>
      <c r="AG211" s="47">
        <v>137.85714285714286</v>
      </c>
      <c r="AH211" s="47">
        <v>149.44999999999999</v>
      </c>
      <c r="AI211">
        <v>140.80000000000001</v>
      </c>
    </row>
    <row r="212" spans="1:35" x14ac:dyDescent="0.3">
      <c r="A212" t="s">
        <v>30</v>
      </c>
      <c r="B212" s="6">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f>SUM(0,U213)</f>
        <v>146.9</v>
      </c>
      <c r="V212">
        <v>150.30000000000001</v>
      </c>
      <c r="W212">
        <v>148</v>
      </c>
      <c r="X212">
        <v>145.4</v>
      </c>
      <c r="Y212">
        <v>130.30000000000001</v>
      </c>
      <c r="Z212">
        <v>143.1</v>
      </c>
      <c r="AA212">
        <v>150.19999999999999</v>
      </c>
      <c r="AB212">
        <v>133.1</v>
      </c>
      <c r="AC212">
        <v>140.1</v>
      </c>
      <c r="AD212" s="47">
        <v>137.29166666666663</v>
      </c>
      <c r="AE212" s="47">
        <v>148.6</v>
      </c>
      <c r="AF212" s="47">
        <v>143.875</v>
      </c>
      <c r="AG212" s="47">
        <v>141.15714285714287</v>
      </c>
      <c r="AH212" s="47">
        <v>151</v>
      </c>
      <c r="AI212">
        <v>142.4</v>
      </c>
    </row>
    <row r="213" spans="1:35" x14ac:dyDescent="0.3">
      <c r="A213" t="s">
        <v>33</v>
      </c>
      <c r="B213" s="6">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s="47">
        <v>134.86666666666665</v>
      </c>
      <c r="AE213" s="47">
        <v>136.30000000000001</v>
      </c>
      <c r="AF213" s="47">
        <v>135.15</v>
      </c>
      <c r="AG213" s="47">
        <v>138.72857142857143</v>
      </c>
      <c r="AH213" s="47">
        <v>148.30000000000001</v>
      </c>
      <c r="AI213">
        <v>139</v>
      </c>
    </row>
    <row r="214" spans="1:35" x14ac:dyDescent="0.3">
      <c r="A214" t="s">
        <v>34</v>
      </c>
      <c r="B214" s="6">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s="47">
        <v>136.33333333333334</v>
      </c>
      <c r="AE214" s="47">
        <v>143.55000000000001</v>
      </c>
      <c r="AF214" s="47">
        <v>139.92500000000001</v>
      </c>
      <c r="AG214" s="47">
        <v>138.04285714285714</v>
      </c>
      <c r="AH214" s="47">
        <v>149.44999999999999</v>
      </c>
      <c r="AI214">
        <v>140.80000000000001</v>
      </c>
    </row>
    <row r="215" spans="1:35" x14ac:dyDescent="0.3">
      <c r="A215" t="s">
        <v>30</v>
      </c>
      <c r="B215" s="6">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f>SUM(0,U216)</f>
        <v>146.5</v>
      </c>
      <c r="V215">
        <v>149</v>
      </c>
      <c r="W215">
        <v>149.5</v>
      </c>
      <c r="X215">
        <v>149.6</v>
      </c>
      <c r="Y215">
        <v>128.9</v>
      </c>
      <c r="Z215">
        <v>143.30000000000001</v>
      </c>
      <c r="AA215">
        <v>155.1</v>
      </c>
      <c r="AB215">
        <v>133.19999999999999</v>
      </c>
      <c r="AC215">
        <v>141.6</v>
      </c>
      <c r="AD215" s="47">
        <v>136.21666666666667</v>
      </c>
      <c r="AE215" s="47">
        <v>148.75</v>
      </c>
      <c r="AF215" s="47">
        <v>143.47499999999999</v>
      </c>
      <c r="AG215" s="47">
        <v>142.5</v>
      </c>
      <c r="AH215" s="47">
        <v>152</v>
      </c>
      <c r="AI215">
        <v>141.9</v>
      </c>
    </row>
    <row r="216" spans="1:35" x14ac:dyDescent="0.3">
      <c r="A216" t="s">
        <v>33</v>
      </c>
      <c r="B216" s="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s="47">
        <v>134.08333333333334</v>
      </c>
      <c r="AE216" s="47">
        <v>136.5</v>
      </c>
      <c r="AF216" s="47">
        <v>133.47499999999999</v>
      </c>
      <c r="AG216" s="47">
        <v>139.70000000000002</v>
      </c>
      <c r="AH216" s="47">
        <v>148.14999999999998</v>
      </c>
      <c r="AI216">
        <v>138</v>
      </c>
    </row>
    <row r="217" spans="1:35" x14ac:dyDescent="0.3">
      <c r="A217" t="s">
        <v>34</v>
      </c>
      <c r="B217" s="6">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s="47">
        <v>135.3833333333333</v>
      </c>
      <c r="AE217" s="47">
        <v>143.75</v>
      </c>
      <c r="AF217" s="47">
        <v>139</v>
      </c>
      <c r="AG217" s="47">
        <v>139</v>
      </c>
      <c r="AH217" s="47">
        <v>149.9</v>
      </c>
      <c r="AI217">
        <v>140.1</v>
      </c>
    </row>
    <row r="218" spans="1:35" x14ac:dyDescent="0.3">
      <c r="A218" t="s">
        <v>30</v>
      </c>
      <c r="B218" s="6">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f>SUM(0,U219)</f>
        <v>147.69999999999999</v>
      </c>
      <c r="V218">
        <v>146.19999999999999</v>
      </c>
      <c r="W218">
        <v>150.1</v>
      </c>
      <c r="X218">
        <v>149.6</v>
      </c>
      <c r="Y218">
        <v>128.6</v>
      </c>
      <c r="Z218">
        <v>142.9</v>
      </c>
      <c r="AA218">
        <v>155.19999999999999</v>
      </c>
      <c r="AB218">
        <v>133.5</v>
      </c>
      <c r="AC218">
        <v>141.69999999999999</v>
      </c>
      <c r="AD218" s="47">
        <v>135.18333333333334</v>
      </c>
      <c r="AE218" s="47">
        <v>147.85</v>
      </c>
      <c r="AF218" s="47">
        <v>143.15</v>
      </c>
      <c r="AG218" s="47">
        <v>142.9</v>
      </c>
      <c r="AH218" s="47">
        <v>152.19999999999999</v>
      </c>
      <c r="AI218">
        <v>141</v>
      </c>
    </row>
    <row r="219" spans="1:35" x14ac:dyDescent="0.3">
      <c r="A219" t="s">
        <v>33</v>
      </c>
      <c r="B219" s="6">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s="47">
        <v>133.91666666666669</v>
      </c>
      <c r="AE219" s="47">
        <v>136.69999999999999</v>
      </c>
      <c r="AF219" s="47">
        <v>132.79999999999998</v>
      </c>
      <c r="AG219" s="47">
        <v>139.94285714285715</v>
      </c>
      <c r="AH219" s="47">
        <v>148.25</v>
      </c>
      <c r="AI219">
        <v>138</v>
      </c>
    </row>
    <row r="220" spans="1:35" x14ac:dyDescent="0.3">
      <c r="A220" t="s">
        <v>34</v>
      </c>
      <c r="B220" s="6">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s="47">
        <v>134.66666666666666</v>
      </c>
      <c r="AE220" s="47">
        <v>143.30000000000001</v>
      </c>
      <c r="AF220" s="47">
        <v>138.52499999999998</v>
      </c>
      <c r="AG220" s="47">
        <v>139.28571428571428</v>
      </c>
      <c r="AH220" s="47">
        <v>150.05000000000001</v>
      </c>
      <c r="AI220">
        <v>139.6</v>
      </c>
    </row>
    <row r="221" spans="1:35" x14ac:dyDescent="0.3">
      <c r="A221" t="s">
        <v>30</v>
      </c>
      <c r="B221" s="6">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f>SUM(0,U222)</f>
        <v>148.5</v>
      </c>
      <c r="V221">
        <v>145.30000000000001</v>
      </c>
      <c r="W221">
        <v>150.1</v>
      </c>
      <c r="X221">
        <v>149.9</v>
      </c>
      <c r="Y221">
        <v>129.19999999999999</v>
      </c>
      <c r="Z221">
        <v>143.4</v>
      </c>
      <c r="AA221">
        <v>155.5</v>
      </c>
      <c r="AB221">
        <v>134.9</v>
      </c>
      <c r="AC221">
        <v>142.19999999999999</v>
      </c>
      <c r="AD221" s="47">
        <v>135.21666666666667</v>
      </c>
      <c r="AE221" s="47">
        <v>148.30000000000001</v>
      </c>
      <c r="AF221" s="47">
        <v>143.27499999999998</v>
      </c>
      <c r="AG221" s="47">
        <v>143.34285714285713</v>
      </c>
      <c r="AH221" s="47">
        <v>152.5</v>
      </c>
      <c r="AI221">
        <v>141</v>
      </c>
    </row>
    <row r="222" spans="1:35" x14ac:dyDescent="0.3">
      <c r="A222" t="s">
        <v>33</v>
      </c>
      <c r="B222" s="6">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s="47">
        <v>134.70000000000002</v>
      </c>
      <c r="AE222" s="47">
        <v>137.05000000000001</v>
      </c>
      <c r="AF222" s="47">
        <v>132.85000000000002</v>
      </c>
      <c r="AG222" s="47">
        <v>140.58571428571429</v>
      </c>
      <c r="AH222" s="47">
        <v>148.65</v>
      </c>
      <c r="AI222">
        <v>138.6</v>
      </c>
    </row>
    <row r="223" spans="1:35" x14ac:dyDescent="0.3">
      <c r="A223" t="s">
        <v>34</v>
      </c>
      <c r="B223" s="6">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s="47">
        <v>134.96666666666667</v>
      </c>
      <c r="AE223" s="47">
        <v>143.69999999999999</v>
      </c>
      <c r="AF223" s="47">
        <v>138.625</v>
      </c>
      <c r="AG223" s="47">
        <v>139.84285714285713</v>
      </c>
      <c r="AH223" s="47">
        <v>150.4</v>
      </c>
      <c r="AI223">
        <v>139.9</v>
      </c>
    </row>
    <row r="224" spans="1:35" x14ac:dyDescent="0.3">
      <c r="A224" t="s">
        <v>30</v>
      </c>
      <c r="B224" s="6">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f>SUM(0,U225)</f>
        <v>149</v>
      </c>
      <c r="V224">
        <v>146.4</v>
      </c>
      <c r="W224">
        <v>150</v>
      </c>
      <c r="X224">
        <v>150.4</v>
      </c>
      <c r="Y224">
        <v>129.9</v>
      </c>
      <c r="Z224">
        <v>143.80000000000001</v>
      </c>
      <c r="AA224">
        <v>155.5</v>
      </c>
      <c r="AB224">
        <v>134</v>
      </c>
      <c r="AC224">
        <v>142.4</v>
      </c>
      <c r="AD224" s="47">
        <v>135.32500000000002</v>
      </c>
      <c r="AE224" s="47">
        <v>148.44999999999999</v>
      </c>
      <c r="AF224" s="47">
        <v>143.82499999999999</v>
      </c>
      <c r="AG224" s="47">
        <v>143.6</v>
      </c>
      <c r="AH224" s="47">
        <v>152.65</v>
      </c>
      <c r="AI224">
        <v>141.19999999999999</v>
      </c>
    </row>
    <row r="225" spans="1:35" x14ac:dyDescent="0.3">
      <c r="A225" t="s">
        <v>33</v>
      </c>
      <c r="B225" s="6">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s="47">
        <v>135.73333333333335</v>
      </c>
      <c r="AE225" s="47">
        <v>137.35</v>
      </c>
      <c r="AF225" s="47">
        <v>133.625</v>
      </c>
      <c r="AG225" s="47">
        <v>140.67142857142858</v>
      </c>
      <c r="AH225" s="47">
        <v>149.05000000000001</v>
      </c>
      <c r="AI225">
        <v>139.5</v>
      </c>
    </row>
    <row r="226" spans="1:35" x14ac:dyDescent="0.3">
      <c r="A226" t="s">
        <v>34</v>
      </c>
      <c r="B226" s="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s="47">
        <v>135.4</v>
      </c>
      <c r="AE226" s="47">
        <v>143.9</v>
      </c>
      <c r="AF226" s="47">
        <v>139.27500000000001</v>
      </c>
      <c r="AG226" s="47">
        <v>139.97142857142856</v>
      </c>
      <c r="AH226" s="47">
        <v>150.6</v>
      </c>
      <c r="AI226">
        <v>140.4</v>
      </c>
    </row>
    <row r="227" spans="1:35" s="41" customFormat="1" x14ac:dyDescent="0.3">
      <c r="A227" s="41" t="s">
        <v>30</v>
      </c>
      <c r="B227" s="42">
        <v>2019</v>
      </c>
      <c r="C227" s="41" t="s">
        <v>37</v>
      </c>
      <c r="D227" s="41">
        <f t="shared" ref="D227:AC227" si="0">AVERAGE(D224,D230)</f>
        <v>137.15</v>
      </c>
      <c r="E227" s="41">
        <f t="shared" si="0"/>
        <v>156.80000000000001</v>
      </c>
      <c r="F227" s="41">
        <f t="shared" si="0"/>
        <v>136.6</v>
      </c>
      <c r="G227" s="41">
        <f t="shared" si="0"/>
        <v>142.55000000000001</v>
      </c>
      <c r="H227" s="41">
        <f t="shared" si="0"/>
        <v>124.05</v>
      </c>
      <c r="I227" s="41">
        <f t="shared" si="0"/>
        <v>139.89999999999998</v>
      </c>
      <c r="J227" s="41">
        <f t="shared" si="0"/>
        <v>130.80000000000001</v>
      </c>
      <c r="K227" s="41">
        <f t="shared" si="0"/>
        <v>123.69999999999999</v>
      </c>
      <c r="L227" s="41">
        <f t="shared" si="0"/>
        <v>108.8</v>
      </c>
      <c r="M227" s="41">
        <f t="shared" si="0"/>
        <v>139.10000000000002</v>
      </c>
      <c r="N227" s="41">
        <f t="shared" si="0"/>
        <v>137.55000000000001</v>
      </c>
      <c r="O227" s="41">
        <f t="shared" si="0"/>
        <v>156.4</v>
      </c>
      <c r="P227" s="41">
        <f t="shared" si="0"/>
        <v>138.25</v>
      </c>
      <c r="Q227" s="41">
        <f t="shared" si="0"/>
        <v>163.10000000000002</v>
      </c>
      <c r="R227" s="41">
        <f t="shared" si="0"/>
        <v>151.05000000000001</v>
      </c>
      <c r="S227" s="41">
        <f t="shared" si="0"/>
        <v>146.35</v>
      </c>
      <c r="T227" s="41">
        <f t="shared" si="0"/>
        <v>150.39999999999998</v>
      </c>
      <c r="U227" s="41">
        <f t="shared" si="0"/>
        <v>149.55000000000001</v>
      </c>
      <c r="V227" s="41">
        <f t="shared" si="0"/>
        <v>146.65</v>
      </c>
      <c r="W227" s="41">
        <f t="shared" si="0"/>
        <v>149.75</v>
      </c>
      <c r="X227" s="41">
        <f t="shared" si="0"/>
        <v>150.85000000000002</v>
      </c>
      <c r="Y227" s="41">
        <f t="shared" si="0"/>
        <v>130.05000000000001</v>
      </c>
      <c r="Z227" s="41">
        <f t="shared" si="0"/>
        <v>144.85000000000002</v>
      </c>
      <c r="AA227" s="41">
        <f t="shared" si="0"/>
        <v>156.1</v>
      </c>
      <c r="AB227" s="41">
        <f t="shared" si="0"/>
        <v>133.94999999999999</v>
      </c>
      <c r="AC227" s="41">
        <f t="shared" si="0"/>
        <v>142.65</v>
      </c>
      <c r="AD227" s="113">
        <v>136.1166666666667</v>
      </c>
      <c r="AE227" s="113">
        <v>148.69999999999999</v>
      </c>
      <c r="AF227" s="113">
        <v>144</v>
      </c>
      <c r="AG227" s="113">
        <v>143.87857142857143</v>
      </c>
      <c r="AH227" s="113">
        <v>152.875</v>
      </c>
      <c r="AI227" s="41">
        <f>AVERAGE(AI224,AI230)</f>
        <v>141.80000000000001</v>
      </c>
    </row>
    <row r="228" spans="1:35" s="41" customFormat="1" x14ac:dyDescent="0.3">
      <c r="A228" s="41" t="s">
        <v>33</v>
      </c>
      <c r="B228" s="42">
        <v>2019</v>
      </c>
      <c r="C228" s="41" t="s">
        <v>37</v>
      </c>
      <c r="D228" s="41">
        <f t="shared" ref="D228:AC228" si="1">AVERAGE(D225,D231)</f>
        <v>140.05000000000001</v>
      </c>
      <c r="E228" s="41">
        <f t="shared" si="1"/>
        <v>153.89999999999998</v>
      </c>
      <c r="F228" s="41">
        <f t="shared" si="1"/>
        <v>140.60000000000002</v>
      </c>
      <c r="G228" s="41">
        <f t="shared" si="1"/>
        <v>142.15</v>
      </c>
      <c r="H228" s="41">
        <f t="shared" si="1"/>
        <v>118.5</v>
      </c>
      <c r="I228" s="41">
        <f t="shared" si="1"/>
        <v>144.55000000000001</v>
      </c>
      <c r="J228" s="41">
        <f t="shared" si="1"/>
        <v>151.39999999999998</v>
      </c>
      <c r="K228" s="41">
        <f t="shared" si="1"/>
        <v>122.55000000000001</v>
      </c>
      <c r="L228" s="41">
        <f t="shared" si="1"/>
        <v>110.80000000000001</v>
      </c>
      <c r="M228" s="41">
        <f t="shared" si="1"/>
        <v>140.85</v>
      </c>
      <c r="N228" s="41">
        <f t="shared" si="1"/>
        <v>128.69999999999999</v>
      </c>
      <c r="O228" s="41">
        <f t="shared" si="1"/>
        <v>154.19999999999999</v>
      </c>
      <c r="P228" s="41">
        <f t="shared" si="1"/>
        <v>141.69999999999999</v>
      </c>
      <c r="Q228" s="41">
        <f t="shared" si="1"/>
        <v>165.75</v>
      </c>
      <c r="R228" s="41">
        <f t="shared" si="1"/>
        <v>143.75</v>
      </c>
      <c r="S228" s="41">
        <f t="shared" si="1"/>
        <v>131.44999999999999</v>
      </c>
      <c r="T228" s="41">
        <f t="shared" si="1"/>
        <v>141.89999999999998</v>
      </c>
      <c r="U228" s="41">
        <f t="shared" si="1"/>
        <v>149.55000000000001</v>
      </c>
      <c r="V228" s="41">
        <f t="shared" si="1"/>
        <v>129.10000000000002</v>
      </c>
      <c r="W228" s="41">
        <f t="shared" si="1"/>
        <v>137</v>
      </c>
      <c r="X228" s="41">
        <f t="shared" si="1"/>
        <v>139.5</v>
      </c>
      <c r="Y228" s="41">
        <f t="shared" si="1"/>
        <v>120</v>
      </c>
      <c r="Z228" s="41">
        <f t="shared" si="1"/>
        <v>133.5</v>
      </c>
      <c r="AA228" s="41">
        <f t="shared" si="1"/>
        <v>147.35</v>
      </c>
      <c r="AB228" s="41">
        <f t="shared" si="1"/>
        <v>132.55000000000001</v>
      </c>
      <c r="AC228" s="41">
        <f t="shared" si="1"/>
        <v>133.05000000000001</v>
      </c>
      <c r="AD228" s="113">
        <v>137.35416666666666</v>
      </c>
      <c r="AE228" s="113">
        <v>137.6</v>
      </c>
      <c r="AF228" s="113">
        <v>133.91250000000002</v>
      </c>
      <c r="AG228" s="113">
        <v>141.11428571428573</v>
      </c>
      <c r="AH228" s="113">
        <v>149.4</v>
      </c>
      <c r="AI228" s="41">
        <f>AVERAGE(AI225,AI231)</f>
        <v>140.5</v>
      </c>
    </row>
    <row r="229" spans="1:35" s="41" customFormat="1" x14ac:dyDescent="0.3">
      <c r="A229" s="41" t="s">
        <v>34</v>
      </c>
      <c r="B229" s="42">
        <v>2019</v>
      </c>
      <c r="C229" s="41" t="s">
        <v>37</v>
      </c>
      <c r="D229" s="41">
        <f t="shared" ref="D229:AC229" si="2">AVERAGE(D226,D232)</f>
        <v>138.05000000000001</v>
      </c>
      <c r="E229" s="41">
        <f t="shared" si="2"/>
        <v>155.75</v>
      </c>
      <c r="F229" s="41">
        <f t="shared" si="2"/>
        <v>138.15</v>
      </c>
      <c r="G229" s="41">
        <f t="shared" si="2"/>
        <v>142.4</v>
      </c>
      <c r="H229" s="41">
        <f t="shared" si="2"/>
        <v>122</v>
      </c>
      <c r="I229" s="41">
        <f t="shared" si="2"/>
        <v>142.05000000000001</v>
      </c>
      <c r="J229" s="41">
        <f t="shared" si="2"/>
        <v>137.80000000000001</v>
      </c>
      <c r="K229" s="41">
        <f t="shared" si="2"/>
        <v>123.35</v>
      </c>
      <c r="L229" s="41">
        <f t="shared" si="2"/>
        <v>109.45</v>
      </c>
      <c r="M229" s="41">
        <f t="shared" si="2"/>
        <v>139.69999999999999</v>
      </c>
      <c r="N229" s="41">
        <f t="shared" si="2"/>
        <v>133.85</v>
      </c>
      <c r="O229" s="41">
        <f t="shared" si="2"/>
        <v>155.35</v>
      </c>
      <c r="P229" s="41">
        <f t="shared" si="2"/>
        <v>139.5</v>
      </c>
      <c r="Q229" s="41">
        <f t="shared" si="2"/>
        <v>163.80000000000001</v>
      </c>
      <c r="R229" s="41">
        <f t="shared" si="2"/>
        <v>148.15</v>
      </c>
      <c r="S229" s="41">
        <f t="shared" si="2"/>
        <v>140.15</v>
      </c>
      <c r="T229" s="41">
        <f t="shared" si="2"/>
        <v>147</v>
      </c>
      <c r="U229" s="41">
        <f t="shared" si="2"/>
        <v>149.55000000000001</v>
      </c>
      <c r="V229" s="41">
        <f t="shared" si="2"/>
        <v>140</v>
      </c>
      <c r="W229" s="41">
        <f t="shared" si="2"/>
        <v>143.75</v>
      </c>
      <c r="X229" s="41">
        <f t="shared" si="2"/>
        <v>146.55000000000001</v>
      </c>
      <c r="Y229" s="41">
        <f t="shared" si="2"/>
        <v>124.75</v>
      </c>
      <c r="Z229" s="41">
        <f t="shared" si="2"/>
        <v>138.44999999999999</v>
      </c>
      <c r="AA229" s="41">
        <f t="shared" si="2"/>
        <v>150.94999999999999</v>
      </c>
      <c r="AB229" s="41">
        <f t="shared" si="2"/>
        <v>133.4</v>
      </c>
      <c r="AC229" s="41">
        <f t="shared" si="2"/>
        <v>137.94999999999999</v>
      </c>
      <c r="AD229" s="113">
        <v>136.49166666666665</v>
      </c>
      <c r="AE229" s="113">
        <v>144.15</v>
      </c>
      <c r="AF229" s="113">
        <v>139.51249999999999</v>
      </c>
      <c r="AG229" s="113">
        <v>140.39285714285717</v>
      </c>
      <c r="AH229" s="113">
        <v>150.875</v>
      </c>
      <c r="AI229" s="41">
        <f>AVERAGE(AI226,AI232)</f>
        <v>141.19999999999999</v>
      </c>
    </row>
    <row r="230" spans="1:35" x14ac:dyDescent="0.3">
      <c r="A230" t="s">
        <v>30</v>
      </c>
      <c r="B230" s="6">
        <v>2019</v>
      </c>
      <c r="C230" t="s">
        <v>38</v>
      </c>
      <c r="D230">
        <v>137.4</v>
      </c>
      <c r="E230">
        <v>159.5</v>
      </c>
      <c r="F230">
        <v>134.5</v>
      </c>
      <c r="G230">
        <v>142.6</v>
      </c>
      <c r="H230">
        <v>124</v>
      </c>
      <c r="I230">
        <v>143.69999999999999</v>
      </c>
      <c r="J230">
        <v>133.4</v>
      </c>
      <c r="K230">
        <v>125.1</v>
      </c>
      <c r="L230">
        <v>109.3</v>
      </c>
      <c r="M230">
        <v>139.30000000000001</v>
      </c>
      <c r="N230">
        <v>137.69999999999999</v>
      </c>
      <c r="O230">
        <v>156.4</v>
      </c>
      <c r="P230">
        <v>139.19999999999999</v>
      </c>
      <c r="Q230">
        <v>163.30000000000001</v>
      </c>
      <c r="R230">
        <v>151.30000000000001</v>
      </c>
      <c r="S230">
        <v>146.6</v>
      </c>
      <c r="T230">
        <v>150.69999999999999</v>
      </c>
      <c r="U230">
        <f>SUM(0,U231)</f>
        <v>150.1</v>
      </c>
      <c r="V230">
        <v>146.9</v>
      </c>
      <c r="W230">
        <v>149.5</v>
      </c>
      <c r="X230">
        <v>151.30000000000001</v>
      </c>
      <c r="Y230">
        <v>130.19999999999999</v>
      </c>
      <c r="Z230">
        <v>145.9</v>
      </c>
      <c r="AA230">
        <v>156.69999999999999</v>
      </c>
      <c r="AB230">
        <v>133.9</v>
      </c>
      <c r="AC230">
        <v>142.9</v>
      </c>
      <c r="AD230" s="47">
        <v>136.90833333333333</v>
      </c>
      <c r="AE230" s="47">
        <v>148.94999999999999</v>
      </c>
      <c r="AF230" s="47">
        <v>144.17500000000001</v>
      </c>
      <c r="AG230" s="47">
        <v>144.37142857142857</v>
      </c>
      <c r="AH230" s="47">
        <v>153.10000000000002</v>
      </c>
      <c r="AI230">
        <v>142.4</v>
      </c>
    </row>
    <row r="231" spans="1:35" x14ac:dyDescent="0.3">
      <c r="A231" t="s">
        <v>33</v>
      </c>
      <c r="B231" s="6">
        <v>2019</v>
      </c>
      <c r="C231" t="s">
        <v>38</v>
      </c>
      <c r="D231">
        <v>140.4</v>
      </c>
      <c r="E231">
        <v>156.69999999999999</v>
      </c>
      <c r="F231">
        <v>138.30000000000001</v>
      </c>
      <c r="G231">
        <v>142.4</v>
      </c>
      <c r="H231">
        <v>118.6</v>
      </c>
      <c r="I231">
        <v>149.69999999999999</v>
      </c>
      <c r="J231">
        <v>161.6</v>
      </c>
      <c r="K231">
        <v>124.4</v>
      </c>
      <c r="L231">
        <v>111.2</v>
      </c>
      <c r="M231">
        <v>141</v>
      </c>
      <c r="N231">
        <v>128.9</v>
      </c>
      <c r="O231">
        <v>154.5</v>
      </c>
      <c r="P231">
        <v>143.80000000000001</v>
      </c>
      <c r="Q231">
        <v>166.2</v>
      </c>
      <c r="R231">
        <v>144</v>
      </c>
      <c r="S231">
        <v>131.69999999999999</v>
      </c>
      <c r="T231">
        <v>142.19999999999999</v>
      </c>
      <c r="U231">
        <v>150.1</v>
      </c>
      <c r="V231">
        <v>129.4</v>
      </c>
      <c r="W231">
        <v>137.19999999999999</v>
      </c>
      <c r="X231">
        <v>139.80000000000001</v>
      </c>
      <c r="Y231">
        <v>120.1</v>
      </c>
      <c r="Z231">
        <v>134</v>
      </c>
      <c r="AA231">
        <v>148</v>
      </c>
      <c r="AB231">
        <v>132.6</v>
      </c>
      <c r="AC231">
        <v>133.30000000000001</v>
      </c>
      <c r="AD231" s="47">
        <v>138.97500000000002</v>
      </c>
      <c r="AE231" s="47">
        <v>137.85</v>
      </c>
      <c r="AF231" s="47">
        <v>134.19999999999999</v>
      </c>
      <c r="AG231" s="47">
        <v>141.55714285714288</v>
      </c>
      <c r="AH231" s="47">
        <v>149.75</v>
      </c>
      <c r="AI231">
        <v>141.5</v>
      </c>
    </row>
    <row r="232" spans="1:35" x14ac:dyDescent="0.3">
      <c r="A232" t="s">
        <v>34</v>
      </c>
      <c r="B232" s="6">
        <v>2019</v>
      </c>
      <c r="C232" t="s">
        <v>38</v>
      </c>
      <c r="D232">
        <v>138.30000000000001</v>
      </c>
      <c r="E232">
        <v>158.5</v>
      </c>
      <c r="F232">
        <v>136</v>
      </c>
      <c r="G232">
        <v>142.5</v>
      </c>
      <c r="H232">
        <v>122</v>
      </c>
      <c r="I232">
        <v>146.5</v>
      </c>
      <c r="J232">
        <v>143</v>
      </c>
      <c r="K232">
        <v>124.9</v>
      </c>
      <c r="L232">
        <v>109.9</v>
      </c>
      <c r="M232">
        <v>139.9</v>
      </c>
      <c r="N232">
        <v>134</v>
      </c>
      <c r="O232">
        <v>155.5</v>
      </c>
      <c r="P232">
        <v>140.9</v>
      </c>
      <c r="Q232">
        <v>164.1</v>
      </c>
      <c r="R232">
        <v>148.4</v>
      </c>
      <c r="S232">
        <v>140.4</v>
      </c>
      <c r="T232">
        <v>147.30000000000001</v>
      </c>
      <c r="U232">
        <v>150.1</v>
      </c>
      <c r="V232">
        <v>140.30000000000001</v>
      </c>
      <c r="W232">
        <v>143.69999999999999</v>
      </c>
      <c r="X232">
        <v>146.9</v>
      </c>
      <c r="Y232">
        <v>124.9</v>
      </c>
      <c r="Z232">
        <v>139.19999999999999</v>
      </c>
      <c r="AA232">
        <v>151.6</v>
      </c>
      <c r="AB232">
        <v>133.4</v>
      </c>
      <c r="AC232">
        <v>138.19999999999999</v>
      </c>
      <c r="AD232" s="47">
        <v>137.58333333333334</v>
      </c>
      <c r="AE232" s="47">
        <v>144.4</v>
      </c>
      <c r="AF232" s="47">
        <v>139.75</v>
      </c>
      <c r="AG232" s="47">
        <v>140.81428571428572</v>
      </c>
      <c r="AH232" s="47">
        <v>151.14999999999998</v>
      </c>
      <c r="AI232">
        <v>142</v>
      </c>
    </row>
    <row r="233" spans="1:35" x14ac:dyDescent="0.3">
      <c r="A233" t="s">
        <v>30</v>
      </c>
      <c r="B233" s="6">
        <v>2019</v>
      </c>
      <c r="C233" t="s">
        <v>39</v>
      </c>
      <c r="D233">
        <v>137.80000000000001</v>
      </c>
      <c r="E233">
        <v>163.5</v>
      </c>
      <c r="F233">
        <v>136.19999999999999</v>
      </c>
      <c r="G233">
        <v>143.19999999999999</v>
      </c>
      <c r="H233">
        <v>124.3</v>
      </c>
      <c r="I233">
        <v>143.30000000000001</v>
      </c>
      <c r="J233">
        <v>140.6</v>
      </c>
      <c r="K233">
        <v>128.69999999999999</v>
      </c>
      <c r="L233">
        <v>110.6</v>
      </c>
      <c r="M233">
        <v>140.4</v>
      </c>
      <c r="N233">
        <v>138</v>
      </c>
      <c r="O233">
        <v>156.6</v>
      </c>
      <c r="P233">
        <v>141</v>
      </c>
      <c r="Q233">
        <v>164.2</v>
      </c>
      <c r="R233">
        <v>151.4</v>
      </c>
      <c r="S233">
        <v>146.5</v>
      </c>
      <c r="T233">
        <v>150.69999999999999</v>
      </c>
      <c r="U233">
        <f>SUM(0,U234)</f>
        <v>149.4</v>
      </c>
      <c r="V233">
        <v>147.80000000000001</v>
      </c>
      <c r="W233">
        <v>149.6</v>
      </c>
      <c r="X233">
        <v>151.69999999999999</v>
      </c>
      <c r="Y233">
        <v>130.19999999999999</v>
      </c>
      <c r="Z233">
        <v>146.4</v>
      </c>
      <c r="AA233">
        <v>157.69999999999999</v>
      </c>
      <c r="AB233">
        <v>134.80000000000001</v>
      </c>
      <c r="AC233">
        <v>143.30000000000001</v>
      </c>
      <c r="AD233" s="47">
        <v>138.6</v>
      </c>
      <c r="AE233" s="47">
        <v>148.94999999999999</v>
      </c>
      <c r="AF233" s="47">
        <v>144.25</v>
      </c>
      <c r="AG233" s="47">
        <v>144.97142857142856</v>
      </c>
      <c r="AH233" s="47">
        <v>153.75</v>
      </c>
      <c r="AI233">
        <v>143.6</v>
      </c>
    </row>
    <row r="234" spans="1:35" x14ac:dyDescent="0.3">
      <c r="A234" t="s">
        <v>33</v>
      </c>
      <c r="B234" s="6">
        <v>2019</v>
      </c>
      <c r="C234" t="s">
        <v>39</v>
      </c>
      <c r="D234">
        <v>140.69999999999999</v>
      </c>
      <c r="E234">
        <v>159.6</v>
      </c>
      <c r="F234">
        <v>140.4</v>
      </c>
      <c r="G234">
        <v>143.4</v>
      </c>
      <c r="H234">
        <v>118.6</v>
      </c>
      <c r="I234">
        <v>150.9</v>
      </c>
      <c r="J234">
        <v>169.8</v>
      </c>
      <c r="K234">
        <v>127.4</v>
      </c>
      <c r="L234">
        <v>111.8</v>
      </c>
      <c r="M234">
        <v>141</v>
      </c>
      <c r="N234">
        <v>129</v>
      </c>
      <c r="O234">
        <v>155.1</v>
      </c>
      <c r="P234">
        <v>145.6</v>
      </c>
      <c r="Q234">
        <v>166.7</v>
      </c>
      <c r="R234">
        <v>144.30000000000001</v>
      </c>
      <c r="S234">
        <v>131.69999999999999</v>
      </c>
      <c r="T234">
        <v>142.4</v>
      </c>
      <c r="U234">
        <v>149.4</v>
      </c>
      <c r="V234">
        <v>130.5</v>
      </c>
      <c r="W234">
        <v>137.4</v>
      </c>
      <c r="X234">
        <v>140.30000000000001</v>
      </c>
      <c r="Y234">
        <v>119.6</v>
      </c>
      <c r="Z234">
        <v>134.30000000000001</v>
      </c>
      <c r="AA234">
        <v>148.9</v>
      </c>
      <c r="AB234">
        <v>133.69999999999999</v>
      </c>
      <c r="AC234">
        <v>133.6</v>
      </c>
      <c r="AD234" s="47">
        <v>140.64166666666665</v>
      </c>
      <c r="AE234" s="47">
        <v>138</v>
      </c>
      <c r="AF234" s="47">
        <v>134.22499999999999</v>
      </c>
      <c r="AG234" s="47">
        <v>142.29999999999998</v>
      </c>
      <c r="AH234" s="47">
        <v>150.14999999999998</v>
      </c>
      <c r="AI234">
        <v>142.1</v>
      </c>
    </row>
    <row r="235" spans="1:35" x14ac:dyDescent="0.3">
      <c r="A235" t="s">
        <v>34</v>
      </c>
      <c r="B235" s="6">
        <v>2019</v>
      </c>
      <c r="C235" t="s">
        <v>39</v>
      </c>
      <c r="D235">
        <v>138.69999999999999</v>
      </c>
      <c r="E235">
        <v>162.1</v>
      </c>
      <c r="F235">
        <v>137.80000000000001</v>
      </c>
      <c r="G235">
        <v>143.30000000000001</v>
      </c>
      <c r="H235">
        <v>122.2</v>
      </c>
      <c r="I235">
        <v>146.80000000000001</v>
      </c>
      <c r="J235">
        <v>150.5</v>
      </c>
      <c r="K235">
        <v>128.30000000000001</v>
      </c>
      <c r="L235">
        <v>111</v>
      </c>
      <c r="M235">
        <v>140.6</v>
      </c>
      <c r="N235">
        <v>134.19999999999999</v>
      </c>
      <c r="O235">
        <v>155.9</v>
      </c>
      <c r="P235">
        <v>142.69999999999999</v>
      </c>
      <c r="Q235">
        <v>164.9</v>
      </c>
      <c r="R235">
        <v>148.6</v>
      </c>
      <c r="S235">
        <v>140.4</v>
      </c>
      <c r="T235">
        <v>147.4</v>
      </c>
      <c r="U235">
        <v>149.4</v>
      </c>
      <c r="V235">
        <v>141.19999999999999</v>
      </c>
      <c r="W235">
        <v>143.80000000000001</v>
      </c>
      <c r="X235">
        <v>147.4</v>
      </c>
      <c r="Y235">
        <v>124.6</v>
      </c>
      <c r="Z235">
        <v>139.6</v>
      </c>
      <c r="AA235">
        <v>152.5</v>
      </c>
      <c r="AB235">
        <v>134.30000000000001</v>
      </c>
      <c r="AC235">
        <v>138.6</v>
      </c>
      <c r="AD235" s="47">
        <v>139.28333333333333</v>
      </c>
      <c r="AE235" s="47">
        <v>144.5</v>
      </c>
      <c r="AF235" s="47">
        <v>139.75</v>
      </c>
      <c r="AG235" s="47">
        <v>141.52857142857144</v>
      </c>
      <c r="AH235" s="47">
        <v>151.75</v>
      </c>
      <c r="AI235">
        <v>142.9</v>
      </c>
    </row>
    <row r="236" spans="1:35" x14ac:dyDescent="0.3">
      <c r="A236" t="s">
        <v>30</v>
      </c>
      <c r="B236" s="6">
        <v>2019</v>
      </c>
      <c r="C236" t="s">
        <v>40</v>
      </c>
      <c r="D236">
        <v>138.4</v>
      </c>
      <c r="E236">
        <v>164</v>
      </c>
      <c r="F236">
        <v>138.4</v>
      </c>
      <c r="G236">
        <v>143.9</v>
      </c>
      <c r="H236">
        <v>124.4</v>
      </c>
      <c r="I236">
        <v>146.4</v>
      </c>
      <c r="J236">
        <v>150.1</v>
      </c>
      <c r="K236">
        <v>130.6</v>
      </c>
      <c r="L236">
        <v>110.8</v>
      </c>
      <c r="M236">
        <v>141.69999999999999</v>
      </c>
      <c r="N236">
        <v>138.5</v>
      </c>
      <c r="O236">
        <v>156.69999999999999</v>
      </c>
      <c r="P236">
        <v>143</v>
      </c>
      <c r="Q236">
        <v>164.5</v>
      </c>
      <c r="R236">
        <v>151.6</v>
      </c>
      <c r="S236">
        <v>146.6</v>
      </c>
      <c r="T236">
        <v>150.9</v>
      </c>
      <c r="U236">
        <f>SUM(0,U237)</f>
        <v>150.6</v>
      </c>
      <c r="V236">
        <v>146.80000000000001</v>
      </c>
      <c r="W236">
        <v>150</v>
      </c>
      <c r="X236">
        <v>152.19999999999999</v>
      </c>
      <c r="Y236">
        <v>131.19999999999999</v>
      </c>
      <c r="Z236">
        <v>147.5</v>
      </c>
      <c r="AA236">
        <v>159.1</v>
      </c>
      <c r="AB236">
        <v>136.1</v>
      </c>
      <c r="AC236">
        <v>144.19999999999999</v>
      </c>
      <c r="AD236" s="47">
        <v>140.32499999999999</v>
      </c>
      <c r="AE236" s="47">
        <v>149.1</v>
      </c>
      <c r="AF236" s="47">
        <v>144.64999999999998</v>
      </c>
      <c r="AG236" s="47">
        <v>145.9</v>
      </c>
      <c r="AH236" s="47">
        <v>154.35</v>
      </c>
      <c r="AI236">
        <v>144.9</v>
      </c>
    </row>
    <row r="237" spans="1:35" x14ac:dyDescent="0.3">
      <c r="A237" t="s">
        <v>33</v>
      </c>
      <c r="B237" s="6">
        <v>2019</v>
      </c>
      <c r="C237" t="s">
        <v>40</v>
      </c>
      <c r="D237">
        <v>141.4</v>
      </c>
      <c r="E237">
        <v>160.19999999999999</v>
      </c>
      <c r="F237">
        <v>142.5</v>
      </c>
      <c r="G237">
        <v>144.1</v>
      </c>
      <c r="H237">
        <v>119.3</v>
      </c>
      <c r="I237">
        <v>154.69999999999999</v>
      </c>
      <c r="J237">
        <v>180.1</v>
      </c>
      <c r="K237">
        <v>128.9</v>
      </c>
      <c r="L237">
        <v>111.8</v>
      </c>
      <c r="M237">
        <v>141.6</v>
      </c>
      <c r="N237">
        <v>129.5</v>
      </c>
      <c r="O237">
        <v>155.6</v>
      </c>
      <c r="P237">
        <v>147.69999999999999</v>
      </c>
      <c r="Q237">
        <v>167.2</v>
      </c>
      <c r="R237">
        <v>144.69999999999999</v>
      </c>
      <c r="S237">
        <v>131.9</v>
      </c>
      <c r="T237">
        <v>142.69999999999999</v>
      </c>
      <c r="U237">
        <v>150.6</v>
      </c>
      <c r="V237">
        <v>127</v>
      </c>
      <c r="W237">
        <v>137.69999999999999</v>
      </c>
      <c r="X237">
        <v>140.80000000000001</v>
      </c>
      <c r="Y237">
        <v>120.6</v>
      </c>
      <c r="Z237">
        <v>135</v>
      </c>
      <c r="AA237">
        <v>150.4</v>
      </c>
      <c r="AB237">
        <v>135.1</v>
      </c>
      <c r="AC237">
        <v>134.5</v>
      </c>
      <c r="AD237" s="47">
        <v>142.47499999999999</v>
      </c>
      <c r="AE237" s="47">
        <v>138.30000000000001</v>
      </c>
      <c r="AF237" s="47">
        <v>133.97499999999999</v>
      </c>
      <c r="AG237" s="47">
        <v>143.42857142857142</v>
      </c>
      <c r="AH237" s="47">
        <v>150.85</v>
      </c>
      <c r="AI237">
        <v>143.30000000000001</v>
      </c>
    </row>
    <row r="238" spans="1:35" x14ac:dyDescent="0.3">
      <c r="A238" t="s">
        <v>34</v>
      </c>
      <c r="B238" s="6">
        <v>2019</v>
      </c>
      <c r="C238" t="s">
        <v>40</v>
      </c>
      <c r="D238">
        <v>139.30000000000001</v>
      </c>
      <c r="E238">
        <v>162.69999999999999</v>
      </c>
      <c r="F238">
        <v>140</v>
      </c>
      <c r="G238">
        <v>144</v>
      </c>
      <c r="H238">
        <v>122.5</v>
      </c>
      <c r="I238">
        <v>150.30000000000001</v>
      </c>
      <c r="J238">
        <v>160.30000000000001</v>
      </c>
      <c r="K238">
        <v>130</v>
      </c>
      <c r="L238">
        <v>111.1</v>
      </c>
      <c r="M238">
        <v>141.69999999999999</v>
      </c>
      <c r="N238">
        <v>134.69999999999999</v>
      </c>
      <c r="O238">
        <v>156.19999999999999</v>
      </c>
      <c r="P238">
        <v>144.69999999999999</v>
      </c>
      <c r="Q238">
        <v>165.2</v>
      </c>
      <c r="R238">
        <v>148.9</v>
      </c>
      <c r="S238">
        <v>140.5</v>
      </c>
      <c r="T238">
        <v>147.6</v>
      </c>
      <c r="U238">
        <v>150.6</v>
      </c>
      <c r="V238">
        <v>139.30000000000001</v>
      </c>
      <c r="W238">
        <v>144.19999999999999</v>
      </c>
      <c r="X238">
        <v>147.9</v>
      </c>
      <c r="Y238">
        <v>125.6</v>
      </c>
      <c r="Z238">
        <v>140.5</v>
      </c>
      <c r="AA238">
        <v>154</v>
      </c>
      <c r="AB238">
        <v>135.69999999999999</v>
      </c>
      <c r="AC238">
        <v>139.5</v>
      </c>
      <c r="AD238" s="47">
        <v>141.06666666666666</v>
      </c>
      <c r="AE238" s="47">
        <v>144.69999999999999</v>
      </c>
      <c r="AF238" s="47">
        <v>139.92499999999998</v>
      </c>
      <c r="AG238" s="47">
        <v>142.65714285714284</v>
      </c>
      <c r="AH238" s="47">
        <v>152.35</v>
      </c>
      <c r="AI238">
        <v>144.19999999999999</v>
      </c>
    </row>
    <row r="239" spans="1:35" x14ac:dyDescent="0.3">
      <c r="A239" t="s">
        <v>30</v>
      </c>
      <c r="B239" s="6">
        <v>2019</v>
      </c>
      <c r="C239" t="s">
        <v>41</v>
      </c>
      <c r="D239">
        <v>139.19999999999999</v>
      </c>
      <c r="E239">
        <v>161.9</v>
      </c>
      <c r="F239">
        <v>137.1</v>
      </c>
      <c r="G239">
        <v>144.6</v>
      </c>
      <c r="H239">
        <v>124.7</v>
      </c>
      <c r="I239">
        <v>145.5</v>
      </c>
      <c r="J239">
        <v>156.19999999999999</v>
      </c>
      <c r="K239">
        <v>131.5</v>
      </c>
      <c r="L239">
        <v>111.7</v>
      </c>
      <c r="M239">
        <v>142.69999999999999</v>
      </c>
      <c r="N239">
        <v>138.5</v>
      </c>
      <c r="O239">
        <v>156.9</v>
      </c>
      <c r="P239">
        <v>144</v>
      </c>
      <c r="Q239">
        <v>165.1</v>
      </c>
      <c r="R239">
        <v>151.80000000000001</v>
      </c>
      <c r="S239">
        <v>146.6</v>
      </c>
      <c r="T239">
        <v>151.1</v>
      </c>
      <c r="U239">
        <f>SUM(0,U240)</f>
        <v>151.6</v>
      </c>
      <c r="V239">
        <v>146.4</v>
      </c>
      <c r="W239">
        <v>150.19999999999999</v>
      </c>
      <c r="X239">
        <v>152.69999999999999</v>
      </c>
      <c r="Y239">
        <v>131.4</v>
      </c>
      <c r="Z239">
        <v>148</v>
      </c>
      <c r="AA239">
        <v>159.69999999999999</v>
      </c>
      <c r="AB239">
        <v>138.80000000000001</v>
      </c>
      <c r="AC239">
        <v>144.9</v>
      </c>
      <c r="AD239" s="47">
        <v>140.87500000000003</v>
      </c>
      <c r="AE239" s="47">
        <v>149.19999999999999</v>
      </c>
      <c r="AF239" s="47">
        <v>144.9</v>
      </c>
      <c r="AG239" s="47">
        <v>147.05714285714285</v>
      </c>
      <c r="AH239" s="47">
        <v>155</v>
      </c>
      <c r="AI239">
        <v>145.69999999999999</v>
      </c>
    </row>
    <row r="240" spans="1:35" x14ac:dyDescent="0.3">
      <c r="A240" t="s">
        <v>33</v>
      </c>
      <c r="B240" s="6">
        <v>2019</v>
      </c>
      <c r="C240" t="s">
        <v>41</v>
      </c>
      <c r="D240">
        <v>142.1</v>
      </c>
      <c r="E240">
        <v>158.30000000000001</v>
      </c>
      <c r="F240">
        <v>140.80000000000001</v>
      </c>
      <c r="G240">
        <v>144.9</v>
      </c>
      <c r="H240">
        <v>119.9</v>
      </c>
      <c r="I240">
        <v>153.9</v>
      </c>
      <c r="J240">
        <v>189.1</v>
      </c>
      <c r="K240">
        <v>129.80000000000001</v>
      </c>
      <c r="L240">
        <v>112.7</v>
      </c>
      <c r="M240">
        <v>142.5</v>
      </c>
      <c r="N240">
        <v>129.80000000000001</v>
      </c>
      <c r="O240">
        <v>156.19999999999999</v>
      </c>
      <c r="P240">
        <v>149.1</v>
      </c>
      <c r="Q240">
        <v>167.9</v>
      </c>
      <c r="R240">
        <v>145</v>
      </c>
      <c r="S240">
        <v>132.19999999999999</v>
      </c>
      <c r="T240">
        <v>143</v>
      </c>
      <c r="U240">
        <v>151.6</v>
      </c>
      <c r="V240">
        <v>125.5</v>
      </c>
      <c r="W240">
        <v>138.1</v>
      </c>
      <c r="X240">
        <v>141.5</v>
      </c>
      <c r="Y240">
        <v>120.8</v>
      </c>
      <c r="Z240">
        <v>135.4</v>
      </c>
      <c r="AA240">
        <v>151.5</v>
      </c>
      <c r="AB240">
        <v>137.80000000000001</v>
      </c>
      <c r="AC240">
        <v>135.30000000000001</v>
      </c>
      <c r="AD240" s="47">
        <v>143.33333333333334</v>
      </c>
      <c r="AE240" s="47">
        <v>138.6</v>
      </c>
      <c r="AF240" s="47">
        <v>134</v>
      </c>
      <c r="AG240" s="47">
        <v>144.67142857142858</v>
      </c>
      <c r="AH240" s="47">
        <v>151.60000000000002</v>
      </c>
      <c r="AI240">
        <v>144.19999999999999</v>
      </c>
    </row>
    <row r="241" spans="1:35" x14ac:dyDescent="0.3">
      <c r="A241" t="s">
        <v>34</v>
      </c>
      <c r="B241" s="6">
        <v>2019</v>
      </c>
      <c r="C241" t="s">
        <v>41</v>
      </c>
      <c r="D241">
        <v>140.1</v>
      </c>
      <c r="E241">
        <v>160.6</v>
      </c>
      <c r="F241">
        <v>138.5</v>
      </c>
      <c r="G241">
        <v>144.69999999999999</v>
      </c>
      <c r="H241">
        <v>122.9</v>
      </c>
      <c r="I241">
        <v>149.4</v>
      </c>
      <c r="J241">
        <v>167.4</v>
      </c>
      <c r="K241">
        <v>130.9</v>
      </c>
      <c r="L241">
        <v>112</v>
      </c>
      <c r="M241">
        <v>142.6</v>
      </c>
      <c r="N241">
        <v>134.9</v>
      </c>
      <c r="O241">
        <v>156.6</v>
      </c>
      <c r="P241">
        <v>145.9</v>
      </c>
      <c r="Q241">
        <v>165.8</v>
      </c>
      <c r="R241">
        <v>149.1</v>
      </c>
      <c r="S241">
        <v>140.6</v>
      </c>
      <c r="T241">
        <v>147.9</v>
      </c>
      <c r="U241">
        <v>151.6</v>
      </c>
      <c r="V241">
        <v>138.5</v>
      </c>
      <c r="W241">
        <v>144.5</v>
      </c>
      <c r="X241">
        <v>148.5</v>
      </c>
      <c r="Y241">
        <v>125.8</v>
      </c>
      <c r="Z241">
        <v>140.9</v>
      </c>
      <c r="AA241">
        <v>154.9</v>
      </c>
      <c r="AB241">
        <v>138.4</v>
      </c>
      <c r="AC241">
        <v>140.19999999999999</v>
      </c>
      <c r="AD241" s="47">
        <v>141.71666666666667</v>
      </c>
      <c r="AE241" s="47">
        <v>144.85</v>
      </c>
      <c r="AF241" s="47">
        <v>140.1</v>
      </c>
      <c r="AG241" s="47">
        <v>143.91428571428571</v>
      </c>
      <c r="AH241" s="47">
        <v>153</v>
      </c>
      <c r="AI241">
        <v>145</v>
      </c>
    </row>
    <row r="242" spans="1:35" x14ac:dyDescent="0.3">
      <c r="A242" t="s">
        <v>30</v>
      </c>
      <c r="B242" s="6">
        <v>2019</v>
      </c>
      <c r="C242" t="s">
        <v>42</v>
      </c>
      <c r="D242">
        <v>140.1</v>
      </c>
      <c r="E242">
        <v>161.9</v>
      </c>
      <c r="F242">
        <v>138.30000000000001</v>
      </c>
      <c r="G242">
        <v>145.69999999999999</v>
      </c>
      <c r="H242">
        <v>125.1</v>
      </c>
      <c r="I242">
        <v>143.80000000000001</v>
      </c>
      <c r="J242">
        <v>163.4</v>
      </c>
      <c r="K242">
        <v>132.19999999999999</v>
      </c>
      <c r="L242">
        <v>112.8</v>
      </c>
      <c r="M242">
        <v>144.19999999999999</v>
      </c>
      <c r="N242">
        <v>138.5</v>
      </c>
      <c r="O242">
        <v>157.19999999999999</v>
      </c>
      <c r="P242">
        <v>145.5</v>
      </c>
      <c r="Q242">
        <v>165.7</v>
      </c>
      <c r="R242">
        <v>151.69999999999999</v>
      </c>
      <c r="S242">
        <v>146.6</v>
      </c>
      <c r="T242">
        <v>151</v>
      </c>
      <c r="U242">
        <f>SUM(0,U243)</f>
        <v>152.19999999999999</v>
      </c>
      <c r="V242">
        <v>146.9</v>
      </c>
      <c r="W242">
        <v>150.30000000000001</v>
      </c>
      <c r="X242">
        <v>153.4</v>
      </c>
      <c r="Y242">
        <v>131.6</v>
      </c>
      <c r="Z242">
        <v>148.30000000000001</v>
      </c>
      <c r="AA242">
        <v>160.19999999999999</v>
      </c>
      <c r="AB242">
        <v>140.19999999999999</v>
      </c>
      <c r="AC242">
        <v>145.4</v>
      </c>
      <c r="AD242" s="47">
        <v>141.93333333333334</v>
      </c>
      <c r="AE242" s="47">
        <v>149.14999999999998</v>
      </c>
      <c r="AF242" s="47">
        <v>145.25</v>
      </c>
      <c r="AG242" s="47">
        <v>148.04285714285717</v>
      </c>
      <c r="AH242" s="47">
        <v>155.55000000000001</v>
      </c>
      <c r="AI242">
        <v>146.69999999999999</v>
      </c>
    </row>
    <row r="243" spans="1:35" x14ac:dyDescent="0.3">
      <c r="A243" t="s">
        <v>33</v>
      </c>
      <c r="B243" s="6">
        <v>2019</v>
      </c>
      <c r="C243" t="s">
        <v>42</v>
      </c>
      <c r="D243">
        <v>142.69999999999999</v>
      </c>
      <c r="E243">
        <v>158.69999999999999</v>
      </c>
      <c r="F243">
        <v>141.6</v>
      </c>
      <c r="G243">
        <v>144.9</v>
      </c>
      <c r="H243">
        <v>120.8</v>
      </c>
      <c r="I243">
        <v>149.80000000000001</v>
      </c>
      <c r="J243">
        <v>192.4</v>
      </c>
      <c r="K243">
        <v>130.30000000000001</v>
      </c>
      <c r="L243">
        <v>114</v>
      </c>
      <c r="M243">
        <v>143.80000000000001</v>
      </c>
      <c r="N243">
        <v>130</v>
      </c>
      <c r="O243">
        <v>156.4</v>
      </c>
      <c r="P243">
        <v>149.5</v>
      </c>
      <c r="Q243">
        <v>168.6</v>
      </c>
      <c r="R243">
        <v>145.30000000000001</v>
      </c>
      <c r="S243">
        <v>132.19999999999999</v>
      </c>
      <c r="T243">
        <v>143.30000000000001</v>
      </c>
      <c r="U243">
        <v>152.19999999999999</v>
      </c>
      <c r="V243">
        <v>126.6</v>
      </c>
      <c r="W243">
        <v>138.30000000000001</v>
      </c>
      <c r="X243">
        <v>141.9</v>
      </c>
      <c r="Y243">
        <v>121.2</v>
      </c>
      <c r="Z243">
        <v>135.9</v>
      </c>
      <c r="AA243">
        <v>151.6</v>
      </c>
      <c r="AB243">
        <v>139</v>
      </c>
      <c r="AC243">
        <v>135.69999999999999</v>
      </c>
      <c r="AD243" s="47">
        <v>143.78333333333333</v>
      </c>
      <c r="AE243" s="47">
        <v>138.75</v>
      </c>
      <c r="AF243" s="47">
        <v>134.57499999999999</v>
      </c>
      <c r="AG243" s="47">
        <v>145.30000000000001</v>
      </c>
      <c r="AH243" s="47">
        <v>152.14999999999998</v>
      </c>
      <c r="AI243">
        <v>144.69999999999999</v>
      </c>
    </row>
    <row r="244" spans="1:35" x14ac:dyDescent="0.3">
      <c r="A244" t="s">
        <v>34</v>
      </c>
      <c r="B244" s="6">
        <v>2019</v>
      </c>
      <c r="C244" t="s">
        <v>42</v>
      </c>
      <c r="D244">
        <v>140.9</v>
      </c>
      <c r="E244">
        <v>160.80000000000001</v>
      </c>
      <c r="F244">
        <v>139.6</v>
      </c>
      <c r="G244">
        <v>145.4</v>
      </c>
      <c r="H244">
        <v>123.5</v>
      </c>
      <c r="I244">
        <v>146.6</v>
      </c>
      <c r="J244">
        <v>173.2</v>
      </c>
      <c r="K244">
        <v>131.6</v>
      </c>
      <c r="L244">
        <v>113.2</v>
      </c>
      <c r="M244">
        <v>144.1</v>
      </c>
      <c r="N244">
        <v>135</v>
      </c>
      <c r="O244">
        <v>156.80000000000001</v>
      </c>
      <c r="P244">
        <v>147</v>
      </c>
      <c r="Q244">
        <v>166.5</v>
      </c>
      <c r="R244">
        <v>149.19999999999999</v>
      </c>
      <c r="S244">
        <v>140.6</v>
      </c>
      <c r="T244">
        <v>147.9</v>
      </c>
      <c r="U244">
        <v>152.19999999999999</v>
      </c>
      <c r="V244">
        <v>139.19999999999999</v>
      </c>
      <c r="W244">
        <v>144.6</v>
      </c>
      <c r="X244">
        <v>149</v>
      </c>
      <c r="Y244">
        <v>126.1</v>
      </c>
      <c r="Z244">
        <v>141.30000000000001</v>
      </c>
      <c r="AA244">
        <v>155.19999999999999</v>
      </c>
      <c r="AB244">
        <v>139.69999999999999</v>
      </c>
      <c r="AC244">
        <v>140.69999999999999</v>
      </c>
      <c r="AD244" s="47">
        <v>142.55833333333331</v>
      </c>
      <c r="AE244" s="47">
        <v>144.89999999999998</v>
      </c>
      <c r="AF244" s="47">
        <v>140.52500000000001</v>
      </c>
      <c r="AG244" s="47">
        <v>144.52857142857144</v>
      </c>
      <c r="AH244" s="47">
        <v>153.6</v>
      </c>
      <c r="AI244">
        <v>145.80000000000001</v>
      </c>
    </row>
    <row r="245" spans="1:35" x14ac:dyDescent="0.3">
      <c r="A245" t="s">
        <v>30</v>
      </c>
      <c r="B245" s="6">
        <v>2019</v>
      </c>
      <c r="C245" t="s">
        <v>43</v>
      </c>
      <c r="D245">
        <v>141</v>
      </c>
      <c r="E245">
        <v>161.6</v>
      </c>
      <c r="F245">
        <v>141.19999999999999</v>
      </c>
      <c r="G245">
        <v>146.5</v>
      </c>
      <c r="H245">
        <v>125.6</v>
      </c>
      <c r="I245">
        <v>145.69999999999999</v>
      </c>
      <c r="J245">
        <v>178.8</v>
      </c>
      <c r="K245">
        <v>133.1</v>
      </c>
      <c r="L245">
        <v>113.6</v>
      </c>
      <c r="M245">
        <v>145.5</v>
      </c>
      <c r="N245">
        <v>138.6</v>
      </c>
      <c r="O245">
        <v>157.4</v>
      </c>
      <c r="P245">
        <v>148.30000000000001</v>
      </c>
      <c r="Q245">
        <v>166.3</v>
      </c>
      <c r="R245">
        <v>151.69999999999999</v>
      </c>
      <c r="S245">
        <v>146.69999999999999</v>
      </c>
      <c r="T245">
        <v>151</v>
      </c>
      <c r="U245">
        <f>SUM(0,U246)</f>
        <v>153</v>
      </c>
      <c r="V245">
        <v>147.69999999999999</v>
      </c>
      <c r="W245">
        <v>150.6</v>
      </c>
      <c r="X245">
        <v>153.69999999999999</v>
      </c>
      <c r="Y245">
        <v>131.69999999999999</v>
      </c>
      <c r="Z245">
        <v>148.69999999999999</v>
      </c>
      <c r="AA245">
        <v>160.69999999999999</v>
      </c>
      <c r="AB245">
        <v>140.30000000000001</v>
      </c>
      <c r="AC245">
        <v>145.69999999999999</v>
      </c>
      <c r="AD245" s="47">
        <v>144.04999999999998</v>
      </c>
      <c r="AE245" s="47">
        <v>149.19999999999999</v>
      </c>
      <c r="AF245" s="47">
        <v>145.75</v>
      </c>
      <c r="AG245" s="47">
        <v>148.51428571428571</v>
      </c>
      <c r="AH245" s="47">
        <v>156</v>
      </c>
      <c r="AI245">
        <v>148.30000000000001</v>
      </c>
    </row>
    <row r="246" spans="1:35" x14ac:dyDescent="0.3">
      <c r="A246" t="s">
        <v>33</v>
      </c>
      <c r="B246" s="6">
        <v>2019</v>
      </c>
      <c r="C246" t="s">
        <v>43</v>
      </c>
      <c r="D246">
        <v>143.5</v>
      </c>
      <c r="E246">
        <v>159.80000000000001</v>
      </c>
      <c r="F246">
        <v>144.69999999999999</v>
      </c>
      <c r="G246">
        <v>145.6</v>
      </c>
      <c r="H246">
        <v>121.1</v>
      </c>
      <c r="I246">
        <v>150.6</v>
      </c>
      <c r="J246">
        <v>207.2</v>
      </c>
      <c r="K246">
        <v>131.19999999999999</v>
      </c>
      <c r="L246">
        <v>114.8</v>
      </c>
      <c r="M246">
        <v>145.19999999999999</v>
      </c>
      <c r="N246">
        <v>130.19999999999999</v>
      </c>
      <c r="O246">
        <v>156.80000000000001</v>
      </c>
      <c r="P246">
        <v>151.9</v>
      </c>
      <c r="Q246">
        <v>169.3</v>
      </c>
      <c r="R246">
        <v>145.9</v>
      </c>
      <c r="S246">
        <v>132.4</v>
      </c>
      <c r="T246">
        <v>143.9</v>
      </c>
      <c r="U246">
        <v>153</v>
      </c>
      <c r="V246">
        <v>128.9</v>
      </c>
      <c r="W246">
        <v>138.69999999999999</v>
      </c>
      <c r="X246">
        <v>142.4</v>
      </c>
      <c r="Y246">
        <v>121.5</v>
      </c>
      <c r="Z246">
        <v>136.19999999999999</v>
      </c>
      <c r="AA246">
        <v>151.69999999999999</v>
      </c>
      <c r="AB246">
        <v>139.5</v>
      </c>
      <c r="AC246">
        <v>136</v>
      </c>
      <c r="AD246" s="47">
        <v>145.89166666666668</v>
      </c>
      <c r="AE246" s="47">
        <v>139.15</v>
      </c>
      <c r="AF246" s="47">
        <v>135.52499999999998</v>
      </c>
      <c r="AG246" s="47">
        <v>145.64285714285714</v>
      </c>
      <c r="AH246" s="47">
        <v>152.65</v>
      </c>
      <c r="AI246">
        <v>146</v>
      </c>
    </row>
    <row r="247" spans="1:35" x14ac:dyDescent="0.3">
      <c r="A247" t="s">
        <v>34</v>
      </c>
      <c r="B247" s="6">
        <v>2019</v>
      </c>
      <c r="C247" t="s">
        <v>43</v>
      </c>
      <c r="D247">
        <v>141.80000000000001</v>
      </c>
      <c r="E247">
        <v>161</v>
      </c>
      <c r="F247">
        <v>142.6</v>
      </c>
      <c r="G247">
        <v>146.19999999999999</v>
      </c>
      <c r="H247">
        <v>123.9</v>
      </c>
      <c r="I247">
        <v>148</v>
      </c>
      <c r="J247">
        <v>188.4</v>
      </c>
      <c r="K247">
        <v>132.5</v>
      </c>
      <c r="L247">
        <v>114</v>
      </c>
      <c r="M247">
        <v>145.4</v>
      </c>
      <c r="N247">
        <v>135.1</v>
      </c>
      <c r="O247">
        <v>157.1</v>
      </c>
      <c r="P247">
        <v>149.6</v>
      </c>
      <c r="Q247">
        <v>167.1</v>
      </c>
      <c r="R247">
        <v>149.4</v>
      </c>
      <c r="S247">
        <v>140.80000000000001</v>
      </c>
      <c r="T247">
        <v>148.19999999999999</v>
      </c>
      <c r="U247">
        <v>153</v>
      </c>
      <c r="V247">
        <v>140.6</v>
      </c>
      <c r="W247">
        <v>145</v>
      </c>
      <c r="X247">
        <v>149.4</v>
      </c>
      <c r="Y247">
        <v>126.3</v>
      </c>
      <c r="Z247">
        <v>141.69999999999999</v>
      </c>
      <c r="AA247">
        <v>155.4</v>
      </c>
      <c r="AB247">
        <v>140</v>
      </c>
      <c r="AC247">
        <v>141</v>
      </c>
      <c r="AD247" s="47">
        <v>144.66666666666666</v>
      </c>
      <c r="AE247" s="47">
        <v>145.10000000000002</v>
      </c>
      <c r="AF247" s="47">
        <v>141.22499999999999</v>
      </c>
      <c r="AG247" s="47">
        <v>144.84285714285713</v>
      </c>
      <c r="AH247" s="47">
        <v>154.05000000000001</v>
      </c>
      <c r="AI247">
        <v>147.19999999999999</v>
      </c>
    </row>
    <row r="248" spans="1:35" x14ac:dyDescent="0.3">
      <c r="A248" t="s">
        <v>30</v>
      </c>
      <c r="B248" s="6">
        <v>2019</v>
      </c>
      <c r="C248" t="s">
        <v>45</v>
      </c>
      <c r="D248">
        <v>141.80000000000001</v>
      </c>
      <c r="E248">
        <v>163.69999999999999</v>
      </c>
      <c r="F248">
        <v>143.80000000000001</v>
      </c>
      <c r="G248">
        <v>147.1</v>
      </c>
      <c r="H248">
        <v>126</v>
      </c>
      <c r="I248">
        <v>146.19999999999999</v>
      </c>
      <c r="J248">
        <v>191.4</v>
      </c>
      <c r="K248">
        <v>136.19999999999999</v>
      </c>
      <c r="L248">
        <v>113.8</v>
      </c>
      <c r="M248">
        <v>147.30000000000001</v>
      </c>
      <c r="N248">
        <v>138.69999999999999</v>
      </c>
      <c r="O248">
        <v>157.69999999999999</v>
      </c>
      <c r="P248">
        <v>150.9</v>
      </c>
      <c r="Q248">
        <v>167.2</v>
      </c>
      <c r="R248">
        <v>152.30000000000001</v>
      </c>
      <c r="S248">
        <v>147</v>
      </c>
      <c r="T248">
        <v>151.5</v>
      </c>
      <c r="U248">
        <f>SUM(0,U249)</f>
        <v>153.5</v>
      </c>
      <c r="V248">
        <v>148.4</v>
      </c>
      <c r="W248">
        <v>150.9</v>
      </c>
      <c r="X248">
        <v>154.30000000000001</v>
      </c>
      <c r="Y248">
        <v>132.1</v>
      </c>
      <c r="Z248">
        <v>149.1</v>
      </c>
      <c r="AA248">
        <v>160.80000000000001</v>
      </c>
      <c r="AB248">
        <v>140.6</v>
      </c>
      <c r="AC248">
        <v>146.1</v>
      </c>
      <c r="AD248" s="47">
        <v>146.14166666666668</v>
      </c>
      <c r="AE248" s="47">
        <v>149.65</v>
      </c>
      <c r="AF248" s="47">
        <v>146.22499999999999</v>
      </c>
      <c r="AG248" s="47">
        <v>148.84285714285713</v>
      </c>
      <c r="AH248" s="47">
        <v>156.64999999999998</v>
      </c>
      <c r="AI248">
        <v>149.9</v>
      </c>
    </row>
    <row r="249" spans="1:35" x14ac:dyDescent="0.3">
      <c r="A249" t="s">
        <v>33</v>
      </c>
      <c r="B249" s="6">
        <v>2019</v>
      </c>
      <c r="C249" t="s">
        <v>45</v>
      </c>
      <c r="D249">
        <v>144.1</v>
      </c>
      <c r="E249">
        <v>162.4</v>
      </c>
      <c r="F249">
        <v>148.4</v>
      </c>
      <c r="G249">
        <v>145.9</v>
      </c>
      <c r="H249">
        <v>121.5</v>
      </c>
      <c r="I249">
        <v>148.80000000000001</v>
      </c>
      <c r="J249">
        <v>215.7</v>
      </c>
      <c r="K249">
        <v>134.6</v>
      </c>
      <c r="L249">
        <v>115</v>
      </c>
      <c r="M249">
        <v>146.30000000000001</v>
      </c>
      <c r="N249">
        <v>130.5</v>
      </c>
      <c r="O249">
        <v>157.19999999999999</v>
      </c>
      <c r="P249">
        <v>153.6</v>
      </c>
      <c r="Q249">
        <v>169.9</v>
      </c>
      <c r="R249">
        <v>146.30000000000001</v>
      </c>
      <c r="S249">
        <v>132.6</v>
      </c>
      <c r="T249">
        <v>144.19999999999999</v>
      </c>
      <c r="U249">
        <v>153.5</v>
      </c>
      <c r="V249">
        <v>132.19999999999999</v>
      </c>
      <c r="W249">
        <v>139.1</v>
      </c>
      <c r="X249">
        <v>142.80000000000001</v>
      </c>
      <c r="Y249">
        <v>121.7</v>
      </c>
      <c r="Z249">
        <v>136.69999999999999</v>
      </c>
      <c r="AA249">
        <v>151.80000000000001</v>
      </c>
      <c r="AB249">
        <v>139.80000000000001</v>
      </c>
      <c r="AC249">
        <v>136.30000000000001</v>
      </c>
      <c r="AD249" s="47">
        <v>147.53333333333333</v>
      </c>
      <c r="AE249" s="47">
        <v>139.44999999999999</v>
      </c>
      <c r="AF249" s="47">
        <v>136.625</v>
      </c>
      <c r="AG249" s="47">
        <v>145.94285714285712</v>
      </c>
      <c r="AH249" s="47">
        <v>153.10000000000002</v>
      </c>
      <c r="AI249">
        <v>147</v>
      </c>
    </row>
    <row r="250" spans="1:35" x14ac:dyDescent="0.3">
      <c r="A250" t="s">
        <v>34</v>
      </c>
      <c r="B250" s="6">
        <v>2019</v>
      </c>
      <c r="C250" t="s">
        <v>45</v>
      </c>
      <c r="D250">
        <v>142.5</v>
      </c>
      <c r="E250">
        <v>163.19999999999999</v>
      </c>
      <c r="F250">
        <v>145.6</v>
      </c>
      <c r="G250">
        <v>146.69999999999999</v>
      </c>
      <c r="H250">
        <v>124.3</v>
      </c>
      <c r="I250">
        <v>147.4</v>
      </c>
      <c r="J250">
        <v>199.6</v>
      </c>
      <c r="K250">
        <v>135.69999999999999</v>
      </c>
      <c r="L250">
        <v>114.2</v>
      </c>
      <c r="M250">
        <v>147</v>
      </c>
      <c r="N250">
        <v>135.30000000000001</v>
      </c>
      <c r="O250">
        <v>157.5</v>
      </c>
      <c r="P250">
        <v>151.9</v>
      </c>
      <c r="Q250">
        <v>167.9</v>
      </c>
      <c r="R250">
        <v>149.9</v>
      </c>
      <c r="S250">
        <v>141</v>
      </c>
      <c r="T250">
        <v>148.6</v>
      </c>
      <c r="U250">
        <v>153.5</v>
      </c>
      <c r="V250">
        <v>142.30000000000001</v>
      </c>
      <c r="W250">
        <v>145.30000000000001</v>
      </c>
      <c r="X250">
        <v>149.9</v>
      </c>
      <c r="Y250">
        <v>126.6</v>
      </c>
      <c r="Z250">
        <v>142.1</v>
      </c>
      <c r="AA250">
        <v>155.5</v>
      </c>
      <c r="AB250">
        <v>140.30000000000001</v>
      </c>
      <c r="AC250">
        <v>141.30000000000001</v>
      </c>
      <c r="AD250" s="47">
        <v>146.58333333333334</v>
      </c>
      <c r="AE250" s="47">
        <v>145.44999999999999</v>
      </c>
      <c r="AF250" s="47">
        <v>141.92500000000001</v>
      </c>
      <c r="AG250" s="47">
        <v>145.15714285714287</v>
      </c>
      <c r="AH250" s="47">
        <v>154.60000000000002</v>
      </c>
      <c r="AI250">
        <v>148.6</v>
      </c>
    </row>
    <row r="251" spans="1:35" x14ac:dyDescent="0.3">
      <c r="A251" t="s">
        <v>30</v>
      </c>
      <c r="B251" s="6">
        <v>2019</v>
      </c>
      <c r="C251" t="s">
        <v>46</v>
      </c>
      <c r="D251">
        <v>142.80000000000001</v>
      </c>
      <c r="E251">
        <v>165.3</v>
      </c>
      <c r="F251">
        <v>149.5</v>
      </c>
      <c r="G251">
        <v>148.69999999999999</v>
      </c>
      <c r="H251">
        <v>127.5</v>
      </c>
      <c r="I251">
        <v>144.30000000000001</v>
      </c>
      <c r="J251">
        <v>209.5</v>
      </c>
      <c r="K251">
        <v>138.80000000000001</v>
      </c>
      <c r="L251">
        <v>113.6</v>
      </c>
      <c r="M251">
        <v>149.1</v>
      </c>
      <c r="N251">
        <v>139.30000000000001</v>
      </c>
      <c r="O251">
        <v>158.30000000000001</v>
      </c>
      <c r="P251">
        <v>154.30000000000001</v>
      </c>
      <c r="Q251">
        <v>167.8</v>
      </c>
      <c r="R251">
        <v>152.6</v>
      </c>
      <c r="S251">
        <v>147.30000000000001</v>
      </c>
      <c r="T251">
        <v>151.9</v>
      </c>
      <c r="U251">
        <f>SUM(0,U252)</f>
        <v>152.80000000000001</v>
      </c>
      <c r="V251">
        <v>149.9</v>
      </c>
      <c r="W251">
        <v>151.19999999999999</v>
      </c>
      <c r="X251">
        <v>154.80000000000001</v>
      </c>
      <c r="Y251">
        <v>135</v>
      </c>
      <c r="Z251">
        <v>149.5</v>
      </c>
      <c r="AA251">
        <v>161.1</v>
      </c>
      <c r="AB251">
        <v>140.6</v>
      </c>
      <c r="AC251">
        <v>147.1</v>
      </c>
      <c r="AD251" s="47">
        <v>148.89166666666662</v>
      </c>
      <c r="AE251" s="47">
        <v>149.94999999999999</v>
      </c>
      <c r="AF251" s="47">
        <v>147.22500000000002</v>
      </c>
      <c r="AG251" s="47">
        <v>149.12857142857143</v>
      </c>
      <c r="AH251" s="47">
        <v>157.44999999999999</v>
      </c>
      <c r="AI251">
        <v>152.30000000000001</v>
      </c>
    </row>
    <row r="252" spans="1:35" x14ac:dyDescent="0.3">
      <c r="A252" t="s">
        <v>33</v>
      </c>
      <c r="B252" s="6">
        <v>2019</v>
      </c>
      <c r="C252" t="s">
        <v>46</v>
      </c>
      <c r="D252">
        <v>144.9</v>
      </c>
      <c r="E252">
        <v>164.5</v>
      </c>
      <c r="F252">
        <v>153.69999999999999</v>
      </c>
      <c r="G252">
        <v>147.5</v>
      </c>
      <c r="H252">
        <v>122.7</v>
      </c>
      <c r="I252">
        <v>147.19999999999999</v>
      </c>
      <c r="J252">
        <v>231.5</v>
      </c>
      <c r="K252">
        <v>137.19999999999999</v>
      </c>
      <c r="L252">
        <v>114.7</v>
      </c>
      <c r="M252">
        <v>148</v>
      </c>
      <c r="N252">
        <v>130.80000000000001</v>
      </c>
      <c r="O252">
        <v>157.69999999999999</v>
      </c>
      <c r="P252">
        <v>156.30000000000001</v>
      </c>
      <c r="Q252">
        <v>170.4</v>
      </c>
      <c r="R252">
        <v>146.80000000000001</v>
      </c>
      <c r="S252">
        <v>132.80000000000001</v>
      </c>
      <c r="T252">
        <v>144.6</v>
      </c>
      <c r="U252">
        <v>152.80000000000001</v>
      </c>
      <c r="V252">
        <v>133.6</v>
      </c>
      <c r="W252">
        <v>139.80000000000001</v>
      </c>
      <c r="X252">
        <v>143.19999999999999</v>
      </c>
      <c r="Y252">
        <v>125.2</v>
      </c>
      <c r="Z252">
        <v>136.80000000000001</v>
      </c>
      <c r="AA252">
        <v>151.9</v>
      </c>
      <c r="AB252">
        <v>140.19999999999999</v>
      </c>
      <c r="AC252">
        <v>137.69999999999999</v>
      </c>
      <c r="AD252" s="47">
        <v>150.03333333333333</v>
      </c>
      <c r="AE252" s="47">
        <v>139.80000000000001</v>
      </c>
      <c r="AF252" s="47">
        <v>137.85</v>
      </c>
      <c r="AG252" s="47">
        <v>146.18571428571428</v>
      </c>
      <c r="AH252" s="47">
        <v>154.05000000000001</v>
      </c>
      <c r="AI252">
        <v>148.30000000000001</v>
      </c>
    </row>
    <row r="253" spans="1:35" x14ac:dyDescent="0.3">
      <c r="A253" t="s">
        <v>34</v>
      </c>
      <c r="B253" s="6">
        <v>2019</v>
      </c>
      <c r="C253" t="s">
        <v>46</v>
      </c>
      <c r="D253">
        <v>143.5</v>
      </c>
      <c r="E253">
        <v>165</v>
      </c>
      <c r="F253">
        <v>151.1</v>
      </c>
      <c r="G253">
        <v>148.30000000000001</v>
      </c>
      <c r="H253">
        <v>125.7</v>
      </c>
      <c r="I253">
        <v>145.69999999999999</v>
      </c>
      <c r="J253">
        <v>217</v>
      </c>
      <c r="K253">
        <v>138.30000000000001</v>
      </c>
      <c r="L253">
        <v>114</v>
      </c>
      <c r="M253">
        <v>148.69999999999999</v>
      </c>
      <c r="N253">
        <v>135.80000000000001</v>
      </c>
      <c r="O253">
        <v>158</v>
      </c>
      <c r="P253">
        <v>155</v>
      </c>
      <c r="Q253">
        <v>168.5</v>
      </c>
      <c r="R253">
        <v>150.30000000000001</v>
      </c>
      <c r="S253">
        <v>141.30000000000001</v>
      </c>
      <c r="T253">
        <v>149</v>
      </c>
      <c r="U253">
        <v>152.80000000000001</v>
      </c>
      <c r="V253">
        <v>143.69999999999999</v>
      </c>
      <c r="W253">
        <v>145.80000000000001</v>
      </c>
      <c r="X253">
        <v>150.4</v>
      </c>
      <c r="Y253">
        <v>129.80000000000001</v>
      </c>
      <c r="Z253">
        <v>142.30000000000001</v>
      </c>
      <c r="AA253">
        <v>155.69999999999999</v>
      </c>
      <c r="AB253">
        <v>140.4</v>
      </c>
      <c r="AC253">
        <v>142.5</v>
      </c>
      <c r="AD253" s="47">
        <v>149.25833333333335</v>
      </c>
      <c r="AE253" s="47">
        <v>145.80000000000001</v>
      </c>
      <c r="AF253" s="47">
        <v>143.02500000000001</v>
      </c>
      <c r="AG253" s="47">
        <v>145.38571428571427</v>
      </c>
      <c r="AH253" s="47">
        <v>155.5</v>
      </c>
      <c r="AI253">
        <v>150.4</v>
      </c>
    </row>
    <row r="254" spans="1:35" x14ac:dyDescent="0.3">
      <c r="A254" t="s">
        <v>30</v>
      </c>
      <c r="B254" s="6">
        <v>2020</v>
      </c>
      <c r="C254" t="s">
        <v>31</v>
      </c>
      <c r="D254">
        <v>143.69999999999999</v>
      </c>
      <c r="E254">
        <v>167.3</v>
      </c>
      <c r="F254">
        <v>153.5</v>
      </c>
      <c r="G254">
        <v>150.5</v>
      </c>
      <c r="H254">
        <v>132</v>
      </c>
      <c r="I254">
        <v>142.19999999999999</v>
      </c>
      <c r="J254">
        <v>191.5</v>
      </c>
      <c r="K254">
        <v>141.1</v>
      </c>
      <c r="L254">
        <v>113.8</v>
      </c>
      <c r="M254">
        <v>151.6</v>
      </c>
      <c r="N254">
        <v>139.69999999999999</v>
      </c>
      <c r="O254">
        <v>158.69999999999999</v>
      </c>
      <c r="P254">
        <v>153</v>
      </c>
      <c r="Q254">
        <v>168.6</v>
      </c>
      <c r="R254">
        <v>152.80000000000001</v>
      </c>
      <c r="S254">
        <v>147.4</v>
      </c>
      <c r="T254">
        <v>152.1</v>
      </c>
      <c r="U254">
        <f>SUM(0,U255)</f>
        <v>153.9</v>
      </c>
      <c r="V254">
        <v>150.4</v>
      </c>
      <c r="W254">
        <v>151.69999999999999</v>
      </c>
      <c r="X254">
        <v>155.69999999999999</v>
      </c>
      <c r="Y254">
        <v>136.30000000000001</v>
      </c>
      <c r="Z254">
        <v>150.1</v>
      </c>
      <c r="AA254">
        <v>161.69999999999999</v>
      </c>
      <c r="AB254">
        <v>142.5</v>
      </c>
      <c r="AC254">
        <v>148.1</v>
      </c>
      <c r="AD254" s="47">
        <v>148.79999999999998</v>
      </c>
      <c r="AE254" s="47">
        <v>150.10000000000002</v>
      </c>
      <c r="AF254" s="47">
        <v>148.07499999999999</v>
      </c>
      <c r="AG254" s="47">
        <v>149.77142857142857</v>
      </c>
      <c r="AH254" s="47">
        <v>158.35</v>
      </c>
      <c r="AI254">
        <v>151.9</v>
      </c>
    </row>
    <row r="255" spans="1:35" x14ac:dyDescent="0.3">
      <c r="A255" t="s">
        <v>33</v>
      </c>
      <c r="B255" s="6">
        <v>2020</v>
      </c>
      <c r="C255" t="s">
        <v>31</v>
      </c>
      <c r="D255">
        <v>145.6</v>
      </c>
      <c r="E255">
        <v>167.6</v>
      </c>
      <c r="F255">
        <v>157</v>
      </c>
      <c r="G255">
        <v>149.30000000000001</v>
      </c>
      <c r="H255">
        <v>126.3</v>
      </c>
      <c r="I255">
        <v>144.4</v>
      </c>
      <c r="J255">
        <v>207.8</v>
      </c>
      <c r="K255">
        <v>139.1</v>
      </c>
      <c r="L255">
        <v>114.8</v>
      </c>
      <c r="M255">
        <v>149.5</v>
      </c>
      <c r="N255">
        <v>131.1</v>
      </c>
      <c r="O255">
        <v>158.5</v>
      </c>
      <c r="P255">
        <v>154.4</v>
      </c>
      <c r="Q255">
        <v>170.8</v>
      </c>
      <c r="R255">
        <v>147</v>
      </c>
      <c r="S255">
        <v>133.19999999999999</v>
      </c>
      <c r="T255">
        <v>144.9</v>
      </c>
      <c r="U255">
        <v>153.9</v>
      </c>
      <c r="V255">
        <v>135.1</v>
      </c>
      <c r="W255">
        <v>140.1</v>
      </c>
      <c r="X255">
        <v>143.80000000000001</v>
      </c>
      <c r="Y255">
        <v>126.1</v>
      </c>
      <c r="Z255">
        <v>137.19999999999999</v>
      </c>
      <c r="AA255">
        <v>152.1</v>
      </c>
      <c r="AB255">
        <v>142.1</v>
      </c>
      <c r="AC255">
        <v>138.4</v>
      </c>
      <c r="AD255" s="47">
        <v>149.24999999999997</v>
      </c>
      <c r="AE255" s="47">
        <v>140.1</v>
      </c>
      <c r="AF255" s="47">
        <v>138.80000000000001</v>
      </c>
      <c r="AG255" s="47">
        <v>147.07142857142858</v>
      </c>
      <c r="AH255" s="47">
        <v>154.60000000000002</v>
      </c>
      <c r="AI255">
        <v>148.19999999999999</v>
      </c>
    </row>
    <row r="256" spans="1:35" x14ac:dyDescent="0.3">
      <c r="A256" t="s">
        <v>34</v>
      </c>
      <c r="B256" s="6">
        <v>2020</v>
      </c>
      <c r="C256" t="s">
        <v>31</v>
      </c>
      <c r="D256">
        <v>144.30000000000001</v>
      </c>
      <c r="E256">
        <v>167.4</v>
      </c>
      <c r="F256">
        <v>154.9</v>
      </c>
      <c r="G256">
        <v>150.1</v>
      </c>
      <c r="H256">
        <v>129.9</v>
      </c>
      <c r="I256">
        <v>143.19999999999999</v>
      </c>
      <c r="J256">
        <v>197</v>
      </c>
      <c r="K256">
        <v>140.4</v>
      </c>
      <c r="L256">
        <v>114.1</v>
      </c>
      <c r="M256">
        <v>150.9</v>
      </c>
      <c r="N256">
        <v>136.1</v>
      </c>
      <c r="O256">
        <v>158.6</v>
      </c>
      <c r="P256">
        <v>153.5</v>
      </c>
      <c r="Q256">
        <v>169.2</v>
      </c>
      <c r="R256">
        <v>150.5</v>
      </c>
      <c r="S256">
        <v>141.5</v>
      </c>
      <c r="T256">
        <v>149.19999999999999</v>
      </c>
      <c r="U256">
        <v>153.9</v>
      </c>
      <c r="V256">
        <v>144.6</v>
      </c>
      <c r="W256">
        <v>146.19999999999999</v>
      </c>
      <c r="X256">
        <v>151.19999999999999</v>
      </c>
      <c r="Y256">
        <v>130.9</v>
      </c>
      <c r="Z256">
        <v>142.80000000000001</v>
      </c>
      <c r="AA256">
        <v>156.1</v>
      </c>
      <c r="AB256">
        <v>142.30000000000001</v>
      </c>
      <c r="AC256">
        <v>143.4</v>
      </c>
      <c r="AD256" s="47">
        <v>148.90833333333333</v>
      </c>
      <c r="AE256" s="47">
        <v>146</v>
      </c>
      <c r="AF256" s="47">
        <v>143.9</v>
      </c>
      <c r="AG256" s="47">
        <v>146.2571428571429</v>
      </c>
      <c r="AH256" s="47">
        <v>156.30000000000001</v>
      </c>
      <c r="AI256">
        <v>150.19999999999999</v>
      </c>
    </row>
    <row r="257" spans="1:35" x14ac:dyDescent="0.3">
      <c r="A257" t="s">
        <v>30</v>
      </c>
      <c r="B257" s="6">
        <v>2020</v>
      </c>
      <c r="C257" t="s">
        <v>35</v>
      </c>
      <c r="D257">
        <v>144.19999999999999</v>
      </c>
      <c r="E257">
        <v>167.5</v>
      </c>
      <c r="F257">
        <v>150.9</v>
      </c>
      <c r="G257">
        <v>150.9</v>
      </c>
      <c r="H257">
        <v>133.69999999999999</v>
      </c>
      <c r="I257">
        <v>140.69999999999999</v>
      </c>
      <c r="J257">
        <v>165.1</v>
      </c>
      <c r="K257">
        <v>141.80000000000001</v>
      </c>
      <c r="L257">
        <v>113.1</v>
      </c>
      <c r="M257">
        <v>152.80000000000001</v>
      </c>
      <c r="N257">
        <v>140.1</v>
      </c>
      <c r="O257">
        <v>159.19999999999999</v>
      </c>
      <c r="P257">
        <v>149.80000000000001</v>
      </c>
      <c r="Q257">
        <v>169.4</v>
      </c>
      <c r="R257">
        <v>153</v>
      </c>
      <c r="S257">
        <v>147.5</v>
      </c>
      <c r="T257">
        <v>152.30000000000001</v>
      </c>
      <c r="U257">
        <f>SUM(0,U258)</f>
        <v>154.80000000000001</v>
      </c>
      <c r="V257">
        <v>152.30000000000001</v>
      </c>
      <c r="W257">
        <v>151.80000000000001</v>
      </c>
      <c r="X257">
        <v>156.19999999999999</v>
      </c>
      <c r="Y257">
        <v>136</v>
      </c>
      <c r="Z257">
        <v>150.4</v>
      </c>
      <c r="AA257">
        <v>161.9</v>
      </c>
      <c r="AB257">
        <v>143.4</v>
      </c>
      <c r="AC257">
        <v>148.4</v>
      </c>
      <c r="AD257" s="47">
        <v>146.66666666666666</v>
      </c>
      <c r="AE257" s="47">
        <v>150.25</v>
      </c>
      <c r="AF257" s="47">
        <v>148.72500000000002</v>
      </c>
      <c r="AG257" s="47">
        <v>150.44285714285715</v>
      </c>
      <c r="AH257" s="47">
        <v>158.9</v>
      </c>
      <c r="AI257">
        <v>150.4</v>
      </c>
    </row>
    <row r="258" spans="1:35" x14ac:dyDescent="0.3">
      <c r="A258" t="s">
        <v>33</v>
      </c>
      <c r="B258" s="6">
        <v>2020</v>
      </c>
      <c r="C258" t="s">
        <v>35</v>
      </c>
      <c r="D258">
        <v>146.19999999999999</v>
      </c>
      <c r="E258">
        <v>167.6</v>
      </c>
      <c r="F258">
        <v>153.1</v>
      </c>
      <c r="G258">
        <v>150.69999999999999</v>
      </c>
      <c r="H258">
        <v>127.4</v>
      </c>
      <c r="I258">
        <v>143.1</v>
      </c>
      <c r="J258">
        <v>181.7</v>
      </c>
      <c r="K258">
        <v>139.6</v>
      </c>
      <c r="L258">
        <v>114.6</v>
      </c>
      <c r="M258">
        <v>150.4</v>
      </c>
      <c r="N258">
        <v>131.5</v>
      </c>
      <c r="O258">
        <v>159</v>
      </c>
      <c r="P258">
        <v>151.69999999999999</v>
      </c>
      <c r="Q258">
        <v>172</v>
      </c>
      <c r="R258">
        <v>147.30000000000001</v>
      </c>
      <c r="S258">
        <v>133.5</v>
      </c>
      <c r="T258">
        <v>145.19999999999999</v>
      </c>
      <c r="U258">
        <v>154.80000000000001</v>
      </c>
      <c r="V258">
        <v>138.9</v>
      </c>
      <c r="W258">
        <v>140.4</v>
      </c>
      <c r="X258">
        <v>144.4</v>
      </c>
      <c r="Y258">
        <v>125.2</v>
      </c>
      <c r="Z258">
        <v>137.69999999999999</v>
      </c>
      <c r="AA258">
        <v>152.19999999999999</v>
      </c>
      <c r="AB258">
        <v>143.5</v>
      </c>
      <c r="AC258">
        <v>138.4</v>
      </c>
      <c r="AD258" s="47">
        <v>147.07499999999999</v>
      </c>
      <c r="AE258" s="47">
        <v>140.4</v>
      </c>
      <c r="AF258" s="47">
        <v>139.82500000000002</v>
      </c>
      <c r="AG258" s="47">
        <v>147.64285714285714</v>
      </c>
      <c r="AH258" s="47">
        <v>155.19999999999999</v>
      </c>
      <c r="AI258">
        <v>147.69999999999999</v>
      </c>
    </row>
    <row r="259" spans="1:35" x14ac:dyDescent="0.3">
      <c r="A259" t="s">
        <v>34</v>
      </c>
      <c r="B259" s="6">
        <v>2020</v>
      </c>
      <c r="C259" t="s">
        <v>35</v>
      </c>
      <c r="D259">
        <v>144.80000000000001</v>
      </c>
      <c r="E259">
        <v>167.5</v>
      </c>
      <c r="F259">
        <v>151.80000000000001</v>
      </c>
      <c r="G259">
        <v>150.80000000000001</v>
      </c>
      <c r="H259">
        <v>131.4</v>
      </c>
      <c r="I259">
        <v>141.80000000000001</v>
      </c>
      <c r="J259">
        <v>170.7</v>
      </c>
      <c r="K259">
        <v>141.1</v>
      </c>
      <c r="L259">
        <v>113.6</v>
      </c>
      <c r="M259">
        <v>152</v>
      </c>
      <c r="N259">
        <v>136.5</v>
      </c>
      <c r="O259">
        <v>159.1</v>
      </c>
      <c r="P259">
        <v>150.5</v>
      </c>
      <c r="Q259">
        <v>170.1</v>
      </c>
      <c r="R259">
        <v>150.80000000000001</v>
      </c>
      <c r="S259">
        <v>141.69999999999999</v>
      </c>
      <c r="T259">
        <v>149.5</v>
      </c>
      <c r="U259">
        <v>154.80000000000001</v>
      </c>
      <c r="V259">
        <v>147.19999999999999</v>
      </c>
      <c r="W259">
        <v>146.4</v>
      </c>
      <c r="X259">
        <v>151.69999999999999</v>
      </c>
      <c r="Y259">
        <v>130.30000000000001</v>
      </c>
      <c r="Z259">
        <v>143.19999999999999</v>
      </c>
      <c r="AA259">
        <v>156.19999999999999</v>
      </c>
      <c r="AB259">
        <v>143.4</v>
      </c>
      <c r="AC259">
        <v>143.6</v>
      </c>
      <c r="AD259" s="47">
        <v>146.75833333333333</v>
      </c>
      <c r="AE259" s="47">
        <v>146.25</v>
      </c>
      <c r="AF259" s="47">
        <v>144.67500000000001</v>
      </c>
      <c r="AG259" s="47">
        <v>146.84285714285716</v>
      </c>
      <c r="AH259" s="47">
        <v>156.85</v>
      </c>
      <c r="AI259">
        <v>149.1</v>
      </c>
    </row>
    <row r="260" spans="1:35" x14ac:dyDescent="0.3">
      <c r="A260" t="s">
        <v>30</v>
      </c>
      <c r="B260" s="6">
        <v>2020</v>
      </c>
      <c r="C260" t="s">
        <v>36</v>
      </c>
      <c r="D260">
        <v>144.4</v>
      </c>
      <c r="E260">
        <v>166.8</v>
      </c>
      <c r="F260">
        <v>147.6</v>
      </c>
      <c r="G260">
        <v>151.69999999999999</v>
      </c>
      <c r="H260">
        <v>133.30000000000001</v>
      </c>
      <c r="I260">
        <v>141.80000000000001</v>
      </c>
      <c r="J260">
        <v>152.30000000000001</v>
      </c>
      <c r="K260">
        <v>141.80000000000001</v>
      </c>
      <c r="L260">
        <v>112.6</v>
      </c>
      <c r="M260">
        <v>154</v>
      </c>
      <c r="N260">
        <v>140.1</v>
      </c>
      <c r="O260">
        <v>160</v>
      </c>
      <c r="P260">
        <v>148.19999999999999</v>
      </c>
      <c r="Q260">
        <v>170.5</v>
      </c>
      <c r="R260">
        <v>153.4</v>
      </c>
      <c r="S260">
        <v>147.6</v>
      </c>
      <c r="T260">
        <v>152.5</v>
      </c>
      <c r="U260">
        <f>SUM(0,U261)</f>
        <v>154.5</v>
      </c>
      <c r="V260">
        <v>153.4</v>
      </c>
      <c r="W260">
        <v>151.5</v>
      </c>
      <c r="X260">
        <v>156.69999999999999</v>
      </c>
      <c r="Y260">
        <v>135.80000000000001</v>
      </c>
      <c r="Z260">
        <v>151.19999999999999</v>
      </c>
      <c r="AA260">
        <v>161.19999999999999</v>
      </c>
      <c r="AB260">
        <v>145.1</v>
      </c>
      <c r="AC260">
        <v>148.6</v>
      </c>
      <c r="AD260" s="47">
        <v>145.5333333333333</v>
      </c>
      <c r="AE260" s="47">
        <v>150.5</v>
      </c>
      <c r="AF260" s="47">
        <v>148.80000000000001</v>
      </c>
      <c r="AG260" s="47">
        <v>151</v>
      </c>
      <c r="AH260" s="47">
        <v>159.55000000000001</v>
      </c>
      <c r="AI260">
        <v>149.80000000000001</v>
      </c>
    </row>
    <row r="261" spans="1:35" x14ac:dyDescent="0.3">
      <c r="A261" t="s">
        <v>33</v>
      </c>
      <c r="B261" s="6">
        <v>2020</v>
      </c>
      <c r="C261" t="s">
        <v>36</v>
      </c>
      <c r="D261">
        <v>146.5</v>
      </c>
      <c r="E261">
        <v>167.5</v>
      </c>
      <c r="F261">
        <v>148.9</v>
      </c>
      <c r="G261">
        <v>151.1</v>
      </c>
      <c r="H261">
        <v>127.5</v>
      </c>
      <c r="I261">
        <v>143.30000000000001</v>
      </c>
      <c r="J261">
        <v>167</v>
      </c>
      <c r="K261">
        <v>139.69999999999999</v>
      </c>
      <c r="L261">
        <v>114.4</v>
      </c>
      <c r="M261">
        <v>151.5</v>
      </c>
      <c r="N261">
        <v>131.9</v>
      </c>
      <c r="O261">
        <v>159.1</v>
      </c>
      <c r="P261">
        <v>150.1</v>
      </c>
      <c r="Q261">
        <v>173.3</v>
      </c>
      <c r="R261">
        <v>147.69999999999999</v>
      </c>
      <c r="S261">
        <v>133.80000000000001</v>
      </c>
      <c r="T261">
        <v>145.6</v>
      </c>
      <c r="U261">
        <v>154.5</v>
      </c>
      <c r="V261">
        <v>141.4</v>
      </c>
      <c r="W261">
        <v>140.80000000000001</v>
      </c>
      <c r="X261">
        <v>145</v>
      </c>
      <c r="Y261">
        <v>124.6</v>
      </c>
      <c r="Z261">
        <v>137.9</v>
      </c>
      <c r="AA261">
        <v>152.5</v>
      </c>
      <c r="AB261">
        <v>145.30000000000001</v>
      </c>
      <c r="AC261">
        <v>138.69999999999999</v>
      </c>
      <c r="AD261" s="47">
        <v>145.70000000000002</v>
      </c>
      <c r="AE261" s="47">
        <v>140.75</v>
      </c>
      <c r="AF261" s="47">
        <v>140.32499999999999</v>
      </c>
      <c r="AG261" s="47">
        <v>148.31428571428572</v>
      </c>
      <c r="AH261" s="47">
        <v>156</v>
      </c>
      <c r="AI261">
        <v>147.30000000000001</v>
      </c>
    </row>
    <row r="262" spans="1:35" x14ac:dyDescent="0.3">
      <c r="A262" t="s">
        <v>34</v>
      </c>
      <c r="B262" s="6">
        <v>2020</v>
      </c>
      <c r="C262" t="s">
        <v>36</v>
      </c>
      <c r="D262">
        <v>145.1</v>
      </c>
      <c r="E262">
        <v>167</v>
      </c>
      <c r="F262">
        <v>148.1</v>
      </c>
      <c r="G262">
        <v>151.5</v>
      </c>
      <c r="H262">
        <v>131.19999999999999</v>
      </c>
      <c r="I262">
        <v>142.5</v>
      </c>
      <c r="J262">
        <v>157.30000000000001</v>
      </c>
      <c r="K262">
        <v>141.1</v>
      </c>
      <c r="L262">
        <v>113.2</v>
      </c>
      <c r="M262">
        <v>153.19999999999999</v>
      </c>
      <c r="N262">
        <v>136.69999999999999</v>
      </c>
      <c r="O262">
        <v>159.6</v>
      </c>
      <c r="P262">
        <v>148.9</v>
      </c>
      <c r="Q262">
        <v>171.2</v>
      </c>
      <c r="R262">
        <v>151.19999999999999</v>
      </c>
      <c r="S262">
        <v>141.9</v>
      </c>
      <c r="T262">
        <v>149.80000000000001</v>
      </c>
      <c r="U262">
        <v>154.5</v>
      </c>
      <c r="V262">
        <v>148.9</v>
      </c>
      <c r="W262">
        <v>146.4</v>
      </c>
      <c r="X262">
        <v>152.30000000000001</v>
      </c>
      <c r="Y262">
        <v>129.9</v>
      </c>
      <c r="Z262">
        <v>143.69999999999999</v>
      </c>
      <c r="AA262">
        <v>156.1</v>
      </c>
      <c r="AB262">
        <v>145.19999999999999</v>
      </c>
      <c r="AC262">
        <v>143.80000000000001</v>
      </c>
      <c r="AD262" s="47">
        <v>145.54166666666666</v>
      </c>
      <c r="AE262" s="47">
        <v>146.55000000000001</v>
      </c>
      <c r="AF262" s="47">
        <v>144.92499999999998</v>
      </c>
      <c r="AG262" s="47">
        <v>147.57142857142858</v>
      </c>
      <c r="AH262" s="47">
        <v>157.5</v>
      </c>
      <c r="AI262">
        <v>148.6</v>
      </c>
    </row>
    <row r="263" spans="1:35" x14ac:dyDescent="0.3">
      <c r="A263" t="s">
        <v>30</v>
      </c>
      <c r="B263" s="6">
        <v>2020</v>
      </c>
      <c r="C263" t="s">
        <v>37</v>
      </c>
      <c r="D263">
        <v>147.19999999999999</v>
      </c>
      <c r="E263">
        <v>166.8</v>
      </c>
      <c r="F263">
        <v>146.9</v>
      </c>
      <c r="G263">
        <v>155.6</v>
      </c>
      <c r="H263">
        <v>137.1</v>
      </c>
      <c r="I263">
        <v>147.30000000000001</v>
      </c>
      <c r="J263">
        <v>162.69999999999999</v>
      </c>
      <c r="K263">
        <v>150.19999999999999</v>
      </c>
      <c r="L263">
        <v>119.8</v>
      </c>
      <c r="M263">
        <v>158.69999999999999</v>
      </c>
      <c r="N263">
        <v>139.19999999999999</v>
      </c>
      <c r="O263">
        <f>AVERAGE(O227,O299)</f>
        <v>161.60000000000002</v>
      </c>
      <c r="P263">
        <v>150.1</v>
      </c>
      <c r="Q263">
        <f t="shared" ref="Q263:T265" si="3">AVERAGE(Q227,Q299)</f>
        <v>174.95000000000002</v>
      </c>
      <c r="R263">
        <f t="shared" si="3"/>
        <v>155.875</v>
      </c>
      <c r="S263">
        <f t="shared" si="3"/>
        <v>150.72499999999999</v>
      </c>
      <c r="T263">
        <f t="shared" si="3"/>
        <v>155.14999999999998</v>
      </c>
      <c r="U263">
        <f>SUM(0,U264)</f>
        <v>155.6</v>
      </c>
      <c r="V263">
        <v>148.4</v>
      </c>
      <c r="W263">
        <f t="shared" ref="W263:AC265" si="4">AVERAGE(W227,W299)</f>
        <v>152.625</v>
      </c>
      <c r="X263">
        <f t="shared" si="4"/>
        <v>158.07500000000002</v>
      </c>
      <c r="Y263">
        <f t="shared" si="4"/>
        <v>140.875</v>
      </c>
      <c r="Z263">
        <f t="shared" si="4"/>
        <v>151.72500000000002</v>
      </c>
      <c r="AA263">
        <f t="shared" si="4"/>
        <v>160.1</v>
      </c>
      <c r="AB263">
        <f t="shared" si="4"/>
        <v>144.27499999999998</v>
      </c>
      <c r="AC263">
        <f t="shared" si="4"/>
        <v>150.32499999999999</v>
      </c>
      <c r="AD263" s="47">
        <v>149.42500000000004</v>
      </c>
      <c r="AE263" s="47">
        <v>153.30000000000001</v>
      </c>
      <c r="AF263" s="47">
        <v>149.375</v>
      </c>
      <c r="AG263" s="47">
        <v>151.31071428571431</v>
      </c>
      <c r="AH263" s="47">
        <v>162.63749999999999</v>
      </c>
      <c r="AI263">
        <f>AVERAGE(AI227,AI299)</f>
        <v>149.69999999999999</v>
      </c>
    </row>
    <row r="264" spans="1:35" x14ac:dyDescent="0.3">
      <c r="A264" t="s">
        <v>33</v>
      </c>
      <c r="B264" s="6">
        <v>2020</v>
      </c>
      <c r="C264" t="s">
        <v>37</v>
      </c>
      <c r="D264">
        <v>151.80000000000001</v>
      </c>
      <c r="E264">
        <v>167.5</v>
      </c>
      <c r="F264">
        <v>151.9</v>
      </c>
      <c r="G264">
        <v>155.5</v>
      </c>
      <c r="H264">
        <v>131.6</v>
      </c>
      <c r="I264">
        <v>152.9</v>
      </c>
      <c r="J264">
        <v>180</v>
      </c>
      <c r="K264">
        <v>150.80000000000001</v>
      </c>
      <c r="L264">
        <v>121.2</v>
      </c>
      <c r="M264">
        <v>154</v>
      </c>
      <c r="N264">
        <v>133.5</v>
      </c>
      <c r="O264">
        <f>AVERAGE(O228,O300)</f>
        <v>162.80000000000001</v>
      </c>
      <c r="P264">
        <v>153.5</v>
      </c>
      <c r="Q264">
        <f t="shared" si="3"/>
        <v>180.07499999999999</v>
      </c>
      <c r="R264">
        <f t="shared" si="3"/>
        <v>149.82499999999999</v>
      </c>
      <c r="S264">
        <f t="shared" si="3"/>
        <v>135.375</v>
      </c>
      <c r="T264">
        <f t="shared" si="3"/>
        <v>147.64999999999998</v>
      </c>
      <c r="U264">
        <v>155.6</v>
      </c>
      <c r="V264">
        <v>137.1</v>
      </c>
      <c r="W264">
        <f t="shared" si="4"/>
        <v>142.30000000000001</v>
      </c>
      <c r="X264">
        <f t="shared" si="4"/>
        <v>148.5</v>
      </c>
      <c r="Y264">
        <f t="shared" si="4"/>
        <v>131.05000000000001</v>
      </c>
      <c r="Z264">
        <f t="shared" si="4"/>
        <v>141.30000000000001</v>
      </c>
      <c r="AA264">
        <f t="shared" si="4"/>
        <v>152.47499999999999</v>
      </c>
      <c r="AB264">
        <f t="shared" si="4"/>
        <v>144.57499999999999</v>
      </c>
      <c r="AC264">
        <f t="shared" si="4"/>
        <v>141.77500000000001</v>
      </c>
      <c r="AD264" s="47">
        <v>151.125</v>
      </c>
      <c r="AE264" s="47">
        <v>142.6</v>
      </c>
      <c r="AF264" s="47">
        <v>141.51249999999999</v>
      </c>
      <c r="AG264" s="47">
        <v>148.99285714285716</v>
      </c>
      <c r="AH264" s="47">
        <v>160.92500000000001</v>
      </c>
      <c r="AI264">
        <f>AVERAGE(AI228,AI300)</f>
        <v>149.25</v>
      </c>
    </row>
    <row r="265" spans="1:35" x14ac:dyDescent="0.3">
      <c r="A265" t="s">
        <v>34</v>
      </c>
      <c r="B265" s="6">
        <v>2020</v>
      </c>
      <c r="C265" t="s">
        <v>37</v>
      </c>
      <c r="D265">
        <v>148.69999999999999</v>
      </c>
      <c r="E265">
        <v>167</v>
      </c>
      <c r="F265">
        <v>148.80000000000001</v>
      </c>
      <c r="G265">
        <v>155.6</v>
      </c>
      <c r="H265">
        <v>135.1</v>
      </c>
      <c r="I265">
        <v>149.9</v>
      </c>
      <c r="J265">
        <v>168.6</v>
      </c>
      <c r="K265">
        <v>150.4</v>
      </c>
      <c r="L265">
        <v>120.3</v>
      </c>
      <c r="M265">
        <v>157.1</v>
      </c>
      <c r="N265">
        <v>136.80000000000001</v>
      </c>
      <c r="O265">
        <f>AVERAGE(O229,O301)</f>
        <v>162.125</v>
      </c>
      <c r="P265">
        <v>151.4</v>
      </c>
      <c r="Q265">
        <f t="shared" si="3"/>
        <v>176.3</v>
      </c>
      <c r="R265">
        <f t="shared" si="3"/>
        <v>153.47500000000002</v>
      </c>
      <c r="S265">
        <f t="shared" si="3"/>
        <v>144.32499999999999</v>
      </c>
      <c r="T265">
        <f t="shared" si="3"/>
        <v>152.15</v>
      </c>
      <c r="U265">
        <v>155.6</v>
      </c>
      <c r="V265">
        <v>144.1</v>
      </c>
      <c r="W265">
        <f t="shared" si="4"/>
        <v>147.77500000000001</v>
      </c>
      <c r="X265">
        <f t="shared" si="4"/>
        <v>154.42500000000001</v>
      </c>
      <c r="Y265">
        <f t="shared" si="4"/>
        <v>135.67500000000001</v>
      </c>
      <c r="Z265">
        <f t="shared" si="4"/>
        <v>145.82499999999999</v>
      </c>
      <c r="AA265">
        <f t="shared" si="4"/>
        <v>155.625</v>
      </c>
      <c r="AB265">
        <f t="shared" si="4"/>
        <v>144.4</v>
      </c>
      <c r="AC265">
        <f t="shared" si="4"/>
        <v>146.17500000000001</v>
      </c>
      <c r="AD265" s="47">
        <v>150.03541666666666</v>
      </c>
      <c r="AE265" s="47">
        <v>148.9</v>
      </c>
      <c r="AF265" s="47">
        <v>145.78750000000002</v>
      </c>
      <c r="AG265" s="47">
        <v>148.37500000000003</v>
      </c>
      <c r="AH265" s="47">
        <v>161.23750000000001</v>
      </c>
      <c r="AI265">
        <f>AVERAGE(AI229,AI301)</f>
        <v>149.5</v>
      </c>
    </row>
    <row r="266" spans="1:35" x14ac:dyDescent="0.3">
      <c r="A266" t="s">
        <v>30</v>
      </c>
      <c r="B266" s="6">
        <v>2020</v>
      </c>
      <c r="C266" t="s">
        <v>38</v>
      </c>
      <c r="D266">
        <f t="shared" ref="D266:T266" si="5">AVERAGE(D263,D269)</f>
        <v>147.69999999999999</v>
      </c>
      <c r="E266">
        <f t="shared" si="5"/>
        <v>178.55</v>
      </c>
      <c r="F266">
        <f t="shared" si="5"/>
        <v>148.15</v>
      </c>
      <c r="G266">
        <f t="shared" si="5"/>
        <v>154.44999999999999</v>
      </c>
      <c r="H266">
        <f t="shared" si="5"/>
        <v>137.64999999999998</v>
      </c>
      <c r="I266">
        <f t="shared" si="5"/>
        <v>145.25</v>
      </c>
      <c r="J266">
        <f t="shared" si="5"/>
        <v>155.80000000000001</v>
      </c>
      <c r="K266">
        <f t="shared" si="5"/>
        <v>150.25</v>
      </c>
      <c r="L266">
        <f t="shared" si="5"/>
        <v>116.5</v>
      </c>
      <c r="M266">
        <f t="shared" si="5"/>
        <v>159.25</v>
      </c>
      <c r="N266">
        <f t="shared" si="5"/>
        <v>140.64999999999998</v>
      </c>
      <c r="O266">
        <f t="shared" si="5"/>
        <v>161.70000000000002</v>
      </c>
      <c r="P266">
        <f t="shared" si="5"/>
        <v>151.19999999999999</v>
      </c>
      <c r="Q266">
        <f t="shared" si="5"/>
        <v>178.67500000000001</v>
      </c>
      <c r="R266">
        <f t="shared" si="5"/>
        <v>155.28749999999999</v>
      </c>
      <c r="S266">
        <f t="shared" si="5"/>
        <v>150.36250000000001</v>
      </c>
      <c r="T266">
        <f t="shared" si="5"/>
        <v>154.625</v>
      </c>
      <c r="U266">
        <f>SUM(0,U267)</f>
        <v>155.14999999999998</v>
      </c>
      <c r="V266">
        <f t="shared" ref="V266:AC268" si="6">AVERAGE(V263,V269)</f>
        <v>146.65</v>
      </c>
      <c r="W266">
        <f t="shared" si="6"/>
        <v>152.16249999999999</v>
      </c>
      <c r="X266">
        <f t="shared" si="6"/>
        <v>158.13749999999999</v>
      </c>
      <c r="Y266">
        <f t="shared" si="6"/>
        <v>141.13749999999999</v>
      </c>
      <c r="Z266">
        <f t="shared" si="6"/>
        <v>152.46250000000001</v>
      </c>
      <c r="AA266">
        <f t="shared" si="6"/>
        <v>160.94999999999999</v>
      </c>
      <c r="AB266">
        <f t="shared" si="6"/>
        <v>147.73749999999998</v>
      </c>
      <c r="AC266">
        <f t="shared" si="6"/>
        <v>151.01249999999999</v>
      </c>
      <c r="AD266" s="47">
        <v>149.65833333333333</v>
      </c>
      <c r="AE266" s="47">
        <v>152.82499999999999</v>
      </c>
      <c r="AF266" s="47">
        <v>148.77499999999998</v>
      </c>
      <c r="AG266" s="47">
        <v>152.16249999999997</v>
      </c>
      <c r="AH266" s="47">
        <v>164.84375</v>
      </c>
      <c r="AI266">
        <f>AVERAGE(AI263,AI269)</f>
        <v>151.19999999999999</v>
      </c>
    </row>
    <row r="267" spans="1:35" x14ac:dyDescent="0.3">
      <c r="A267" t="s">
        <v>33</v>
      </c>
      <c r="B267" s="6">
        <v>2020</v>
      </c>
      <c r="C267" t="s">
        <v>38</v>
      </c>
      <c r="D267">
        <f t="shared" ref="D267:T267" si="7">AVERAGE(D264,D270)</f>
        <v>152.25</v>
      </c>
      <c r="E267">
        <f t="shared" si="7"/>
        <v>182.25</v>
      </c>
      <c r="F267">
        <f t="shared" si="7"/>
        <v>153.25</v>
      </c>
      <c r="G267">
        <f t="shared" si="7"/>
        <v>154.44999999999999</v>
      </c>
      <c r="H267">
        <f t="shared" si="7"/>
        <v>132.25</v>
      </c>
      <c r="I267">
        <f t="shared" si="7"/>
        <v>152.35000000000002</v>
      </c>
      <c r="J267">
        <f t="shared" si="7"/>
        <v>175.6</v>
      </c>
      <c r="K267">
        <f t="shared" si="7"/>
        <v>151.4</v>
      </c>
      <c r="L267">
        <f t="shared" si="7"/>
        <v>118.75</v>
      </c>
      <c r="M267">
        <f t="shared" si="7"/>
        <v>156.4</v>
      </c>
      <c r="N267">
        <f t="shared" si="7"/>
        <v>134.55000000000001</v>
      </c>
      <c r="O267">
        <f t="shared" si="7"/>
        <v>162.25</v>
      </c>
      <c r="P267">
        <f t="shared" si="7"/>
        <v>155.25</v>
      </c>
      <c r="Q267">
        <f t="shared" si="7"/>
        <v>183.38749999999999</v>
      </c>
      <c r="R267">
        <f t="shared" si="7"/>
        <v>149.46249999999998</v>
      </c>
      <c r="S267">
        <f t="shared" si="7"/>
        <v>135.98750000000001</v>
      </c>
      <c r="T267">
        <f t="shared" si="7"/>
        <v>147.42499999999998</v>
      </c>
      <c r="U267">
        <f>AVERAGE(U264,U270)</f>
        <v>155.14999999999998</v>
      </c>
      <c r="V267">
        <f t="shared" si="6"/>
        <v>137.1</v>
      </c>
      <c r="W267">
        <f t="shared" si="6"/>
        <v>141.35000000000002</v>
      </c>
      <c r="X267">
        <f t="shared" si="6"/>
        <v>148.30000000000001</v>
      </c>
      <c r="Y267">
        <f t="shared" si="6"/>
        <v>130.17500000000001</v>
      </c>
      <c r="Z267">
        <f t="shared" si="6"/>
        <v>142.9</v>
      </c>
      <c r="AA267">
        <f t="shared" si="6"/>
        <v>152.48750000000001</v>
      </c>
      <c r="AB267">
        <f t="shared" si="6"/>
        <v>148.38749999999999</v>
      </c>
      <c r="AC267">
        <f t="shared" si="6"/>
        <v>141.88749999999999</v>
      </c>
      <c r="AD267" s="47">
        <v>152.14583333333334</v>
      </c>
      <c r="AE267" s="47">
        <v>142.72499999999999</v>
      </c>
      <c r="AF267" s="47">
        <v>140.94375000000002</v>
      </c>
      <c r="AG267" s="47">
        <v>150.46071428571432</v>
      </c>
      <c r="AH267" s="47">
        <v>162.63749999999999</v>
      </c>
      <c r="AI267">
        <f>AVERAGE(AI264,AI270)</f>
        <v>150.02500000000001</v>
      </c>
    </row>
    <row r="268" spans="1:35" x14ac:dyDescent="0.3">
      <c r="A268" t="s">
        <v>34</v>
      </c>
      <c r="B268" s="6">
        <v>2020</v>
      </c>
      <c r="C268" t="s">
        <v>38</v>
      </c>
      <c r="D268">
        <f t="shared" ref="D268:T268" si="8">AVERAGE(D265,D271)</f>
        <v>149.14999999999998</v>
      </c>
      <c r="E268">
        <f t="shared" si="8"/>
        <v>179.85</v>
      </c>
      <c r="F268">
        <f t="shared" si="8"/>
        <v>150.10000000000002</v>
      </c>
      <c r="G268">
        <f t="shared" si="8"/>
        <v>154.44999999999999</v>
      </c>
      <c r="H268">
        <f t="shared" si="8"/>
        <v>135.69999999999999</v>
      </c>
      <c r="I268">
        <f t="shared" si="8"/>
        <v>148.55000000000001</v>
      </c>
      <c r="J268">
        <f t="shared" si="8"/>
        <v>162.55000000000001</v>
      </c>
      <c r="K268">
        <f t="shared" si="8"/>
        <v>150.65</v>
      </c>
      <c r="L268">
        <f t="shared" si="8"/>
        <v>117.25</v>
      </c>
      <c r="M268">
        <f t="shared" si="8"/>
        <v>158.30000000000001</v>
      </c>
      <c r="N268">
        <f t="shared" si="8"/>
        <v>138.10000000000002</v>
      </c>
      <c r="O268">
        <f t="shared" si="8"/>
        <v>161.96250000000001</v>
      </c>
      <c r="P268">
        <f t="shared" si="8"/>
        <v>152.69999999999999</v>
      </c>
      <c r="Q268">
        <f t="shared" si="8"/>
        <v>179.9</v>
      </c>
      <c r="R268">
        <f t="shared" si="8"/>
        <v>152.98750000000001</v>
      </c>
      <c r="S268">
        <f t="shared" si="8"/>
        <v>144.36250000000001</v>
      </c>
      <c r="T268">
        <f t="shared" si="8"/>
        <v>151.77500000000001</v>
      </c>
      <c r="U268">
        <f>AVERAGE(U265,U271)</f>
        <v>155.14999999999998</v>
      </c>
      <c r="V268">
        <f t="shared" si="6"/>
        <v>143</v>
      </c>
      <c r="W268">
        <f t="shared" si="6"/>
        <v>147.08750000000001</v>
      </c>
      <c r="X268">
        <f t="shared" si="6"/>
        <v>154.41250000000002</v>
      </c>
      <c r="Y268">
        <f t="shared" si="6"/>
        <v>135.33750000000001</v>
      </c>
      <c r="Z268">
        <f t="shared" si="6"/>
        <v>147.0625</v>
      </c>
      <c r="AA268">
        <f t="shared" si="6"/>
        <v>156.01249999999999</v>
      </c>
      <c r="AB268">
        <f t="shared" si="6"/>
        <v>148</v>
      </c>
      <c r="AC268">
        <f t="shared" si="6"/>
        <v>146.58750000000001</v>
      </c>
      <c r="AD268" s="47">
        <v>150.55104166666669</v>
      </c>
      <c r="AE268" s="47">
        <v>148.67500000000001</v>
      </c>
      <c r="AF268" s="47">
        <v>145.14374999999998</v>
      </c>
      <c r="AG268" s="47">
        <v>149.89464285714286</v>
      </c>
      <c r="AH268" s="47">
        <v>163.24375000000001</v>
      </c>
      <c r="AI268">
        <f>AVERAGE(AI265,AI271)</f>
        <v>150.65</v>
      </c>
    </row>
    <row r="269" spans="1:35" x14ac:dyDescent="0.3">
      <c r="A269" t="s">
        <v>30</v>
      </c>
      <c r="B269" s="6">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f>SUM(0,U270)</f>
        <v>154.69999999999999</v>
      </c>
      <c r="V269">
        <v>144.9</v>
      </c>
      <c r="W269">
        <v>151.69999999999999</v>
      </c>
      <c r="X269">
        <v>158.19999999999999</v>
      </c>
      <c r="Y269">
        <v>141.4</v>
      </c>
      <c r="Z269">
        <v>153.19999999999999</v>
      </c>
      <c r="AA269">
        <v>161.80000000000001</v>
      </c>
      <c r="AB269">
        <v>151.19999999999999</v>
      </c>
      <c r="AC269">
        <v>151.69999999999999</v>
      </c>
      <c r="AD269" s="47">
        <v>149.89166666666668</v>
      </c>
      <c r="AE269" s="47">
        <v>152.35</v>
      </c>
      <c r="AF269" s="47">
        <v>148.17500000000001</v>
      </c>
      <c r="AG269" s="47">
        <v>153.63928571428571</v>
      </c>
      <c r="AH269" s="47">
        <v>167.05</v>
      </c>
      <c r="AI269">
        <v>152.69999999999999</v>
      </c>
    </row>
    <row r="270" spans="1:35" x14ac:dyDescent="0.3">
      <c r="A270" t="s">
        <v>33</v>
      </c>
      <c r="B270" s="6">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s="47">
        <v>153.16666666666666</v>
      </c>
      <c r="AE270" s="47">
        <v>142.85</v>
      </c>
      <c r="AF270" s="47">
        <v>140.375</v>
      </c>
      <c r="AG270" s="47">
        <v>151.92857142857142</v>
      </c>
      <c r="AH270" s="47">
        <v>164.35</v>
      </c>
      <c r="AI270">
        <v>150.80000000000001</v>
      </c>
    </row>
    <row r="271" spans="1:35" x14ac:dyDescent="0.3">
      <c r="A271" t="s">
        <v>34</v>
      </c>
      <c r="B271" s="6">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s="47">
        <v>151.06666666666669</v>
      </c>
      <c r="AE271" s="47">
        <v>148.44999999999999</v>
      </c>
      <c r="AF271" s="47">
        <v>144.5</v>
      </c>
      <c r="AG271" s="47">
        <v>151.41428571428568</v>
      </c>
      <c r="AH271" s="47">
        <v>165.25</v>
      </c>
      <c r="AI271">
        <v>151.80000000000001</v>
      </c>
    </row>
    <row r="272" spans="1:35" x14ac:dyDescent="0.3">
      <c r="A272" t="s">
        <v>30</v>
      </c>
      <c r="B272" s="6">
        <v>2020</v>
      </c>
      <c r="C272" t="s">
        <v>40</v>
      </c>
      <c r="D272">
        <v>148.19999999999999</v>
      </c>
      <c r="E272">
        <v>190.3</v>
      </c>
      <c r="F272">
        <v>149.4</v>
      </c>
      <c r="G272">
        <v>153.30000000000001</v>
      </c>
      <c r="H272">
        <v>138.19999999999999</v>
      </c>
      <c r="I272">
        <v>143.19999999999999</v>
      </c>
      <c r="J272">
        <v>148.9</v>
      </c>
      <c r="K272">
        <v>150.30000000000001</v>
      </c>
      <c r="L272">
        <v>113.2</v>
      </c>
      <c r="M272">
        <v>159.80000000000001</v>
      </c>
      <c r="N272">
        <v>142.1</v>
      </c>
      <c r="O272">
        <v>161.80000000000001</v>
      </c>
      <c r="P272">
        <v>152.30000000000001</v>
      </c>
      <c r="Q272">
        <v>182.4</v>
      </c>
      <c r="R272">
        <v>154.69999999999999</v>
      </c>
      <c r="S272">
        <v>150</v>
      </c>
      <c r="T272">
        <v>154.1</v>
      </c>
      <c r="U272">
        <f>SUM(0,U273)</f>
        <v>154.69999999999999</v>
      </c>
      <c r="V272">
        <v>144.9</v>
      </c>
      <c r="W272">
        <v>151.69999999999999</v>
      </c>
      <c r="X272">
        <v>158.19999999999999</v>
      </c>
      <c r="Y272">
        <v>141.4</v>
      </c>
      <c r="Z272">
        <v>153.19999999999999</v>
      </c>
      <c r="AA272">
        <v>161.80000000000001</v>
      </c>
      <c r="AB272">
        <v>151.19999999999999</v>
      </c>
      <c r="AC272">
        <v>151.69999999999999</v>
      </c>
      <c r="AD272" s="47">
        <v>149.89166666666668</v>
      </c>
      <c r="AE272" s="47">
        <v>152.35</v>
      </c>
      <c r="AF272" s="47">
        <v>148.17500000000001</v>
      </c>
      <c r="AG272" s="47">
        <v>154.3857142857143</v>
      </c>
      <c r="AH272" s="47">
        <v>167.05</v>
      </c>
      <c r="AI272">
        <v>152.69999999999999</v>
      </c>
    </row>
    <row r="273" spans="1:35" x14ac:dyDescent="0.3">
      <c r="A273" t="s">
        <v>33</v>
      </c>
      <c r="B273" s="6">
        <v>2020</v>
      </c>
      <c r="C273" t="s">
        <v>40</v>
      </c>
      <c r="D273">
        <v>152.69999999999999</v>
      </c>
      <c r="E273">
        <v>197</v>
      </c>
      <c r="F273">
        <v>154.6</v>
      </c>
      <c r="G273">
        <v>153.4</v>
      </c>
      <c r="H273">
        <v>132.9</v>
      </c>
      <c r="I273">
        <v>151.80000000000001</v>
      </c>
      <c r="J273">
        <v>171.2</v>
      </c>
      <c r="K273">
        <v>152</v>
      </c>
      <c r="L273">
        <v>116.3</v>
      </c>
      <c r="M273">
        <v>158.80000000000001</v>
      </c>
      <c r="N273">
        <v>135.6</v>
      </c>
      <c r="O273">
        <v>161.69999999999999</v>
      </c>
      <c r="P273">
        <v>157</v>
      </c>
      <c r="Q273">
        <v>186.7</v>
      </c>
      <c r="R273">
        <v>149.1</v>
      </c>
      <c r="S273">
        <v>136.6</v>
      </c>
      <c r="T273">
        <v>147.19999999999999</v>
      </c>
      <c r="U273">
        <v>154.69999999999999</v>
      </c>
      <c r="V273">
        <v>137.1</v>
      </c>
      <c r="W273">
        <v>140.4</v>
      </c>
      <c r="X273">
        <v>148.1</v>
      </c>
      <c r="Y273">
        <v>129.30000000000001</v>
      </c>
      <c r="Z273">
        <v>144.5</v>
      </c>
      <c r="AA273">
        <v>152.5</v>
      </c>
      <c r="AB273">
        <v>152.19999999999999</v>
      </c>
      <c r="AC273">
        <v>142</v>
      </c>
      <c r="AD273" s="47">
        <v>153.16666666666666</v>
      </c>
      <c r="AE273" s="47">
        <v>142.85</v>
      </c>
      <c r="AF273" s="47">
        <v>140.375</v>
      </c>
      <c r="AG273" s="47">
        <v>151.92857142857142</v>
      </c>
      <c r="AH273" s="47">
        <v>164.35</v>
      </c>
      <c r="AI273">
        <v>150.80000000000001</v>
      </c>
    </row>
    <row r="274" spans="1:35" x14ac:dyDescent="0.3">
      <c r="A274" t="s">
        <v>34</v>
      </c>
      <c r="B274" s="6">
        <v>2020</v>
      </c>
      <c r="C274" t="s">
        <v>40</v>
      </c>
      <c r="D274">
        <v>149.6</v>
      </c>
      <c r="E274">
        <v>192.7</v>
      </c>
      <c r="F274">
        <v>151.4</v>
      </c>
      <c r="G274">
        <v>153.30000000000001</v>
      </c>
      <c r="H274">
        <v>136.30000000000001</v>
      </c>
      <c r="I274">
        <v>147.19999999999999</v>
      </c>
      <c r="J274">
        <v>156.5</v>
      </c>
      <c r="K274">
        <v>150.9</v>
      </c>
      <c r="L274">
        <v>114.2</v>
      </c>
      <c r="M274">
        <v>159.5</v>
      </c>
      <c r="N274">
        <v>139.4</v>
      </c>
      <c r="O274">
        <v>161.80000000000001</v>
      </c>
      <c r="P274">
        <v>154</v>
      </c>
      <c r="Q274">
        <v>183.5</v>
      </c>
      <c r="R274">
        <v>152.5</v>
      </c>
      <c r="S274">
        <v>144.4</v>
      </c>
      <c r="T274">
        <v>151.4</v>
      </c>
      <c r="U274">
        <v>154.69999999999999</v>
      </c>
      <c r="V274">
        <v>141.9</v>
      </c>
      <c r="W274">
        <v>146.4</v>
      </c>
      <c r="X274">
        <v>154.4</v>
      </c>
      <c r="Y274">
        <v>135</v>
      </c>
      <c r="Z274">
        <v>148.30000000000001</v>
      </c>
      <c r="AA274">
        <v>156.4</v>
      </c>
      <c r="AB274">
        <v>151.6</v>
      </c>
      <c r="AC274">
        <v>147</v>
      </c>
      <c r="AD274" s="47">
        <v>151.06666666666669</v>
      </c>
      <c r="AE274" s="47">
        <v>148.44999999999999</v>
      </c>
      <c r="AF274" s="47">
        <v>144.5</v>
      </c>
      <c r="AG274" s="47">
        <v>151.41428571428568</v>
      </c>
      <c r="AH274" s="47">
        <v>165.25</v>
      </c>
      <c r="AI274">
        <v>151.80000000000001</v>
      </c>
    </row>
    <row r="275" spans="1:35" x14ac:dyDescent="0.3">
      <c r="A275" t="s">
        <v>30</v>
      </c>
      <c r="B275" s="6">
        <v>2020</v>
      </c>
      <c r="C275" t="s">
        <v>41</v>
      </c>
      <c r="D275">
        <v>147.6</v>
      </c>
      <c r="E275">
        <v>187.2</v>
      </c>
      <c r="F275">
        <v>148.4</v>
      </c>
      <c r="G275">
        <v>153.30000000000001</v>
      </c>
      <c r="H275">
        <v>139.80000000000001</v>
      </c>
      <c r="I275">
        <v>146.9</v>
      </c>
      <c r="J275">
        <v>171</v>
      </c>
      <c r="K275">
        <v>149.9</v>
      </c>
      <c r="L275">
        <v>114.2</v>
      </c>
      <c r="M275">
        <v>160</v>
      </c>
      <c r="N275">
        <v>143.5</v>
      </c>
      <c r="O275">
        <v>161.5</v>
      </c>
      <c r="P275">
        <v>155.30000000000001</v>
      </c>
      <c r="Q275">
        <v>180.9</v>
      </c>
      <c r="R275">
        <v>155.1</v>
      </c>
      <c r="S275">
        <v>149.30000000000001</v>
      </c>
      <c r="T275">
        <v>154.30000000000001</v>
      </c>
      <c r="U275">
        <f>SUM(0,U276)</f>
        <v>155.5</v>
      </c>
      <c r="V275">
        <v>145.80000000000001</v>
      </c>
      <c r="W275">
        <v>151.9</v>
      </c>
      <c r="X275">
        <v>158.80000000000001</v>
      </c>
      <c r="Y275">
        <v>143.6</v>
      </c>
      <c r="Z275">
        <v>152.19999999999999</v>
      </c>
      <c r="AA275">
        <v>162.69999999999999</v>
      </c>
      <c r="AB275">
        <v>153.6</v>
      </c>
      <c r="AC275">
        <v>153</v>
      </c>
      <c r="AD275" s="47">
        <v>151.94166666666666</v>
      </c>
      <c r="AE275" s="47">
        <v>152.19999999999999</v>
      </c>
      <c r="AF275" s="47">
        <v>149.20000000000002</v>
      </c>
      <c r="AG275" s="47">
        <v>154.79999999999998</v>
      </c>
      <c r="AH275" s="47">
        <v>166.95</v>
      </c>
      <c r="AI275">
        <v>154.69999999999999</v>
      </c>
    </row>
    <row r="276" spans="1:35" x14ac:dyDescent="0.3">
      <c r="A276" t="s">
        <v>33</v>
      </c>
      <c r="B276" s="6">
        <v>2020</v>
      </c>
      <c r="C276" t="s">
        <v>41</v>
      </c>
      <c r="D276">
        <v>151.6</v>
      </c>
      <c r="E276">
        <v>197.8</v>
      </c>
      <c r="F276">
        <v>154.5</v>
      </c>
      <c r="G276">
        <v>153.4</v>
      </c>
      <c r="H276">
        <v>133.4</v>
      </c>
      <c r="I276">
        <v>154.5</v>
      </c>
      <c r="J276">
        <v>191.9</v>
      </c>
      <c r="K276">
        <v>151.30000000000001</v>
      </c>
      <c r="L276">
        <v>116.8</v>
      </c>
      <c r="M276">
        <v>160</v>
      </c>
      <c r="N276">
        <v>136.5</v>
      </c>
      <c r="O276">
        <v>163.30000000000001</v>
      </c>
      <c r="P276">
        <v>159.9</v>
      </c>
      <c r="Q276">
        <v>187.2</v>
      </c>
      <c r="R276">
        <v>150</v>
      </c>
      <c r="S276">
        <v>135.19999999999999</v>
      </c>
      <c r="T276">
        <v>147.80000000000001</v>
      </c>
      <c r="U276">
        <v>155.5</v>
      </c>
      <c r="V276">
        <v>138.30000000000001</v>
      </c>
      <c r="W276">
        <v>144.5</v>
      </c>
      <c r="X276">
        <v>148.69999999999999</v>
      </c>
      <c r="Y276">
        <v>133.9</v>
      </c>
      <c r="Z276">
        <v>141.19999999999999</v>
      </c>
      <c r="AA276">
        <v>155.5</v>
      </c>
      <c r="AB276">
        <v>155.19999999999999</v>
      </c>
      <c r="AC276">
        <v>144.80000000000001</v>
      </c>
      <c r="AD276" s="47">
        <v>155.41666666666666</v>
      </c>
      <c r="AE276" s="47">
        <v>142.6</v>
      </c>
      <c r="AF276" s="47">
        <v>143.05000000000001</v>
      </c>
      <c r="AG276" s="47">
        <v>152.72857142857143</v>
      </c>
      <c r="AH276" s="47">
        <v>166</v>
      </c>
      <c r="AI276">
        <v>152.9</v>
      </c>
    </row>
    <row r="277" spans="1:35" x14ac:dyDescent="0.3">
      <c r="A277" t="s">
        <v>34</v>
      </c>
      <c r="B277" s="6">
        <v>2020</v>
      </c>
      <c r="C277" t="s">
        <v>41</v>
      </c>
      <c r="D277">
        <v>148.9</v>
      </c>
      <c r="E277">
        <v>190.9</v>
      </c>
      <c r="F277">
        <v>150.80000000000001</v>
      </c>
      <c r="G277">
        <v>153.30000000000001</v>
      </c>
      <c r="H277">
        <v>137.4</v>
      </c>
      <c r="I277">
        <v>150.4</v>
      </c>
      <c r="J277">
        <v>178.1</v>
      </c>
      <c r="K277">
        <v>150.4</v>
      </c>
      <c r="L277">
        <v>115.1</v>
      </c>
      <c r="M277">
        <v>160</v>
      </c>
      <c r="N277">
        <v>140.6</v>
      </c>
      <c r="O277">
        <v>162.30000000000001</v>
      </c>
      <c r="P277">
        <v>157</v>
      </c>
      <c r="Q277">
        <v>182.6</v>
      </c>
      <c r="R277">
        <v>153.1</v>
      </c>
      <c r="S277">
        <v>143.4</v>
      </c>
      <c r="T277">
        <v>151.69999999999999</v>
      </c>
      <c r="U277">
        <v>155.5</v>
      </c>
      <c r="V277">
        <v>143</v>
      </c>
      <c r="W277">
        <v>148.4</v>
      </c>
      <c r="X277">
        <v>155</v>
      </c>
      <c r="Y277">
        <v>138.5</v>
      </c>
      <c r="Z277">
        <v>146</v>
      </c>
      <c r="AA277">
        <v>158.5</v>
      </c>
      <c r="AB277">
        <v>154.30000000000001</v>
      </c>
      <c r="AC277">
        <v>149</v>
      </c>
      <c r="AD277" s="47">
        <v>153.18333333333331</v>
      </c>
      <c r="AE277" s="47">
        <v>148.25</v>
      </c>
      <c r="AF277" s="47">
        <v>146.35</v>
      </c>
      <c r="AG277" s="47">
        <v>152.24285714285716</v>
      </c>
      <c r="AH277" s="47">
        <v>165.8</v>
      </c>
      <c r="AI277">
        <v>153.9</v>
      </c>
    </row>
    <row r="278" spans="1:35" x14ac:dyDescent="0.3">
      <c r="A278" t="s">
        <v>30</v>
      </c>
      <c r="B278" s="6">
        <v>2020</v>
      </c>
      <c r="C278" t="s">
        <v>42</v>
      </c>
      <c r="D278">
        <v>146.9</v>
      </c>
      <c r="E278">
        <v>183.9</v>
      </c>
      <c r="F278">
        <v>149.5</v>
      </c>
      <c r="G278">
        <v>153.4</v>
      </c>
      <c r="H278">
        <v>140.4</v>
      </c>
      <c r="I278">
        <v>147</v>
      </c>
      <c r="J278">
        <v>178.8</v>
      </c>
      <c r="K278">
        <v>149.30000000000001</v>
      </c>
      <c r="L278">
        <v>115.1</v>
      </c>
      <c r="M278">
        <v>160</v>
      </c>
      <c r="N278">
        <v>145.4</v>
      </c>
      <c r="O278">
        <v>161.6</v>
      </c>
      <c r="P278">
        <v>156.1</v>
      </c>
      <c r="Q278">
        <v>182.9</v>
      </c>
      <c r="R278">
        <v>155.4</v>
      </c>
      <c r="S278">
        <v>149.9</v>
      </c>
      <c r="T278">
        <v>154.6</v>
      </c>
      <c r="U278">
        <f>SUM(0,U279)</f>
        <v>156.30000000000001</v>
      </c>
      <c r="V278">
        <v>146.4</v>
      </c>
      <c r="W278">
        <v>151.6</v>
      </c>
      <c r="X278">
        <v>159.1</v>
      </c>
      <c r="Y278">
        <v>144.6</v>
      </c>
      <c r="Z278">
        <v>152.80000000000001</v>
      </c>
      <c r="AA278">
        <v>161.1</v>
      </c>
      <c r="AB278">
        <v>157.4</v>
      </c>
      <c r="AC278">
        <v>153.69999999999999</v>
      </c>
      <c r="AD278" s="47">
        <v>152.60833333333332</v>
      </c>
      <c r="AE278" s="47">
        <v>152.65</v>
      </c>
      <c r="AF278" s="47">
        <v>149.72500000000002</v>
      </c>
      <c r="AG278" s="47">
        <v>155.6</v>
      </c>
      <c r="AH278" s="47">
        <v>168.3</v>
      </c>
      <c r="AI278">
        <v>155.4</v>
      </c>
    </row>
    <row r="279" spans="1:35" x14ac:dyDescent="0.3">
      <c r="A279" t="s">
        <v>33</v>
      </c>
      <c r="B279" s="6">
        <v>2020</v>
      </c>
      <c r="C279" t="s">
        <v>42</v>
      </c>
      <c r="D279">
        <v>151.5</v>
      </c>
      <c r="E279">
        <v>193.1</v>
      </c>
      <c r="F279">
        <v>157.30000000000001</v>
      </c>
      <c r="G279">
        <v>153.9</v>
      </c>
      <c r="H279">
        <v>134.4</v>
      </c>
      <c r="I279">
        <v>155.4</v>
      </c>
      <c r="J279">
        <v>202</v>
      </c>
      <c r="K279">
        <v>150.80000000000001</v>
      </c>
      <c r="L279">
        <v>118.9</v>
      </c>
      <c r="M279">
        <v>160.9</v>
      </c>
      <c r="N279">
        <v>137.69999999999999</v>
      </c>
      <c r="O279">
        <v>164.4</v>
      </c>
      <c r="P279">
        <v>161.30000000000001</v>
      </c>
      <c r="Q279">
        <v>188.7</v>
      </c>
      <c r="R279">
        <v>150.19999999999999</v>
      </c>
      <c r="S279">
        <v>136.30000000000001</v>
      </c>
      <c r="T279">
        <v>148.1</v>
      </c>
      <c r="U279">
        <v>156.30000000000001</v>
      </c>
      <c r="V279">
        <v>137.19999999999999</v>
      </c>
      <c r="W279">
        <v>145.4</v>
      </c>
      <c r="X279">
        <v>150</v>
      </c>
      <c r="Y279">
        <v>135.1</v>
      </c>
      <c r="Z279">
        <v>141.80000000000001</v>
      </c>
      <c r="AA279">
        <v>154.9</v>
      </c>
      <c r="AB279">
        <v>159.80000000000001</v>
      </c>
      <c r="AC279">
        <v>146</v>
      </c>
      <c r="AD279" s="47">
        <v>156.69166666666669</v>
      </c>
      <c r="AE279" s="47">
        <v>143.25</v>
      </c>
      <c r="AF279" s="47">
        <v>143.5</v>
      </c>
      <c r="AG279" s="47">
        <v>153.97142857142856</v>
      </c>
      <c r="AH279" s="47">
        <v>167.35</v>
      </c>
      <c r="AI279">
        <v>154</v>
      </c>
    </row>
    <row r="280" spans="1:35" x14ac:dyDescent="0.3">
      <c r="A280" t="s">
        <v>34</v>
      </c>
      <c r="B280" s="6">
        <v>2020</v>
      </c>
      <c r="C280" t="s">
        <v>42</v>
      </c>
      <c r="D280">
        <v>148.4</v>
      </c>
      <c r="E280">
        <v>187.1</v>
      </c>
      <c r="F280">
        <v>152.5</v>
      </c>
      <c r="G280">
        <v>153.6</v>
      </c>
      <c r="H280">
        <v>138.19999999999999</v>
      </c>
      <c r="I280">
        <v>150.9</v>
      </c>
      <c r="J280">
        <v>186.7</v>
      </c>
      <c r="K280">
        <v>149.80000000000001</v>
      </c>
      <c r="L280">
        <v>116.4</v>
      </c>
      <c r="M280">
        <v>160.30000000000001</v>
      </c>
      <c r="N280">
        <v>142.19999999999999</v>
      </c>
      <c r="O280">
        <v>162.9</v>
      </c>
      <c r="P280">
        <v>158</v>
      </c>
      <c r="Q280">
        <v>184.4</v>
      </c>
      <c r="R280">
        <v>153.4</v>
      </c>
      <c r="S280">
        <v>144.30000000000001</v>
      </c>
      <c r="T280">
        <v>152</v>
      </c>
      <c r="U280">
        <v>156.30000000000001</v>
      </c>
      <c r="V280">
        <v>142.9</v>
      </c>
      <c r="W280">
        <v>148.69999999999999</v>
      </c>
      <c r="X280">
        <v>155.6</v>
      </c>
      <c r="Y280">
        <v>139.6</v>
      </c>
      <c r="Z280">
        <v>146.6</v>
      </c>
      <c r="AA280">
        <v>157.5</v>
      </c>
      <c r="AB280">
        <v>158.4</v>
      </c>
      <c r="AC280">
        <v>150</v>
      </c>
      <c r="AD280" s="47">
        <v>154.08333333333334</v>
      </c>
      <c r="AE280" s="47">
        <v>148.85000000000002</v>
      </c>
      <c r="AF280" s="47">
        <v>146.875</v>
      </c>
      <c r="AG280" s="47">
        <v>153.51428571428571</v>
      </c>
      <c r="AH280" s="47">
        <v>167.2</v>
      </c>
      <c r="AI280">
        <v>154.69999999999999</v>
      </c>
    </row>
    <row r="281" spans="1:35" x14ac:dyDescent="0.3">
      <c r="A281" t="s">
        <v>30</v>
      </c>
      <c r="B281" s="6">
        <v>2020</v>
      </c>
      <c r="C281" t="s">
        <v>43</v>
      </c>
      <c r="D281">
        <v>146</v>
      </c>
      <c r="E281">
        <v>186.3</v>
      </c>
      <c r="F281">
        <v>159.19999999999999</v>
      </c>
      <c r="G281">
        <v>153.6</v>
      </c>
      <c r="H281">
        <v>142.6</v>
      </c>
      <c r="I281">
        <v>147.19999999999999</v>
      </c>
      <c r="J281">
        <v>200.6</v>
      </c>
      <c r="K281">
        <v>150.30000000000001</v>
      </c>
      <c r="L281">
        <v>115.3</v>
      </c>
      <c r="M281">
        <v>160.9</v>
      </c>
      <c r="N281">
        <v>147.4</v>
      </c>
      <c r="O281">
        <v>161.9</v>
      </c>
      <c r="P281">
        <v>159.6</v>
      </c>
      <c r="Q281">
        <v>182.7</v>
      </c>
      <c r="R281">
        <v>155.69999999999999</v>
      </c>
      <c r="S281">
        <v>150.6</v>
      </c>
      <c r="T281">
        <v>155</v>
      </c>
      <c r="U281">
        <f>SUM(0,U282)</f>
        <v>156.5</v>
      </c>
      <c r="V281">
        <v>146.80000000000001</v>
      </c>
      <c r="W281">
        <v>152</v>
      </c>
      <c r="X281">
        <v>159.5</v>
      </c>
      <c r="Y281">
        <v>146.4</v>
      </c>
      <c r="Z281">
        <v>152.4</v>
      </c>
      <c r="AA281">
        <v>162.5</v>
      </c>
      <c r="AB281">
        <v>156.19999999999999</v>
      </c>
      <c r="AC281">
        <v>154.30000000000001</v>
      </c>
      <c r="AD281" s="47">
        <v>155.94166666666669</v>
      </c>
      <c r="AE281" s="47">
        <v>153.14999999999998</v>
      </c>
      <c r="AF281" s="47">
        <v>150.42500000000001</v>
      </c>
      <c r="AG281" s="47">
        <v>156.15714285714284</v>
      </c>
      <c r="AH281" s="47">
        <v>168.5</v>
      </c>
      <c r="AI281">
        <v>157.5</v>
      </c>
    </row>
    <row r="282" spans="1:35" x14ac:dyDescent="0.3">
      <c r="A282" t="s">
        <v>33</v>
      </c>
      <c r="B282" s="6">
        <v>2020</v>
      </c>
      <c r="C282" t="s">
        <v>43</v>
      </c>
      <c r="D282">
        <v>150.6</v>
      </c>
      <c r="E282">
        <v>193.7</v>
      </c>
      <c r="F282">
        <v>164.8</v>
      </c>
      <c r="G282">
        <v>153.69999999999999</v>
      </c>
      <c r="H282">
        <v>135.69999999999999</v>
      </c>
      <c r="I282">
        <v>155.69999999999999</v>
      </c>
      <c r="J282">
        <v>226</v>
      </c>
      <c r="K282">
        <v>152.19999999999999</v>
      </c>
      <c r="L282">
        <v>118.1</v>
      </c>
      <c r="M282">
        <v>161.30000000000001</v>
      </c>
      <c r="N282">
        <v>139.19999999999999</v>
      </c>
      <c r="O282">
        <v>164.8</v>
      </c>
      <c r="P282">
        <v>164.4</v>
      </c>
      <c r="Q282">
        <v>188.7</v>
      </c>
      <c r="R282">
        <v>150.5</v>
      </c>
      <c r="S282">
        <v>136.1</v>
      </c>
      <c r="T282">
        <v>148.30000000000001</v>
      </c>
      <c r="U282">
        <v>156.5</v>
      </c>
      <c r="V282">
        <v>137.1</v>
      </c>
      <c r="W282">
        <v>145.1</v>
      </c>
      <c r="X282">
        <v>151</v>
      </c>
      <c r="Y282">
        <v>135.4</v>
      </c>
      <c r="Z282">
        <v>142</v>
      </c>
      <c r="AA282">
        <v>155.69999999999999</v>
      </c>
      <c r="AB282">
        <v>158.1</v>
      </c>
      <c r="AC282">
        <v>146.19999999999999</v>
      </c>
      <c r="AD282" s="47">
        <v>159.65</v>
      </c>
      <c r="AE282" s="47">
        <v>143.30000000000001</v>
      </c>
      <c r="AF282" s="47">
        <v>143.52500000000001</v>
      </c>
      <c r="AG282" s="47">
        <v>153.98571428571427</v>
      </c>
      <c r="AH282" s="47">
        <v>167.45</v>
      </c>
      <c r="AI282">
        <v>155.19999999999999</v>
      </c>
    </row>
    <row r="283" spans="1:35" x14ac:dyDescent="0.3">
      <c r="A283" t="s">
        <v>34</v>
      </c>
      <c r="B283" s="6">
        <v>2020</v>
      </c>
      <c r="C283" t="s">
        <v>43</v>
      </c>
      <c r="D283">
        <v>147.5</v>
      </c>
      <c r="E283">
        <v>188.9</v>
      </c>
      <c r="F283">
        <v>161.4</v>
      </c>
      <c r="G283">
        <v>153.6</v>
      </c>
      <c r="H283">
        <v>140.1</v>
      </c>
      <c r="I283">
        <v>151.19999999999999</v>
      </c>
      <c r="J283">
        <v>209.2</v>
      </c>
      <c r="K283">
        <v>150.9</v>
      </c>
      <c r="L283">
        <v>116.2</v>
      </c>
      <c r="M283">
        <v>161</v>
      </c>
      <c r="N283">
        <v>144</v>
      </c>
      <c r="O283">
        <v>163.19999999999999</v>
      </c>
      <c r="P283">
        <v>161.4</v>
      </c>
      <c r="Q283">
        <v>184.3</v>
      </c>
      <c r="R283">
        <v>153.69999999999999</v>
      </c>
      <c r="S283">
        <v>144.6</v>
      </c>
      <c r="T283">
        <v>152.30000000000001</v>
      </c>
      <c r="U283">
        <v>156.5</v>
      </c>
      <c r="V283">
        <v>143.1</v>
      </c>
      <c r="W283">
        <v>148.69999999999999</v>
      </c>
      <c r="X283">
        <v>156.30000000000001</v>
      </c>
      <c r="Y283">
        <v>140.6</v>
      </c>
      <c r="Z283">
        <v>146.5</v>
      </c>
      <c r="AA283">
        <v>158.5</v>
      </c>
      <c r="AB283">
        <v>157</v>
      </c>
      <c r="AC283">
        <v>150.4</v>
      </c>
      <c r="AD283" s="47">
        <v>157.26666666666668</v>
      </c>
      <c r="AE283" s="47">
        <v>149.14999999999998</v>
      </c>
      <c r="AF283" s="47">
        <v>147.22499999999999</v>
      </c>
      <c r="AG283" s="47">
        <v>153.44285714285712</v>
      </c>
      <c r="AH283" s="47">
        <v>167.35000000000002</v>
      </c>
      <c r="AI283">
        <v>156.4</v>
      </c>
    </row>
    <row r="284" spans="1:35" x14ac:dyDescent="0.3">
      <c r="A284" t="s">
        <v>30</v>
      </c>
      <c r="B284" s="6">
        <v>2020</v>
      </c>
      <c r="C284" t="s">
        <v>45</v>
      </c>
      <c r="D284">
        <v>145.4</v>
      </c>
      <c r="E284">
        <v>188.6</v>
      </c>
      <c r="F284">
        <v>171.6</v>
      </c>
      <c r="G284">
        <v>153.80000000000001</v>
      </c>
      <c r="H284">
        <v>145.4</v>
      </c>
      <c r="I284">
        <v>146.5</v>
      </c>
      <c r="J284">
        <v>222.2</v>
      </c>
      <c r="K284">
        <v>155.9</v>
      </c>
      <c r="L284">
        <v>114.9</v>
      </c>
      <c r="M284">
        <v>162</v>
      </c>
      <c r="N284">
        <v>150</v>
      </c>
      <c r="O284">
        <v>162.69999999999999</v>
      </c>
      <c r="P284">
        <v>163.4</v>
      </c>
      <c r="Q284">
        <v>183.4</v>
      </c>
      <c r="R284">
        <v>156.30000000000001</v>
      </c>
      <c r="S284">
        <v>151</v>
      </c>
      <c r="T284">
        <v>155.5</v>
      </c>
      <c r="U284">
        <f>SUM(0,U285)</f>
        <v>158</v>
      </c>
      <c r="V284">
        <v>147.5</v>
      </c>
      <c r="W284">
        <v>152.80000000000001</v>
      </c>
      <c r="X284">
        <v>160.4</v>
      </c>
      <c r="Y284">
        <v>146.1</v>
      </c>
      <c r="Z284">
        <v>153.6</v>
      </c>
      <c r="AA284">
        <v>161.6</v>
      </c>
      <c r="AB284">
        <v>156.19999999999999</v>
      </c>
      <c r="AC284">
        <v>154.5</v>
      </c>
      <c r="AD284" s="47">
        <v>159.91666666666669</v>
      </c>
      <c r="AE284" s="47">
        <v>153.65</v>
      </c>
      <c r="AF284" s="47">
        <v>151.1</v>
      </c>
      <c r="AG284" s="47">
        <v>156.25714285714284</v>
      </c>
      <c r="AH284" s="47">
        <v>168.95</v>
      </c>
      <c r="AI284">
        <v>159.80000000000001</v>
      </c>
    </row>
    <row r="285" spans="1:35" x14ac:dyDescent="0.3">
      <c r="A285" t="s">
        <v>33</v>
      </c>
      <c r="B285" s="6">
        <v>2020</v>
      </c>
      <c r="C285" t="s">
        <v>45</v>
      </c>
      <c r="D285">
        <v>149.69999999999999</v>
      </c>
      <c r="E285">
        <v>195.5</v>
      </c>
      <c r="F285">
        <v>176.9</v>
      </c>
      <c r="G285">
        <v>153.9</v>
      </c>
      <c r="H285">
        <v>138</v>
      </c>
      <c r="I285">
        <v>150.5</v>
      </c>
      <c r="J285">
        <v>245.3</v>
      </c>
      <c r="K285">
        <v>158.69999999999999</v>
      </c>
      <c r="L285">
        <v>117.2</v>
      </c>
      <c r="M285">
        <v>161.4</v>
      </c>
      <c r="N285">
        <v>141.5</v>
      </c>
      <c r="O285">
        <v>165.1</v>
      </c>
      <c r="P285">
        <v>167</v>
      </c>
      <c r="Q285">
        <v>188.8</v>
      </c>
      <c r="R285">
        <v>151.1</v>
      </c>
      <c r="S285">
        <v>136.4</v>
      </c>
      <c r="T285">
        <v>148.80000000000001</v>
      </c>
      <c r="U285">
        <v>158</v>
      </c>
      <c r="V285">
        <v>137.30000000000001</v>
      </c>
      <c r="W285">
        <v>145.1</v>
      </c>
      <c r="X285">
        <v>152</v>
      </c>
      <c r="Y285">
        <v>135.19999999999999</v>
      </c>
      <c r="Z285">
        <v>144.4</v>
      </c>
      <c r="AA285">
        <v>156.4</v>
      </c>
      <c r="AB285">
        <v>157.9</v>
      </c>
      <c r="AC285">
        <v>146.6</v>
      </c>
      <c r="AD285" s="47">
        <v>162.80833333333334</v>
      </c>
      <c r="AE285" s="47">
        <v>143.75</v>
      </c>
      <c r="AF285" s="47">
        <v>143.89999999999998</v>
      </c>
      <c r="AG285" s="47">
        <v>154.58571428571432</v>
      </c>
      <c r="AH285" s="47">
        <v>167.7</v>
      </c>
      <c r="AI285">
        <v>156.69999999999999</v>
      </c>
    </row>
    <row r="286" spans="1:35" x14ac:dyDescent="0.3">
      <c r="A286" t="s">
        <v>34</v>
      </c>
      <c r="B286" s="6">
        <v>2020</v>
      </c>
      <c r="C286" t="s">
        <v>45</v>
      </c>
      <c r="D286">
        <v>146.80000000000001</v>
      </c>
      <c r="E286">
        <v>191</v>
      </c>
      <c r="F286">
        <v>173.6</v>
      </c>
      <c r="G286">
        <v>153.80000000000001</v>
      </c>
      <c r="H286">
        <v>142.69999999999999</v>
      </c>
      <c r="I286">
        <v>148.4</v>
      </c>
      <c r="J286">
        <v>230</v>
      </c>
      <c r="K286">
        <v>156.80000000000001</v>
      </c>
      <c r="L286">
        <v>115.7</v>
      </c>
      <c r="M286">
        <v>161.80000000000001</v>
      </c>
      <c r="N286">
        <v>146.5</v>
      </c>
      <c r="O286">
        <v>163.80000000000001</v>
      </c>
      <c r="P286">
        <v>164.7</v>
      </c>
      <c r="Q286">
        <v>184.8</v>
      </c>
      <c r="R286">
        <v>154.30000000000001</v>
      </c>
      <c r="S286">
        <v>144.9</v>
      </c>
      <c r="T286">
        <v>152.80000000000001</v>
      </c>
      <c r="U286">
        <v>158</v>
      </c>
      <c r="V286">
        <v>143.6</v>
      </c>
      <c r="W286">
        <v>149.19999999999999</v>
      </c>
      <c r="X286">
        <v>157.19999999999999</v>
      </c>
      <c r="Y286">
        <v>140.4</v>
      </c>
      <c r="Z286">
        <v>148.4</v>
      </c>
      <c r="AA286">
        <v>158.6</v>
      </c>
      <c r="AB286">
        <v>156.9</v>
      </c>
      <c r="AC286">
        <v>150.69999999999999</v>
      </c>
      <c r="AD286" s="47">
        <v>160.90833333333333</v>
      </c>
      <c r="AE286" s="47">
        <v>149.60000000000002</v>
      </c>
      <c r="AF286" s="47">
        <v>147.80000000000001</v>
      </c>
      <c r="AG286" s="47">
        <v>154.25714285714284</v>
      </c>
      <c r="AH286" s="47">
        <v>167.75</v>
      </c>
      <c r="AI286">
        <v>158.4</v>
      </c>
    </row>
    <row r="287" spans="1:35" x14ac:dyDescent="0.3">
      <c r="A287" t="s">
        <v>30</v>
      </c>
      <c r="B287" s="6">
        <v>2020</v>
      </c>
      <c r="C287" t="s">
        <v>46</v>
      </c>
      <c r="D287">
        <v>144.6</v>
      </c>
      <c r="E287">
        <v>188.5</v>
      </c>
      <c r="F287">
        <v>173.4</v>
      </c>
      <c r="G287">
        <v>154</v>
      </c>
      <c r="H287">
        <v>150</v>
      </c>
      <c r="I287">
        <v>145.9</v>
      </c>
      <c r="J287">
        <v>225.2</v>
      </c>
      <c r="K287">
        <v>159.5</v>
      </c>
      <c r="L287">
        <v>114.4</v>
      </c>
      <c r="M287">
        <v>163.5</v>
      </c>
      <c r="N287">
        <v>153.4</v>
      </c>
      <c r="O287">
        <v>163.6</v>
      </c>
      <c r="P287">
        <v>164.5</v>
      </c>
      <c r="Q287">
        <v>183.6</v>
      </c>
      <c r="R287">
        <v>157</v>
      </c>
      <c r="S287">
        <v>151.6</v>
      </c>
      <c r="T287">
        <v>156.30000000000001</v>
      </c>
      <c r="U287">
        <f>SUM(0,U288)</f>
        <v>158.4</v>
      </c>
      <c r="V287">
        <v>148.69999999999999</v>
      </c>
      <c r="W287">
        <v>153.4</v>
      </c>
      <c r="X287">
        <v>161.6</v>
      </c>
      <c r="Y287">
        <v>146.4</v>
      </c>
      <c r="Z287">
        <v>153.9</v>
      </c>
      <c r="AA287">
        <v>162.9</v>
      </c>
      <c r="AB287">
        <v>156.6</v>
      </c>
      <c r="AC287">
        <v>155.19999999999999</v>
      </c>
      <c r="AD287" s="47">
        <v>161.33333333333334</v>
      </c>
      <c r="AE287" s="47">
        <v>154.30000000000001</v>
      </c>
      <c r="AF287" s="47">
        <v>151.72499999999999</v>
      </c>
      <c r="AG287" s="47">
        <v>156.98571428571427</v>
      </c>
      <c r="AH287" s="47">
        <v>169.39999999999998</v>
      </c>
      <c r="AI287">
        <v>160.69999999999999</v>
      </c>
    </row>
    <row r="288" spans="1:35" x14ac:dyDescent="0.3">
      <c r="A288" t="s">
        <v>33</v>
      </c>
      <c r="B288" s="6">
        <v>2020</v>
      </c>
      <c r="C288" t="s">
        <v>46</v>
      </c>
      <c r="D288">
        <v>149</v>
      </c>
      <c r="E288">
        <v>195.7</v>
      </c>
      <c r="F288">
        <v>178.3</v>
      </c>
      <c r="G288">
        <v>154.19999999999999</v>
      </c>
      <c r="H288">
        <v>140.69999999999999</v>
      </c>
      <c r="I288">
        <v>149.69999999999999</v>
      </c>
      <c r="J288">
        <v>240.9</v>
      </c>
      <c r="K288">
        <v>161.5</v>
      </c>
      <c r="L288">
        <v>117.1</v>
      </c>
      <c r="M288">
        <v>161.9</v>
      </c>
      <c r="N288">
        <v>143.30000000000001</v>
      </c>
      <c r="O288">
        <v>166.1</v>
      </c>
      <c r="P288">
        <v>167</v>
      </c>
      <c r="Q288">
        <v>190.2</v>
      </c>
      <c r="R288">
        <v>151.9</v>
      </c>
      <c r="S288">
        <v>136.69999999999999</v>
      </c>
      <c r="T288">
        <v>149.6</v>
      </c>
      <c r="U288">
        <v>158.4</v>
      </c>
      <c r="V288">
        <v>137.9</v>
      </c>
      <c r="W288">
        <v>145.5</v>
      </c>
      <c r="X288">
        <v>152.9</v>
      </c>
      <c r="Y288">
        <v>135.5</v>
      </c>
      <c r="Z288">
        <v>144.30000000000001</v>
      </c>
      <c r="AA288">
        <v>156.9</v>
      </c>
      <c r="AB288">
        <v>157.9</v>
      </c>
      <c r="AC288">
        <v>146.9</v>
      </c>
      <c r="AD288" s="47">
        <v>163.20000000000002</v>
      </c>
      <c r="AE288" s="47">
        <v>144.30000000000001</v>
      </c>
      <c r="AF288" s="47">
        <v>144.32499999999999</v>
      </c>
      <c r="AG288" s="47">
        <v>155.05714285714288</v>
      </c>
      <c r="AH288" s="47">
        <v>168.55</v>
      </c>
      <c r="AI288">
        <v>156.9</v>
      </c>
    </row>
    <row r="289" spans="1:35" x14ac:dyDescent="0.3">
      <c r="A289" t="s">
        <v>34</v>
      </c>
      <c r="B289" s="6">
        <v>2020</v>
      </c>
      <c r="C289" t="s">
        <v>46</v>
      </c>
      <c r="D289">
        <v>146</v>
      </c>
      <c r="E289">
        <v>191</v>
      </c>
      <c r="F289">
        <v>175.3</v>
      </c>
      <c r="G289">
        <v>154.1</v>
      </c>
      <c r="H289">
        <v>146.6</v>
      </c>
      <c r="I289">
        <v>147.69999999999999</v>
      </c>
      <c r="J289">
        <v>230.5</v>
      </c>
      <c r="K289">
        <v>160.19999999999999</v>
      </c>
      <c r="L289">
        <v>115.3</v>
      </c>
      <c r="M289">
        <v>163</v>
      </c>
      <c r="N289">
        <v>149.19999999999999</v>
      </c>
      <c r="O289">
        <v>164.8</v>
      </c>
      <c r="P289">
        <v>165.4</v>
      </c>
      <c r="Q289">
        <v>185.4</v>
      </c>
      <c r="R289">
        <v>155</v>
      </c>
      <c r="S289">
        <v>145.4</v>
      </c>
      <c r="T289">
        <v>153.6</v>
      </c>
      <c r="U289">
        <v>158.4</v>
      </c>
      <c r="V289">
        <v>144.6</v>
      </c>
      <c r="W289">
        <v>149.69999999999999</v>
      </c>
      <c r="X289">
        <v>158.30000000000001</v>
      </c>
      <c r="Y289">
        <v>140.69999999999999</v>
      </c>
      <c r="Z289">
        <v>148.5</v>
      </c>
      <c r="AA289">
        <v>159.4</v>
      </c>
      <c r="AB289">
        <v>157.1</v>
      </c>
      <c r="AC289">
        <v>151.19999999999999</v>
      </c>
      <c r="AD289" s="47">
        <v>161.97499999999999</v>
      </c>
      <c r="AE289" s="47">
        <v>150.19999999999999</v>
      </c>
      <c r="AF289" s="47">
        <v>148.35</v>
      </c>
      <c r="AG289" s="47">
        <v>154.62857142857141</v>
      </c>
      <c r="AH289" s="47">
        <v>168.3</v>
      </c>
      <c r="AI289">
        <v>158.9</v>
      </c>
    </row>
    <row r="290" spans="1:35" x14ac:dyDescent="0.3">
      <c r="A290" t="s">
        <v>30</v>
      </c>
      <c r="B290" s="6">
        <v>2021</v>
      </c>
      <c r="C290" t="s">
        <v>31</v>
      </c>
      <c r="D290">
        <v>143.4</v>
      </c>
      <c r="E290">
        <v>187.5</v>
      </c>
      <c r="F290">
        <v>173.4</v>
      </c>
      <c r="G290">
        <v>154</v>
      </c>
      <c r="H290">
        <v>154.80000000000001</v>
      </c>
      <c r="I290">
        <v>147</v>
      </c>
      <c r="J290">
        <v>187.8</v>
      </c>
      <c r="K290">
        <v>159.5</v>
      </c>
      <c r="L290">
        <v>113.8</v>
      </c>
      <c r="M290">
        <v>164.5</v>
      </c>
      <c r="N290">
        <v>156.1</v>
      </c>
      <c r="O290">
        <v>164.3</v>
      </c>
      <c r="P290">
        <v>159.6</v>
      </c>
      <c r="Q290">
        <v>184.6</v>
      </c>
      <c r="R290">
        <v>157.5</v>
      </c>
      <c r="S290">
        <v>152.4</v>
      </c>
      <c r="T290">
        <v>156.80000000000001</v>
      </c>
      <c r="U290">
        <f>SUM(0,U291)</f>
        <v>157.69999999999999</v>
      </c>
      <c r="V290">
        <v>150.9</v>
      </c>
      <c r="W290">
        <v>153.9</v>
      </c>
      <c r="X290">
        <v>162.5</v>
      </c>
      <c r="Y290">
        <v>147.5</v>
      </c>
      <c r="Z290">
        <v>155.1</v>
      </c>
      <c r="AA290">
        <v>163.5</v>
      </c>
      <c r="AB290">
        <v>156.19999999999999</v>
      </c>
      <c r="AC290">
        <v>155.9</v>
      </c>
      <c r="AD290" s="47">
        <v>158.84166666666664</v>
      </c>
      <c r="AE290" s="47">
        <v>154.94999999999999</v>
      </c>
      <c r="AF290" s="47">
        <v>152.5</v>
      </c>
      <c r="AG290" s="47">
        <v>157.47142857142856</v>
      </c>
      <c r="AH290" s="47">
        <v>170.25</v>
      </c>
      <c r="AI290">
        <v>158.5</v>
      </c>
    </row>
    <row r="291" spans="1:35" x14ac:dyDescent="0.3">
      <c r="A291" t="s">
        <v>33</v>
      </c>
      <c r="B291" s="6">
        <v>2021</v>
      </c>
      <c r="C291" t="s">
        <v>31</v>
      </c>
      <c r="D291">
        <v>148</v>
      </c>
      <c r="E291">
        <v>194.8</v>
      </c>
      <c r="F291">
        <v>178.4</v>
      </c>
      <c r="G291">
        <v>154.4</v>
      </c>
      <c r="H291">
        <v>144.1</v>
      </c>
      <c r="I291">
        <v>152.6</v>
      </c>
      <c r="J291">
        <v>206.8</v>
      </c>
      <c r="K291">
        <v>162.1</v>
      </c>
      <c r="L291">
        <v>116.3</v>
      </c>
      <c r="M291">
        <v>163</v>
      </c>
      <c r="N291">
        <v>145.9</v>
      </c>
      <c r="O291">
        <v>167.2</v>
      </c>
      <c r="P291">
        <v>163.4</v>
      </c>
      <c r="Q291">
        <v>191.8</v>
      </c>
      <c r="R291">
        <v>152.5</v>
      </c>
      <c r="S291">
        <v>137.30000000000001</v>
      </c>
      <c r="T291">
        <v>150.19999999999999</v>
      </c>
      <c r="U291">
        <v>157.69999999999999</v>
      </c>
      <c r="V291">
        <v>142.9</v>
      </c>
      <c r="W291">
        <v>145.69999999999999</v>
      </c>
      <c r="X291">
        <v>154.1</v>
      </c>
      <c r="Y291">
        <v>136.9</v>
      </c>
      <c r="Z291">
        <v>145.4</v>
      </c>
      <c r="AA291">
        <v>156.1</v>
      </c>
      <c r="AB291">
        <v>157.69999999999999</v>
      </c>
      <c r="AC291">
        <v>147.6</v>
      </c>
      <c r="AD291" s="47">
        <v>161.13333333333335</v>
      </c>
      <c r="AE291" s="47">
        <v>144.9</v>
      </c>
      <c r="AF291" s="47">
        <v>145.80000000000001</v>
      </c>
      <c r="AG291" s="47">
        <v>155.44285714285712</v>
      </c>
      <c r="AH291" s="47">
        <v>169.7</v>
      </c>
      <c r="AI291">
        <v>156</v>
      </c>
    </row>
    <row r="292" spans="1:35" x14ac:dyDescent="0.3">
      <c r="A292" t="s">
        <v>34</v>
      </c>
      <c r="B292" s="6">
        <v>2021</v>
      </c>
      <c r="C292" t="s">
        <v>31</v>
      </c>
      <c r="D292">
        <v>144.9</v>
      </c>
      <c r="E292">
        <v>190.1</v>
      </c>
      <c r="F292">
        <v>175.3</v>
      </c>
      <c r="G292">
        <v>154.1</v>
      </c>
      <c r="H292">
        <v>150.9</v>
      </c>
      <c r="I292">
        <v>149.6</v>
      </c>
      <c r="J292">
        <v>194.2</v>
      </c>
      <c r="K292">
        <v>160.4</v>
      </c>
      <c r="L292">
        <v>114.6</v>
      </c>
      <c r="M292">
        <v>164</v>
      </c>
      <c r="N292">
        <v>151.80000000000001</v>
      </c>
      <c r="O292">
        <v>165.6</v>
      </c>
      <c r="P292">
        <v>161</v>
      </c>
      <c r="Q292">
        <v>186.5</v>
      </c>
      <c r="R292">
        <v>155.5</v>
      </c>
      <c r="S292">
        <v>146.1</v>
      </c>
      <c r="T292">
        <v>154.19999999999999</v>
      </c>
      <c r="U292">
        <v>157.69999999999999</v>
      </c>
      <c r="V292">
        <v>147.9</v>
      </c>
      <c r="W292">
        <v>150</v>
      </c>
      <c r="X292">
        <v>159.30000000000001</v>
      </c>
      <c r="Y292">
        <v>141.9</v>
      </c>
      <c r="Z292">
        <v>149.6</v>
      </c>
      <c r="AA292">
        <v>159.19999999999999</v>
      </c>
      <c r="AB292">
        <v>156.80000000000001</v>
      </c>
      <c r="AC292">
        <v>151.9</v>
      </c>
      <c r="AD292" s="47">
        <v>159.62499999999997</v>
      </c>
      <c r="AE292" s="47">
        <v>150.80000000000001</v>
      </c>
      <c r="AF292" s="47">
        <v>149.375</v>
      </c>
      <c r="AG292" s="47">
        <v>154.87142857142857</v>
      </c>
      <c r="AH292" s="47">
        <v>169.2</v>
      </c>
      <c r="AI292">
        <v>157.30000000000001</v>
      </c>
    </row>
    <row r="293" spans="1:35" x14ac:dyDescent="0.3">
      <c r="A293" t="s">
        <v>30</v>
      </c>
      <c r="B293" s="6">
        <v>2021</v>
      </c>
      <c r="C293" t="s">
        <v>35</v>
      </c>
      <c r="D293">
        <v>142.80000000000001</v>
      </c>
      <c r="E293">
        <v>184</v>
      </c>
      <c r="F293">
        <v>168</v>
      </c>
      <c r="G293">
        <v>154.4</v>
      </c>
      <c r="H293">
        <v>163</v>
      </c>
      <c r="I293">
        <v>147.80000000000001</v>
      </c>
      <c r="J293">
        <v>149.69999999999999</v>
      </c>
      <c r="K293">
        <v>158.30000000000001</v>
      </c>
      <c r="L293">
        <v>111.8</v>
      </c>
      <c r="M293">
        <v>165</v>
      </c>
      <c r="N293">
        <v>160</v>
      </c>
      <c r="O293">
        <v>165.8</v>
      </c>
      <c r="P293">
        <v>154.69999999999999</v>
      </c>
      <c r="Q293">
        <v>186.5</v>
      </c>
      <c r="R293">
        <v>159.1</v>
      </c>
      <c r="S293">
        <v>153.9</v>
      </c>
      <c r="T293">
        <v>158.4</v>
      </c>
      <c r="U293">
        <f>SUM(0,U294)</f>
        <v>159.80000000000001</v>
      </c>
      <c r="V293">
        <v>154.4</v>
      </c>
      <c r="W293">
        <v>154.80000000000001</v>
      </c>
      <c r="X293">
        <v>164.3</v>
      </c>
      <c r="Y293">
        <v>150.19999999999999</v>
      </c>
      <c r="Z293">
        <v>157</v>
      </c>
      <c r="AA293">
        <v>163.6</v>
      </c>
      <c r="AB293">
        <v>155.19999999999999</v>
      </c>
      <c r="AC293">
        <v>157.19999999999999</v>
      </c>
      <c r="AD293" s="47">
        <v>155.88333333333333</v>
      </c>
      <c r="AE293" s="47">
        <v>156.5</v>
      </c>
      <c r="AF293" s="47">
        <v>154.80000000000001</v>
      </c>
      <c r="AG293" s="47">
        <v>157.95714285714286</v>
      </c>
      <c r="AH293" s="47">
        <v>171.85</v>
      </c>
      <c r="AI293">
        <v>156.69999999999999</v>
      </c>
    </row>
    <row r="294" spans="1:35" x14ac:dyDescent="0.3">
      <c r="A294" t="s">
        <v>33</v>
      </c>
      <c r="B294" s="6">
        <v>2021</v>
      </c>
      <c r="C294" t="s">
        <v>35</v>
      </c>
      <c r="D294">
        <v>147.6</v>
      </c>
      <c r="E294">
        <v>191.2</v>
      </c>
      <c r="F294">
        <v>169.9</v>
      </c>
      <c r="G294">
        <v>155.1</v>
      </c>
      <c r="H294">
        <v>151.4</v>
      </c>
      <c r="I294">
        <v>154</v>
      </c>
      <c r="J294">
        <v>180.2</v>
      </c>
      <c r="K294">
        <v>159.80000000000001</v>
      </c>
      <c r="L294">
        <v>114.9</v>
      </c>
      <c r="M294">
        <v>162.5</v>
      </c>
      <c r="N294">
        <v>149.19999999999999</v>
      </c>
      <c r="O294">
        <v>169.4</v>
      </c>
      <c r="P294">
        <v>160.80000000000001</v>
      </c>
      <c r="Q294">
        <v>193.3</v>
      </c>
      <c r="R294">
        <v>154.19999999999999</v>
      </c>
      <c r="S294">
        <v>138.19999999999999</v>
      </c>
      <c r="T294">
        <v>151.80000000000001</v>
      </c>
      <c r="U294">
        <v>159.80000000000001</v>
      </c>
      <c r="V294">
        <v>149.1</v>
      </c>
      <c r="W294">
        <v>146.5</v>
      </c>
      <c r="X294">
        <v>156.30000000000001</v>
      </c>
      <c r="Y294">
        <v>140.5</v>
      </c>
      <c r="Z294">
        <v>147.30000000000001</v>
      </c>
      <c r="AA294">
        <v>156.6</v>
      </c>
      <c r="AB294">
        <v>156.69999999999999</v>
      </c>
      <c r="AC294">
        <v>149.30000000000001</v>
      </c>
      <c r="AD294" s="47">
        <v>158.76666666666668</v>
      </c>
      <c r="AE294" s="47">
        <v>146.19999999999999</v>
      </c>
      <c r="AF294" s="47">
        <v>148.97499999999999</v>
      </c>
      <c r="AG294" s="47">
        <v>156.09999999999997</v>
      </c>
      <c r="AH294" s="47">
        <v>171.3</v>
      </c>
      <c r="AI294">
        <v>156.5</v>
      </c>
    </row>
    <row r="295" spans="1:35" x14ac:dyDescent="0.3">
      <c r="A295" t="s">
        <v>34</v>
      </c>
      <c r="B295" s="6">
        <v>2021</v>
      </c>
      <c r="C295" t="s">
        <v>35</v>
      </c>
      <c r="D295">
        <v>144.30000000000001</v>
      </c>
      <c r="E295">
        <v>186.5</v>
      </c>
      <c r="F295">
        <v>168.7</v>
      </c>
      <c r="G295">
        <v>154.69999999999999</v>
      </c>
      <c r="H295">
        <v>158.69999999999999</v>
      </c>
      <c r="I295">
        <v>150.69999999999999</v>
      </c>
      <c r="J295">
        <v>160</v>
      </c>
      <c r="K295">
        <v>158.80000000000001</v>
      </c>
      <c r="L295">
        <v>112.8</v>
      </c>
      <c r="M295">
        <v>164.2</v>
      </c>
      <c r="N295">
        <v>155.5</v>
      </c>
      <c r="O295">
        <v>167.5</v>
      </c>
      <c r="P295">
        <v>156.9</v>
      </c>
      <c r="Q295">
        <v>188.3</v>
      </c>
      <c r="R295">
        <v>157.19999999999999</v>
      </c>
      <c r="S295">
        <v>147.4</v>
      </c>
      <c r="T295">
        <v>155.80000000000001</v>
      </c>
      <c r="U295">
        <v>159.80000000000001</v>
      </c>
      <c r="V295">
        <v>152.4</v>
      </c>
      <c r="W295">
        <v>150.9</v>
      </c>
      <c r="X295">
        <v>161.30000000000001</v>
      </c>
      <c r="Y295">
        <v>145.1</v>
      </c>
      <c r="Z295">
        <v>151.5</v>
      </c>
      <c r="AA295">
        <v>159.5</v>
      </c>
      <c r="AB295">
        <v>155.80000000000001</v>
      </c>
      <c r="AC295">
        <v>153.4</v>
      </c>
      <c r="AD295" s="47">
        <v>156.86666666666667</v>
      </c>
      <c r="AE295" s="47">
        <v>152.30000000000001</v>
      </c>
      <c r="AF295" s="47">
        <v>152.05000000000001</v>
      </c>
      <c r="AG295" s="47">
        <v>155.52857142857144</v>
      </c>
      <c r="AH295" s="47">
        <v>170.85000000000002</v>
      </c>
      <c r="AI295">
        <v>156.6</v>
      </c>
    </row>
    <row r="296" spans="1:35" x14ac:dyDescent="0.3">
      <c r="A296" t="s">
        <v>30</v>
      </c>
      <c r="B296" s="6">
        <v>2021</v>
      </c>
      <c r="C296" t="s">
        <v>36</v>
      </c>
      <c r="D296">
        <v>142.5</v>
      </c>
      <c r="E296">
        <v>189.4</v>
      </c>
      <c r="F296">
        <v>163.19999999999999</v>
      </c>
      <c r="G296">
        <v>154.5</v>
      </c>
      <c r="H296">
        <v>168.2</v>
      </c>
      <c r="I296">
        <v>150.5</v>
      </c>
      <c r="J296">
        <v>141</v>
      </c>
      <c r="K296">
        <v>159.19999999999999</v>
      </c>
      <c r="L296">
        <v>111.7</v>
      </c>
      <c r="M296">
        <v>164</v>
      </c>
      <c r="N296">
        <v>160.6</v>
      </c>
      <c r="O296">
        <v>166.4</v>
      </c>
      <c r="P296">
        <v>154.5</v>
      </c>
      <c r="Q296">
        <v>186.1</v>
      </c>
      <c r="R296">
        <v>159.6</v>
      </c>
      <c r="S296">
        <v>154.4</v>
      </c>
      <c r="T296">
        <v>158.9</v>
      </c>
      <c r="U296">
        <f>SUM(0,U297)</f>
        <v>159.9</v>
      </c>
      <c r="V296">
        <v>156</v>
      </c>
      <c r="W296">
        <v>154.80000000000001</v>
      </c>
      <c r="X296">
        <v>164.6</v>
      </c>
      <c r="Y296">
        <v>151.30000000000001</v>
      </c>
      <c r="Z296">
        <v>157.80000000000001</v>
      </c>
      <c r="AA296">
        <v>163.80000000000001</v>
      </c>
      <c r="AB296">
        <v>153.1</v>
      </c>
      <c r="AC296">
        <v>157.30000000000001</v>
      </c>
      <c r="AD296" s="47">
        <v>155.93333333333334</v>
      </c>
      <c r="AE296" s="47">
        <v>157</v>
      </c>
      <c r="AF296" s="47">
        <v>155.5</v>
      </c>
      <c r="AG296" s="47">
        <v>158.01428571428571</v>
      </c>
      <c r="AH296" s="47">
        <v>171.7</v>
      </c>
      <c r="AI296">
        <v>156.69999999999999</v>
      </c>
    </row>
    <row r="297" spans="1:35" x14ac:dyDescent="0.3">
      <c r="A297" t="s">
        <v>33</v>
      </c>
      <c r="B297" s="6">
        <v>2021</v>
      </c>
      <c r="C297" t="s">
        <v>36</v>
      </c>
      <c r="D297">
        <v>147.5</v>
      </c>
      <c r="E297">
        <v>197.5</v>
      </c>
      <c r="F297">
        <v>164.7</v>
      </c>
      <c r="G297">
        <v>155.6</v>
      </c>
      <c r="H297">
        <v>156.4</v>
      </c>
      <c r="I297">
        <v>157.30000000000001</v>
      </c>
      <c r="J297">
        <v>166.1</v>
      </c>
      <c r="K297">
        <v>161.1</v>
      </c>
      <c r="L297">
        <v>114.3</v>
      </c>
      <c r="M297">
        <v>162.6</v>
      </c>
      <c r="N297">
        <v>150.69999999999999</v>
      </c>
      <c r="O297">
        <v>170.3</v>
      </c>
      <c r="P297">
        <v>160.4</v>
      </c>
      <c r="Q297">
        <v>193.5</v>
      </c>
      <c r="R297">
        <v>155.1</v>
      </c>
      <c r="S297">
        <v>138.69999999999999</v>
      </c>
      <c r="T297">
        <v>152.6</v>
      </c>
      <c r="U297">
        <v>159.9</v>
      </c>
      <c r="V297">
        <v>154.80000000000001</v>
      </c>
      <c r="W297">
        <v>147.19999999999999</v>
      </c>
      <c r="X297">
        <v>156.9</v>
      </c>
      <c r="Y297">
        <v>141.69999999999999</v>
      </c>
      <c r="Z297">
        <v>148.6</v>
      </c>
      <c r="AA297">
        <v>157.6</v>
      </c>
      <c r="AB297">
        <v>154.9</v>
      </c>
      <c r="AC297">
        <v>150</v>
      </c>
      <c r="AD297" s="47">
        <v>158.67499999999998</v>
      </c>
      <c r="AE297" s="47">
        <v>146.89999999999998</v>
      </c>
      <c r="AF297" s="47">
        <v>150.9</v>
      </c>
      <c r="AG297" s="47">
        <v>156.1</v>
      </c>
      <c r="AH297" s="47">
        <v>171.75</v>
      </c>
      <c r="AI297">
        <v>156.9</v>
      </c>
    </row>
    <row r="298" spans="1:35" x14ac:dyDescent="0.3">
      <c r="A298" t="s">
        <v>34</v>
      </c>
      <c r="B298" s="6">
        <v>2021</v>
      </c>
      <c r="C298" t="s">
        <v>36</v>
      </c>
      <c r="D298">
        <v>144.1</v>
      </c>
      <c r="E298">
        <v>192.2</v>
      </c>
      <c r="F298">
        <v>163.80000000000001</v>
      </c>
      <c r="G298">
        <v>154.9</v>
      </c>
      <c r="H298">
        <v>163.9</v>
      </c>
      <c r="I298">
        <v>153.69999999999999</v>
      </c>
      <c r="J298">
        <v>149.5</v>
      </c>
      <c r="K298">
        <v>159.80000000000001</v>
      </c>
      <c r="L298">
        <v>112.6</v>
      </c>
      <c r="M298">
        <v>163.5</v>
      </c>
      <c r="N298">
        <v>156.5</v>
      </c>
      <c r="O298">
        <v>168.2</v>
      </c>
      <c r="P298">
        <v>156.69999999999999</v>
      </c>
      <c r="Q298">
        <v>188.1</v>
      </c>
      <c r="R298">
        <v>157.80000000000001</v>
      </c>
      <c r="S298">
        <v>147.9</v>
      </c>
      <c r="T298">
        <v>156.4</v>
      </c>
      <c r="U298">
        <v>159.9</v>
      </c>
      <c r="V298">
        <v>155.5</v>
      </c>
      <c r="W298">
        <v>151.19999999999999</v>
      </c>
      <c r="X298">
        <v>161.69999999999999</v>
      </c>
      <c r="Y298">
        <v>146.19999999999999</v>
      </c>
      <c r="Z298">
        <v>152.6</v>
      </c>
      <c r="AA298">
        <v>160.19999999999999</v>
      </c>
      <c r="AB298">
        <v>153.80000000000001</v>
      </c>
      <c r="AC298">
        <v>153.80000000000001</v>
      </c>
      <c r="AD298" s="47">
        <v>156.89166666666665</v>
      </c>
      <c r="AE298" s="47">
        <v>152.85000000000002</v>
      </c>
      <c r="AF298" s="47">
        <v>153.19999999999999</v>
      </c>
      <c r="AG298" s="47">
        <v>155.62857142857141</v>
      </c>
      <c r="AH298" s="47">
        <v>170.95</v>
      </c>
      <c r="AI298">
        <v>156.80000000000001</v>
      </c>
    </row>
    <row r="299" spans="1:35" x14ac:dyDescent="0.3">
      <c r="A299" t="s">
        <v>30</v>
      </c>
      <c r="B299" s="6">
        <v>2021</v>
      </c>
      <c r="C299" t="s">
        <v>37</v>
      </c>
      <c r="D299">
        <v>142.69999999999999</v>
      </c>
      <c r="E299">
        <v>195.5</v>
      </c>
      <c r="F299">
        <v>163.4</v>
      </c>
      <c r="G299">
        <v>155</v>
      </c>
      <c r="H299">
        <v>175.2</v>
      </c>
      <c r="I299">
        <v>160.6</v>
      </c>
      <c r="J299">
        <v>135.1</v>
      </c>
      <c r="K299">
        <v>161.1</v>
      </c>
      <c r="L299">
        <v>112.2</v>
      </c>
      <c r="M299">
        <v>164.4</v>
      </c>
      <c r="N299">
        <v>161.9</v>
      </c>
      <c r="O299">
        <v>166.8</v>
      </c>
      <c r="P299">
        <v>155.6</v>
      </c>
      <c r="Q299">
        <v>186.8</v>
      </c>
      <c r="R299">
        <v>160.69999999999999</v>
      </c>
      <c r="S299">
        <v>155.1</v>
      </c>
      <c r="T299">
        <v>159.9</v>
      </c>
      <c r="U299">
        <f>SUM(0,U300)</f>
        <v>161.4</v>
      </c>
      <c r="V299">
        <v>156</v>
      </c>
      <c r="W299">
        <v>155.5</v>
      </c>
      <c r="X299">
        <v>165.3</v>
      </c>
      <c r="Y299">
        <v>151.69999999999999</v>
      </c>
      <c r="Z299">
        <v>158.6</v>
      </c>
      <c r="AA299">
        <v>164.1</v>
      </c>
      <c r="AB299">
        <v>154.6</v>
      </c>
      <c r="AC299">
        <v>158</v>
      </c>
      <c r="AD299" s="47">
        <v>157.82500000000002</v>
      </c>
      <c r="AE299" s="47">
        <v>157.89999999999998</v>
      </c>
      <c r="AF299" s="47">
        <v>156.14999999999998</v>
      </c>
      <c r="AG299" s="47">
        <v>158.45714285714286</v>
      </c>
      <c r="AH299" s="47">
        <v>172.4</v>
      </c>
      <c r="AI299">
        <v>157.6</v>
      </c>
    </row>
    <row r="300" spans="1:35" x14ac:dyDescent="0.3">
      <c r="A300" t="s">
        <v>33</v>
      </c>
      <c r="B300" s="6">
        <v>2021</v>
      </c>
      <c r="C300" t="s">
        <v>37</v>
      </c>
      <c r="D300">
        <v>147.6</v>
      </c>
      <c r="E300">
        <v>202.5</v>
      </c>
      <c r="F300">
        <v>166.4</v>
      </c>
      <c r="G300">
        <v>156</v>
      </c>
      <c r="H300">
        <v>161.4</v>
      </c>
      <c r="I300">
        <v>168.8</v>
      </c>
      <c r="J300">
        <v>161.6</v>
      </c>
      <c r="K300">
        <v>162.80000000000001</v>
      </c>
      <c r="L300">
        <v>114.8</v>
      </c>
      <c r="M300">
        <v>162.80000000000001</v>
      </c>
      <c r="N300">
        <v>151.5</v>
      </c>
      <c r="O300">
        <v>171.4</v>
      </c>
      <c r="P300">
        <v>162</v>
      </c>
      <c r="Q300">
        <v>194.4</v>
      </c>
      <c r="R300">
        <v>155.9</v>
      </c>
      <c r="S300">
        <v>139.30000000000001</v>
      </c>
      <c r="T300">
        <v>153.4</v>
      </c>
      <c r="U300">
        <v>161.4</v>
      </c>
      <c r="V300">
        <v>154.9</v>
      </c>
      <c r="W300">
        <v>147.6</v>
      </c>
      <c r="X300">
        <v>157.5</v>
      </c>
      <c r="Y300">
        <v>142.1</v>
      </c>
      <c r="Z300">
        <v>149.1</v>
      </c>
      <c r="AA300">
        <v>157.6</v>
      </c>
      <c r="AB300">
        <v>156.6</v>
      </c>
      <c r="AC300">
        <v>150.5</v>
      </c>
      <c r="AD300" s="47">
        <v>160.63333333333333</v>
      </c>
      <c r="AE300" s="47">
        <v>147.60000000000002</v>
      </c>
      <c r="AF300" s="47">
        <v>151.5</v>
      </c>
      <c r="AG300" s="47">
        <v>156.87142857142859</v>
      </c>
      <c r="AH300" s="47">
        <v>172.45</v>
      </c>
      <c r="AI300">
        <v>158</v>
      </c>
    </row>
    <row r="301" spans="1:35" x14ac:dyDescent="0.3">
      <c r="A301" t="s">
        <v>34</v>
      </c>
      <c r="B301" s="6">
        <v>2021</v>
      </c>
      <c r="C301" t="s">
        <v>37</v>
      </c>
      <c r="D301">
        <v>144.30000000000001</v>
      </c>
      <c r="E301">
        <v>198</v>
      </c>
      <c r="F301">
        <v>164.6</v>
      </c>
      <c r="G301">
        <v>155.4</v>
      </c>
      <c r="H301">
        <v>170.1</v>
      </c>
      <c r="I301">
        <v>164.4</v>
      </c>
      <c r="J301">
        <v>144.1</v>
      </c>
      <c r="K301">
        <v>161.69999999999999</v>
      </c>
      <c r="L301">
        <v>113.1</v>
      </c>
      <c r="M301">
        <v>163.9</v>
      </c>
      <c r="N301">
        <v>157.6</v>
      </c>
      <c r="O301">
        <v>168.9</v>
      </c>
      <c r="P301">
        <v>158</v>
      </c>
      <c r="Q301">
        <v>188.8</v>
      </c>
      <c r="R301">
        <v>158.80000000000001</v>
      </c>
      <c r="S301">
        <v>148.5</v>
      </c>
      <c r="T301">
        <v>157.30000000000001</v>
      </c>
      <c r="U301">
        <v>161.4</v>
      </c>
      <c r="V301">
        <v>155.6</v>
      </c>
      <c r="W301">
        <v>151.80000000000001</v>
      </c>
      <c r="X301">
        <v>162.30000000000001</v>
      </c>
      <c r="Y301">
        <v>146.6</v>
      </c>
      <c r="Z301">
        <v>153.19999999999999</v>
      </c>
      <c r="AA301">
        <v>160.30000000000001</v>
      </c>
      <c r="AB301">
        <v>155.4</v>
      </c>
      <c r="AC301">
        <v>154.4</v>
      </c>
      <c r="AD301" s="47">
        <v>158.84166666666667</v>
      </c>
      <c r="AE301" s="47">
        <v>153.65</v>
      </c>
      <c r="AF301" s="47">
        <v>153.85</v>
      </c>
      <c r="AG301" s="47">
        <v>156.35714285714286</v>
      </c>
      <c r="AH301" s="47">
        <v>171.60000000000002</v>
      </c>
      <c r="AI301">
        <v>157.80000000000001</v>
      </c>
    </row>
    <row r="302" spans="1:35" x14ac:dyDescent="0.3">
      <c r="A302" t="s">
        <v>30</v>
      </c>
      <c r="B302" s="6">
        <v>2021</v>
      </c>
      <c r="C302" t="s">
        <v>38</v>
      </c>
      <c r="D302">
        <v>145.1</v>
      </c>
      <c r="E302">
        <v>198.5</v>
      </c>
      <c r="F302">
        <v>168.6</v>
      </c>
      <c r="G302">
        <v>155.80000000000001</v>
      </c>
      <c r="H302">
        <v>184.4</v>
      </c>
      <c r="I302">
        <v>162.30000000000001</v>
      </c>
      <c r="J302">
        <v>138.4</v>
      </c>
      <c r="K302">
        <v>165.1</v>
      </c>
      <c r="L302">
        <v>114.3</v>
      </c>
      <c r="M302">
        <v>169.7</v>
      </c>
      <c r="N302">
        <v>164.6</v>
      </c>
      <c r="O302">
        <v>169.8</v>
      </c>
      <c r="P302">
        <v>158.69999999999999</v>
      </c>
      <c r="Q302">
        <v>189.6</v>
      </c>
      <c r="R302">
        <v>165.3</v>
      </c>
      <c r="S302">
        <v>160.6</v>
      </c>
      <c r="T302">
        <v>164.5</v>
      </c>
      <c r="U302">
        <f>SUM(0,U303)</f>
        <v>161.6</v>
      </c>
      <c r="V302">
        <v>161.69999999999999</v>
      </c>
      <c r="W302">
        <v>158.80000000000001</v>
      </c>
      <c r="X302">
        <v>169.1</v>
      </c>
      <c r="Y302">
        <v>153.19999999999999</v>
      </c>
      <c r="Z302">
        <v>160</v>
      </c>
      <c r="AA302">
        <v>167.6</v>
      </c>
      <c r="AB302">
        <v>159.30000000000001</v>
      </c>
      <c r="AC302">
        <v>161.1</v>
      </c>
      <c r="AD302" s="47">
        <v>161.38333333333333</v>
      </c>
      <c r="AE302" s="47">
        <v>162.94999999999999</v>
      </c>
      <c r="AF302" s="47">
        <v>158.82499999999999</v>
      </c>
      <c r="AG302" s="47">
        <v>160.70000000000002</v>
      </c>
      <c r="AH302" s="47">
        <v>175.35</v>
      </c>
      <c r="AI302">
        <v>161.1</v>
      </c>
    </row>
    <row r="303" spans="1:35" x14ac:dyDescent="0.3">
      <c r="A303" t="s">
        <v>33</v>
      </c>
      <c r="B303" s="6">
        <v>2021</v>
      </c>
      <c r="C303" t="s">
        <v>38</v>
      </c>
      <c r="D303">
        <v>148.80000000000001</v>
      </c>
      <c r="E303">
        <v>204.3</v>
      </c>
      <c r="F303">
        <v>173</v>
      </c>
      <c r="G303">
        <v>156.5</v>
      </c>
      <c r="H303">
        <v>168.8</v>
      </c>
      <c r="I303">
        <v>172.5</v>
      </c>
      <c r="J303">
        <v>166.5</v>
      </c>
      <c r="K303">
        <v>165.9</v>
      </c>
      <c r="L303">
        <v>115.9</v>
      </c>
      <c r="M303">
        <v>165.2</v>
      </c>
      <c r="N303">
        <v>152</v>
      </c>
      <c r="O303">
        <v>171.1</v>
      </c>
      <c r="P303">
        <v>164.2</v>
      </c>
      <c r="Q303">
        <v>198.2</v>
      </c>
      <c r="R303">
        <v>156.5</v>
      </c>
      <c r="S303">
        <v>140.19999999999999</v>
      </c>
      <c r="T303">
        <v>154.1</v>
      </c>
      <c r="U303">
        <v>161.6</v>
      </c>
      <c r="V303">
        <v>155.5</v>
      </c>
      <c r="W303">
        <v>150.1</v>
      </c>
      <c r="X303">
        <v>160.4</v>
      </c>
      <c r="Y303">
        <v>145</v>
      </c>
      <c r="Z303">
        <v>152.6</v>
      </c>
      <c r="AA303">
        <v>156.6</v>
      </c>
      <c r="AB303">
        <v>157.5</v>
      </c>
      <c r="AC303">
        <v>152.30000000000001</v>
      </c>
      <c r="AD303" s="47">
        <v>163.37500000000003</v>
      </c>
      <c r="AE303" s="47">
        <v>148.35</v>
      </c>
      <c r="AF303" s="47">
        <v>153.05000000000001</v>
      </c>
      <c r="AG303" s="47">
        <v>159.14285714285714</v>
      </c>
      <c r="AH303" s="47">
        <v>175.25</v>
      </c>
      <c r="AI303">
        <v>159.5</v>
      </c>
    </row>
    <row r="304" spans="1:35" x14ac:dyDescent="0.3">
      <c r="A304" t="s">
        <v>34</v>
      </c>
      <c r="B304" s="6">
        <v>2021</v>
      </c>
      <c r="C304" t="s">
        <v>38</v>
      </c>
      <c r="D304">
        <v>146.30000000000001</v>
      </c>
      <c r="E304">
        <v>200.5</v>
      </c>
      <c r="F304">
        <v>170.3</v>
      </c>
      <c r="G304">
        <v>156.1</v>
      </c>
      <c r="H304">
        <v>178.7</v>
      </c>
      <c r="I304">
        <v>167.1</v>
      </c>
      <c r="J304">
        <v>147.9</v>
      </c>
      <c r="K304">
        <v>165.4</v>
      </c>
      <c r="L304">
        <v>114.8</v>
      </c>
      <c r="M304">
        <v>168.2</v>
      </c>
      <c r="N304">
        <v>159.30000000000001</v>
      </c>
      <c r="O304">
        <v>170.4</v>
      </c>
      <c r="P304">
        <v>160.69999999999999</v>
      </c>
      <c r="Q304">
        <v>191.9</v>
      </c>
      <c r="R304">
        <v>161.80000000000001</v>
      </c>
      <c r="S304">
        <v>152.1</v>
      </c>
      <c r="T304">
        <v>160.4</v>
      </c>
      <c r="U304">
        <v>161.6</v>
      </c>
      <c r="V304">
        <v>159.4</v>
      </c>
      <c r="W304">
        <v>154.69999999999999</v>
      </c>
      <c r="X304">
        <v>165.8</v>
      </c>
      <c r="Y304">
        <v>148.9</v>
      </c>
      <c r="Z304">
        <v>155.80000000000001</v>
      </c>
      <c r="AA304">
        <v>161.19999999999999</v>
      </c>
      <c r="AB304">
        <v>158.6</v>
      </c>
      <c r="AC304">
        <v>156.80000000000001</v>
      </c>
      <c r="AD304" s="47">
        <v>162.08333333333334</v>
      </c>
      <c r="AE304" s="47">
        <v>156.94999999999999</v>
      </c>
      <c r="AF304" s="47">
        <v>156.15</v>
      </c>
      <c r="AG304" s="47">
        <v>158.29999999999998</v>
      </c>
      <c r="AH304" s="47">
        <v>174.35000000000002</v>
      </c>
      <c r="AI304">
        <v>160.4</v>
      </c>
    </row>
    <row r="305" spans="1:35" x14ac:dyDescent="0.3">
      <c r="A305" t="s">
        <v>30</v>
      </c>
      <c r="B305" s="6">
        <v>2021</v>
      </c>
      <c r="C305" t="s">
        <v>39</v>
      </c>
      <c r="D305">
        <v>145.6</v>
      </c>
      <c r="E305">
        <v>200.1</v>
      </c>
      <c r="F305">
        <v>179.3</v>
      </c>
      <c r="G305">
        <v>156.1</v>
      </c>
      <c r="H305">
        <v>190.4</v>
      </c>
      <c r="I305">
        <v>158.6</v>
      </c>
      <c r="J305">
        <v>144.69999999999999</v>
      </c>
      <c r="K305">
        <v>165.5</v>
      </c>
      <c r="L305">
        <v>114.6</v>
      </c>
      <c r="M305">
        <v>170</v>
      </c>
      <c r="N305">
        <v>165.5</v>
      </c>
      <c r="O305">
        <v>171.7</v>
      </c>
      <c r="P305">
        <v>160.5</v>
      </c>
      <c r="Q305">
        <v>189.1</v>
      </c>
      <c r="R305">
        <v>165.3</v>
      </c>
      <c r="S305">
        <v>159.9</v>
      </c>
      <c r="T305">
        <v>164.6</v>
      </c>
      <c r="U305">
        <f>SUM(0,U306)</f>
        <v>160.5</v>
      </c>
      <c r="V305">
        <v>162.1</v>
      </c>
      <c r="W305">
        <v>159.19999999999999</v>
      </c>
      <c r="X305">
        <v>169.7</v>
      </c>
      <c r="Y305">
        <v>154.19999999999999</v>
      </c>
      <c r="Z305">
        <v>160.4</v>
      </c>
      <c r="AA305">
        <v>166.8</v>
      </c>
      <c r="AB305">
        <v>159.4</v>
      </c>
      <c r="AC305">
        <v>161.5</v>
      </c>
      <c r="AD305" s="47">
        <v>163.50833333333333</v>
      </c>
      <c r="AE305" s="47">
        <v>162.60000000000002</v>
      </c>
      <c r="AF305" s="47">
        <v>159</v>
      </c>
      <c r="AG305" s="47">
        <v>161.70000000000002</v>
      </c>
      <c r="AH305" s="47">
        <v>175.3</v>
      </c>
      <c r="AI305">
        <v>162.1</v>
      </c>
    </row>
    <row r="306" spans="1:35" x14ac:dyDescent="0.3">
      <c r="A306" t="s">
        <v>33</v>
      </c>
      <c r="B306" s="6">
        <v>2021</v>
      </c>
      <c r="C306" t="s">
        <v>39</v>
      </c>
      <c r="D306">
        <v>149.19999999999999</v>
      </c>
      <c r="E306">
        <v>205.5</v>
      </c>
      <c r="F306">
        <v>182.8</v>
      </c>
      <c r="G306">
        <v>156.5</v>
      </c>
      <c r="H306">
        <v>172.2</v>
      </c>
      <c r="I306">
        <v>171.5</v>
      </c>
      <c r="J306">
        <v>176.2</v>
      </c>
      <c r="K306">
        <v>166.9</v>
      </c>
      <c r="L306">
        <v>116.1</v>
      </c>
      <c r="M306">
        <v>165.5</v>
      </c>
      <c r="N306">
        <v>152.30000000000001</v>
      </c>
      <c r="O306">
        <v>173.3</v>
      </c>
      <c r="P306">
        <v>166.2</v>
      </c>
      <c r="Q306">
        <v>195.6</v>
      </c>
      <c r="R306">
        <v>157.30000000000001</v>
      </c>
      <c r="S306">
        <v>140.5</v>
      </c>
      <c r="T306">
        <v>154.80000000000001</v>
      </c>
      <c r="U306">
        <v>160.5</v>
      </c>
      <c r="V306">
        <v>156.1</v>
      </c>
      <c r="W306">
        <v>149.80000000000001</v>
      </c>
      <c r="X306">
        <v>160.80000000000001</v>
      </c>
      <c r="Y306">
        <v>147.5</v>
      </c>
      <c r="Z306">
        <v>150.69999999999999</v>
      </c>
      <c r="AA306">
        <v>158.1</v>
      </c>
      <c r="AB306">
        <v>158</v>
      </c>
      <c r="AC306">
        <v>153.4</v>
      </c>
      <c r="AD306" s="47">
        <v>165.66666666666666</v>
      </c>
      <c r="AE306" s="47">
        <v>148.9</v>
      </c>
      <c r="AF306" s="47">
        <v>153.47500000000002</v>
      </c>
      <c r="AG306" s="47">
        <v>159.17142857142861</v>
      </c>
      <c r="AH306" s="47">
        <v>174.5</v>
      </c>
      <c r="AI306">
        <v>160.4</v>
      </c>
    </row>
    <row r="307" spans="1:35" x14ac:dyDescent="0.3">
      <c r="A307" t="s">
        <v>34</v>
      </c>
      <c r="B307" s="6">
        <v>2021</v>
      </c>
      <c r="C307" t="s">
        <v>39</v>
      </c>
      <c r="D307">
        <v>146.69999999999999</v>
      </c>
      <c r="E307">
        <v>202</v>
      </c>
      <c r="F307">
        <v>180.7</v>
      </c>
      <c r="G307">
        <v>156.19999999999999</v>
      </c>
      <c r="H307">
        <v>183.7</v>
      </c>
      <c r="I307">
        <v>164.6</v>
      </c>
      <c r="J307">
        <v>155.4</v>
      </c>
      <c r="K307">
        <v>166</v>
      </c>
      <c r="L307">
        <v>115.1</v>
      </c>
      <c r="M307">
        <v>168.5</v>
      </c>
      <c r="N307">
        <v>160</v>
      </c>
      <c r="O307">
        <v>172.4</v>
      </c>
      <c r="P307">
        <v>162.6</v>
      </c>
      <c r="Q307">
        <v>190.8</v>
      </c>
      <c r="R307">
        <v>162.19999999999999</v>
      </c>
      <c r="S307">
        <v>151.80000000000001</v>
      </c>
      <c r="T307">
        <v>160.69999999999999</v>
      </c>
      <c r="U307">
        <v>160.5</v>
      </c>
      <c r="V307">
        <v>159.80000000000001</v>
      </c>
      <c r="W307">
        <v>154.80000000000001</v>
      </c>
      <c r="X307">
        <v>166.3</v>
      </c>
      <c r="Y307">
        <v>150.69999999999999</v>
      </c>
      <c r="Z307">
        <v>154.9</v>
      </c>
      <c r="AA307">
        <v>161.69999999999999</v>
      </c>
      <c r="AB307">
        <v>158.80000000000001</v>
      </c>
      <c r="AC307">
        <v>157.6</v>
      </c>
      <c r="AD307" s="47">
        <v>164.27500000000001</v>
      </c>
      <c r="AE307" s="47">
        <v>157</v>
      </c>
      <c r="AF307" s="47">
        <v>156.44999999999999</v>
      </c>
      <c r="AG307" s="47">
        <v>158.35714285714286</v>
      </c>
      <c r="AH307" s="47">
        <v>174.2</v>
      </c>
      <c r="AI307">
        <v>161.30000000000001</v>
      </c>
    </row>
    <row r="308" spans="1:35" x14ac:dyDescent="0.3">
      <c r="A308" t="s">
        <v>30</v>
      </c>
      <c r="B308" s="6">
        <v>2021</v>
      </c>
      <c r="C308" t="s">
        <v>40</v>
      </c>
      <c r="D308">
        <v>145.1</v>
      </c>
      <c r="E308">
        <v>204.5</v>
      </c>
      <c r="F308">
        <v>180.4</v>
      </c>
      <c r="G308">
        <v>157.1</v>
      </c>
      <c r="H308">
        <v>188.7</v>
      </c>
      <c r="I308">
        <v>157.69999999999999</v>
      </c>
      <c r="J308">
        <v>152.80000000000001</v>
      </c>
      <c r="K308">
        <v>163.6</v>
      </c>
      <c r="L308">
        <v>113.9</v>
      </c>
      <c r="M308">
        <v>169.7</v>
      </c>
      <c r="N308">
        <v>166.2</v>
      </c>
      <c r="O308">
        <v>171</v>
      </c>
      <c r="P308">
        <v>161.69999999999999</v>
      </c>
      <c r="Q308">
        <v>189.7</v>
      </c>
      <c r="R308">
        <v>166</v>
      </c>
      <c r="S308">
        <v>161.1</v>
      </c>
      <c r="T308">
        <v>165.3</v>
      </c>
      <c r="U308">
        <f>SUM(0,U309)</f>
        <v>161.5</v>
      </c>
      <c r="V308">
        <v>162.5</v>
      </c>
      <c r="W308">
        <v>160.30000000000001</v>
      </c>
      <c r="X308">
        <v>170.4</v>
      </c>
      <c r="Y308">
        <v>157.1</v>
      </c>
      <c r="Z308">
        <v>160.69999999999999</v>
      </c>
      <c r="AA308">
        <v>167.2</v>
      </c>
      <c r="AB308">
        <v>160.4</v>
      </c>
      <c r="AC308">
        <v>162.80000000000001</v>
      </c>
      <c r="AD308" s="47">
        <v>164.22499999999999</v>
      </c>
      <c r="AE308" s="47">
        <v>163.55000000000001</v>
      </c>
      <c r="AF308" s="47">
        <v>160.35</v>
      </c>
      <c r="AG308" s="47">
        <v>162.01428571428573</v>
      </c>
      <c r="AH308" s="47">
        <v>176.25</v>
      </c>
      <c r="AI308">
        <v>163.19999999999999</v>
      </c>
    </row>
    <row r="309" spans="1:35" x14ac:dyDescent="0.3">
      <c r="A309" t="s">
        <v>33</v>
      </c>
      <c r="B309" s="6">
        <v>2021</v>
      </c>
      <c r="C309" t="s">
        <v>40</v>
      </c>
      <c r="D309">
        <v>149.1</v>
      </c>
      <c r="E309">
        <v>210.9</v>
      </c>
      <c r="F309">
        <v>185</v>
      </c>
      <c r="G309">
        <v>158.19999999999999</v>
      </c>
      <c r="H309">
        <v>170.6</v>
      </c>
      <c r="I309">
        <v>170.9</v>
      </c>
      <c r="J309">
        <v>186.4</v>
      </c>
      <c r="K309">
        <v>164.7</v>
      </c>
      <c r="L309">
        <v>115.7</v>
      </c>
      <c r="M309">
        <v>165.5</v>
      </c>
      <c r="N309">
        <v>153.4</v>
      </c>
      <c r="O309">
        <v>173.5</v>
      </c>
      <c r="P309">
        <v>167.9</v>
      </c>
      <c r="Q309">
        <v>195.5</v>
      </c>
      <c r="R309">
        <v>157.9</v>
      </c>
      <c r="S309">
        <v>141.9</v>
      </c>
      <c r="T309">
        <v>155.5</v>
      </c>
      <c r="U309">
        <v>161.5</v>
      </c>
      <c r="V309">
        <v>157.69999999999999</v>
      </c>
      <c r="W309">
        <v>150.69999999999999</v>
      </c>
      <c r="X309">
        <v>161.5</v>
      </c>
      <c r="Y309">
        <v>149.5</v>
      </c>
      <c r="Z309">
        <v>151.19999999999999</v>
      </c>
      <c r="AA309">
        <v>160.30000000000001</v>
      </c>
      <c r="AB309">
        <v>159.6</v>
      </c>
      <c r="AC309">
        <v>155</v>
      </c>
      <c r="AD309" s="47">
        <v>166.9916666666667</v>
      </c>
      <c r="AE309" s="47">
        <v>149.9</v>
      </c>
      <c r="AF309" s="47">
        <v>154.85</v>
      </c>
      <c r="AG309" s="47">
        <v>160.12857142857141</v>
      </c>
      <c r="AH309" s="47">
        <v>175.25</v>
      </c>
      <c r="AI309">
        <v>161.80000000000001</v>
      </c>
    </row>
    <row r="310" spans="1:35" x14ac:dyDescent="0.3">
      <c r="A310" t="s">
        <v>34</v>
      </c>
      <c r="B310" s="6">
        <v>2021</v>
      </c>
      <c r="C310" t="s">
        <v>40</v>
      </c>
      <c r="D310">
        <v>146.4</v>
      </c>
      <c r="E310">
        <v>206.8</v>
      </c>
      <c r="F310">
        <v>182.2</v>
      </c>
      <c r="G310">
        <v>157.5</v>
      </c>
      <c r="H310">
        <v>182.1</v>
      </c>
      <c r="I310">
        <v>163.9</v>
      </c>
      <c r="J310">
        <v>164.2</v>
      </c>
      <c r="K310">
        <v>164</v>
      </c>
      <c r="L310">
        <v>114.5</v>
      </c>
      <c r="M310">
        <v>168.3</v>
      </c>
      <c r="N310">
        <v>160.9</v>
      </c>
      <c r="O310">
        <v>172.2</v>
      </c>
      <c r="P310">
        <v>164</v>
      </c>
      <c r="Q310">
        <v>191.2</v>
      </c>
      <c r="R310">
        <v>162.80000000000001</v>
      </c>
      <c r="S310">
        <v>153.1</v>
      </c>
      <c r="T310">
        <v>161.4</v>
      </c>
      <c r="U310">
        <v>161.5</v>
      </c>
      <c r="V310">
        <v>160.69999999999999</v>
      </c>
      <c r="W310">
        <v>155.80000000000001</v>
      </c>
      <c r="X310">
        <v>167</v>
      </c>
      <c r="Y310">
        <v>153.1</v>
      </c>
      <c r="Z310">
        <v>155.30000000000001</v>
      </c>
      <c r="AA310">
        <v>163.19999999999999</v>
      </c>
      <c r="AB310">
        <v>160.1</v>
      </c>
      <c r="AC310">
        <v>159</v>
      </c>
      <c r="AD310" s="47">
        <v>165.25000000000003</v>
      </c>
      <c r="AE310" s="47">
        <v>157.94999999999999</v>
      </c>
      <c r="AF310" s="47">
        <v>157.77500000000001</v>
      </c>
      <c r="AG310" s="47">
        <v>159.52857142857144</v>
      </c>
      <c r="AH310" s="47">
        <v>175.1</v>
      </c>
      <c r="AI310">
        <v>162.5</v>
      </c>
    </row>
    <row r="311" spans="1:35" x14ac:dyDescent="0.3">
      <c r="A311" t="s">
        <v>30</v>
      </c>
      <c r="B311" s="6">
        <v>2021</v>
      </c>
      <c r="C311" t="s">
        <v>41</v>
      </c>
      <c r="D311">
        <v>144.9</v>
      </c>
      <c r="E311">
        <v>202.3</v>
      </c>
      <c r="F311">
        <v>176.5</v>
      </c>
      <c r="G311">
        <v>157.5</v>
      </c>
      <c r="H311">
        <v>190.9</v>
      </c>
      <c r="I311">
        <v>155.69999999999999</v>
      </c>
      <c r="J311">
        <v>153.9</v>
      </c>
      <c r="K311">
        <v>162.80000000000001</v>
      </c>
      <c r="L311">
        <v>115.2</v>
      </c>
      <c r="M311">
        <v>169.8</v>
      </c>
      <c r="N311">
        <v>167.6</v>
      </c>
      <c r="O311">
        <v>171.9</v>
      </c>
      <c r="P311">
        <v>161.80000000000001</v>
      </c>
      <c r="Q311">
        <v>190.2</v>
      </c>
      <c r="R311">
        <v>167</v>
      </c>
      <c r="S311">
        <v>162.6</v>
      </c>
      <c r="T311">
        <v>166.3</v>
      </c>
      <c r="U311">
        <f>SUM(0,U312)</f>
        <v>162.1</v>
      </c>
      <c r="V311">
        <v>163.1</v>
      </c>
      <c r="W311">
        <v>160.9</v>
      </c>
      <c r="X311">
        <v>171.1</v>
      </c>
      <c r="Y311">
        <v>157.69999999999999</v>
      </c>
      <c r="Z311">
        <v>161.1</v>
      </c>
      <c r="AA311">
        <v>167.5</v>
      </c>
      <c r="AB311">
        <v>160.30000000000001</v>
      </c>
      <c r="AC311">
        <v>163.30000000000001</v>
      </c>
      <c r="AD311" s="47">
        <v>164.08333333333334</v>
      </c>
      <c r="AE311" s="47">
        <v>164.8</v>
      </c>
      <c r="AF311" s="47">
        <v>160.94999999999999</v>
      </c>
      <c r="AG311" s="47">
        <v>162.65714285714284</v>
      </c>
      <c r="AH311" s="47">
        <v>176.75</v>
      </c>
      <c r="AI311">
        <v>163.6</v>
      </c>
    </row>
    <row r="312" spans="1:35" x14ac:dyDescent="0.3">
      <c r="A312" t="s">
        <v>33</v>
      </c>
      <c r="B312" s="6">
        <v>2021</v>
      </c>
      <c r="C312" t="s">
        <v>41</v>
      </c>
      <c r="D312">
        <v>149.30000000000001</v>
      </c>
      <c r="E312">
        <v>207.4</v>
      </c>
      <c r="F312">
        <v>174.1</v>
      </c>
      <c r="G312">
        <v>159.19999999999999</v>
      </c>
      <c r="H312">
        <v>175</v>
      </c>
      <c r="I312">
        <v>161.30000000000001</v>
      </c>
      <c r="J312">
        <v>183.3</v>
      </c>
      <c r="K312">
        <v>164.5</v>
      </c>
      <c r="L312">
        <v>120.4</v>
      </c>
      <c r="M312">
        <v>166.2</v>
      </c>
      <c r="N312">
        <v>154.80000000000001</v>
      </c>
      <c r="O312">
        <v>175.1</v>
      </c>
      <c r="P312">
        <v>167.3</v>
      </c>
      <c r="Q312">
        <v>196.5</v>
      </c>
      <c r="R312">
        <v>159.80000000000001</v>
      </c>
      <c r="S312">
        <v>143.6</v>
      </c>
      <c r="T312">
        <v>157.30000000000001</v>
      </c>
      <c r="U312">
        <v>162.1</v>
      </c>
      <c r="V312">
        <v>160.69999999999999</v>
      </c>
      <c r="W312">
        <v>153.19999999999999</v>
      </c>
      <c r="X312">
        <v>162.80000000000001</v>
      </c>
      <c r="Y312">
        <v>150.4</v>
      </c>
      <c r="Z312">
        <v>153.69999999999999</v>
      </c>
      <c r="AA312">
        <v>160.4</v>
      </c>
      <c r="AB312">
        <v>159.6</v>
      </c>
      <c r="AC312">
        <v>156</v>
      </c>
      <c r="AD312" s="47">
        <v>165.88333333333333</v>
      </c>
      <c r="AE312" s="47">
        <v>151.69999999999999</v>
      </c>
      <c r="AF312" s="47">
        <v>156.6</v>
      </c>
      <c r="AG312" s="47">
        <v>160.77142857142857</v>
      </c>
      <c r="AH312" s="47">
        <v>176.25</v>
      </c>
      <c r="AI312">
        <v>162.30000000000001</v>
      </c>
    </row>
    <row r="313" spans="1:35" x14ac:dyDescent="0.3">
      <c r="A313" t="s">
        <v>34</v>
      </c>
      <c r="B313" s="6">
        <v>2021</v>
      </c>
      <c r="C313" t="s">
        <v>41</v>
      </c>
      <c r="D313">
        <v>146.6</v>
      </c>
      <c r="E313">
        <v>204</v>
      </c>
      <c r="F313">
        <v>172.8</v>
      </c>
      <c r="G313">
        <v>158.4</v>
      </c>
      <c r="H313">
        <v>188</v>
      </c>
      <c r="I313">
        <v>156.80000000000001</v>
      </c>
      <c r="J313">
        <v>162.19999999999999</v>
      </c>
      <c r="K313">
        <v>164.1</v>
      </c>
      <c r="L313">
        <v>119.7</v>
      </c>
      <c r="M313">
        <v>168.8</v>
      </c>
      <c r="N313">
        <v>162.69999999999999</v>
      </c>
      <c r="O313">
        <v>173.9</v>
      </c>
      <c r="P313">
        <v>164</v>
      </c>
      <c r="Q313">
        <v>192.1</v>
      </c>
      <c r="R313">
        <v>164.5</v>
      </c>
      <c r="S313">
        <v>155.30000000000001</v>
      </c>
      <c r="T313">
        <v>163.19999999999999</v>
      </c>
      <c r="U313">
        <v>162.1</v>
      </c>
      <c r="V313">
        <v>162.6</v>
      </c>
      <c r="W313">
        <v>157.5</v>
      </c>
      <c r="X313">
        <v>168.4</v>
      </c>
      <c r="Y313">
        <v>154</v>
      </c>
      <c r="Z313">
        <v>157.6</v>
      </c>
      <c r="AA313">
        <v>163.80000000000001</v>
      </c>
      <c r="AB313">
        <v>160</v>
      </c>
      <c r="AC313">
        <v>160</v>
      </c>
      <c r="AD313" s="47">
        <v>164.83333333333334</v>
      </c>
      <c r="AE313" s="47">
        <v>159.9</v>
      </c>
      <c r="AF313" s="47">
        <v>159.05000000000001</v>
      </c>
      <c r="AG313" s="47">
        <v>160.5</v>
      </c>
      <c r="AH313" s="47">
        <v>176.05</v>
      </c>
      <c r="AI313">
        <v>163.19999999999999</v>
      </c>
    </row>
    <row r="314" spans="1:35" x14ac:dyDescent="0.3">
      <c r="A314" t="s">
        <v>30</v>
      </c>
      <c r="B314" s="6">
        <v>2021</v>
      </c>
      <c r="C314" t="s">
        <v>42</v>
      </c>
      <c r="D314">
        <v>145.4</v>
      </c>
      <c r="E314">
        <v>202.1</v>
      </c>
      <c r="F314">
        <v>172</v>
      </c>
      <c r="G314">
        <v>158</v>
      </c>
      <c r="H314">
        <v>195.5</v>
      </c>
      <c r="I314">
        <v>152.69999999999999</v>
      </c>
      <c r="J314">
        <v>151.4</v>
      </c>
      <c r="K314">
        <v>163.9</v>
      </c>
      <c r="L314">
        <v>119.3</v>
      </c>
      <c r="M314">
        <v>170.1</v>
      </c>
      <c r="N314">
        <v>168.3</v>
      </c>
      <c r="O314">
        <v>172.8</v>
      </c>
      <c r="P314">
        <v>162.1</v>
      </c>
      <c r="Q314">
        <v>190.5</v>
      </c>
      <c r="R314">
        <v>167.7</v>
      </c>
      <c r="S314">
        <v>163.6</v>
      </c>
      <c r="T314">
        <v>167.1</v>
      </c>
      <c r="U314">
        <f>SUM(0,U315)</f>
        <v>162.1</v>
      </c>
      <c r="V314">
        <v>163.69999999999999</v>
      </c>
      <c r="W314">
        <v>161.30000000000001</v>
      </c>
      <c r="X314">
        <v>171.9</v>
      </c>
      <c r="Y314">
        <v>157.80000000000001</v>
      </c>
      <c r="Z314">
        <v>162.69999999999999</v>
      </c>
      <c r="AA314">
        <v>168.5</v>
      </c>
      <c r="AB314">
        <v>160.19999999999999</v>
      </c>
      <c r="AC314">
        <v>163.80000000000001</v>
      </c>
      <c r="AD314" s="47">
        <v>164.29166666666666</v>
      </c>
      <c r="AE314" s="47">
        <v>165.64999999999998</v>
      </c>
      <c r="AF314" s="47">
        <v>161.22499999999999</v>
      </c>
      <c r="AG314" s="47">
        <v>163.52857142857144</v>
      </c>
      <c r="AH314" s="47">
        <v>177.15</v>
      </c>
      <c r="AI314">
        <v>164</v>
      </c>
    </row>
    <row r="315" spans="1:35" x14ac:dyDescent="0.3">
      <c r="A315" t="s">
        <v>33</v>
      </c>
      <c r="B315" s="6">
        <v>2021</v>
      </c>
      <c r="C315" t="s">
        <v>42</v>
      </c>
      <c r="D315">
        <v>149.30000000000001</v>
      </c>
      <c r="E315">
        <v>207.4</v>
      </c>
      <c r="F315">
        <v>174.1</v>
      </c>
      <c r="G315">
        <v>159.1</v>
      </c>
      <c r="H315">
        <v>175</v>
      </c>
      <c r="I315">
        <v>161.19999999999999</v>
      </c>
      <c r="J315">
        <v>183.5</v>
      </c>
      <c r="K315">
        <v>164.5</v>
      </c>
      <c r="L315">
        <v>120.4</v>
      </c>
      <c r="M315">
        <v>166.2</v>
      </c>
      <c r="N315">
        <v>154.80000000000001</v>
      </c>
      <c r="O315">
        <v>175.1</v>
      </c>
      <c r="P315">
        <v>167.3</v>
      </c>
      <c r="Q315">
        <v>196.5</v>
      </c>
      <c r="R315">
        <v>159.80000000000001</v>
      </c>
      <c r="S315">
        <v>143.6</v>
      </c>
      <c r="T315">
        <v>157.4</v>
      </c>
      <c r="U315">
        <v>162.1</v>
      </c>
      <c r="V315">
        <v>160.80000000000001</v>
      </c>
      <c r="W315">
        <v>153.30000000000001</v>
      </c>
      <c r="X315">
        <v>162.80000000000001</v>
      </c>
      <c r="Y315">
        <v>150.5</v>
      </c>
      <c r="Z315">
        <v>153.9</v>
      </c>
      <c r="AA315">
        <v>160.30000000000001</v>
      </c>
      <c r="AB315">
        <v>159.6</v>
      </c>
      <c r="AC315">
        <v>156</v>
      </c>
      <c r="AD315" s="47">
        <v>165.88333333333335</v>
      </c>
      <c r="AE315" s="47">
        <v>151.69999999999999</v>
      </c>
      <c r="AF315" s="47">
        <v>156.67500000000001</v>
      </c>
      <c r="AG315" s="47">
        <v>161.14285714285714</v>
      </c>
      <c r="AH315" s="47">
        <v>176.25</v>
      </c>
      <c r="AI315">
        <v>162.30000000000001</v>
      </c>
    </row>
    <row r="316" spans="1:35" x14ac:dyDescent="0.3">
      <c r="A316" t="s">
        <v>34</v>
      </c>
      <c r="B316" s="6">
        <v>2021</v>
      </c>
      <c r="C316" t="s">
        <v>42</v>
      </c>
      <c r="D316">
        <v>146.6</v>
      </c>
      <c r="E316">
        <v>204</v>
      </c>
      <c r="F316">
        <v>172.8</v>
      </c>
      <c r="G316">
        <v>158.4</v>
      </c>
      <c r="H316">
        <v>188</v>
      </c>
      <c r="I316">
        <v>156.69999999999999</v>
      </c>
      <c r="J316">
        <v>162.30000000000001</v>
      </c>
      <c r="K316">
        <v>164.1</v>
      </c>
      <c r="L316">
        <v>119.7</v>
      </c>
      <c r="M316">
        <v>168.8</v>
      </c>
      <c r="N316">
        <v>162.69999999999999</v>
      </c>
      <c r="O316">
        <v>173.9</v>
      </c>
      <c r="P316">
        <v>164</v>
      </c>
      <c r="Q316">
        <v>192.1</v>
      </c>
      <c r="R316">
        <v>164.6</v>
      </c>
      <c r="S316">
        <v>155.30000000000001</v>
      </c>
      <c r="T316">
        <v>163.30000000000001</v>
      </c>
      <c r="U316">
        <v>162.1</v>
      </c>
      <c r="V316">
        <v>162.6</v>
      </c>
      <c r="W316">
        <v>157.5</v>
      </c>
      <c r="X316">
        <v>168.4</v>
      </c>
      <c r="Y316">
        <v>154</v>
      </c>
      <c r="Z316">
        <v>157.69999999999999</v>
      </c>
      <c r="AA316">
        <v>163.69999999999999</v>
      </c>
      <c r="AB316">
        <v>160</v>
      </c>
      <c r="AC316">
        <v>160</v>
      </c>
      <c r="AD316" s="47">
        <v>164.83333333333334</v>
      </c>
      <c r="AE316" s="47">
        <v>159.94999999999999</v>
      </c>
      <c r="AF316" s="47">
        <v>159.05000000000001</v>
      </c>
      <c r="AG316" s="47">
        <v>160.51428571428573</v>
      </c>
      <c r="AH316" s="47">
        <v>176.05</v>
      </c>
      <c r="AI316">
        <v>163.19999999999999</v>
      </c>
    </row>
    <row r="317" spans="1:35" x14ac:dyDescent="0.3">
      <c r="A317" t="s">
        <v>30</v>
      </c>
      <c r="B317" s="6">
        <v>2021</v>
      </c>
      <c r="C317" t="s">
        <v>43</v>
      </c>
      <c r="D317">
        <v>146.1</v>
      </c>
      <c r="E317">
        <v>202.5</v>
      </c>
      <c r="F317">
        <v>170.1</v>
      </c>
      <c r="G317">
        <v>158.4</v>
      </c>
      <c r="H317">
        <v>198.8</v>
      </c>
      <c r="I317">
        <v>152.6</v>
      </c>
      <c r="J317">
        <v>170.4</v>
      </c>
      <c r="K317">
        <v>165.2</v>
      </c>
      <c r="L317">
        <v>121.6</v>
      </c>
      <c r="M317">
        <v>170.6</v>
      </c>
      <c r="N317">
        <v>168.8</v>
      </c>
      <c r="O317">
        <v>173.6</v>
      </c>
      <c r="P317">
        <v>165.5</v>
      </c>
      <c r="Q317">
        <v>191.2</v>
      </c>
      <c r="R317">
        <v>168.9</v>
      </c>
      <c r="S317">
        <v>164.8</v>
      </c>
      <c r="T317">
        <v>168.3</v>
      </c>
      <c r="U317">
        <f>SUM(0,U318)</f>
        <v>163.6</v>
      </c>
      <c r="V317">
        <v>165.5</v>
      </c>
      <c r="W317">
        <v>162</v>
      </c>
      <c r="X317">
        <v>172.5</v>
      </c>
      <c r="Y317">
        <v>159.5</v>
      </c>
      <c r="Z317">
        <v>163.19999999999999</v>
      </c>
      <c r="AA317">
        <v>169</v>
      </c>
      <c r="AB317">
        <v>161.1</v>
      </c>
      <c r="AC317">
        <v>164.7</v>
      </c>
      <c r="AD317" s="47">
        <v>166.55833333333331</v>
      </c>
      <c r="AE317" s="47">
        <v>166.85000000000002</v>
      </c>
      <c r="AF317" s="47">
        <v>162.65</v>
      </c>
      <c r="AG317" s="47">
        <v>163.88571428571427</v>
      </c>
      <c r="AH317" s="47">
        <v>177.95</v>
      </c>
      <c r="AI317">
        <v>166.3</v>
      </c>
    </row>
    <row r="318" spans="1:35" x14ac:dyDescent="0.3">
      <c r="A318" t="s">
        <v>33</v>
      </c>
      <c r="B318" s="6">
        <v>2021</v>
      </c>
      <c r="C318" t="s">
        <v>43</v>
      </c>
      <c r="D318">
        <v>150.1</v>
      </c>
      <c r="E318">
        <v>208.4</v>
      </c>
      <c r="F318">
        <v>173</v>
      </c>
      <c r="G318">
        <v>159.19999999999999</v>
      </c>
      <c r="H318">
        <v>176.6</v>
      </c>
      <c r="I318">
        <v>159.30000000000001</v>
      </c>
      <c r="J318">
        <v>214.4</v>
      </c>
      <c r="K318">
        <v>165.3</v>
      </c>
      <c r="L318">
        <v>122.5</v>
      </c>
      <c r="M318">
        <v>166.8</v>
      </c>
      <c r="N318">
        <v>155.4</v>
      </c>
      <c r="O318">
        <v>175.9</v>
      </c>
      <c r="P318">
        <v>171.5</v>
      </c>
      <c r="Q318">
        <v>197</v>
      </c>
      <c r="R318">
        <v>160.80000000000001</v>
      </c>
      <c r="S318">
        <v>144.4</v>
      </c>
      <c r="T318">
        <v>158.30000000000001</v>
      </c>
      <c r="U318">
        <v>163.6</v>
      </c>
      <c r="V318">
        <v>162.19999999999999</v>
      </c>
      <c r="W318">
        <v>154.30000000000001</v>
      </c>
      <c r="X318">
        <v>163.5</v>
      </c>
      <c r="Y318">
        <v>152.19999999999999</v>
      </c>
      <c r="Z318">
        <v>155.1</v>
      </c>
      <c r="AA318">
        <v>160.30000000000001</v>
      </c>
      <c r="AB318">
        <v>160.30000000000001</v>
      </c>
      <c r="AC318">
        <v>157</v>
      </c>
      <c r="AD318" s="47">
        <v>168.90833333333336</v>
      </c>
      <c r="AE318" s="47">
        <v>152.60000000000002</v>
      </c>
      <c r="AF318" s="47">
        <v>158.07499999999999</v>
      </c>
      <c r="AG318" s="47">
        <v>161.78571428571428</v>
      </c>
      <c r="AH318" s="47">
        <v>177</v>
      </c>
      <c r="AI318">
        <v>164.6</v>
      </c>
    </row>
    <row r="319" spans="1:35" x14ac:dyDescent="0.3">
      <c r="A319" t="s">
        <v>34</v>
      </c>
      <c r="B319" s="6">
        <v>2021</v>
      </c>
      <c r="C319" t="s">
        <v>43</v>
      </c>
      <c r="D319">
        <v>147.4</v>
      </c>
      <c r="E319">
        <v>204.6</v>
      </c>
      <c r="F319">
        <v>171.2</v>
      </c>
      <c r="G319">
        <v>158.69999999999999</v>
      </c>
      <c r="H319">
        <v>190.6</v>
      </c>
      <c r="I319">
        <v>155.69999999999999</v>
      </c>
      <c r="J319">
        <v>185.3</v>
      </c>
      <c r="K319">
        <v>165.2</v>
      </c>
      <c r="L319">
        <v>121.9</v>
      </c>
      <c r="M319">
        <v>169.3</v>
      </c>
      <c r="N319">
        <v>163.19999999999999</v>
      </c>
      <c r="O319">
        <v>174.7</v>
      </c>
      <c r="P319">
        <v>167.7</v>
      </c>
      <c r="Q319">
        <v>192.7</v>
      </c>
      <c r="R319">
        <v>165.7</v>
      </c>
      <c r="S319">
        <v>156.30000000000001</v>
      </c>
      <c r="T319">
        <v>164.3</v>
      </c>
      <c r="U319">
        <v>163.6</v>
      </c>
      <c r="V319">
        <v>164.2</v>
      </c>
      <c r="W319">
        <v>158.4</v>
      </c>
      <c r="X319">
        <v>169.1</v>
      </c>
      <c r="Y319">
        <v>155.69999999999999</v>
      </c>
      <c r="Z319">
        <v>158.6</v>
      </c>
      <c r="AA319">
        <v>163.9</v>
      </c>
      <c r="AB319">
        <v>160.80000000000001</v>
      </c>
      <c r="AC319">
        <v>161</v>
      </c>
      <c r="AD319" s="47">
        <v>167.31666666666669</v>
      </c>
      <c r="AE319" s="47">
        <v>161</v>
      </c>
      <c r="AF319" s="47">
        <v>160.47499999999997</v>
      </c>
      <c r="AG319" s="47">
        <v>161.15714285714284</v>
      </c>
      <c r="AH319" s="47">
        <v>176.85</v>
      </c>
      <c r="AI319">
        <v>165.5</v>
      </c>
    </row>
    <row r="320" spans="1:35" x14ac:dyDescent="0.3">
      <c r="A320" t="s">
        <v>30</v>
      </c>
      <c r="B320" s="6">
        <v>2021</v>
      </c>
      <c r="C320" t="s">
        <v>45</v>
      </c>
      <c r="D320">
        <v>146.9</v>
      </c>
      <c r="E320">
        <v>199.8</v>
      </c>
      <c r="F320">
        <v>171.5</v>
      </c>
      <c r="G320">
        <v>159.1</v>
      </c>
      <c r="H320">
        <v>198.4</v>
      </c>
      <c r="I320">
        <v>153.19999999999999</v>
      </c>
      <c r="J320">
        <v>183.9</v>
      </c>
      <c r="K320">
        <v>165.4</v>
      </c>
      <c r="L320">
        <v>122.1</v>
      </c>
      <c r="M320">
        <v>170.8</v>
      </c>
      <c r="N320">
        <v>169.1</v>
      </c>
      <c r="O320">
        <v>174.3</v>
      </c>
      <c r="P320">
        <v>167.5</v>
      </c>
      <c r="Q320">
        <v>191.4</v>
      </c>
      <c r="R320">
        <v>170.4</v>
      </c>
      <c r="S320">
        <v>166</v>
      </c>
      <c r="T320">
        <v>169.8</v>
      </c>
      <c r="U320">
        <f>SUM(0,U321)</f>
        <v>164.2</v>
      </c>
      <c r="V320">
        <v>165.3</v>
      </c>
      <c r="W320">
        <v>162.9</v>
      </c>
      <c r="X320">
        <v>173.4</v>
      </c>
      <c r="Y320">
        <v>158.9</v>
      </c>
      <c r="Z320">
        <v>163.80000000000001</v>
      </c>
      <c r="AA320">
        <v>169.3</v>
      </c>
      <c r="AB320">
        <v>162.4</v>
      </c>
      <c r="AC320">
        <v>165.2</v>
      </c>
      <c r="AD320" s="47">
        <v>167.875</v>
      </c>
      <c r="AE320" s="47">
        <v>168.2</v>
      </c>
      <c r="AF320" s="47">
        <v>162.82499999999999</v>
      </c>
      <c r="AG320" s="47">
        <v>164.6</v>
      </c>
      <c r="AH320" s="47">
        <v>178.3</v>
      </c>
      <c r="AI320">
        <v>167.6</v>
      </c>
    </row>
    <row r="321" spans="1:35" x14ac:dyDescent="0.3">
      <c r="A321" t="s">
        <v>33</v>
      </c>
      <c r="B321" s="6">
        <v>2021</v>
      </c>
      <c r="C321" t="s">
        <v>45</v>
      </c>
      <c r="D321">
        <v>151</v>
      </c>
      <c r="E321">
        <v>204.9</v>
      </c>
      <c r="F321">
        <v>175.4</v>
      </c>
      <c r="G321">
        <v>159.6</v>
      </c>
      <c r="H321">
        <v>175.8</v>
      </c>
      <c r="I321">
        <v>160.30000000000001</v>
      </c>
      <c r="J321">
        <v>229.1</v>
      </c>
      <c r="K321">
        <v>165.1</v>
      </c>
      <c r="L321">
        <v>123.1</v>
      </c>
      <c r="M321">
        <v>167.2</v>
      </c>
      <c r="N321">
        <v>156.1</v>
      </c>
      <c r="O321">
        <v>176.8</v>
      </c>
      <c r="P321">
        <v>173.5</v>
      </c>
      <c r="Q321">
        <v>197</v>
      </c>
      <c r="R321">
        <v>162.30000000000001</v>
      </c>
      <c r="S321">
        <v>145.30000000000001</v>
      </c>
      <c r="T321">
        <v>159.69999999999999</v>
      </c>
      <c r="U321">
        <v>164.2</v>
      </c>
      <c r="V321">
        <v>161.6</v>
      </c>
      <c r="W321">
        <v>155.19999999999999</v>
      </c>
      <c r="X321">
        <v>164.2</v>
      </c>
      <c r="Y321">
        <v>151.19999999999999</v>
      </c>
      <c r="Z321">
        <v>156.69999999999999</v>
      </c>
      <c r="AA321">
        <v>160.80000000000001</v>
      </c>
      <c r="AB321">
        <v>161.80000000000001</v>
      </c>
      <c r="AC321">
        <v>157.30000000000001</v>
      </c>
      <c r="AD321" s="47">
        <v>170.36666666666665</v>
      </c>
      <c r="AE321" s="47">
        <v>153.80000000000001</v>
      </c>
      <c r="AF321" s="47">
        <v>158.04999999999998</v>
      </c>
      <c r="AG321" s="47">
        <v>162.71428571428572</v>
      </c>
      <c r="AH321" s="47">
        <v>177.15</v>
      </c>
      <c r="AI321">
        <v>165.6</v>
      </c>
    </row>
    <row r="322" spans="1:35" x14ac:dyDescent="0.3">
      <c r="A322" t="s">
        <v>34</v>
      </c>
      <c r="B322" s="6">
        <v>2021</v>
      </c>
      <c r="C322" t="s">
        <v>45</v>
      </c>
      <c r="D322">
        <v>148.19999999999999</v>
      </c>
      <c r="E322">
        <v>201.6</v>
      </c>
      <c r="F322">
        <v>173</v>
      </c>
      <c r="G322">
        <v>159.30000000000001</v>
      </c>
      <c r="H322">
        <v>190.1</v>
      </c>
      <c r="I322">
        <v>156.5</v>
      </c>
      <c r="J322">
        <v>199.2</v>
      </c>
      <c r="K322">
        <v>165.3</v>
      </c>
      <c r="L322">
        <v>122.4</v>
      </c>
      <c r="M322">
        <v>169.6</v>
      </c>
      <c r="N322">
        <v>163.69999999999999</v>
      </c>
      <c r="O322">
        <v>175.5</v>
      </c>
      <c r="P322">
        <v>169.7</v>
      </c>
      <c r="Q322">
        <v>192.9</v>
      </c>
      <c r="R322">
        <v>167.2</v>
      </c>
      <c r="S322">
        <v>157.4</v>
      </c>
      <c r="T322">
        <v>165.8</v>
      </c>
      <c r="U322">
        <v>164.2</v>
      </c>
      <c r="V322">
        <v>163.9</v>
      </c>
      <c r="W322">
        <v>159.30000000000001</v>
      </c>
      <c r="X322">
        <v>169.9</v>
      </c>
      <c r="Y322">
        <v>154.80000000000001</v>
      </c>
      <c r="Z322">
        <v>159.80000000000001</v>
      </c>
      <c r="AA322">
        <v>164.3</v>
      </c>
      <c r="AB322">
        <v>162.19999999999999</v>
      </c>
      <c r="AC322">
        <v>161.4</v>
      </c>
      <c r="AD322" s="47">
        <v>168.7</v>
      </c>
      <c r="AE322" s="47">
        <v>162.30000000000001</v>
      </c>
      <c r="AF322" s="47">
        <v>160.55000000000001</v>
      </c>
      <c r="AG322" s="47">
        <v>162.21428571428572</v>
      </c>
      <c r="AH322" s="47">
        <v>177.15</v>
      </c>
      <c r="AI322">
        <v>166.7</v>
      </c>
    </row>
    <row r="323" spans="1:35" x14ac:dyDescent="0.3">
      <c r="A323" t="s">
        <v>30</v>
      </c>
      <c r="B323" s="6">
        <v>2021</v>
      </c>
      <c r="C323" t="s">
        <v>46</v>
      </c>
      <c r="D323">
        <v>147.4</v>
      </c>
      <c r="E323">
        <v>197</v>
      </c>
      <c r="F323">
        <v>176.5</v>
      </c>
      <c r="G323">
        <v>159.80000000000001</v>
      </c>
      <c r="H323">
        <v>195.8</v>
      </c>
      <c r="I323">
        <v>152</v>
      </c>
      <c r="J323">
        <v>172.3</v>
      </c>
      <c r="K323">
        <v>164.5</v>
      </c>
      <c r="L323">
        <v>120.6</v>
      </c>
      <c r="M323">
        <v>171.7</v>
      </c>
      <c r="N323">
        <v>169.7</v>
      </c>
      <c r="O323">
        <v>175.1</v>
      </c>
      <c r="P323">
        <v>165.8</v>
      </c>
      <c r="Q323">
        <v>190.8</v>
      </c>
      <c r="R323">
        <v>171.8</v>
      </c>
      <c r="S323">
        <v>167.3</v>
      </c>
      <c r="T323">
        <v>171.2</v>
      </c>
      <c r="U323">
        <f>SUM(0,U324)</f>
        <v>163.4</v>
      </c>
      <c r="V323">
        <v>165.6</v>
      </c>
      <c r="W323">
        <v>163.9</v>
      </c>
      <c r="X323">
        <v>174</v>
      </c>
      <c r="Y323">
        <v>160.1</v>
      </c>
      <c r="Z323">
        <v>164.5</v>
      </c>
      <c r="AA323">
        <v>169.7</v>
      </c>
      <c r="AB323">
        <v>162.80000000000001</v>
      </c>
      <c r="AC323">
        <v>166</v>
      </c>
      <c r="AD323" s="47">
        <v>166.86666666666665</v>
      </c>
      <c r="AE323" s="47">
        <v>169.55</v>
      </c>
      <c r="AF323" s="47">
        <v>163.25</v>
      </c>
      <c r="AG323" s="47">
        <v>165.32857142857142</v>
      </c>
      <c r="AH323" s="47">
        <v>178.4</v>
      </c>
      <c r="AI323">
        <v>167</v>
      </c>
    </row>
    <row r="324" spans="1:35" x14ac:dyDescent="0.3">
      <c r="A324" t="s">
        <v>33</v>
      </c>
      <c r="B324" s="6">
        <v>2021</v>
      </c>
      <c r="C324" t="s">
        <v>46</v>
      </c>
      <c r="D324">
        <v>151.6</v>
      </c>
      <c r="E324">
        <v>202.2</v>
      </c>
      <c r="F324">
        <v>180</v>
      </c>
      <c r="G324">
        <v>160</v>
      </c>
      <c r="H324">
        <v>173.5</v>
      </c>
      <c r="I324">
        <v>158.30000000000001</v>
      </c>
      <c r="J324">
        <v>219.5</v>
      </c>
      <c r="K324">
        <v>164.2</v>
      </c>
      <c r="L324">
        <v>121.9</v>
      </c>
      <c r="M324">
        <v>168.2</v>
      </c>
      <c r="N324">
        <v>156.5</v>
      </c>
      <c r="O324">
        <v>178.2</v>
      </c>
      <c r="P324">
        <v>172.2</v>
      </c>
      <c r="Q324">
        <v>196.8</v>
      </c>
      <c r="R324">
        <v>163.30000000000001</v>
      </c>
      <c r="S324">
        <v>146.69999999999999</v>
      </c>
      <c r="T324">
        <v>160.69999999999999</v>
      </c>
      <c r="U324">
        <v>163.4</v>
      </c>
      <c r="V324">
        <v>161.69999999999999</v>
      </c>
      <c r="W324">
        <v>156</v>
      </c>
      <c r="X324">
        <v>165.1</v>
      </c>
      <c r="Y324">
        <v>151.80000000000001</v>
      </c>
      <c r="Z324">
        <v>157.6</v>
      </c>
      <c r="AA324">
        <v>160.6</v>
      </c>
      <c r="AB324">
        <v>162.4</v>
      </c>
      <c r="AC324">
        <v>157.80000000000001</v>
      </c>
      <c r="AD324" s="47">
        <v>169.50833333333335</v>
      </c>
      <c r="AE324" s="47">
        <v>155</v>
      </c>
      <c r="AF324" s="47">
        <v>158.22500000000002</v>
      </c>
      <c r="AG324" s="47">
        <v>163.24285714285716</v>
      </c>
      <c r="AH324" s="47">
        <v>177.3</v>
      </c>
      <c r="AI324">
        <v>165.2</v>
      </c>
    </row>
    <row r="325" spans="1:35" x14ac:dyDescent="0.3">
      <c r="A325" t="s">
        <v>34</v>
      </c>
      <c r="B325" s="6">
        <v>2021</v>
      </c>
      <c r="C325" t="s">
        <v>46</v>
      </c>
      <c r="D325">
        <v>148.69999999999999</v>
      </c>
      <c r="E325">
        <v>198.8</v>
      </c>
      <c r="F325">
        <v>177.9</v>
      </c>
      <c r="G325">
        <v>159.9</v>
      </c>
      <c r="H325">
        <v>187.6</v>
      </c>
      <c r="I325">
        <v>154.9</v>
      </c>
      <c r="J325">
        <v>188.3</v>
      </c>
      <c r="K325">
        <v>164.4</v>
      </c>
      <c r="L325">
        <v>121</v>
      </c>
      <c r="M325">
        <v>170.5</v>
      </c>
      <c r="N325">
        <v>164.2</v>
      </c>
      <c r="O325">
        <v>176.5</v>
      </c>
      <c r="P325">
        <v>168.2</v>
      </c>
      <c r="Q325">
        <v>192.4</v>
      </c>
      <c r="R325">
        <v>168.5</v>
      </c>
      <c r="S325">
        <v>158.69999999999999</v>
      </c>
      <c r="T325">
        <v>167</v>
      </c>
      <c r="U325">
        <v>163.4</v>
      </c>
      <c r="V325">
        <v>164.1</v>
      </c>
      <c r="W325">
        <v>160.19999999999999</v>
      </c>
      <c r="X325">
        <v>170.6</v>
      </c>
      <c r="Y325">
        <v>155.69999999999999</v>
      </c>
      <c r="Z325">
        <v>160.6</v>
      </c>
      <c r="AA325">
        <v>164.4</v>
      </c>
      <c r="AB325">
        <v>162.6</v>
      </c>
      <c r="AC325">
        <v>162</v>
      </c>
      <c r="AD325" s="47">
        <v>167.72499999999999</v>
      </c>
      <c r="AE325" s="47">
        <v>163.6</v>
      </c>
      <c r="AF325" s="47">
        <v>160.85</v>
      </c>
      <c r="AG325" s="47">
        <v>162.68571428571428</v>
      </c>
      <c r="AH325" s="47">
        <v>177.2</v>
      </c>
      <c r="AI325">
        <v>166.2</v>
      </c>
    </row>
    <row r="326" spans="1:35" x14ac:dyDescent="0.3">
      <c r="A326" t="s">
        <v>30</v>
      </c>
      <c r="B326" s="6">
        <v>2022</v>
      </c>
      <c r="C326" t="s">
        <v>31</v>
      </c>
      <c r="D326">
        <v>148.30000000000001</v>
      </c>
      <c r="E326">
        <v>196.9</v>
      </c>
      <c r="F326">
        <v>178</v>
      </c>
      <c r="G326">
        <v>160.5</v>
      </c>
      <c r="H326">
        <v>192.6</v>
      </c>
      <c r="I326">
        <v>151.19999999999999</v>
      </c>
      <c r="J326">
        <v>159.19999999999999</v>
      </c>
      <c r="K326">
        <v>164</v>
      </c>
      <c r="L326">
        <v>119.3</v>
      </c>
      <c r="M326">
        <v>173.3</v>
      </c>
      <c r="N326">
        <v>169.8</v>
      </c>
      <c r="O326">
        <v>175.8</v>
      </c>
      <c r="P326">
        <v>164.1</v>
      </c>
      <c r="Q326">
        <v>190.7</v>
      </c>
      <c r="R326">
        <v>173.2</v>
      </c>
      <c r="S326">
        <v>169.3</v>
      </c>
      <c r="T326">
        <v>172.7</v>
      </c>
      <c r="U326">
        <f>SUM(0,U327)</f>
        <v>164.5</v>
      </c>
      <c r="V326">
        <v>165.8</v>
      </c>
      <c r="W326">
        <v>164.9</v>
      </c>
      <c r="X326">
        <v>174.7</v>
      </c>
      <c r="Y326">
        <v>160.80000000000001</v>
      </c>
      <c r="Z326">
        <v>164.9</v>
      </c>
      <c r="AA326">
        <v>169.9</v>
      </c>
      <c r="AB326">
        <v>163.19999999999999</v>
      </c>
      <c r="AC326">
        <v>166.6</v>
      </c>
      <c r="AD326" s="47">
        <v>165.74166666666665</v>
      </c>
      <c r="AE326" s="47">
        <v>171.25</v>
      </c>
      <c r="AF326" s="47">
        <v>164</v>
      </c>
      <c r="AG326" s="47">
        <v>165.75714285714284</v>
      </c>
      <c r="AH326" s="47">
        <v>178.64999999999998</v>
      </c>
      <c r="AI326">
        <v>166.4</v>
      </c>
    </row>
    <row r="327" spans="1:35" x14ac:dyDescent="0.3">
      <c r="A327" t="s">
        <v>33</v>
      </c>
      <c r="B327" s="6">
        <v>2022</v>
      </c>
      <c r="C327" t="s">
        <v>31</v>
      </c>
      <c r="D327">
        <v>152.19999999999999</v>
      </c>
      <c r="E327">
        <v>202.1</v>
      </c>
      <c r="F327">
        <v>180.1</v>
      </c>
      <c r="G327">
        <v>160.4</v>
      </c>
      <c r="H327">
        <v>171</v>
      </c>
      <c r="I327">
        <v>156.5</v>
      </c>
      <c r="J327">
        <v>203.6</v>
      </c>
      <c r="K327">
        <v>163.80000000000001</v>
      </c>
      <c r="L327">
        <v>121.3</v>
      </c>
      <c r="M327">
        <v>169.8</v>
      </c>
      <c r="N327">
        <v>156.6</v>
      </c>
      <c r="O327">
        <v>179</v>
      </c>
      <c r="P327">
        <v>170.3</v>
      </c>
      <c r="Q327">
        <v>196.4</v>
      </c>
      <c r="R327">
        <v>164.7</v>
      </c>
      <c r="S327">
        <v>148.5</v>
      </c>
      <c r="T327">
        <v>162.19999999999999</v>
      </c>
      <c r="U327">
        <v>164.5</v>
      </c>
      <c r="V327">
        <v>161.6</v>
      </c>
      <c r="W327">
        <v>156.80000000000001</v>
      </c>
      <c r="X327">
        <v>166.1</v>
      </c>
      <c r="Y327">
        <v>152.69999999999999</v>
      </c>
      <c r="Z327">
        <v>158.4</v>
      </c>
      <c r="AA327">
        <v>161</v>
      </c>
      <c r="AB327">
        <v>162.80000000000001</v>
      </c>
      <c r="AC327">
        <v>158.6</v>
      </c>
      <c r="AD327" s="47">
        <v>168.0333333333333</v>
      </c>
      <c r="AE327" s="47">
        <v>156.6</v>
      </c>
      <c r="AF327" s="47">
        <v>158.9</v>
      </c>
      <c r="AG327" s="47">
        <v>163.75714285714284</v>
      </c>
      <c r="AH327" s="47">
        <v>177.5</v>
      </c>
      <c r="AI327">
        <v>165</v>
      </c>
    </row>
    <row r="328" spans="1:35" x14ac:dyDescent="0.3">
      <c r="A328" t="s">
        <v>34</v>
      </c>
      <c r="B328" s="6">
        <v>2022</v>
      </c>
      <c r="C328" t="s">
        <v>31</v>
      </c>
      <c r="D328">
        <v>149.5</v>
      </c>
      <c r="E328">
        <v>198.7</v>
      </c>
      <c r="F328">
        <v>178.8</v>
      </c>
      <c r="G328">
        <v>160.5</v>
      </c>
      <c r="H328">
        <v>184.7</v>
      </c>
      <c r="I328">
        <v>153.69999999999999</v>
      </c>
      <c r="J328">
        <v>174.3</v>
      </c>
      <c r="K328">
        <v>163.9</v>
      </c>
      <c r="L328">
        <v>120</v>
      </c>
      <c r="M328">
        <v>172.1</v>
      </c>
      <c r="N328">
        <v>164.3</v>
      </c>
      <c r="O328">
        <v>177.3</v>
      </c>
      <c r="P328">
        <v>166.4</v>
      </c>
      <c r="Q328">
        <v>192.2</v>
      </c>
      <c r="R328">
        <v>169.9</v>
      </c>
      <c r="S328">
        <v>160.69999999999999</v>
      </c>
      <c r="T328">
        <v>168.5</v>
      </c>
      <c r="U328">
        <v>164.5</v>
      </c>
      <c r="V328">
        <v>164.2</v>
      </c>
      <c r="W328">
        <v>161.1</v>
      </c>
      <c r="X328">
        <v>171.4</v>
      </c>
      <c r="Y328">
        <v>156.5</v>
      </c>
      <c r="Z328">
        <v>161.19999999999999</v>
      </c>
      <c r="AA328">
        <v>164.7</v>
      </c>
      <c r="AB328">
        <v>163</v>
      </c>
      <c r="AC328">
        <v>162.69999999999999</v>
      </c>
      <c r="AD328" s="47">
        <v>166.48333333333332</v>
      </c>
      <c r="AE328" s="47">
        <v>165.3</v>
      </c>
      <c r="AF328" s="47">
        <v>161.57499999999999</v>
      </c>
      <c r="AG328" s="47">
        <v>163.21428571428572</v>
      </c>
      <c r="AH328" s="47">
        <v>177.45</v>
      </c>
      <c r="AI328">
        <v>165.7</v>
      </c>
    </row>
    <row r="329" spans="1:35" x14ac:dyDescent="0.3">
      <c r="A329" t="s">
        <v>30</v>
      </c>
      <c r="B329" s="6">
        <v>2022</v>
      </c>
      <c r="C329" t="s">
        <v>35</v>
      </c>
      <c r="D329">
        <v>148.80000000000001</v>
      </c>
      <c r="E329">
        <v>198.1</v>
      </c>
      <c r="F329">
        <v>175.5</v>
      </c>
      <c r="G329">
        <v>160.69999999999999</v>
      </c>
      <c r="H329">
        <v>192.6</v>
      </c>
      <c r="I329">
        <v>151.4</v>
      </c>
      <c r="J329">
        <v>155.19999999999999</v>
      </c>
      <c r="K329">
        <v>163.9</v>
      </c>
      <c r="L329">
        <v>118.1</v>
      </c>
      <c r="M329">
        <v>175.4</v>
      </c>
      <c r="N329">
        <v>170.5</v>
      </c>
      <c r="O329">
        <v>176.3</v>
      </c>
      <c r="P329">
        <v>163.9</v>
      </c>
      <c r="Q329">
        <v>191.5</v>
      </c>
      <c r="R329">
        <v>174.1</v>
      </c>
      <c r="S329">
        <v>171</v>
      </c>
      <c r="T329">
        <v>173.7</v>
      </c>
      <c r="U329">
        <f>SUM(0,U330)</f>
        <v>165.5</v>
      </c>
      <c r="V329">
        <v>167.4</v>
      </c>
      <c r="W329">
        <v>165.7</v>
      </c>
      <c r="X329">
        <v>175.3</v>
      </c>
      <c r="Y329">
        <v>161.19999999999999</v>
      </c>
      <c r="Z329">
        <v>165.5</v>
      </c>
      <c r="AA329">
        <v>170.3</v>
      </c>
      <c r="AB329">
        <v>164.5</v>
      </c>
      <c r="AC329">
        <v>167.3</v>
      </c>
      <c r="AD329" s="47">
        <v>165.54166666666666</v>
      </c>
      <c r="AE329" s="47">
        <v>172.55</v>
      </c>
      <c r="AF329" s="47">
        <v>164.95</v>
      </c>
      <c r="AG329" s="47">
        <v>166.35714285714286</v>
      </c>
      <c r="AH329" s="47">
        <v>179.4</v>
      </c>
      <c r="AI329">
        <v>166.7</v>
      </c>
    </row>
    <row r="330" spans="1:35" x14ac:dyDescent="0.3">
      <c r="A330" t="s">
        <v>33</v>
      </c>
      <c r="B330" s="6">
        <v>2022</v>
      </c>
      <c r="C330" t="s">
        <v>35</v>
      </c>
      <c r="D330">
        <v>152.5</v>
      </c>
      <c r="E330">
        <v>205.2</v>
      </c>
      <c r="F330">
        <v>176.4</v>
      </c>
      <c r="G330">
        <v>160.6</v>
      </c>
      <c r="H330">
        <v>171.5</v>
      </c>
      <c r="I330">
        <v>156.4</v>
      </c>
      <c r="J330">
        <v>198</v>
      </c>
      <c r="K330">
        <v>163.19999999999999</v>
      </c>
      <c r="L330">
        <v>120.6</v>
      </c>
      <c r="M330">
        <v>172.2</v>
      </c>
      <c r="N330">
        <v>156.69999999999999</v>
      </c>
      <c r="O330">
        <v>180</v>
      </c>
      <c r="P330">
        <v>170.2</v>
      </c>
      <c r="Q330">
        <v>196.5</v>
      </c>
      <c r="R330">
        <v>165.7</v>
      </c>
      <c r="S330">
        <v>150.4</v>
      </c>
      <c r="T330">
        <v>163.4</v>
      </c>
      <c r="U330">
        <v>165.5</v>
      </c>
      <c r="V330">
        <v>163</v>
      </c>
      <c r="W330">
        <v>157.4</v>
      </c>
      <c r="X330">
        <v>167.2</v>
      </c>
      <c r="Y330">
        <v>153.1</v>
      </c>
      <c r="Z330">
        <v>159.5</v>
      </c>
      <c r="AA330">
        <v>162</v>
      </c>
      <c r="AB330">
        <v>164.2</v>
      </c>
      <c r="AC330">
        <v>159.4</v>
      </c>
      <c r="AD330" s="47">
        <v>167.77500000000001</v>
      </c>
      <c r="AE330" s="47">
        <v>158.05000000000001</v>
      </c>
      <c r="AF330" s="47">
        <v>159.75</v>
      </c>
      <c r="AG330" s="47">
        <v>164.74285714285716</v>
      </c>
      <c r="AH330" s="47">
        <v>177.95</v>
      </c>
      <c r="AI330">
        <v>165.5</v>
      </c>
    </row>
    <row r="331" spans="1:35" x14ac:dyDescent="0.3">
      <c r="A331" t="s">
        <v>34</v>
      </c>
      <c r="B331" s="6">
        <v>2022</v>
      </c>
      <c r="C331" t="s">
        <v>35</v>
      </c>
      <c r="D331">
        <v>150</v>
      </c>
      <c r="E331">
        <v>200.6</v>
      </c>
      <c r="F331">
        <v>175.8</v>
      </c>
      <c r="G331">
        <v>160.69999999999999</v>
      </c>
      <c r="H331">
        <v>184.9</v>
      </c>
      <c r="I331">
        <v>153.69999999999999</v>
      </c>
      <c r="J331">
        <v>169.7</v>
      </c>
      <c r="K331">
        <v>163.69999999999999</v>
      </c>
      <c r="L331">
        <v>118.9</v>
      </c>
      <c r="M331">
        <v>174.3</v>
      </c>
      <c r="N331">
        <v>164.7</v>
      </c>
      <c r="O331">
        <v>178</v>
      </c>
      <c r="P331">
        <v>166.2</v>
      </c>
      <c r="Q331">
        <v>192.8</v>
      </c>
      <c r="R331">
        <v>170.8</v>
      </c>
      <c r="S331">
        <v>162.4</v>
      </c>
      <c r="T331">
        <v>169.6</v>
      </c>
      <c r="U331">
        <v>165.5</v>
      </c>
      <c r="V331">
        <v>165.7</v>
      </c>
      <c r="W331">
        <v>161.80000000000001</v>
      </c>
      <c r="X331">
        <v>172.2</v>
      </c>
      <c r="Y331">
        <v>156.9</v>
      </c>
      <c r="Z331">
        <v>162.1</v>
      </c>
      <c r="AA331">
        <v>165.4</v>
      </c>
      <c r="AB331">
        <v>164.4</v>
      </c>
      <c r="AC331">
        <v>163.5</v>
      </c>
      <c r="AD331" s="47">
        <v>166.25000000000003</v>
      </c>
      <c r="AE331" s="47">
        <v>166.60000000000002</v>
      </c>
      <c r="AF331" s="47">
        <v>162.47499999999999</v>
      </c>
      <c r="AG331" s="47">
        <v>164.25714285714284</v>
      </c>
      <c r="AH331" s="47">
        <v>178.15</v>
      </c>
      <c r="AI331">
        <v>166.1</v>
      </c>
    </row>
    <row r="332" spans="1:35" x14ac:dyDescent="0.3">
      <c r="A332" t="s">
        <v>30</v>
      </c>
      <c r="B332" s="6">
        <v>2022</v>
      </c>
      <c r="C332" t="s">
        <v>36</v>
      </c>
      <c r="D332">
        <v>150.19999999999999</v>
      </c>
      <c r="E332">
        <v>208</v>
      </c>
      <c r="F332">
        <v>167.9</v>
      </c>
      <c r="G332">
        <v>162</v>
      </c>
      <c r="H332">
        <v>203.1</v>
      </c>
      <c r="I332">
        <v>155.9</v>
      </c>
      <c r="J332">
        <v>155.80000000000001</v>
      </c>
      <c r="K332">
        <v>164.2</v>
      </c>
      <c r="L332">
        <v>118.1</v>
      </c>
      <c r="M332">
        <v>178.7</v>
      </c>
      <c r="N332">
        <v>171.2</v>
      </c>
      <c r="O332">
        <v>177.4</v>
      </c>
      <c r="P332">
        <v>166.6</v>
      </c>
      <c r="Q332">
        <v>192.3</v>
      </c>
      <c r="R332">
        <v>175.4</v>
      </c>
      <c r="S332">
        <v>173.2</v>
      </c>
      <c r="T332">
        <v>175.1</v>
      </c>
      <c r="U332">
        <f>SUM(0,U333)</f>
        <v>165.3</v>
      </c>
      <c r="V332">
        <v>168.9</v>
      </c>
      <c r="W332">
        <v>166.5</v>
      </c>
      <c r="X332">
        <v>176</v>
      </c>
      <c r="Y332">
        <v>162</v>
      </c>
      <c r="Z332">
        <v>166.6</v>
      </c>
      <c r="AA332">
        <v>170.6</v>
      </c>
      <c r="AB332">
        <v>167.4</v>
      </c>
      <c r="AC332">
        <v>168.3</v>
      </c>
      <c r="AD332" s="47">
        <v>167.70833333333334</v>
      </c>
      <c r="AE332" s="47">
        <v>174.3</v>
      </c>
      <c r="AF332" s="47">
        <v>165.67500000000001</v>
      </c>
      <c r="AG332" s="47">
        <v>167.5</v>
      </c>
      <c r="AH332" s="47">
        <v>180.3</v>
      </c>
      <c r="AI332">
        <v>168.7</v>
      </c>
    </row>
    <row r="333" spans="1:35" x14ac:dyDescent="0.3">
      <c r="A333" t="s">
        <v>33</v>
      </c>
      <c r="B333" s="6">
        <v>2022</v>
      </c>
      <c r="C333" t="s">
        <v>36</v>
      </c>
      <c r="D333">
        <v>153.69999999999999</v>
      </c>
      <c r="E333">
        <v>215.8</v>
      </c>
      <c r="F333">
        <v>167.7</v>
      </c>
      <c r="G333">
        <v>162.6</v>
      </c>
      <c r="H333">
        <v>180</v>
      </c>
      <c r="I333">
        <v>159.6</v>
      </c>
      <c r="J333">
        <v>188.4</v>
      </c>
      <c r="K333">
        <v>163.4</v>
      </c>
      <c r="L333">
        <v>120.3</v>
      </c>
      <c r="M333">
        <v>174.7</v>
      </c>
      <c r="N333">
        <v>157.1</v>
      </c>
      <c r="O333">
        <v>181.5</v>
      </c>
      <c r="P333">
        <v>171.5</v>
      </c>
      <c r="Q333">
        <v>197.5</v>
      </c>
      <c r="R333">
        <v>167.1</v>
      </c>
      <c r="S333">
        <v>152.6</v>
      </c>
      <c r="T333">
        <v>164.9</v>
      </c>
      <c r="U333">
        <v>165.3</v>
      </c>
      <c r="V333">
        <v>164.5</v>
      </c>
      <c r="W333">
        <v>158.6</v>
      </c>
      <c r="X333">
        <v>168.2</v>
      </c>
      <c r="Y333">
        <v>154.19999999999999</v>
      </c>
      <c r="Z333">
        <v>160.80000000000001</v>
      </c>
      <c r="AA333">
        <v>162.69999999999999</v>
      </c>
      <c r="AB333">
        <v>166.8</v>
      </c>
      <c r="AC333">
        <v>160.6</v>
      </c>
      <c r="AD333" s="47">
        <v>168.73333333333335</v>
      </c>
      <c r="AE333" s="47">
        <v>159.85</v>
      </c>
      <c r="AF333" s="47">
        <v>160.64999999999998</v>
      </c>
      <c r="AG333" s="47">
        <v>166.15714285714284</v>
      </c>
      <c r="AH333" s="47">
        <v>179.05</v>
      </c>
      <c r="AI333">
        <v>166.5</v>
      </c>
    </row>
    <row r="334" spans="1:35" x14ac:dyDescent="0.3">
      <c r="A334" t="s">
        <v>34</v>
      </c>
      <c r="B334" s="6">
        <v>2022</v>
      </c>
      <c r="C334" t="s">
        <v>36</v>
      </c>
      <c r="D334">
        <v>151.30000000000001</v>
      </c>
      <c r="E334">
        <v>210.7</v>
      </c>
      <c r="F334">
        <v>167.8</v>
      </c>
      <c r="G334">
        <v>162.19999999999999</v>
      </c>
      <c r="H334">
        <v>194.6</v>
      </c>
      <c r="I334">
        <v>157.6</v>
      </c>
      <c r="J334">
        <v>166.9</v>
      </c>
      <c r="K334">
        <v>163.9</v>
      </c>
      <c r="L334">
        <v>118.8</v>
      </c>
      <c r="M334">
        <v>177.4</v>
      </c>
      <c r="N334">
        <v>165.3</v>
      </c>
      <c r="O334">
        <v>179.3</v>
      </c>
      <c r="P334">
        <v>168.4</v>
      </c>
      <c r="Q334">
        <v>193.7</v>
      </c>
      <c r="R334">
        <v>172.1</v>
      </c>
      <c r="S334">
        <v>164.6</v>
      </c>
      <c r="T334">
        <v>171.1</v>
      </c>
      <c r="U334">
        <v>165.3</v>
      </c>
      <c r="V334">
        <v>167.2</v>
      </c>
      <c r="W334">
        <v>162.80000000000001</v>
      </c>
      <c r="X334">
        <v>173</v>
      </c>
      <c r="Y334">
        <v>157.9</v>
      </c>
      <c r="Z334">
        <v>163.30000000000001</v>
      </c>
      <c r="AA334">
        <v>166</v>
      </c>
      <c r="AB334">
        <v>167.2</v>
      </c>
      <c r="AC334">
        <v>164.6</v>
      </c>
      <c r="AD334" s="47">
        <v>167.98333333333335</v>
      </c>
      <c r="AE334" s="47">
        <v>168.35</v>
      </c>
      <c r="AF334" s="47">
        <v>163.30000000000001</v>
      </c>
      <c r="AG334" s="47">
        <v>165.68571428571428</v>
      </c>
      <c r="AH334" s="47">
        <v>179.14999999999998</v>
      </c>
      <c r="AI334">
        <v>167.7</v>
      </c>
    </row>
    <row r="335" spans="1:35" x14ac:dyDescent="0.3">
      <c r="A335" t="s">
        <v>30</v>
      </c>
      <c r="B335" s="6">
        <v>2022</v>
      </c>
      <c r="C335" t="s">
        <v>37</v>
      </c>
      <c r="D335">
        <v>151.80000000000001</v>
      </c>
      <c r="E335">
        <v>209.7</v>
      </c>
      <c r="F335">
        <v>164.5</v>
      </c>
      <c r="G335">
        <v>163.80000000000001</v>
      </c>
      <c r="H335">
        <v>207.4</v>
      </c>
      <c r="I335">
        <v>169.7</v>
      </c>
      <c r="J335">
        <v>153.6</v>
      </c>
      <c r="K335">
        <v>165.1</v>
      </c>
      <c r="L335">
        <v>118.2</v>
      </c>
      <c r="M335">
        <v>182.9</v>
      </c>
      <c r="N335">
        <v>172.4</v>
      </c>
      <c r="O335">
        <v>178.9</v>
      </c>
      <c r="P335">
        <v>168.6</v>
      </c>
      <c r="Q335">
        <v>192.8</v>
      </c>
      <c r="R335">
        <v>177.5</v>
      </c>
      <c r="S335">
        <v>175.1</v>
      </c>
      <c r="T335">
        <v>177.1</v>
      </c>
      <c r="U335">
        <f>SUM(0,U336)</f>
        <v>167</v>
      </c>
      <c r="V335">
        <v>173.3</v>
      </c>
      <c r="W335">
        <v>167.7</v>
      </c>
      <c r="X335">
        <v>177</v>
      </c>
      <c r="Y335">
        <v>166.2</v>
      </c>
      <c r="Z335">
        <v>167.2</v>
      </c>
      <c r="AA335">
        <v>170.9</v>
      </c>
      <c r="AB335">
        <v>169</v>
      </c>
      <c r="AC335">
        <v>170.2</v>
      </c>
      <c r="AD335" s="47">
        <v>169.83333333333334</v>
      </c>
      <c r="AE335" s="47">
        <v>176.3</v>
      </c>
      <c r="AF335" s="47">
        <v>168.55</v>
      </c>
      <c r="AG335" s="47">
        <v>168.65714285714284</v>
      </c>
      <c r="AH335" s="47">
        <v>181.5</v>
      </c>
      <c r="AI335">
        <v>170.8</v>
      </c>
    </row>
    <row r="336" spans="1:35" x14ac:dyDescent="0.3">
      <c r="A336" t="s">
        <v>33</v>
      </c>
      <c r="B336" s="6">
        <v>2022</v>
      </c>
      <c r="C336" t="s">
        <v>37</v>
      </c>
      <c r="D336">
        <v>155.4</v>
      </c>
      <c r="E336">
        <v>215.8</v>
      </c>
      <c r="F336">
        <v>164.6</v>
      </c>
      <c r="G336">
        <v>164.2</v>
      </c>
      <c r="H336">
        <v>186</v>
      </c>
      <c r="I336">
        <v>175.9</v>
      </c>
      <c r="J336">
        <v>190.7</v>
      </c>
      <c r="K336">
        <v>164</v>
      </c>
      <c r="L336">
        <v>120.5</v>
      </c>
      <c r="M336">
        <v>178</v>
      </c>
      <c r="N336">
        <v>157.5</v>
      </c>
      <c r="O336">
        <v>183.3</v>
      </c>
      <c r="P336">
        <v>174.5</v>
      </c>
      <c r="Q336">
        <v>197.1</v>
      </c>
      <c r="R336">
        <v>168.4</v>
      </c>
      <c r="S336">
        <v>154.5</v>
      </c>
      <c r="T336">
        <v>166.3</v>
      </c>
      <c r="U336">
        <v>167</v>
      </c>
      <c r="V336">
        <v>170.5</v>
      </c>
      <c r="W336">
        <v>159.80000000000001</v>
      </c>
      <c r="X336">
        <v>169</v>
      </c>
      <c r="Y336">
        <v>159.30000000000001</v>
      </c>
      <c r="Z336">
        <v>162.19999999999999</v>
      </c>
      <c r="AA336">
        <v>164</v>
      </c>
      <c r="AB336">
        <v>168.4</v>
      </c>
      <c r="AC336">
        <v>163.1</v>
      </c>
      <c r="AD336" s="47">
        <v>171.32500000000002</v>
      </c>
      <c r="AE336" s="47">
        <v>161.44999999999999</v>
      </c>
      <c r="AF336" s="47">
        <v>164.15</v>
      </c>
      <c r="AG336" s="47">
        <v>167.24285714285716</v>
      </c>
      <c r="AH336" s="47">
        <v>180.1</v>
      </c>
      <c r="AI336">
        <v>169.2</v>
      </c>
    </row>
    <row r="337" spans="1:35" x14ac:dyDescent="0.3">
      <c r="A337" t="s">
        <v>34</v>
      </c>
      <c r="B337" s="6">
        <v>2022</v>
      </c>
      <c r="C337" t="s">
        <v>37</v>
      </c>
      <c r="D337">
        <v>152.9</v>
      </c>
      <c r="E337">
        <v>211.8</v>
      </c>
      <c r="F337">
        <v>164.5</v>
      </c>
      <c r="G337">
        <v>163.9</v>
      </c>
      <c r="H337">
        <v>199.5</v>
      </c>
      <c r="I337">
        <v>172.6</v>
      </c>
      <c r="J337">
        <v>166.2</v>
      </c>
      <c r="K337">
        <v>164.7</v>
      </c>
      <c r="L337">
        <v>119</v>
      </c>
      <c r="M337">
        <v>181.3</v>
      </c>
      <c r="N337">
        <v>166.2</v>
      </c>
      <c r="O337">
        <v>180.9</v>
      </c>
      <c r="P337">
        <v>170.8</v>
      </c>
      <c r="Q337">
        <v>193.9</v>
      </c>
      <c r="R337">
        <v>173.9</v>
      </c>
      <c r="S337">
        <v>166.5</v>
      </c>
      <c r="T337">
        <v>172.8</v>
      </c>
      <c r="U337">
        <v>167</v>
      </c>
      <c r="V337">
        <v>172.2</v>
      </c>
      <c r="W337">
        <v>164</v>
      </c>
      <c r="X337">
        <v>174</v>
      </c>
      <c r="Y337">
        <v>162.6</v>
      </c>
      <c r="Z337">
        <v>164.4</v>
      </c>
      <c r="AA337">
        <v>166.9</v>
      </c>
      <c r="AB337">
        <v>168.8</v>
      </c>
      <c r="AC337">
        <v>166.8</v>
      </c>
      <c r="AD337" s="47">
        <v>170.29166666666669</v>
      </c>
      <c r="AE337" s="47">
        <v>170.2</v>
      </c>
      <c r="AF337" s="47">
        <v>166.45</v>
      </c>
      <c r="AG337" s="47">
        <v>166.95714285714286</v>
      </c>
      <c r="AH337" s="47">
        <v>180.35000000000002</v>
      </c>
      <c r="AI337">
        <v>170.1</v>
      </c>
    </row>
    <row r="338" spans="1:35" x14ac:dyDescent="0.3">
      <c r="A338" t="s">
        <v>30</v>
      </c>
      <c r="B338" s="6">
        <v>2022</v>
      </c>
      <c r="C338" t="s">
        <v>38</v>
      </c>
      <c r="D338">
        <v>152.9</v>
      </c>
      <c r="E338">
        <v>214.7</v>
      </c>
      <c r="F338">
        <v>161.4</v>
      </c>
      <c r="G338">
        <v>164.6</v>
      </c>
      <c r="H338">
        <v>209.9</v>
      </c>
      <c r="I338">
        <v>168</v>
      </c>
      <c r="J338">
        <v>160.4</v>
      </c>
      <c r="K338">
        <v>165</v>
      </c>
      <c r="L338">
        <v>118.9</v>
      </c>
      <c r="M338">
        <v>186.6</v>
      </c>
      <c r="N338">
        <v>173.2</v>
      </c>
      <c r="O338">
        <v>180.4</v>
      </c>
      <c r="P338">
        <v>170.8</v>
      </c>
      <c r="Q338">
        <v>192.9</v>
      </c>
      <c r="R338">
        <v>179.3</v>
      </c>
      <c r="S338">
        <v>177.2</v>
      </c>
      <c r="T338">
        <v>179</v>
      </c>
      <c r="U338">
        <f>SUM(0,U339)</f>
        <v>167.5</v>
      </c>
      <c r="V338">
        <v>175.3</v>
      </c>
      <c r="W338">
        <v>168.9</v>
      </c>
      <c r="X338">
        <v>177.7</v>
      </c>
      <c r="Y338">
        <v>167.1</v>
      </c>
      <c r="Z338">
        <v>167.6</v>
      </c>
      <c r="AA338">
        <v>171.8</v>
      </c>
      <c r="AB338">
        <v>168.5</v>
      </c>
      <c r="AC338">
        <v>170.9</v>
      </c>
      <c r="AD338" s="47">
        <v>171.33333333333334</v>
      </c>
      <c r="AE338" s="47">
        <v>178.25</v>
      </c>
      <c r="AF338" s="47">
        <v>169.70000000000002</v>
      </c>
      <c r="AG338" s="47">
        <v>169.3857142857143</v>
      </c>
      <c r="AH338" s="47">
        <v>181.9</v>
      </c>
      <c r="AI338">
        <v>172.5</v>
      </c>
    </row>
    <row r="339" spans="1:35" x14ac:dyDescent="0.3">
      <c r="A339" t="s">
        <v>33</v>
      </c>
      <c r="B339" s="6">
        <v>2022</v>
      </c>
      <c r="C339" t="s">
        <v>38</v>
      </c>
      <c r="D339">
        <v>156.69999999999999</v>
      </c>
      <c r="E339">
        <v>221.2</v>
      </c>
      <c r="F339">
        <v>164.1</v>
      </c>
      <c r="G339">
        <v>165.4</v>
      </c>
      <c r="H339">
        <v>189.5</v>
      </c>
      <c r="I339">
        <v>174.5</v>
      </c>
      <c r="J339">
        <v>203.2</v>
      </c>
      <c r="K339">
        <v>164.1</v>
      </c>
      <c r="L339">
        <v>121.2</v>
      </c>
      <c r="M339">
        <v>181.4</v>
      </c>
      <c r="N339">
        <v>158.5</v>
      </c>
      <c r="O339">
        <v>184.9</v>
      </c>
      <c r="P339">
        <v>177.5</v>
      </c>
      <c r="Q339">
        <v>197.5</v>
      </c>
      <c r="R339">
        <v>170</v>
      </c>
      <c r="S339">
        <v>155.9</v>
      </c>
      <c r="T339">
        <v>167.8</v>
      </c>
      <c r="U339">
        <v>167.5</v>
      </c>
      <c r="V339">
        <v>173.5</v>
      </c>
      <c r="W339">
        <v>161.1</v>
      </c>
      <c r="X339">
        <v>170.1</v>
      </c>
      <c r="Y339">
        <v>159.4</v>
      </c>
      <c r="Z339">
        <v>163.19999999999999</v>
      </c>
      <c r="AA339">
        <v>165.2</v>
      </c>
      <c r="AB339">
        <v>168.2</v>
      </c>
      <c r="AC339">
        <v>163.80000000000001</v>
      </c>
      <c r="AD339" s="47">
        <v>173.72500000000002</v>
      </c>
      <c r="AE339" s="47">
        <v>162.94999999999999</v>
      </c>
      <c r="AF339" s="47">
        <v>165.375</v>
      </c>
      <c r="AG339" s="47">
        <v>167.8</v>
      </c>
      <c r="AH339" s="47">
        <v>180.65</v>
      </c>
      <c r="AI339">
        <v>170.8</v>
      </c>
    </row>
    <row r="340" spans="1:35" x14ac:dyDescent="0.3">
      <c r="A340" t="s">
        <v>34</v>
      </c>
      <c r="B340" s="6">
        <v>2022</v>
      </c>
      <c r="C340" t="s">
        <v>38</v>
      </c>
      <c r="D340">
        <v>154.1</v>
      </c>
      <c r="E340">
        <v>217</v>
      </c>
      <c r="F340">
        <v>162.4</v>
      </c>
      <c r="G340">
        <v>164.9</v>
      </c>
      <c r="H340">
        <v>202.4</v>
      </c>
      <c r="I340">
        <v>171</v>
      </c>
      <c r="J340">
        <v>174.9</v>
      </c>
      <c r="K340">
        <v>164.7</v>
      </c>
      <c r="L340">
        <v>119.7</v>
      </c>
      <c r="M340">
        <v>184.9</v>
      </c>
      <c r="N340">
        <v>167.1</v>
      </c>
      <c r="O340">
        <v>182.5</v>
      </c>
      <c r="P340">
        <v>173.3</v>
      </c>
      <c r="Q340">
        <v>194.1</v>
      </c>
      <c r="R340">
        <v>175.6</v>
      </c>
      <c r="S340">
        <v>168.4</v>
      </c>
      <c r="T340">
        <v>174.6</v>
      </c>
      <c r="U340">
        <v>167.5</v>
      </c>
      <c r="V340">
        <v>174.6</v>
      </c>
      <c r="W340">
        <v>165.2</v>
      </c>
      <c r="X340">
        <v>174.8</v>
      </c>
      <c r="Y340">
        <v>163</v>
      </c>
      <c r="Z340">
        <v>165.1</v>
      </c>
      <c r="AA340">
        <v>167.9</v>
      </c>
      <c r="AB340">
        <v>168.4</v>
      </c>
      <c r="AC340">
        <v>167.5</v>
      </c>
      <c r="AD340" s="47">
        <v>172.13333333333335</v>
      </c>
      <c r="AE340" s="47">
        <v>172</v>
      </c>
      <c r="AF340" s="47">
        <v>167.57499999999999</v>
      </c>
      <c r="AG340" s="47">
        <v>167.54285714285714</v>
      </c>
      <c r="AH340" s="47">
        <v>180.8</v>
      </c>
      <c r="AI340">
        <v>171.7</v>
      </c>
    </row>
    <row r="341" spans="1:35" x14ac:dyDescent="0.3">
      <c r="A341" t="s">
        <v>30</v>
      </c>
      <c r="B341" s="6">
        <v>2022</v>
      </c>
      <c r="C341" t="s">
        <v>39</v>
      </c>
      <c r="D341">
        <v>153.80000000000001</v>
      </c>
      <c r="E341">
        <v>217.2</v>
      </c>
      <c r="F341">
        <v>169.6</v>
      </c>
      <c r="G341">
        <v>165.4</v>
      </c>
      <c r="H341">
        <v>208.1</v>
      </c>
      <c r="I341">
        <v>165.8</v>
      </c>
      <c r="J341">
        <v>167.3</v>
      </c>
      <c r="K341">
        <v>164.6</v>
      </c>
      <c r="L341">
        <v>119.1</v>
      </c>
      <c r="M341">
        <v>188.9</v>
      </c>
      <c r="N341">
        <v>174.2</v>
      </c>
      <c r="O341">
        <v>181.9</v>
      </c>
      <c r="P341">
        <v>172.4</v>
      </c>
      <c r="Q341">
        <v>192.9</v>
      </c>
      <c r="R341">
        <v>180.7</v>
      </c>
      <c r="S341">
        <v>178.7</v>
      </c>
      <c r="T341">
        <v>180.4</v>
      </c>
      <c r="U341">
        <f>SUM(0,U342)</f>
        <v>166.8</v>
      </c>
      <c r="V341">
        <v>176.7</v>
      </c>
      <c r="W341">
        <v>170.3</v>
      </c>
      <c r="X341">
        <v>178.2</v>
      </c>
      <c r="Y341">
        <v>165.5</v>
      </c>
      <c r="Z341">
        <v>168</v>
      </c>
      <c r="AA341">
        <v>172.6</v>
      </c>
      <c r="AB341">
        <v>169.5</v>
      </c>
      <c r="AC341">
        <v>171</v>
      </c>
      <c r="AD341" s="47">
        <v>172.99166666666667</v>
      </c>
      <c r="AE341" s="47">
        <v>179.7</v>
      </c>
      <c r="AF341" s="47">
        <v>169.82499999999999</v>
      </c>
      <c r="AG341" s="47">
        <v>169.95714285714283</v>
      </c>
      <c r="AH341" s="47">
        <v>181.95</v>
      </c>
      <c r="AI341">
        <v>173.6</v>
      </c>
    </row>
    <row r="342" spans="1:35" x14ac:dyDescent="0.3">
      <c r="A342" t="s">
        <v>33</v>
      </c>
      <c r="B342" s="6">
        <v>2022</v>
      </c>
      <c r="C342" t="s">
        <v>39</v>
      </c>
      <c r="D342">
        <v>157.5</v>
      </c>
      <c r="E342">
        <v>223.4</v>
      </c>
      <c r="F342">
        <v>172.8</v>
      </c>
      <c r="G342">
        <v>166.4</v>
      </c>
      <c r="H342">
        <v>188.6</v>
      </c>
      <c r="I342">
        <v>174.1</v>
      </c>
      <c r="J342">
        <v>211.5</v>
      </c>
      <c r="K342">
        <v>163.6</v>
      </c>
      <c r="L342">
        <v>121.4</v>
      </c>
      <c r="M342">
        <v>183.5</v>
      </c>
      <c r="N342">
        <v>159.1</v>
      </c>
      <c r="O342">
        <v>186.3</v>
      </c>
      <c r="P342">
        <v>179.3</v>
      </c>
      <c r="Q342">
        <v>198.3</v>
      </c>
      <c r="R342">
        <v>171.6</v>
      </c>
      <c r="S342">
        <v>157.4</v>
      </c>
      <c r="T342">
        <v>169.4</v>
      </c>
      <c r="U342">
        <v>166.8</v>
      </c>
      <c r="V342">
        <v>174.9</v>
      </c>
      <c r="W342">
        <v>162.1</v>
      </c>
      <c r="X342">
        <v>170.9</v>
      </c>
      <c r="Y342">
        <v>157.19999999999999</v>
      </c>
      <c r="Z342">
        <v>164.1</v>
      </c>
      <c r="AA342">
        <v>166.5</v>
      </c>
      <c r="AB342">
        <v>169.2</v>
      </c>
      <c r="AC342">
        <v>163.80000000000001</v>
      </c>
      <c r="AD342" s="47">
        <v>175.68333333333331</v>
      </c>
      <c r="AE342" s="47">
        <v>164.5</v>
      </c>
      <c r="AF342" s="47">
        <v>165.25</v>
      </c>
      <c r="AG342" s="47">
        <v>168.68571428571428</v>
      </c>
      <c r="AH342" s="47">
        <v>181.05</v>
      </c>
      <c r="AI342">
        <v>171.4</v>
      </c>
    </row>
    <row r="343" spans="1:35" x14ac:dyDescent="0.3">
      <c r="A343" t="s">
        <v>34</v>
      </c>
      <c r="B343" s="6">
        <v>2022</v>
      </c>
      <c r="C343" t="s">
        <v>39</v>
      </c>
      <c r="D343">
        <v>155</v>
      </c>
      <c r="E343">
        <v>219.4</v>
      </c>
      <c r="F343">
        <v>170.8</v>
      </c>
      <c r="G343">
        <v>165.8</v>
      </c>
      <c r="H343">
        <v>200.9</v>
      </c>
      <c r="I343">
        <v>169.7</v>
      </c>
      <c r="J343">
        <v>182.3</v>
      </c>
      <c r="K343">
        <v>164.3</v>
      </c>
      <c r="L343">
        <v>119.9</v>
      </c>
      <c r="M343">
        <v>187.1</v>
      </c>
      <c r="N343">
        <v>167.9</v>
      </c>
      <c r="O343">
        <v>183.9</v>
      </c>
      <c r="P343">
        <v>174.9</v>
      </c>
      <c r="Q343">
        <v>194.3</v>
      </c>
      <c r="R343">
        <v>177.1</v>
      </c>
      <c r="S343">
        <v>169.9</v>
      </c>
      <c r="T343">
        <v>176</v>
      </c>
      <c r="U343">
        <v>166.8</v>
      </c>
      <c r="V343">
        <v>176</v>
      </c>
      <c r="W343">
        <v>166.4</v>
      </c>
      <c r="X343">
        <v>175.4</v>
      </c>
      <c r="Y343">
        <v>161.1</v>
      </c>
      <c r="Z343">
        <v>165.8</v>
      </c>
      <c r="AA343">
        <v>169</v>
      </c>
      <c r="AB343">
        <v>169.4</v>
      </c>
      <c r="AC343">
        <v>167.5</v>
      </c>
      <c r="AD343" s="47">
        <v>173.91666666666666</v>
      </c>
      <c r="AE343" s="47">
        <v>173.5</v>
      </c>
      <c r="AF343" s="47">
        <v>167.57500000000002</v>
      </c>
      <c r="AG343" s="47">
        <v>168.48571428571429</v>
      </c>
      <c r="AH343" s="47">
        <v>180.9</v>
      </c>
      <c r="AI343">
        <v>172.6</v>
      </c>
    </row>
    <row r="344" spans="1:35" x14ac:dyDescent="0.3">
      <c r="A344" t="s">
        <v>30</v>
      </c>
      <c r="B344" s="6">
        <v>2022</v>
      </c>
      <c r="C344" t="s">
        <v>40</v>
      </c>
      <c r="D344">
        <v>155.19999999999999</v>
      </c>
      <c r="E344">
        <v>210.8</v>
      </c>
      <c r="F344">
        <v>174.3</v>
      </c>
      <c r="G344">
        <v>166.3</v>
      </c>
      <c r="H344">
        <v>202.2</v>
      </c>
      <c r="I344">
        <v>169.6</v>
      </c>
      <c r="J344">
        <v>168.6</v>
      </c>
      <c r="K344">
        <v>164.4</v>
      </c>
      <c r="L344">
        <v>119.2</v>
      </c>
      <c r="M344">
        <v>191.8</v>
      </c>
      <c r="N344">
        <v>174.5</v>
      </c>
      <c r="O344">
        <v>183.1</v>
      </c>
      <c r="P344">
        <v>172.5</v>
      </c>
      <c r="Q344">
        <v>193.2</v>
      </c>
      <c r="R344">
        <v>182</v>
      </c>
      <c r="S344">
        <v>180.3</v>
      </c>
      <c r="T344">
        <v>181.7</v>
      </c>
      <c r="U344">
        <f>SUM(0,U345)</f>
        <v>167.8</v>
      </c>
      <c r="V344">
        <v>179.6</v>
      </c>
      <c r="W344">
        <v>171.3</v>
      </c>
      <c r="X344">
        <v>178.8</v>
      </c>
      <c r="Y344">
        <v>166.3</v>
      </c>
      <c r="Z344">
        <v>168.6</v>
      </c>
      <c r="AA344">
        <v>174.7</v>
      </c>
      <c r="AB344">
        <v>169.7</v>
      </c>
      <c r="AC344">
        <v>171.8</v>
      </c>
      <c r="AD344" s="47">
        <v>173.33333333333334</v>
      </c>
      <c r="AE344" s="47">
        <v>181.15</v>
      </c>
      <c r="AF344" s="47">
        <v>171.25</v>
      </c>
      <c r="AG344" s="47">
        <v>170.85714285714286</v>
      </c>
      <c r="AH344" s="47">
        <v>182.5</v>
      </c>
      <c r="AI344">
        <v>174.3</v>
      </c>
    </row>
    <row r="345" spans="1:35" x14ac:dyDescent="0.3">
      <c r="A345" t="s">
        <v>33</v>
      </c>
      <c r="B345" s="6">
        <v>2022</v>
      </c>
      <c r="C345" t="s">
        <v>40</v>
      </c>
      <c r="D345">
        <v>159.30000000000001</v>
      </c>
      <c r="E345">
        <v>217.1</v>
      </c>
      <c r="F345">
        <v>176.6</v>
      </c>
      <c r="G345">
        <v>167.1</v>
      </c>
      <c r="H345">
        <v>184.8</v>
      </c>
      <c r="I345">
        <v>179.5</v>
      </c>
      <c r="J345">
        <v>208.5</v>
      </c>
      <c r="K345">
        <v>164</v>
      </c>
      <c r="L345">
        <v>121.5</v>
      </c>
      <c r="M345">
        <v>186.3</v>
      </c>
      <c r="N345">
        <v>159.80000000000001</v>
      </c>
      <c r="O345">
        <v>187.7</v>
      </c>
      <c r="P345">
        <v>179.4</v>
      </c>
      <c r="Q345">
        <v>198.6</v>
      </c>
      <c r="R345">
        <v>172.7</v>
      </c>
      <c r="S345">
        <v>158.69999999999999</v>
      </c>
      <c r="T345">
        <v>170.6</v>
      </c>
      <c r="U345">
        <v>167.8</v>
      </c>
      <c r="V345">
        <v>179.5</v>
      </c>
      <c r="W345">
        <v>163.1</v>
      </c>
      <c r="X345">
        <v>171.7</v>
      </c>
      <c r="Y345">
        <v>157.4</v>
      </c>
      <c r="Z345">
        <v>164.6</v>
      </c>
      <c r="AA345">
        <v>169.1</v>
      </c>
      <c r="AB345">
        <v>169.8</v>
      </c>
      <c r="AC345">
        <v>164.7</v>
      </c>
      <c r="AD345" s="47">
        <v>176.01666666666665</v>
      </c>
      <c r="AE345" s="47">
        <v>165.7</v>
      </c>
      <c r="AF345" s="47">
        <v>166.95</v>
      </c>
      <c r="AG345" s="47">
        <v>169.74285714285716</v>
      </c>
      <c r="AH345" s="47">
        <v>181.64999999999998</v>
      </c>
      <c r="AI345">
        <v>172.3</v>
      </c>
    </row>
    <row r="346" spans="1:35" x14ac:dyDescent="0.3">
      <c r="A346" t="s">
        <v>34</v>
      </c>
      <c r="B346" s="6">
        <v>2022</v>
      </c>
      <c r="C346" t="s">
        <v>40</v>
      </c>
      <c r="D346">
        <v>156.5</v>
      </c>
      <c r="E346">
        <v>213</v>
      </c>
      <c r="F346">
        <v>175.2</v>
      </c>
      <c r="G346">
        <v>166.6</v>
      </c>
      <c r="H346">
        <v>195.8</v>
      </c>
      <c r="I346">
        <v>174.2</v>
      </c>
      <c r="J346">
        <v>182.1</v>
      </c>
      <c r="K346">
        <v>164.3</v>
      </c>
      <c r="L346">
        <v>120</v>
      </c>
      <c r="M346">
        <v>190</v>
      </c>
      <c r="N346">
        <v>168.4</v>
      </c>
      <c r="O346">
        <v>185.2</v>
      </c>
      <c r="P346">
        <v>175</v>
      </c>
      <c r="Q346">
        <v>194.6</v>
      </c>
      <c r="R346">
        <v>178.3</v>
      </c>
      <c r="S346">
        <v>171.3</v>
      </c>
      <c r="T346">
        <v>177.3</v>
      </c>
      <c r="U346">
        <v>167.8</v>
      </c>
      <c r="V346">
        <v>179.6</v>
      </c>
      <c r="W346">
        <v>167.4</v>
      </c>
      <c r="X346">
        <v>176.1</v>
      </c>
      <c r="Y346">
        <v>161.6</v>
      </c>
      <c r="Z346">
        <v>166.3</v>
      </c>
      <c r="AA346">
        <v>171.4</v>
      </c>
      <c r="AB346">
        <v>169.7</v>
      </c>
      <c r="AC346">
        <v>168.4</v>
      </c>
      <c r="AD346" s="47">
        <v>174.27500000000001</v>
      </c>
      <c r="AE346" s="47">
        <v>174.8</v>
      </c>
      <c r="AF346" s="47">
        <v>169.1</v>
      </c>
      <c r="AG346" s="47">
        <v>169.57142857142853</v>
      </c>
      <c r="AH346" s="47">
        <v>181.5</v>
      </c>
      <c r="AI346">
        <v>173.4</v>
      </c>
    </row>
    <row r="347" spans="1:35" x14ac:dyDescent="0.3">
      <c r="A347" t="s">
        <v>30</v>
      </c>
      <c r="B347" s="6">
        <v>2022</v>
      </c>
      <c r="C347" t="s">
        <v>41</v>
      </c>
      <c r="D347">
        <v>159.5</v>
      </c>
      <c r="E347">
        <v>204.1</v>
      </c>
      <c r="F347">
        <v>168.3</v>
      </c>
      <c r="G347">
        <v>167.9</v>
      </c>
      <c r="H347">
        <v>198.1</v>
      </c>
      <c r="I347">
        <v>169.2</v>
      </c>
      <c r="J347">
        <v>173.1</v>
      </c>
      <c r="K347">
        <v>167.1</v>
      </c>
      <c r="L347">
        <v>120.2</v>
      </c>
      <c r="M347">
        <v>195.6</v>
      </c>
      <c r="N347">
        <v>174.8</v>
      </c>
      <c r="O347">
        <v>184</v>
      </c>
      <c r="P347">
        <v>173.9</v>
      </c>
      <c r="Q347">
        <v>193.7</v>
      </c>
      <c r="R347">
        <v>183.2</v>
      </c>
      <c r="S347">
        <v>181.7</v>
      </c>
      <c r="T347">
        <v>183</v>
      </c>
      <c r="U347">
        <f>SUM(0,U348)</f>
        <v>169</v>
      </c>
      <c r="V347">
        <v>179.1</v>
      </c>
      <c r="W347">
        <v>172.3</v>
      </c>
      <c r="X347">
        <v>179.4</v>
      </c>
      <c r="Y347">
        <v>166.6</v>
      </c>
      <c r="Z347">
        <v>169.3</v>
      </c>
      <c r="AA347">
        <v>175.7</v>
      </c>
      <c r="AB347">
        <v>171.1</v>
      </c>
      <c r="AC347">
        <v>172.6</v>
      </c>
      <c r="AD347" s="47">
        <v>173.49166666666665</v>
      </c>
      <c r="AE347" s="47">
        <v>182.45</v>
      </c>
      <c r="AF347" s="47">
        <v>171.75000000000003</v>
      </c>
      <c r="AG347" s="47">
        <v>171.84285714285713</v>
      </c>
      <c r="AH347" s="47">
        <v>183.14999999999998</v>
      </c>
      <c r="AI347">
        <v>175.3</v>
      </c>
    </row>
    <row r="348" spans="1:35" x14ac:dyDescent="0.3">
      <c r="A348" t="s">
        <v>33</v>
      </c>
      <c r="B348" s="6">
        <v>2022</v>
      </c>
      <c r="C348" t="s">
        <v>41</v>
      </c>
      <c r="D348">
        <v>162.1</v>
      </c>
      <c r="E348">
        <v>210.9</v>
      </c>
      <c r="F348">
        <v>170.6</v>
      </c>
      <c r="G348">
        <v>168.4</v>
      </c>
      <c r="H348">
        <v>182.5</v>
      </c>
      <c r="I348">
        <v>177.1</v>
      </c>
      <c r="J348">
        <v>213.1</v>
      </c>
      <c r="K348">
        <v>167.3</v>
      </c>
      <c r="L348">
        <v>122.2</v>
      </c>
      <c r="M348">
        <v>189.7</v>
      </c>
      <c r="N348">
        <v>160.5</v>
      </c>
      <c r="O348">
        <v>188.9</v>
      </c>
      <c r="P348">
        <v>180.4</v>
      </c>
      <c r="Q348">
        <v>198.7</v>
      </c>
      <c r="R348">
        <v>173.7</v>
      </c>
      <c r="S348">
        <v>160</v>
      </c>
      <c r="T348">
        <v>171.6</v>
      </c>
      <c r="U348">
        <v>169</v>
      </c>
      <c r="V348">
        <v>178.4</v>
      </c>
      <c r="W348">
        <v>164.2</v>
      </c>
      <c r="X348">
        <v>172.6</v>
      </c>
      <c r="Y348">
        <v>157.69999999999999</v>
      </c>
      <c r="Z348">
        <v>165.1</v>
      </c>
      <c r="AA348">
        <v>169.9</v>
      </c>
      <c r="AB348">
        <v>171.4</v>
      </c>
      <c r="AC348">
        <v>165.4</v>
      </c>
      <c r="AD348" s="47">
        <v>176.10833333333332</v>
      </c>
      <c r="AE348" s="47">
        <v>166.85</v>
      </c>
      <c r="AF348" s="47">
        <v>167.32499999999999</v>
      </c>
      <c r="AG348" s="47">
        <v>170.72857142857143</v>
      </c>
      <c r="AH348" s="47">
        <v>182.05</v>
      </c>
      <c r="AI348">
        <v>173.1</v>
      </c>
    </row>
    <row r="349" spans="1:35" x14ac:dyDescent="0.3">
      <c r="A349" t="s">
        <v>34</v>
      </c>
      <c r="B349" s="6">
        <v>2022</v>
      </c>
      <c r="C349" t="s">
        <v>41</v>
      </c>
      <c r="D349">
        <v>160.30000000000001</v>
      </c>
      <c r="E349">
        <v>206.5</v>
      </c>
      <c r="F349">
        <v>169.2</v>
      </c>
      <c r="G349">
        <v>168.1</v>
      </c>
      <c r="H349">
        <v>192.4</v>
      </c>
      <c r="I349">
        <v>172.9</v>
      </c>
      <c r="J349">
        <v>186.7</v>
      </c>
      <c r="K349">
        <v>167.2</v>
      </c>
      <c r="L349">
        <v>120.9</v>
      </c>
      <c r="M349">
        <v>193.6</v>
      </c>
      <c r="N349">
        <v>168.8</v>
      </c>
      <c r="O349">
        <v>186.3</v>
      </c>
      <c r="P349">
        <v>176.3</v>
      </c>
      <c r="Q349">
        <v>195</v>
      </c>
      <c r="R349">
        <v>179.5</v>
      </c>
      <c r="S349">
        <v>172.7</v>
      </c>
      <c r="T349">
        <v>178.5</v>
      </c>
      <c r="U349">
        <v>169</v>
      </c>
      <c r="V349">
        <v>178.8</v>
      </c>
      <c r="W349">
        <v>168.5</v>
      </c>
      <c r="X349">
        <v>176.8</v>
      </c>
      <c r="Y349">
        <v>161.9</v>
      </c>
      <c r="Z349">
        <v>166.9</v>
      </c>
      <c r="AA349">
        <v>172.3</v>
      </c>
      <c r="AB349">
        <v>171.2</v>
      </c>
      <c r="AC349">
        <v>169.1</v>
      </c>
      <c r="AD349" s="47">
        <v>174.40833333333333</v>
      </c>
      <c r="AE349" s="47">
        <v>176.1</v>
      </c>
      <c r="AF349" s="47">
        <v>169.54999999999998</v>
      </c>
      <c r="AG349" s="47">
        <v>170.51428571428571</v>
      </c>
      <c r="AH349" s="47">
        <v>182.05</v>
      </c>
      <c r="AI349">
        <v>174.3</v>
      </c>
    </row>
    <row r="350" spans="1:35" x14ac:dyDescent="0.3">
      <c r="A350" t="s">
        <v>30</v>
      </c>
      <c r="B350" s="6">
        <v>2022</v>
      </c>
      <c r="C350" t="s">
        <v>42</v>
      </c>
      <c r="D350">
        <v>162.9</v>
      </c>
      <c r="E350">
        <v>206.7</v>
      </c>
      <c r="F350">
        <v>169</v>
      </c>
      <c r="G350">
        <v>169.5</v>
      </c>
      <c r="H350">
        <v>194.1</v>
      </c>
      <c r="I350">
        <v>164.1</v>
      </c>
      <c r="J350">
        <v>176.9</v>
      </c>
      <c r="K350">
        <v>169</v>
      </c>
      <c r="L350">
        <v>120.8</v>
      </c>
      <c r="M350">
        <v>199.1</v>
      </c>
      <c r="N350">
        <v>175.4</v>
      </c>
      <c r="O350">
        <v>184.8</v>
      </c>
      <c r="P350">
        <v>175.5</v>
      </c>
      <c r="Q350">
        <v>194.5</v>
      </c>
      <c r="R350">
        <v>184.7</v>
      </c>
      <c r="S350">
        <v>183.3</v>
      </c>
      <c r="T350">
        <v>184.5</v>
      </c>
      <c r="U350">
        <f>SUM(0,U351)</f>
        <v>169.5</v>
      </c>
      <c r="V350">
        <v>179.7</v>
      </c>
      <c r="W350">
        <v>173.6</v>
      </c>
      <c r="X350">
        <v>180.2</v>
      </c>
      <c r="Y350">
        <v>166.9</v>
      </c>
      <c r="Z350">
        <v>170</v>
      </c>
      <c r="AA350">
        <v>176.2</v>
      </c>
      <c r="AB350">
        <v>170.8</v>
      </c>
      <c r="AC350">
        <v>173.1</v>
      </c>
      <c r="AD350" s="47">
        <v>174.35833333333335</v>
      </c>
      <c r="AE350" s="47">
        <v>184</v>
      </c>
      <c r="AF350" s="47">
        <v>172.42499999999998</v>
      </c>
      <c r="AG350" s="47">
        <v>172.51428571428573</v>
      </c>
      <c r="AH350" s="47">
        <v>183.8</v>
      </c>
      <c r="AI350">
        <v>176.4</v>
      </c>
    </row>
    <row r="351" spans="1:35" x14ac:dyDescent="0.3">
      <c r="A351" t="s">
        <v>33</v>
      </c>
      <c r="B351" s="6">
        <v>2022</v>
      </c>
      <c r="C351" t="s">
        <v>42</v>
      </c>
      <c r="D351">
        <v>164.9</v>
      </c>
      <c r="E351">
        <v>213.7</v>
      </c>
      <c r="F351">
        <v>170.9</v>
      </c>
      <c r="G351">
        <v>170.1</v>
      </c>
      <c r="H351">
        <v>179.3</v>
      </c>
      <c r="I351">
        <v>167.5</v>
      </c>
      <c r="J351">
        <v>220.8</v>
      </c>
      <c r="K351">
        <v>169.2</v>
      </c>
      <c r="L351">
        <v>123.1</v>
      </c>
      <c r="M351">
        <v>193.6</v>
      </c>
      <c r="N351">
        <v>161.1</v>
      </c>
      <c r="O351">
        <v>190.4</v>
      </c>
      <c r="P351">
        <v>181.8</v>
      </c>
      <c r="Q351">
        <v>199.7</v>
      </c>
      <c r="R351">
        <v>175</v>
      </c>
      <c r="S351">
        <v>161.69999999999999</v>
      </c>
      <c r="T351">
        <v>173</v>
      </c>
      <c r="U351">
        <v>169.5</v>
      </c>
      <c r="V351">
        <v>179.2</v>
      </c>
      <c r="W351">
        <v>165</v>
      </c>
      <c r="X351">
        <v>173.8</v>
      </c>
      <c r="Y351">
        <v>158.19999999999999</v>
      </c>
      <c r="Z351">
        <v>165.8</v>
      </c>
      <c r="AA351">
        <v>170.9</v>
      </c>
      <c r="AB351">
        <v>171.1</v>
      </c>
      <c r="AC351">
        <v>166.1</v>
      </c>
      <c r="AD351" s="47">
        <v>177.04999999999998</v>
      </c>
      <c r="AE351" s="47">
        <v>168.35</v>
      </c>
      <c r="AF351" s="47">
        <v>167.97500000000002</v>
      </c>
      <c r="AG351" s="47">
        <v>171.22857142857143</v>
      </c>
      <c r="AH351" s="47">
        <v>182.89999999999998</v>
      </c>
      <c r="AI351">
        <v>174.1</v>
      </c>
    </row>
    <row r="352" spans="1:35" x14ac:dyDescent="0.3">
      <c r="A352" t="s">
        <v>34</v>
      </c>
      <c r="B352" s="6">
        <v>2022</v>
      </c>
      <c r="C352" t="s">
        <v>42</v>
      </c>
      <c r="D352">
        <v>163.5</v>
      </c>
      <c r="E352">
        <v>209.2</v>
      </c>
      <c r="F352">
        <v>169.7</v>
      </c>
      <c r="G352">
        <v>169.7</v>
      </c>
      <c r="H352">
        <v>188.7</v>
      </c>
      <c r="I352">
        <v>165.7</v>
      </c>
      <c r="J352">
        <v>191.8</v>
      </c>
      <c r="K352">
        <v>169.1</v>
      </c>
      <c r="L352">
        <v>121.6</v>
      </c>
      <c r="M352">
        <v>197.3</v>
      </c>
      <c r="N352">
        <v>169.4</v>
      </c>
      <c r="O352">
        <v>187.4</v>
      </c>
      <c r="P352">
        <v>177.8</v>
      </c>
      <c r="Q352">
        <v>195.9</v>
      </c>
      <c r="R352">
        <v>180.9</v>
      </c>
      <c r="S352">
        <v>174.3</v>
      </c>
      <c r="T352">
        <v>179.9</v>
      </c>
      <c r="U352">
        <v>169.5</v>
      </c>
      <c r="V352">
        <v>179.5</v>
      </c>
      <c r="W352">
        <v>169.5</v>
      </c>
      <c r="X352">
        <v>177.8</v>
      </c>
      <c r="Y352">
        <v>162.30000000000001</v>
      </c>
      <c r="Z352">
        <v>167.6</v>
      </c>
      <c r="AA352">
        <v>173.1</v>
      </c>
      <c r="AB352">
        <v>170.9</v>
      </c>
      <c r="AC352">
        <v>169.7</v>
      </c>
      <c r="AD352" s="47">
        <v>175.25833333333333</v>
      </c>
      <c r="AE352" s="47">
        <v>177.60000000000002</v>
      </c>
      <c r="AF352" s="47">
        <v>170.2</v>
      </c>
      <c r="AG352" s="47">
        <v>171.02857142857144</v>
      </c>
      <c r="AH352" s="47">
        <v>182.8</v>
      </c>
      <c r="AI352">
        <v>175.3</v>
      </c>
    </row>
    <row r="353" spans="1:35" x14ac:dyDescent="0.3">
      <c r="A353" t="s">
        <v>30</v>
      </c>
      <c r="B353" s="6">
        <v>2022</v>
      </c>
      <c r="C353" t="s">
        <v>43</v>
      </c>
      <c r="D353">
        <v>164.7</v>
      </c>
      <c r="E353">
        <v>208.8</v>
      </c>
      <c r="F353">
        <v>170.3</v>
      </c>
      <c r="G353">
        <v>170.9</v>
      </c>
      <c r="H353">
        <v>191.6</v>
      </c>
      <c r="I353">
        <v>162.19999999999999</v>
      </c>
      <c r="J353">
        <v>184.8</v>
      </c>
      <c r="K353">
        <v>169.7</v>
      </c>
      <c r="L353">
        <v>121.1</v>
      </c>
      <c r="M353">
        <v>201.6</v>
      </c>
      <c r="N353">
        <v>175.8</v>
      </c>
      <c r="O353">
        <v>185.6</v>
      </c>
      <c r="P353">
        <v>177.4</v>
      </c>
      <c r="Q353">
        <v>194.9</v>
      </c>
      <c r="R353">
        <v>186.1</v>
      </c>
      <c r="S353">
        <v>184.4</v>
      </c>
      <c r="T353">
        <v>185.9</v>
      </c>
      <c r="U353">
        <f>SUM(0,U354)</f>
        <v>171.2</v>
      </c>
      <c r="V353">
        <v>180.8</v>
      </c>
      <c r="W353">
        <v>174.4</v>
      </c>
      <c r="X353">
        <v>181.2</v>
      </c>
      <c r="Y353">
        <v>167.4</v>
      </c>
      <c r="Z353">
        <v>170.6</v>
      </c>
      <c r="AA353">
        <v>176.5</v>
      </c>
      <c r="AB353">
        <v>172</v>
      </c>
      <c r="AC353">
        <v>173.9</v>
      </c>
      <c r="AD353" s="47">
        <v>175.59166666666667</v>
      </c>
      <c r="AE353" s="47">
        <v>185.25</v>
      </c>
      <c r="AF353" s="47">
        <v>173.45</v>
      </c>
      <c r="AG353" s="47">
        <v>173.12857142857143</v>
      </c>
      <c r="AH353" s="47">
        <v>184.4</v>
      </c>
      <c r="AI353">
        <v>177.9</v>
      </c>
    </row>
    <row r="354" spans="1:35" x14ac:dyDescent="0.3">
      <c r="A354" t="s">
        <v>33</v>
      </c>
      <c r="B354" s="6">
        <v>2022</v>
      </c>
      <c r="C354" t="s">
        <v>43</v>
      </c>
      <c r="D354">
        <v>166.4</v>
      </c>
      <c r="E354">
        <v>214.9</v>
      </c>
      <c r="F354">
        <v>171.9</v>
      </c>
      <c r="G354">
        <v>171</v>
      </c>
      <c r="H354">
        <v>177.7</v>
      </c>
      <c r="I354">
        <v>165.7</v>
      </c>
      <c r="J354">
        <v>228.6</v>
      </c>
      <c r="K354">
        <v>169.9</v>
      </c>
      <c r="L354">
        <v>123.4</v>
      </c>
      <c r="M354">
        <v>196.4</v>
      </c>
      <c r="N354">
        <v>161.6</v>
      </c>
      <c r="O354">
        <v>191.5</v>
      </c>
      <c r="P354">
        <v>183.3</v>
      </c>
      <c r="Q354">
        <v>200.1</v>
      </c>
      <c r="R354">
        <v>175.5</v>
      </c>
      <c r="S354">
        <v>162.6</v>
      </c>
      <c r="T354">
        <v>173.6</v>
      </c>
      <c r="U354">
        <v>171.2</v>
      </c>
      <c r="V354">
        <v>180</v>
      </c>
      <c r="W354">
        <v>166</v>
      </c>
      <c r="X354">
        <v>174.7</v>
      </c>
      <c r="Y354">
        <v>158.80000000000001</v>
      </c>
      <c r="Z354">
        <v>166.3</v>
      </c>
      <c r="AA354">
        <v>171.2</v>
      </c>
      <c r="AB354">
        <v>172.3</v>
      </c>
      <c r="AC354">
        <v>166.8</v>
      </c>
      <c r="AD354" s="47">
        <v>178.25</v>
      </c>
      <c r="AE354" s="47">
        <v>169.05</v>
      </c>
      <c r="AF354" s="47">
        <v>169</v>
      </c>
      <c r="AG354" s="47">
        <v>171.94285714285712</v>
      </c>
      <c r="AH354" s="47">
        <v>183.45</v>
      </c>
      <c r="AI354">
        <v>175.3</v>
      </c>
    </row>
    <row r="355" spans="1:35" x14ac:dyDescent="0.3">
      <c r="A355" t="s">
        <v>34</v>
      </c>
      <c r="B355" s="6">
        <v>2022</v>
      </c>
      <c r="C355" t="s">
        <v>43</v>
      </c>
      <c r="D355">
        <v>165.2</v>
      </c>
      <c r="E355">
        <v>210.9</v>
      </c>
      <c r="F355">
        <v>170.9</v>
      </c>
      <c r="G355">
        <v>170.9</v>
      </c>
      <c r="H355">
        <v>186.5</v>
      </c>
      <c r="I355">
        <v>163.80000000000001</v>
      </c>
      <c r="J355">
        <v>199.7</v>
      </c>
      <c r="K355">
        <v>169.8</v>
      </c>
      <c r="L355">
        <v>121.9</v>
      </c>
      <c r="M355">
        <v>199.9</v>
      </c>
      <c r="N355">
        <v>169.9</v>
      </c>
      <c r="O355">
        <v>188.3</v>
      </c>
      <c r="P355">
        <v>179.6</v>
      </c>
      <c r="Q355">
        <v>196.3</v>
      </c>
      <c r="R355">
        <v>181.9</v>
      </c>
      <c r="S355">
        <v>175.3</v>
      </c>
      <c r="T355">
        <v>181</v>
      </c>
      <c r="U355">
        <v>171.2</v>
      </c>
      <c r="V355">
        <v>180.5</v>
      </c>
      <c r="W355">
        <v>170.4</v>
      </c>
      <c r="X355">
        <v>178.7</v>
      </c>
      <c r="Y355">
        <v>162.9</v>
      </c>
      <c r="Z355">
        <v>168.2</v>
      </c>
      <c r="AA355">
        <v>173.4</v>
      </c>
      <c r="AB355">
        <v>172.1</v>
      </c>
      <c r="AC355">
        <v>170.5</v>
      </c>
      <c r="AD355" s="47">
        <v>176.47500000000002</v>
      </c>
      <c r="AE355" s="47">
        <v>178.60000000000002</v>
      </c>
      <c r="AF355" s="47">
        <v>171.25</v>
      </c>
      <c r="AG355" s="47">
        <v>171.74285714285716</v>
      </c>
      <c r="AH355" s="47">
        <v>183.4</v>
      </c>
      <c r="AI355">
        <v>176.7</v>
      </c>
    </row>
    <row r="356" spans="1:35" x14ac:dyDescent="0.3">
      <c r="A356" t="s">
        <v>30</v>
      </c>
      <c r="B356" s="6">
        <v>2022</v>
      </c>
      <c r="C356" t="s">
        <v>45</v>
      </c>
      <c r="D356">
        <v>166.9</v>
      </c>
      <c r="E356">
        <v>207.2</v>
      </c>
      <c r="F356">
        <v>180.2</v>
      </c>
      <c r="G356">
        <v>172.3</v>
      </c>
      <c r="H356">
        <v>194</v>
      </c>
      <c r="I356">
        <v>159.1</v>
      </c>
      <c r="J356">
        <v>171.6</v>
      </c>
      <c r="K356">
        <v>170.2</v>
      </c>
      <c r="L356">
        <v>121.5</v>
      </c>
      <c r="M356">
        <v>204.8</v>
      </c>
      <c r="N356">
        <v>176.4</v>
      </c>
      <c r="O356">
        <v>186.9</v>
      </c>
      <c r="P356">
        <v>176.6</v>
      </c>
      <c r="Q356">
        <v>195.5</v>
      </c>
      <c r="R356">
        <v>187.2</v>
      </c>
      <c r="S356">
        <v>185.2</v>
      </c>
      <c r="T356">
        <v>186.9</v>
      </c>
      <c r="U356">
        <f>SUM(0,U357)</f>
        <v>171.8</v>
      </c>
      <c r="V356">
        <v>181.9</v>
      </c>
      <c r="W356">
        <v>175.5</v>
      </c>
      <c r="X356">
        <v>182.3</v>
      </c>
      <c r="Y356">
        <v>167.5</v>
      </c>
      <c r="Z356">
        <v>170.8</v>
      </c>
      <c r="AA356">
        <v>176.9</v>
      </c>
      <c r="AB356">
        <v>173.4</v>
      </c>
      <c r="AC356">
        <v>174.6</v>
      </c>
      <c r="AD356" s="47">
        <v>175.92499999999998</v>
      </c>
      <c r="AE356" s="47">
        <v>186.2</v>
      </c>
      <c r="AF356" s="47">
        <v>174.17500000000001</v>
      </c>
      <c r="AG356" s="47">
        <v>173.87142857142859</v>
      </c>
      <c r="AH356" s="47">
        <v>185.05</v>
      </c>
      <c r="AI356">
        <v>177.8</v>
      </c>
    </row>
    <row r="357" spans="1:35" x14ac:dyDescent="0.3">
      <c r="A357" t="s">
        <v>33</v>
      </c>
      <c r="B357" s="6">
        <v>2022</v>
      </c>
      <c r="C357" t="s">
        <v>45</v>
      </c>
      <c r="D357">
        <v>168.4</v>
      </c>
      <c r="E357">
        <v>213.4</v>
      </c>
      <c r="F357">
        <v>183.2</v>
      </c>
      <c r="G357">
        <v>172.3</v>
      </c>
      <c r="H357">
        <v>180</v>
      </c>
      <c r="I357">
        <v>162.6</v>
      </c>
      <c r="J357">
        <v>205.5</v>
      </c>
      <c r="K357">
        <v>171</v>
      </c>
      <c r="L357">
        <v>123.4</v>
      </c>
      <c r="M357">
        <v>198.8</v>
      </c>
      <c r="N357">
        <v>162.1</v>
      </c>
      <c r="O357">
        <v>192.4</v>
      </c>
      <c r="P357">
        <v>181.3</v>
      </c>
      <c r="Q357">
        <v>200.6</v>
      </c>
      <c r="R357">
        <v>176.7</v>
      </c>
      <c r="S357">
        <v>163.5</v>
      </c>
      <c r="T357">
        <v>174.7</v>
      </c>
      <c r="U357">
        <v>171.8</v>
      </c>
      <c r="V357">
        <v>180.3</v>
      </c>
      <c r="W357">
        <v>166.9</v>
      </c>
      <c r="X357">
        <v>175.8</v>
      </c>
      <c r="Y357">
        <v>158.9</v>
      </c>
      <c r="Z357">
        <v>166.7</v>
      </c>
      <c r="AA357">
        <v>171.5</v>
      </c>
      <c r="AB357">
        <v>173.8</v>
      </c>
      <c r="AC357">
        <v>167.4</v>
      </c>
      <c r="AD357" s="47">
        <v>177.75833333333333</v>
      </c>
      <c r="AE357" s="47">
        <v>170.1</v>
      </c>
      <c r="AF357" s="47">
        <v>169.47499999999999</v>
      </c>
      <c r="AG357" s="47">
        <v>172.7</v>
      </c>
      <c r="AH357" s="47">
        <v>184</v>
      </c>
      <c r="AI357">
        <v>174.1</v>
      </c>
    </row>
    <row r="358" spans="1:35" x14ac:dyDescent="0.3">
      <c r="A358" t="s">
        <v>34</v>
      </c>
      <c r="B358" s="6">
        <v>2022</v>
      </c>
      <c r="C358" t="s">
        <v>45</v>
      </c>
      <c r="D358">
        <v>167.4</v>
      </c>
      <c r="E358">
        <v>209.4</v>
      </c>
      <c r="F358">
        <v>181.4</v>
      </c>
      <c r="G358">
        <v>172.3</v>
      </c>
      <c r="H358">
        <v>188.9</v>
      </c>
      <c r="I358">
        <v>160.69999999999999</v>
      </c>
      <c r="J358">
        <v>183.1</v>
      </c>
      <c r="K358">
        <v>170.5</v>
      </c>
      <c r="L358">
        <v>122.1</v>
      </c>
      <c r="M358">
        <v>202.8</v>
      </c>
      <c r="N358">
        <v>170.4</v>
      </c>
      <c r="O358">
        <v>189.5</v>
      </c>
      <c r="P358">
        <v>178.3</v>
      </c>
      <c r="Q358">
        <v>196.9</v>
      </c>
      <c r="R358">
        <v>183.1</v>
      </c>
      <c r="S358">
        <v>176.2</v>
      </c>
      <c r="T358">
        <v>182.1</v>
      </c>
      <c r="U358">
        <v>171.8</v>
      </c>
      <c r="V358">
        <v>181.3</v>
      </c>
      <c r="W358">
        <v>171.4</v>
      </c>
      <c r="X358">
        <v>179.8</v>
      </c>
      <c r="Y358">
        <v>163</v>
      </c>
      <c r="Z358">
        <v>168.5</v>
      </c>
      <c r="AA358">
        <v>173.7</v>
      </c>
      <c r="AB358">
        <v>173.6</v>
      </c>
      <c r="AC358">
        <v>171.1</v>
      </c>
      <c r="AD358" s="47">
        <v>176.54166666666666</v>
      </c>
      <c r="AE358" s="47">
        <v>179.64999999999998</v>
      </c>
      <c r="AF358" s="47">
        <v>171.875</v>
      </c>
      <c r="AG358" s="47">
        <v>172.51428571428571</v>
      </c>
      <c r="AH358" s="47">
        <v>184</v>
      </c>
      <c r="AI358">
        <v>176.5</v>
      </c>
    </row>
    <row r="359" spans="1:35" x14ac:dyDescent="0.3">
      <c r="A359" t="s">
        <v>30</v>
      </c>
      <c r="B359" s="6">
        <v>2022</v>
      </c>
      <c r="C359" t="s">
        <v>46</v>
      </c>
      <c r="D359">
        <v>168.8</v>
      </c>
      <c r="E359">
        <v>206.9</v>
      </c>
      <c r="F359">
        <v>189.1</v>
      </c>
      <c r="G359">
        <v>173.4</v>
      </c>
      <c r="H359">
        <v>193.9</v>
      </c>
      <c r="I359">
        <v>156.69999999999999</v>
      </c>
      <c r="J359">
        <v>150.19999999999999</v>
      </c>
      <c r="K359">
        <v>170.5</v>
      </c>
      <c r="L359">
        <v>121.2</v>
      </c>
      <c r="M359">
        <v>207.5</v>
      </c>
      <c r="N359">
        <v>176.8</v>
      </c>
      <c r="O359">
        <v>187.7</v>
      </c>
      <c r="P359">
        <v>174.4</v>
      </c>
      <c r="Q359">
        <v>195.9</v>
      </c>
      <c r="R359">
        <v>188.1</v>
      </c>
      <c r="S359">
        <v>185.9</v>
      </c>
      <c r="T359">
        <v>187.8</v>
      </c>
      <c r="U359">
        <f>SUM(0,U360)</f>
        <v>170.7</v>
      </c>
      <c r="V359">
        <v>182.8</v>
      </c>
      <c r="W359">
        <v>176.4</v>
      </c>
      <c r="X359">
        <v>183.5</v>
      </c>
      <c r="Y359">
        <v>167.8</v>
      </c>
      <c r="Z359">
        <v>171.2</v>
      </c>
      <c r="AA359">
        <v>177.3</v>
      </c>
      <c r="AB359">
        <v>175.7</v>
      </c>
      <c r="AC359">
        <v>175.5</v>
      </c>
      <c r="AD359" s="47">
        <v>175.22499999999999</v>
      </c>
      <c r="AE359" s="47">
        <v>187</v>
      </c>
      <c r="AF359" s="47">
        <v>174.42500000000001</v>
      </c>
      <c r="AG359" s="47">
        <v>174.78571428571428</v>
      </c>
      <c r="AH359" s="47">
        <v>185.7</v>
      </c>
      <c r="AI359">
        <v>177.1</v>
      </c>
    </row>
    <row r="360" spans="1:35" x14ac:dyDescent="0.3">
      <c r="A360" t="s">
        <v>33</v>
      </c>
      <c r="B360" s="6">
        <v>2022</v>
      </c>
      <c r="C360" t="s">
        <v>46</v>
      </c>
      <c r="D360">
        <v>170.2</v>
      </c>
      <c r="E360">
        <v>212.9</v>
      </c>
      <c r="F360">
        <v>191.9</v>
      </c>
      <c r="G360">
        <v>173.9</v>
      </c>
      <c r="H360">
        <v>179.1</v>
      </c>
      <c r="I360">
        <v>159.5</v>
      </c>
      <c r="J360">
        <v>178.7</v>
      </c>
      <c r="K360">
        <v>171.3</v>
      </c>
      <c r="L360">
        <v>123.1</v>
      </c>
      <c r="M360">
        <v>200.5</v>
      </c>
      <c r="N360">
        <v>162.80000000000001</v>
      </c>
      <c r="O360">
        <v>193.3</v>
      </c>
      <c r="P360">
        <v>178.6</v>
      </c>
      <c r="Q360">
        <v>201.1</v>
      </c>
      <c r="R360">
        <v>177.7</v>
      </c>
      <c r="S360">
        <v>164.5</v>
      </c>
      <c r="T360">
        <v>175.7</v>
      </c>
      <c r="U360">
        <v>170.7</v>
      </c>
      <c r="V360">
        <v>180.6</v>
      </c>
      <c r="W360">
        <v>167.3</v>
      </c>
      <c r="X360">
        <v>177.2</v>
      </c>
      <c r="Y360">
        <v>159.4</v>
      </c>
      <c r="Z360">
        <v>167.1</v>
      </c>
      <c r="AA360">
        <v>171.8</v>
      </c>
      <c r="AB360">
        <v>176</v>
      </c>
      <c r="AC360">
        <v>168.2</v>
      </c>
      <c r="AD360" s="47">
        <v>176.43333333333331</v>
      </c>
      <c r="AE360" s="47">
        <v>171.1</v>
      </c>
      <c r="AF360" s="47">
        <v>169.49999999999997</v>
      </c>
      <c r="AG360" s="47">
        <v>173.7571428571429</v>
      </c>
      <c r="AH360" s="47">
        <v>184.64999999999998</v>
      </c>
      <c r="AI360">
        <v>174.1</v>
      </c>
    </row>
    <row r="361" spans="1:35" x14ac:dyDescent="0.3">
      <c r="A361" t="s">
        <v>34</v>
      </c>
      <c r="B361" s="6">
        <v>2022</v>
      </c>
      <c r="C361" t="s">
        <v>46</v>
      </c>
      <c r="D361">
        <v>169.2</v>
      </c>
      <c r="E361">
        <v>209</v>
      </c>
      <c r="F361">
        <v>190.2</v>
      </c>
      <c r="G361">
        <v>173.6</v>
      </c>
      <c r="H361">
        <v>188.5</v>
      </c>
      <c r="I361">
        <v>158</v>
      </c>
      <c r="J361">
        <v>159.9</v>
      </c>
      <c r="K361">
        <v>170.8</v>
      </c>
      <c r="L361">
        <v>121.8</v>
      </c>
      <c r="M361">
        <v>205.2</v>
      </c>
      <c r="N361">
        <v>171</v>
      </c>
      <c r="O361">
        <v>190.3</v>
      </c>
      <c r="P361">
        <v>175.9</v>
      </c>
      <c r="Q361">
        <v>197.3</v>
      </c>
      <c r="R361">
        <v>184</v>
      </c>
      <c r="S361">
        <v>177</v>
      </c>
      <c r="T361">
        <v>183</v>
      </c>
      <c r="U361">
        <v>170.7</v>
      </c>
      <c r="V361">
        <v>182</v>
      </c>
      <c r="W361">
        <v>172.1</v>
      </c>
      <c r="X361">
        <v>181.1</v>
      </c>
      <c r="Y361">
        <v>163.4</v>
      </c>
      <c r="Z361">
        <v>168.9</v>
      </c>
      <c r="AA361">
        <v>174.1</v>
      </c>
      <c r="AB361">
        <v>175.8</v>
      </c>
      <c r="AC361">
        <v>172</v>
      </c>
      <c r="AD361" s="47">
        <v>175.625</v>
      </c>
      <c r="AE361" s="47">
        <v>180.5</v>
      </c>
      <c r="AF361" s="47">
        <v>172.04999999999998</v>
      </c>
      <c r="AG361" s="47">
        <v>173.54285714285714</v>
      </c>
      <c r="AH361" s="47">
        <v>184.65</v>
      </c>
      <c r="AI361">
        <v>175.7</v>
      </c>
    </row>
    <row r="362" spans="1:35" x14ac:dyDescent="0.3">
      <c r="A362" t="s">
        <v>30</v>
      </c>
      <c r="B362" s="6">
        <v>2023</v>
      </c>
      <c r="C362" t="s">
        <v>31</v>
      </c>
      <c r="D362">
        <v>174</v>
      </c>
      <c r="E362">
        <v>208.3</v>
      </c>
      <c r="F362">
        <v>192.9</v>
      </c>
      <c r="G362">
        <v>174.3</v>
      </c>
      <c r="H362">
        <v>192.6</v>
      </c>
      <c r="I362">
        <v>156.30000000000001</v>
      </c>
      <c r="J362">
        <v>142.9</v>
      </c>
      <c r="K362">
        <v>170.7</v>
      </c>
      <c r="L362">
        <v>120.3</v>
      </c>
      <c r="M362">
        <v>210.5</v>
      </c>
      <c r="N362">
        <v>176.9</v>
      </c>
      <c r="O362">
        <v>188.5</v>
      </c>
      <c r="P362">
        <v>175</v>
      </c>
      <c r="Q362">
        <v>196.9</v>
      </c>
      <c r="R362">
        <v>189</v>
      </c>
      <c r="S362">
        <v>186.3</v>
      </c>
      <c r="T362">
        <v>188.6</v>
      </c>
      <c r="U362">
        <f>SUM(0,U363)</f>
        <v>172.1</v>
      </c>
      <c r="V362">
        <v>183.2</v>
      </c>
      <c r="W362">
        <v>177.2</v>
      </c>
      <c r="X362">
        <v>184.7</v>
      </c>
      <c r="Y362">
        <v>168.2</v>
      </c>
      <c r="Z362">
        <v>171.8</v>
      </c>
      <c r="AA362">
        <v>177.8</v>
      </c>
      <c r="AB362">
        <v>178.4</v>
      </c>
      <c r="AC362">
        <v>176.5</v>
      </c>
      <c r="AD362" s="47">
        <v>175.68333333333337</v>
      </c>
      <c r="AE362" s="47">
        <v>187.65</v>
      </c>
      <c r="AF362" s="47">
        <v>175.17500000000001</v>
      </c>
      <c r="AG362" s="47">
        <v>175.92857142857142</v>
      </c>
      <c r="AH362" s="47">
        <v>186.7</v>
      </c>
      <c r="AI362">
        <v>177.8</v>
      </c>
    </row>
    <row r="363" spans="1:35" x14ac:dyDescent="0.3">
      <c r="A363" t="s">
        <v>33</v>
      </c>
      <c r="B363" s="6">
        <v>2023</v>
      </c>
      <c r="C363" t="s">
        <v>31</v>
      </c>
      <c r="D363">
        <v>173.3</v>
      </c>
      <c r="E363">
        <v>215.2</v>
      </c>
      <c r="F363">
        <v>197</v>
      </c>
      <c r="G363">
        <v>175.2</v>
      </c>
      <c r="H363">
        <v>178</v>
      </c>
      <c r="I363">
        <v>160.5</v>
      </c>
      <c r="J363">
        <v>175.3</v>
      </c>
      <c r="K363">
        <v>171.2</v>
      </c>
      <c r="L363">
        <v>122.7</v>
      </c>
      <c r="M363">
        <v>204.3</v>
      </c>
      <c r="N363">
        <v>163.69999999999999</v>
      </c>
      <c r="O363">
        <v>194.3</v>
      </c>
      <c r="P363">
        <v>179.5</v>
      </c>
      <c r="Q363">
        <v>201.6</v>
      </c>
      <c r="R363">
        <v>178.7</v>
      </c>
      <c r="S363">
        <v>165.3</v>
      </c>
      <c r="T363">
        <v>176.6</v>
      </c>
      <c r="U363">
        <v>172.1</v>
      </c>
      <c r="V363">
        <v>180.1</v>
      </c>
      <c r="W363">
        <v>168</v>
      </c>
      <c r="X363">
        <v>178.5</v>
      </c>
      <c r="Y363">
        <v>159.5</v>
      </c>
      <c r="Z363">
        <v>167.8</v>
      </c>
      <c r="AA363">
        <v>171.8</v>
      </c>
      <c r="AB363">
        <v>178.8</v>
      </c>
      <c r="AC363">
        <v>168.9</v>
      </c>
      <c r="AD363" s="47">
        <v>177.55833333333337</v>
      </c>
      <c r="AE363" s="47">
        <v>172</v>
      </c>
      <c r="AF363" s="47">
        <v>169.92500000000001</v>
      </c>
      <c r="AG363" s="47">
        <v>174.98571428571427</v>
      </c>
      <c r="AH363" s="47">
        <v>185.25</v>
      </c>
      <c r="AI363">
        <v>174.9</v>
      </c>
    </row>
    <row r="364" spans="1:35" x14ac:dyDescent="0.3">
      <c r="A364" t="s">
        <v>34</v>
      </c>
      <c r="B364" s="6">
        <v>2023</v>
      </c>
      <c r="C364" t="s">
        <v>31</v>
      </c>
      <c r="D364">
        <v>173.8</v>
      </c>
      <c r="E364">
        <v>210.7</v>
      </c>
      <c r="F364">
        <v>194.5</v>
      </c>
      <c r="G364">
        <v>174.6</v>
      </c>
      <c r="H364">
        <v>187.2</v>
      </c>
      <c r="I364">
        <v>158.30000000000001</v>
      </c>
      <c r="J364">
        <v>153.9</v>
      </c>
      <c r="K364">
        <v>170.9</v>
      </c>
      <c r="L364">
        <v>121.1</v>
      </c>
      <c r="M364">
        <v>208.4</v>
      </c>
      <c r="N364">
        <v>171.4</v>
      </c>
      <c r="O364">
        <v>191.2</v>
      </c>
      <c r="P364">
        <v>176.7</v>
      </c>
      <c r="Q364">
        <v>198.2</v>
      </c>
      <c r="R364">
        <v>184.9</v>
      </c>
      <c r="S364">
        <v>177.6</v>
      </c>
      <c r="T364">
        <v>183.8</v>
      </c>
      <c r="U364">
        <v>172.1</v>
      </c>
      <c r="V364">
        <v>182</v>
      </c>
      <c r="W364">
        <v>172.9</v>
      </c>
      <c r="X364">
        <v>182.3</v>
      </c>
      <c r="Y364">
        <v>163.6</v>
      </c>
      <c r="Z364">
        <v>169.5</v>
      </c>
      <c r="AA364">
        <v>174.3</v>
      </c>
      <c r="AB364">
        <v>178.6</v>
      </c>
      <c r="AC364">
        <v>172.8</v>
      </c>
      <c r="AD364" s="47">
        <v>176.33333333333334</v>
      </c>
      <c r="AE364" s="47">
        <v>181.25</v>
      </c>
      <c r="AF364" s="47">
        <v>172.65</v>
      </c>
      <c r="AG364" s="47">
        <v>174.72857142857143</v>
      </c>
      <c r="AH364" s="47">
        <v>185.5</v>
      </c>
      <c r="AI364">
        <v>176.5</v>
      </c>
    </row>
    <row r="365" spans="1:35" x14ac:dyDescent="0.3">
      <c r="A365" t="s">
        <v>30</v>
      </c>
      <c r="B365" s="6">
        <v>2023</v>
      </c>
      <c r="C365" t="s">
        <v>35</v>
      </c>
      <c r="D365">
        <v>174.2</v>
      </c>
      <c r="E365">
        <v>205.2</v>
      </c>
      <c r="F365">
        <v>173.9</v>
      </c>
      <c r="G365">
        <v>177</v>
      </c>
      <c r="H365">
        <v>183.4</v>
      </c>
      <c r="I365">
        <v>167.2</v>
      </c>
      <c r="J365">
        <v>140.9</v>
      </c>
      <c r="K365">
        <v>170.4</v>
      </c>
      <c r="L365">
        <v>119.1</v>
      </c>
      <c r="M365">
        <v>212.1</v>
      </c>
      <c r="N365">
        <v>177.6</v>
      </c>
      <c r="O365">
        <v>189.9</v>
      </c>
      <c r="P365">
        <v>174.8</v>
      </c>
      <c r="Q365">
        <v>198.3</v>
      </c>
      <c r="R365">
        <v>190</v>
      </c>
      <c r="S365">
        <v>187</v>
      </c>
      <c r="T365">
        <v>189.6</v>
      </c>
      <c r="U365">
        <f>SUM(0,U366)</f>
        <v>173.5</v>
      </c>
      <c r="V365">
        <v>181.6</v>
      </c>
      <c r="W365">
        <v>178.6</v>
      </c>
      <c r="X365">
        <v>186.6</v>
      </c>
      <c r="Y365">
        <v>169</v>
      </c>
      <c r="Z365">
        <v>172.8</v>
      </c>
      <c r="AA365">
        <v>178.5</v>
      </c>
      <c r="AB365">
        <v>180.7</v>
      </c>
      <c r="AC365">
        <v>177.9</v>
      </c>
      <c r="AD365" s="47">
        <v>174.24166666666665</v>
      </c>
      <c r="AE365" s="47">
        <v>188.5</v>
      </c>
      <c r="AF365" s="47">
        <v>175.67500000000001</v>
      </c>
      <c r="AG365" s="47">
        <v>177.28571428571431</v>
      </c>
      <c r="AH365" s="47">
        <v>188.10000000000002</v>
      </c>
      <c r="AI365">
        <v>178</v>
      </c>
    </row>
    <row r="366" spans="1:35" x14ac:dyDescent="0.3">
      <c r="A366" t="s">
        <v>33</v>
      </c>
      <c r="B366" s="6">
        <v>2023</v>
      </c>
      <c r="C366" t="s">
        <v>35</v>
      </c>
      <c r="D366">
        <v>174.7</v>
      </c>
      <c r="E366">
        <v>212.2</v>
      </c>
      <c r="F366">
        <v>177.2</v>
      </c>
      <c r="G366">
        <v>177.9</v>
      </c>
      <c r="H366">
        <v>172.2</v>
      </c>
      <c r="I366">
        <v>172.1</v>
      </c>
      <c r="J366">
        <v>175.8</v>
      </c>
      <c r="K366">
        <v>172.2</v>
      </c>
      <c r="L366">
        <v>121.9</v>
      </c>
      <c r="M366">
        <v>204.8</v>
      </c>
      <c r="N366">
        <v>164.9</v>
      </c>
      <c r="O366">
        <v>196.6</v>
      </c>
      <c r="P366">
        <v>180.7</v>
      </c>
      <c r="Q366">
        <v>202.7</v>
      </c>
      <c r="R366">
        <v>180.3</v>
      </c>
      <c r="S366">
        <v>167</v>
      </c>
      <c r="T366">
        <v>178.2</v>
      </c>
      <c r="U366">
        <v>173.5</v>
      </c>
      <c r="V366">
        <v>182.8</v>
      </c>
      <c r="W366">
        <v>169.2</v>
      </c>
      <c r="X366">
        <v>180.8</v>
      </c>
      <c r="Y366">
        <v>159.80000000000001</v>
      </c>
      <c r="Z366">
        <v>168.4</v>
      </c>
      <c r="AA366">
        <v>172.5</v>
      </c>
      <c r="AB366">
        <v>181.4</v>
      </c>
      <c r="AC366">
        <v>170</v>
      </c>
      <c r="AD366" s="47">
        <v>176.875</v>
      </c>
      <c r="AE366" s="47">
        <v>173.65</v>
      </c>
      <c r="AF366" s="47">
        <v>171.32499999999999</v>
      </c>
      <c r="AG366" s="47">
        <v>176.44285714285712</v>
      </c>
      <c r="AH366" s="47">
        <v>186.35</v>
      </c>
      <c r="AI366">
        <v>176.3</v>
      </c>
    </row>
    <row r="367" spans="1:35" x14ac:dyDescent="0.3">
      <c r="A367" t="s">
        <v>34</v>
      </c>
      <c r="B367" s="6">
        <v>2023</v>
      </c>
      <c r="C367" t="s">
        <v>35</v>
      </c>
      <c r="D367">
        <v>174.4</v>
      </c>
      <c r="E367">
        <v>207.7</v>
      </c>
      <c r="F367">
        <v>175.2</v>
      </c>
      <c r="G367">
        <v>177.3</v>
      </c>
      <c r="H367">
        <v>179.3</v>
      </c>
      <c r="I367">
        <v>169.5</v>
      </c>
      <c r="J367">
        <v>152.69999999999999</v>
      </c>
      <c r="K367">
        <v>171</v>
      </c>
      <c r="L367">
        <v>120</v>
      </c>
      <c r="M367">
        <v>209.7</v>
      </c>
      <c r="N367">
        <v>172.3</v>
      </c>
      <c r="O367">
        <v>193</v>
      </c>
      <c r="P367">
        <v>177</v>
      </c>
      <c r="Q367">
        <v>199.5</v>
      </c>
      <c r="R367">
        <v>186.2</v>
      </c>
      <c r="S367">
        <v>178.7</v>
      </c>
      <c r="T367">
        <v>185.1</v>
      </c>
      <c r="U367">
        <v>173.5</v>
      </c>
      <c r="V367">
        <v>182.1</v>
      </c>
      <c r="W367">
        <v>174.2</v>
      </c>
      <c r="X367">
        <v>184.4</v>
      </c>
      <c r="Y367">
        <v>164.2</v>
      </c>
      <c r="Z367">
        <v>170.3</v>
      </c>
      <c r="AA367">
        <v>175</v>
      </c>
      <c r="AB367">
        <v>181</v>
      </c>
      <c r="AC367">
        <v>174.1</v>
      </c>
      <c r="AD367" s="47">
        <v>175.17499999999998</v>
      </c>
      <c r="AE367" s="47">
        <v>182.45</v>
      </c>
      <c r="AF367" s="47">
        <v>173.5</v>
      </c>
      <c r="AG367" s="47">
        <v>176.14285714285714</v>
      </c>
      <c r="AH367" s="47">
        <v>186.8</v>
      </c>
      <c r="AI367">
        <v>177.2</v>
      </c>
    </row>
    <row r="368" spans="1:35" x14ac:dyDescent="0.3">
      <c r="A368" t="s">
        <v>30</v>
      </c>
      <c r="B368" s="6">
        <v>2023</v>
      </c>
      <c r="C368" t="s">
        <v>36</v>
      </c>
      <c r="D368">
        <v>174.3</v>
      </c>
      <c r="E368">
        <v>205.2</v>
      </c>
      <c r="F368">
        <v>173.9</v>
      </c>
      <c r="G368">
        <v>177</v>
      </c>
      <c r="H368">
        <v>183.3</v>
      </c>
      <c r="I368">
        <v>167.2</v>
      </c>
      <c r="J368">
        <v>140.9</v>
      </c>
      <c r="K368">
        <v>170.5</v>
      </c>
      <c r="L368">
        <v>119.1</v>
      </c>
      <c r="M368">
        <v>212.1</v>
      </c>
      <c r="N368">
        <v>177.6</v>
      </c>
      <c r="O368">
        <v>189.9</v>
      </c>
      <c r="P368">
        <v>174.8</v>
      </c>
      <c r="Q368">
        <v>198.4</v>
      </c>
      <c r="R368">
        <v>190</v>
      </c>
      <c r="S368">
        <v>187</v>
      </c>
      <c r="T368">
        <v>189.6</v>
      </c>
      <c r="U368">
        <f>SUM(0,U369)</f>
        <v>173.5</v>
      </c>
      <c r="V368">
        <v>181.4</v>
      </c>
      <c r="W368">
        <v>178.6</v>
      </c>
      <c r="X368">
        <v>186.6</v>
      </c>
      <c r="Y368">
        <v>169</v>
      </c>
      <c r="Z368">
        <v>172.8</v>
      </c>
      <c r="AA368">
        <v>178.5</v>
      </c>
      <c r="AB368">
        <v>180.7</v>
      </c>
      <c r="AC368">
        <v>177.9</v>
      </c>
      <c r="AD368" s="47">
        <v>174.25</v>
      </c>
      <c r="AE368" s="47">
        <v>188.5</v>
      </c>
      <c r="AF368" s="47">
        <v>175.625</v>
      </c>
      <c r="AG368" s="47">
        <v>177.84285714285716</v>
      </c>
      <c r="AH368" s="47">
        <v>188.15</v>
      </c>
      <c r="AI368">
        <v>178</v>
      </c>
    </row>
    <row r="369" spans="1:35" x14ac:dyDescent="0.3">
      <c r="A369" t="s">
        <v>33</v>
      </c>
      <c r="B369" s="6">
        <v>2023</v>
      </c>
      <c r="C369" t="s">
        <v>36</v>
      </c>
      <c r="D369">
        <v>174.7</v>
      </c>
      <c r="E369">
        <v>212.2</v>
      </c>
      <c r="F369">
        <v>177.2</v>
      </c>
      <c r="G369">
        <v>177.9</v>
      </c>
      <c r="H369">
        <v>172.2</v>
      </c>
      <c r="I369">
        <v>172.1</v>
      </c>
      <c r="J369">
        <v>175.9</v>
      </c>
      <c r="K369">
        <v>172.2</v>
      </c>
      <c r="L369">
        <v>121.9</v>
      </c>
      <c r="M369">
        <v>204.8</v>
      </c>
      <c r="N369">
        <v>164.9</v>
      </c>
      <c r="O369">
        <v>196.6</v>
      </c>
      <c r="P369">
        <v>180.8</v>
      </c>
      <c r="Q369">
        <v>202.7</v>
      </c>
      <c r="R369">
        <v>180.2</v>
      </c>
      <c r="S369">
        <v>167</v>
      </c>
      <c r="T369">
        <v>178.2</v>
      </c>
      <c r="U369">
        <v>173.5</v>
      </c>
      <c r="V369">
        <v>182.6</v>
      </c>
      <c r="W369">
        <v>169.2</v>
      </c>
      <c r="X369">
        <v>180.8</v>
      </c>
      <c r="Y369">
        <v>159.80000000000001</v>
      </c>
      <c r="Z369">
        <v>168.4</v>
      </c>
      <c r="AA369">
        <v>172.5</v>
      </c>
      <c r="AB369">
        <v>181.5</v>
      </c>
      <c r="AC369">
        <v>170</v>
      </c>
      <c r="AD369" s="47">
        <v>176.88333333333333</v>
      </c>
      <c r="AE369" s="47">
        <v>173.6</v>
      </c>
      <c r="AF369" s="47">
        <v>171.27499999999998</v>
      </c>
      <c r="AG369" s="47">
        <v>176.45714285714283</v>
      </c>
      <c r="AH369" s="47">
        <v>186.35</v>
      </c>
      <c r="AI369">
        <v>176.3</v>
      </c>
    </row>
    <row r="370" spans="1:35" x14ac:dyDescent="0.3">
      <c r="A370" t="s">
        <v>34</v>
      </c>
      <c r="B370" s="6">
        <v>2023</v>
      </c>
      <c r="C370" t="s">
        <v>36</v>
      </c>
      <c r="D370">
        <v>174.4</v>
      </c>
      <c r="E370">
        <v>207.7</v>
      </c>
      <c r="F370">
        <v>175.2</v>
      </c>
      <c r="G370">
        <v>177.3</v>
      </c>
      <c r="H370">
        <v>179.2</v>
      </c>
      <c r="I370">
        <v>169.5</v>
      </c>
      <c r="J370">
        <v>152.80000000000001</v>
      </c>
      <c r="K370">
        <v>171.1</v>
      </c>
      <c r="L370">
        <v>120</v>
      </c>
      <c r="M370">
        <v>209.7</v>
      </c>
      <c r="N370">
        <v>172.3</v>
      </c>
      <c r="O370">
        <v>193</v>
      </c>
      <c r="P370">
        <v>177</v>
      </c>
      <c r="Q370">
        <v>199.5</v>
      </c>
      <c r="R370">
        <v>186.1</v>
      </c>
      <c r="S370">
        <v>178.7</v>
      </c>
      <c r="T370">
        <v>185.1</v>
      </c>
      <c r="U370">
        <v>173.5</v>
      </c>
      <c r="V370">
        <v>181.9</v>
      </c>
      <c r="W370">
        <v>174.2</v>
      </c>
      <c r="X370">
        <v>184.4</v>
      </c>
      <c r="Y370">
        <v>164.2</v>
      </c>
      <c r="Z370">
        <v>170.3</v>
      </c>
      <c r="AA370">
        <v>175</v>
      </c>
      <c r="AB370">
        <v>181</v>
      </c>
      <c r="AC370">
        <v>174.1</v>
      </c>
      <c r="AD370" s="47">
        <v>175.18333333333331</v>
      </c>
      <c r="AE370" s="47">
        <v>182.39999999999998</v>
      </c>
      <c r="AF370" s="47">
        <v>173.45</v>
      </c>
      <c r="AG370" s="47">
        <v>176.15714285714284</v>
      </c>
      <c r="AH370" s="47">
        <v>186.8</v>
      </c>
      <c r="AI370">
        <v>177.2</v>
      </c>
    </row>
    <row r="371" spans="1:35" x14ac:dyDescent="0.3">
      <c r="A371" t="s">
        <v>30</v>
      </c>
      <c r="B371" s="6">
        <v>2023</v>
      </c>
      <c r="C371" t="s">
        <v>37</v>
      </c>
      <c r="D371">
        <v>173.3</v>
      </c>
      <c r="E371">
        <v>206.9</v>
      </c>
      <c r="F371">
        <v>167.9</v>
      </c>
      <c r="G371">
        <v>178.2</v>
      </c>
      <c r="H371">
        <v>178.5</v>
      </c>
      <c r="I371">
        <v>173.7</v>
      </c>
      <c r="J371">
        <v>142.80000000000001</v>
      </c>
      <c r="K371">
        <v>172.8</v>
      </c>
      <c r="L371">
        <v>120.4</v>
      </c>
      <c r="M371">
        <v>215.5</v>
      </c>
      <c r="N371">
        <v>178.2</v>
      </c>
      <c r="O371">
        <v>190.5</v>
      </c>
      <c r="P371">
        <v>175.5</v>
      </c>
      <c r="Q371">
        <v>199.5</v>
      </c>
      <c r="R371">
        <v>190.7</v>
      </c>
      <c r="S371">
        <v>187.3</v>
      </c>
      <c r="T371">
        <v>190.2</v>
      </c>
      <c r="U371">
        <f>SUM(0,U372)</f>
        <v>175.2</v>
      </c>
      <c r="V371">
        <v>181.5</v>
      </c>
      <c r="W371">
        <v>179.1</v>
      </c>
      <c r="X371">
        <v>187.2</v>
      </c>
      <c r="Y371">
        <v>169.4</v>
      </c>
      <c r="Z371">
        <v>173.2</v>
      </c>
      <c r="AA371">
        <v>179.4</v>
      </c>
      <c r="AB371">
        <v>183.8</v>
      </c>
      <c r="AC371">
        <v>178.9</v>
      </c>
      <c r="AD371" s="47">
        <v>174.89166666666665</v>
      </c>
      <c r="AE371" s="47">
        <v>189</v>
      </c>
      <c r="AF371" s="47">
        <v>176.29999999999998</v>
      </c>
      <c r="AG371" s="47">
        <v>178.55714285714288</v>
      </c>
      <c r="AH371" s="47">
        <v>189.2</v>
      </c>
      <c r="AI371">
        <v>178.8</v>
      </c>
    </row>
    <row r="372" spans="1:35" x14ac:dyDescent="0.3">
      <c r="A372" t="s">
        <v>33</v>
      </c>
      <c r="B372" s="6">
        <v>2023</v>
      </c>
      <c r="C372" t="s">
        <v>37</v>
      </c>
      <c r="D372">
        <v>174.8</v>
      </c>
      <c r="E372">
        <v>213.7</v>
      </c>
      <c r="F372">
        <v>172.4</v>
      </c>
      <c r="G372">
        <v>178.8</v>
      </c>
      <c r="H372">
        <v>168.7</v>
      </c>
      <c r="I372">
        <v>179.2</v>
      </c>
      <c r="J372">
        <v>179.9</v>
      </c>
      <c r="K372">
        <v>174.7</v>
      </c>
      <c r="L372">
        <v>123.1</v>
      </c>
      <c r="M372">
        <v>207.8</v>
      </c>
      <c r="N372">
        <v>165.5</v>
      </c>
      <c r="O372">
        <v>197</v>
      </c>
      <c r="P372">
        <v>182.1</v>
      </c>
      <c r="Q372">
        <v>203.5</v>
      </c>
      <c r="R372">
        <v>181</v>
      </c>
      <c r="S372">
        <v>167.7</v>
      </c>
      <c r="T372">
        <v>178.9</v>
      </c>
      <c r="U372">
        <v>175.2</v>
      </c>
      <c r="V372">
        <v>182.1</v>
      </c>
      <c r="W372">
        <v>169.6</v>
      </c>
      <c r="X372">
        <v>181.5</v>
      </c>
      <c r="Y372">
        <v>160.1</v>
      </c>
      <c r="Z372">
        <v>168.8</v>
      </c>
      <c r="AA372">
        <v>174.2</v>
      </c>
      <c r="AB372">
        <v>184.4</v>
      </c>
      <c r="AC372">
        <v>170.9</v>
      </c>
      <c r="AD372" s="47">
        <v>177.9666666666667</v>
      </c>
      <c r="AE372" s="47">
        <v>174.35</v>
      </c>
      <c r="AF372" s="47">
        <v>171.75</v>
      </c>
      <c r="AG372" s="47">
        <v>177.90000000000003</v>
      </c>
      <c r="AH372" s="47">
        <v>187.2</v>
      </c>
      <c r="AI372">
        <v>177.4</v>
      </c>
    </row>
    <row r="373" spans="1:35" x14ac:dyDescent="0.3">
      <c r="A373" t="s">
        <v>34</v>
      </c>
      <c r="B373" s="6">
        <v>2023</v>
      </c>
      <c r="C373" t="s">
        <v>37</v>
      </c>
      <c r="D373">
        <v>173.8</v>
      </c>
      <c r="E373">
        <v>209.3</v>
      </c>
      <c r="F373">
        <v>169.6</v>
      </c>
      <c r="G373">
        <v>178.4</v>
      </c>
      <c r="H373">
        <v>174.9</v>
      </c>
      <c r="I373">
        <v>176.3</v>
      </c>
      <c r="J373">
        <v>155.4</v>
      </c>
      <c r="K373">
        <v>173.4</v>
      </c>
      <c r="L373">
        <v>121.3</v>
      </c>
      <c r="M373">
        <v>212.9</v>
      </c>
      <c r="N373">
        <v>172.9</v>
      </c>
      <c r="O373">
        <v>193.5</v>
      </c>
      <c r="P373">
        <v>177.9</v>
      </c>
      <c r="Q373">
        <v>200.6</v>
      </c>
      <c r="R373">
        <v>186.9</v>
      </c>
      <c r="S373">
        <v>179.2</v>
      </c>
      <c r="T373">
        <v>185.7</v>
      </c>
      <c r="U373">
        <v>175.2</v>
      </c>
      <c r="V373">
        <v>181.7</v>
      </c>
      <c r="W373">
        <v>174.6</v>
      </c>
      <c r="X373">
        <v>185</v>
      </c>
      <c r="Y373">
        <v>164.5</v>
      </c>
      <c r="Z373">
        <v>170.7</v>
      </c>
      <c r="AA373">
        <v>176.4</v>
      </c>
      <c r="AB373">
        <v>184</v>
      </c>
      <c r="AC373">
        <v>175</v>
      </c>
      <c r="AD373" s="47">
        <v>175.97500000000002</v>
      </c>
      <c r="AE373" s="47">
        <v>183.05</v>
      </c>
      <c r="AF373" s="47">
        <v>174</v>
      </c>
      <c r="AG373" s="47">
        <v>177.64285714285714</v>
      </c>
      <c r="AH373" s="47">
        <v>187.8</v>
      </c>
      <c r="AI373">
        <v>178.1</v>
      </c>
    </row>
    <row r="374" spans="1:35" x14ac:dyDescent="0.3">
      <c r="A374" t="s">
        <v>30</v>
      </c>
      <c r="B374" s="6">
        <v>2023</v>
      </c>
      <c r="C374" t="s">
        <v>38</v>
      </c>
      <c r="D374">
        <v>173.2</v>
      </c>
      <c r="E374">
        <v>211.5</v>
      </c>
      <c r="F374">
        <v>171</v>
      </c>
      <c r="G374">
        <v>179.6</v>
      </c>
      <c r="H374">
        <v>173.3</v>
      </c>
      <c r="I374">
        <v>169</v>
      </c>
      <c r="J374">
        <v>148.69999999999999</v>
      </c>
      <c r="K374">
        <v>174.9</v>
      </c>
      <c r="L374">
        <v>121.9</v>
      </c>
      <c r="M374">
        <v>221</v>
      </c>
      <c r="N374">
        <v>178.7</v>
      </c>
      <c r="O374">
        <v>191.1</v>
      </c>
      <c r="P374">
        <v>176.8</v>
      </c>
      <c r="Q374">
        <v>199.9</v>
      </c>
      <c r="R374">
        <v>191.2</v>
      </c>
      <c r="S374">
        <v>187.9</v>
      </c>
      <c r="T374">
        <v>190.8</v>
      </c>
      <c r="U374">
        <f>SUM(0,U375)</f>
        <v>175.6</v>
      </c>
      <c r="V374">
        <v>182.5</v>
      </c>
      <c r="W374">
        <v>179.8</v>
      </c>
      <c r="X374">
        <v>187.8</v>
      </c>
      <c r="Y374">
        <v>169.7</v>
      </c>
      <c r="Z374">
        <v>173.8</v>
      </c>
      <c r="AA374">
        <v>180.3</v>
      </c>
      <c r="AB374">
        <v>184.9</v>
      </c>
      <c r="AC374">
        <v>179.5</v>
      </c>
      <c r="AD374" s="47">
        <v>176.15833333333339</v>
      </c>
      <c r="AE374" s="47">
        <v>189.55</v>
      </c>
      <c r="AF374" s="47">
        <v>176.90000000000003</v>
      </c>
      <c r="AG374" s="47">
        <v>179.70000000000002</v>
      </c>
      <c r="AH374" s="47">
        <v>189.7</v>
      </c>
      <c r="AI374">
        <v>179.8</v>
      </c>
    </row>
    <row r="375" spans="1:35" x14ac:dyDescent="0.3">
      <c r="A375" t="s">
        <v>33</v>
      </c>
      <c r="B375" s="6">
        <v>2023</v>
      </c>
      <c r="C375" t="s">
        <v>38</v>
      </c>
      <c r="D375">
        <v>174.7</v>
      </c>
      <c r="E375">
        <v>219.4</v>
      </c>
      <c r="F375">
        <v>176.7</v>
      </c>
      <c r="G375">
        <v>179.4</v>
      </c>
      <c r="H375">
        <v>164.4</v>
      </c>
      <c r="I375">
        <v>175.8</v>
      </c>
      <c r="J375">
        <v>185</v>
      </c>
      <c r="K375">
        <v>176.9</v>
      </c>
      <c r="L375">
        <v>124.2</v>
      </c>
      <c r="M375">
        <v>211.9</v>
      </c>
      <c r="N375">
        <v>165.9</v>
      </c>
      <c r="O375">
        <v>197.7</v>
      </c>
      <c r="P375">
        <v>183.1</v>
      </c>
      <c r="Q375">
        <v>204.2</v>
      </c>
      <c r="R375">
        <v>181.3</v>
      </c>
      <c r="S375">
        <v>168.1</v>
      </c>
      <c r="T375">
        <v>179.3</v>
      </c>
      <c r="U375">
        <v>175.6</v>
      </c>
      <c r="V375">
        <v>183.4</v>
      </c>
      <c r="W375">
        <v>170.1</v>
      </c>
      <c r="X375">
        <v>182.2</v>
      </c>
      <c r="Y375">
        <v>160.4</v>
      </c>
      <c r="Z375">
        <v>169.2</v>
      </c>
      <c r="AA375">
        <v>174.8</v>
      </c>
      <c r="AB375">
        <v>185.6</v>
      </c>
      <c r="AC375">
        <v>171.6</v>
      </c>
      <c r="AD375" s="47">
        <v>179.33333333333334</v>
      </c>
      <c r="AE375" s="47">
        <v>174.7</v>
      </c>
      <c r="AF375" s="47">
        <v>172.375</v>
      </c>
      <c r="AG375" s="47">
        <v>178.68571428571425</v>
      </c>
      <c r="AH375" s="47">
        <v>187.89999999999998</v>
      </c>
      <c r="AI375">
        <v>178.2</v>
      </c>
    </row>
    <row r="376" spans="1:35" x14ac:dyDescent="0.3">
      <c r="A376" t="s">
        <v>34</v>
      </c>
      <c r="B376" s="6">
        <v>2023</v>
      </c>
      <c r="C376" t="s">
        <v>38</v>
      </c>
      <c r="D376">
        <v>173.7</v>
      </c>
      <c r="E376">
        <v>214.3</v>
      </c>
      <c r="F376">
        <v>173.2</v>
      </c>
      <c r="G376">
        <v>179.5</v>
      </c>
      <c r="H376">
        <v>170</v>
      </c>
      <c r="I376">
        <v>172.2</v>
      </c>
      <c r="J376">
        <v>161</v>
      </c>
      <c r="K376">
        <v>175.6</v>
      </c>
      <c r="L376">
        <v>122.7</v>
      </c>
      <c r="M376">
        <v>218</v>
      </c>
      <c r="N376">
        <v>173.4</v>
      </c>
      <c r="O376">
        <v>194.2</v>
      </c>
      <c r="P376">
        <v>179.1</v>
      </c>
      <c r="Q376">
        <v>201</v>
      </c>
      <c r="R376">
        <v>187.3</v>
      </c>
      <c r="S376">
        <v>179.7</v>
      </c>
      <c r="T376">
        <v>186.2</v>
      </c>
      <c r="U376">
        <v>175.6</v>
      </c>
      <c r="V376">
        <v>182.8</v>
      </c>
      <c r="W376">
        <v>175.2</v>
      </c>
      <c r="X376">
        <v>185.7</v>
      </c>
      <c r="Y376">
        <v>164.8</v>
      </c>
      <c r="Z376">
        <v>171.2</v>
      </c>
      <c r="AA376">
        <v>177.1</v>
      </c>
      <c r="AB376">
        <v>185.2</v>
      </c>
      <c r="AC376">
        <v>175.7</v>
      </c>
      <c r="AD376" s="47">
        <v>177.31666666666669</v>
      </c>
      <c r="AE376" s="47">
        <v>183.5</v>
      </c>
      <c r="AF376" s="47">
        <v>174.59999999999997</v>
      </c>
      <c r="AG376" s="47">
        <v>178.4</v>
      </c>
      <c r="AH376" s="47">
        <v>188.35</v>
      </c>
      <c r="AI376">
        <v>179.1</v>
      </c>
    </row>
  </sheetData>
  <autoFilter ref="A1:AI376" xr:uid="{528A952B-692C-4A47-941E-2412567DDD4B}"/>
  <pageMargins left="0.7" right="0.7" top="0.75" bottom="0.75" header="0.3" footer="0.3"/>
  <ignoredErrors>
    <ignoredError sqref="AD2 AE2"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1CB6-2F47-44DA-8B09-C957E19164B0}">
  <dimension ref="A1:BM279"/>
  <sheetViews>
    <sheetView showGridLines="0" topLeftCell="E246" zoomScaleNormal="100" workbookViewId="0">
      <selection activeCell="H252" sqref="H252"/>
    </sheetView>
  </sheetViews>
  <sheetFormatPr defaultRowHeight="15.6" x14ac:dyDescent="0.3"/>
  <cols>
    <col min="1" max="1" width="8.88671875" style="16"/>
    <col min="2" max="2" width="43.33203125" style="16" bestFit="1" customWidth="1"/>
    <col min="3" max="3" width="17.6640625" style="16" customWidth="1"/>
    <col min="4" max="4" width="31.44140625" style="16" bestFit="1" customWidth="1"/>
    <col min="5" max="5" width="37.33203125" style="16" bestFit="1" customWidth="1"/>
    <col min="6" max="6" width="27.21875" style="16" bestFit="1" customWidth="1"/>
    <col min="7" max="7" width="30.77734375" style="16" bestFit="1" customWidth="1"/>
    <col min="8" max="8" width="15.88671875" style="16" bestFit="1" customWidth="1"/>
    <col min="9" max="9" width="28" style="16" bestFit="1" customWidth="1"/>
    <col min="10" max="10" width="14.21875" style="16" bestFit="1" customWidth="1"/>
    <col min="11" max="11" width="24.44140625" style="16" bestFit="1" customWidth="1"/>
    <col min="12" max="12" width="17.88671875" style="16" bestFit="1" customWidth="1"/>
    <col min="13" max="13" width="21.77734375" style="16" bestFit="1" customWidth="1"/>
    <col min="14" max="14" width="15.33203125" style="16" bestFit="1" customWidth="1"/>
    <col min="15" max="15" width="30.77734375" style="16" bestFit="1" customWidth="1"/>
    <col min="16" max="17" width="32.6640625" style="16" customWidth="1"/>
    <col min="18" max="18" width="31.21875" style="16" customWidth="1"/>
    <col min="19" max="19" width="21.33203125" style="16" bestFit="1" customWidth="1"/>
    <col min="20" max="20" width="28.77734375" style="16" bestFit="1" customWidth="1"/>
    <col min="21" max="21" width="21.77734375" style="16" bestFit="1" customWidth="1"/>
    <col min="22" max="22" width="31.5546875" style="16" bestFit="1" customWidth="1"/>
    <col min="23" max="23" width="19.109375" style="16" bestFit="1" customWidth="1"/>
    <col min="24" max="24" width="25.109375" style="16" bestFit="1" customWidth="1"/>
    <col min="25" max="25" width="37.33203125" style="16" bestFit="1" customWidth="1"/>
    <col min="26" max="26" width="26.21875" style="16" bestFit="1" customWidth="1"/>
    <col min="27" max="27" width="19.109375" style="16" bestFit="1" customWidth="1"/>
    <col min="28" max="28" width="26.21875" style="16" bestFit="1" customWidth="1"/>
    <col min="29" max="29" width="24" style="16" bestFit="1" customWidth="1"/>
    <col min="30" max="30" width="36.88671875" style="16" bestFit="1" customWidth="1"/>
    <col min="31" max="31" width="22" style="16" bestFit="1" customWidth="1"/>
    <col min="32" max="32" width="26.21875" style="16" bestFit="1" customWidth="1"/>
    <col min="33" max="33" width="24" style="16" bestFit="1" customWidth="1"/>
    <col min="34" max="34" width="19.21875" style="16" bestFit="1" customWidth="1"/>
    <col min="35" max="35" width="25" style="16" bestFit="1" customWidth="1"/>
    <col min="36" max="36" width="27.33203125" style="16" bestFit="1" customWidth="1"/>
    <col min="37" max="37" width="17.21875" style="16" bestFit="1" customWidth="1"/>
    <col min="38" max="38" width="23.6640625" style="16" bestFit="1" customWidth="1"/>
    <col min="39" max="39" width="25" style="16" bestFit="1" customWidth="1"/>
    <col min="40" max="40" width="20.33203125" style="16" customWidth="1"/>
    <col min="41" max="41" width="13.33203125" style="16" bestFit="1" customWidth="1"/>
    <col min="42" max="42" width="12.44140625" style="16" bestFit="1" customWidth="1"/>
    <col min="43" max="43" width="17.21875" style="16" bestFit="1" customWidth="1"/>
    <col min="44" max="44" width="18.21875" style="16" bestFit="1" customWidth="1"/>
    <col min="45" max="48" width="6" style="16" bestFit="1" customWidth="1"/>
    <col min="49" max="49" width="4" style="16" bestFit="1" customWidth="1"/>
    <col min="50" max="51" width="6" style="16" bestFit="1" customWidth="1"/>
    <col min="52" max="52" width="4" style="16" bestFit="1" customWidth="1"/>
    <col min="53" max="53" width="6" style="16" bestFit="1" customWidth="1"/>
    <col min="54" max="54" width="9.77734375" style="16" bestFit="1" customWidth="1"/>
    <col min="55" max="55" width="17.21875" style="16" bestFit="1" customWidth="1"/>
    <col min="56" max="59" width="6" style="16" bestFit="1" customWidth="1"/>
    <col min="60" max="60" width="7" style="16" bestFit="1" customWidth="1"/>
    <col min="61" max="80" width="6" style="16" bestFit="1" customWidth="1"/>
    <col min="81" max="81" width="10.5546875" style="16" bestFit="1" customWidth="1"/>
    <col min="82" max="16384" width="8.88671875" style="16"/>
  </cols>
  <sheetData>
    <row r="1" spans="1:40" x14ac:dyDescent="0.3">
      <c r="A1" s="45" t="s">
        <v>127</v>
      </c>
    </row>
    <row r="2" spans="1:40" x14ac:dyDescent="0.3">
      <c r="B2" s="13"/>
      <c r="C2" s="13"/>
      <c r="E2" s="13"/>
      <c r="F2" s="13"/>
      <c r="G2" s="13"/>
      <c r="H2" s="13"/>
      <c r="I2" s="13"/>
      <c r="J2" s="13"/>
      <c r="K2" s="13"/>
      <c r="L2" s="13"/>
      <c r="M2" s="13"/>
      <c r="N2" s="13"/>
      <c r="O2" s="13"/>
      <c r="P2" s="13"/>
      <c r="Q2" s="13"/>
      <c r="R2" s="13"/>
      <c r="S2" s="13"/>
      <c r="T2" s="13"/>
      <c r="U2" s="13"/>
      <c r="V2" s="13"/>
      <c r="W2" s="13"/>
      <c r="X2" s="13"/>
      <c r="Y2" s="13"/>
      <c r="Z2" s="13"/>
      <c r="AA2" s="13"/>
      <c r="AB2" s="13"/>
    </row>
    <row r="3" spans="1:40" ht="16.2" thickBot="1" x14ac:dyDescent="0.35"/>
    <row r="4" spans="1:40" x14ac:dyDescent="0.3">
      <c r="B4" s="17" t="s">
        <v>3</v>
      </c>
      <c r="D4" s="49" t="s">
        <v>98</v>
      </c>
      <c r="F4" s="4" t="s">
        <v>0</v>
      </c>
      <c r="G4" s="5" t="s">
        <v>1</v>
      </c>
      <c r="H4" s="4" t="s">
        <v>2</v>
      </c>
      <c r="I4" s="4" t="s">
        <v>3</v>
      </c>
      <c r="J4" s="4" t="s">
        <v>4</v>
      </c>
      <c r="K4" s="4" t="s">
        <v>5</v>
      </c>
      <c r="L4" s="4" t="s">
        <v>6</v>
      </c>
      <c r="M4" s="4" t="s">
        <v>7</v>
      </c>
      <c r="N4" s="4" t="s">
        <v>8</v>
      </c>
      <c r="O4" s="4" t="s">
        <v>9</v>
      </c>
      <c r="P4" s="4" t="s">
        <v>10</v>
      </c>
      <c r="Q4" s="4" t="s">
        <v>11</v>
      </c>
      <c r="R4" s="4" t="s">
        <v>12</v>
      </c>
      <c r="S4" s="4" t="s">
        <v>13</v>
      </c>
      <c r="T4" s="4" t="s">
        <v>14</v>
      </c>
      <c r="U4" s="4" t="s">
        <v>15</v>
      </c>
      <c r="V4" s="4" t="s">
        <v>16</v>
      </c>
      <c r="W4" s="4" t="s">
        <v>17</v>
      </c>
      <c r="X4" s="4" t="s">
        <v>18</v>
      </c>
      <c r="Y4" s="4" t="s">
        <v>19</v>
      </c>
      <c r="Z4" s="4" t="s">
        <v>20</v>
      </c>
      <c r="AA4" s="4" t="s">
        <v>21</v>
      </c>
      <c r="AB4" s="4" t="s">
        <v>22</v>
      </c>
      <c r="AC4" s="4" t="s">
        <v>23</v>
      </c>
      <c r="AD4" s="4" t="s">
        <v>24</v>
      </c>
      <c r="AE4" s="4" t="s">
        <v>25</v>
      </c>
      <c r="AF4" s="4" t="s">
        <v>26</v>
      </c>
      <c r="AG4" s="4" t="s">
        <v>27</v>
      </c>
      <c r="AH4" s="4" t="s">
        <v>28</v>
      </c>
      <c r="AI4" s="46" t="s">
        <v>99</v>
      </c>
      <c r="AJ4" s="46" t="s">
        <v>100</v>
      </c>
      <c r="AK4" s="43" t="s">
        <v>95</v>
      </c>
      <c r="AL4" s="46" t="s">
        <v>101</v>
      </c>
      <c r="AM4" s="43" t="s">
        <v>102</v>
      </c>
      <c r="AN4" s="4" t="s">
        <v>29</v>
      </c>
    </row>
    <row r="5" spans="1:40" x14ac:dyDescent="0.3">
      <c r="B5" s="17" t="s">
        <v>4</v>
      </c>
      <c r="D5" s="50" t="s">
        <v>99</v>
      </c>
      <c r="F5" t="s">
        <v>30</v>
      </c>
      <c r="G5" s="6">
        <v>2023</v>
      </c>
      <c r="H5" t="s">
        <v>38</v>
      </c>
      <c r="I5">
        <v>173.2</v>
      </c>
      <c r="J5">
        <v>211.5</v>
      </c>
      <c r="K5">
        <v>171</v>
      </c>
      <c r="L5">
        <v>179.6</v>
      </c>
      <c r="M5">
        <v>173.3</v>
      </c>
      <c r="N5">
        <v>169</v>
      </c>
      <c r="O5">
        <v>148.69999999999999</v>
      </c>
      <c r="P5">
        <v>174.9</v>
      </c>
      <c r="Q5">
        <v>121.9</v>
      </c>
      <c r="R5">
        <v>221</v>
      </c>
      <c r="S5">
        <v>178.7</v>
      </c>
      <c r="T5">
        <v>191.1</v>
      </c>
      <c r="U5">
        <v>176.8</v>
      </c>
      <c r="V5">
        <v>199.9</v>
      </c>
      <c r="W5">
        <v>191.2</v>
      </c>
      <c r="X5">
        <v>187.9</v>
      </c>
      <c r="Y5">
        <v>190.8</v>
      </c>
      <c r="Z5">
        <v>175.6</v>
      </c>
      <c r="AA5">
        <v>182.5</v>
      </c>
      <c r="AB5">
        <v>179.8</v>
      </c>
      <c r="AC5">
        <v>187.8</v>
      </c>
      <c r="AD5">
        <v>169.7</v>
      </c>
      <c r="AE5">
        <v>173.8</v>
      </c>
      <c r="AF5">
        <v>180.3</v>
      </c>
      <c r="AG5">
        <v>184.9</v>
      </c>
      <c r="AH5">
        <v>179.5</v>
      </c>
      <c r="AI5" s="47">
        <v>176.15833333333339</v>
      </c>
      <c r="AJ5" s="47">
        <v>189.55</v>
      </c>
      <c r="AK5" s="47">
        <v>176.90000000000003</v>
      </c>
      <c r="AL5" s="47">
        <v>179.70000000000002</v>
      </c>
      <c r="AM5" s="47">
        <v>189.7</v>
      </c>
      <c r="AN5">
        <v>179.8</v>
      </c>
    </row>
    <row r="6" spans="1:40" x14ac:dyDescent="0.3">
      <c r="B6" s="17" t="s">
        <v>5</v>
      </c>
      <c r="D6" s="51" t="s">
        <v>94</v>
      </c>
      <c r="F6" t="s">
        <v>33</v>
      </c>
      <c r="G6" s="6">
        <v>2023</v>
      </c>
      <c r="H6" t="s">
        <v>38</v>
      </c>
      <c r="I6">
        <v>174.7</v>
      </c>
      <c r="J6">
        <v>219.4</v>
      </c>
      <c r="K6">
        <v>176.7</v>
      </c>
      <c r="L6">
        <v>179.4</v>
      </c>
      <c r="M6">
        <v>164.4</v>
      </c>
      <c r="N6">
        <v>175.8</v>
      </c>
      <c r="O6">
        <v>185</v>
      </c>
      <c r="P6">
        <v>176.9</v>
      </c>
      <c r="Q6">
        <v>124.2</v>
      </c>
      <c r="R6">
        <v>211.9</v>
      </c>
      <c r="S6">
        <v>165.9</v>
      </c>
      <c r="T6">
        <v>197.7</v>
      </c>
      <c r="U6">
        <v>183.1</v>
      </c>
      <c r="V6">
        <v>204.2</v>
      </c>
      <c r="W6">
        <v>181.3</v>
      </c>
      <c r="X6">
        <v>168.1</v>
      </c>
      <c r="Y6">
        <v>179.3</v>
      </c>
      <c r="Z6">
        <v>175.6</v>
      </c>
      <c r="AA6">
        <v>183.4</v>
      </c>
      <c r="AB6">
        <v>170.1</v>
      </c>
      <c r="AC6">
        <v>182.2</v>
      </c>
      <c r="AD6">
        <v>160.4</v>
      </c>
      <c r="AE6">
        <v>169.2</v>
      </c>
      <c r="AF6">
        <v>174.8</v>
      </c>
      <c r="AG6">
        <v>185.6</v>
      </c>
      <c r="AH6">
        <v>171.6</v>
      </c>
      <c r="AI6" s="47">
        <v>179.33333333333334</v>
      </c>
      <c r="AJ6" s="47">
        <v>174.7</v>
      </c>
      <c r="AK6" s="47">
        <v>172.375</v>
      </c>
      <c r="AL6" s="47">
        <v>178.68571428571425</v>
      </c>
      <c r="AM6" s="47">
        <v>187.89999999999998</v>
      </c>
      <c r="AN6">
        <v>178.2</v>
      </c>
    </row>
    <row r="7" spans="1:40" x14ac:dyDescent="0.3">
      <c r="B7" s="17" t="s">
        <v>6</v>
      </c>
      <c r="D7" s="52" t="s">
        <v>95</v>
      </c>
      <c r="F7" t="s">
        <v>34</v>
      </c>
      <c r="G7" s="6">
        <v>2023</v>
      </c>
      <c r="H7" t="s">
        <v>38</v>
      </c>
      <c r="I7">
        <v>173.7</v>
      </c>
      <c r="J7">
        <v>214.3</v>
      </c>
      <c r="K7">
        <v>173.2</v>
      </c>
      <c r="L7">
        <v>179.5</v>
      </c>
      <c r="M7">
        <v>170</v>
      </c>
      <c r="N7">
        <v>172.2</v>
      </c>
      <c r="O7">
        <v>161</v>
      </c>
      <c r="P7">
        <v>175.6</v>
      </c>
      <c r="Q7">
        <v>122.7</v>
      </c>
      <c r="R7">
        <v>218</v>
      </c>
      <c r="S7">
        <v>173.4</v>
      </c>
      <c r="T7">
        <v>194.2</v>
      </c>
      <c r="U7">
        <v>179.1</v>
      </c>
      <c r="V7">
        <v>201</v>
      </c>
      <c r="W7">
        <v>187.3</v>
      </c>
      <c r="X7">
        <v>179.7</v>
      </c>
      <c r="Y7">
        <v>186.2</v>
      </c>
      <c r="Z7">
        <v>175.6</v>
      </c>
      <c r="AA7">
        <v>182.8</v>
      </c>
      <c r="AB7">
        <v>175.2</v>
      </c>
      <c r="AC7">
        <v>185.7</v>
      </c>
      <c r="AD7">
        <v>164.8</v>
      </c>
      <c r="AE7">
        <v>171.2</v>
      </c>
      <c r="AF7">
        <v>177.1</v>
      </c>
      <c r="AG7">
        <v>185.2</v>
      </c>
      <c r="AH7">
        <v>175.7</v>
      </c>
      <c r="AI7" s="47">
        <v>177.31666666666669</v>
      </c>
      <c r="AJ7" s="47">
        <v>183.5</v>
      </c>
      <c r="AK7" s="47">
        <v>174.59999999999997</v>
      </c>
      <c r="AL7" s="47">
        <v>178.4</v>
      </c>
      <c r="AM7" s="47">
        <v>188.35</v>
      </c>
      <c r="AN7">
        <v>179.1</v>
      </c>
    </row>
    <row r="8" spans="1:40" x14ac:dyDescent="0.3">
      <c r="B8" s="17" t="s">
        <v>7</v>
      </c>
      <c r="D8" s="53" t="s">
        <v>97</v>
      </c>
    </row>
    <row r="9" spans="1:40" ht="16.2" thickBot="1" x14ac:dyDescent="0.35">
      <c r="B9" s="17" t="s">
        <v>8</v>
      </c>
      <c r="D9" s="54" t="s">
        <v>96</v>
      </c>
    </row>
    <row r="10" spans="1:40" x14ac:dyDescent="0.3">
      <c r="B10" s="17" t="s">
        <v>9</v>
      </c>
      <c r="D10"/>
      <c r="E10"/>
    </row>
    <row r="11" spans="1:40" x14ac:dyDescent="0.3">
      <c r="B11" s="17" t="s">
        <v>10</v>
      </c>
      <c r="F11" s="72" t="s">
        <v>105</v>
      </c>
      <c r="G11" s="73"/>
      <c r="K11" s="72" t="s">
        <v>107</v>
      </c>
    </row>
    <row r="12" spans="1:40" x14ac:dyDescent="0.3">
      <c r="B12" s="17" t="s">
        <v>11</v>
      </c>
      <c r="H12"/>
      <c r="I12"/>
      <c r="K12"/>
      <c r="L12"/>
      <c r="M12"/>
      <c r="N12"/>
      <c r="O12"/>
      <c r="P12"/>
      <c r="Q12"/>
      <c r="R12"/>
      <c r="S12"/>
      <c r="T12"/>
      <c r="U12"/>
    </row>
    <row r="13" spans="1:40" x14ac:dyDescent="0.3">
      <c r="B13" s="17" t="s">
        <v>12</v>
      </c>
      <c r="E13" s="59" t="s">
        <v>103</v>
      </c>
      <c r="F13" s="63" t="s">
        <v>30</v>
      </c>
      <c r="G13" s="66" t="s">
        <v>33</v>
      </c>
      <c r="H13" s="66" t="s">
        <v>34</v>
      </c>
      <c r="I13" s="60" t="s">
        <v>104</v>
      </c>
      <c r="K13" s="59" t="s">
        <v>106</v>
      </c>
      <c r="L13" s="63" t="s">
        <v>30</v>
      </c>
      <c r="M13" s="66" t="s">
        <v>33</v>
      </c>
      <c r="N13" s="76" t="s">
        <v>34</v>
      </c>
      <c r="O13" s="63" t="s">
        <v>30</v>
      </c>
      <c r="P13" s="66" t="s">
        <v>33</v>
      </c>
      <c r="Q13" s="76" t="s">
        <v>34</v>
      </c>
      <c r="R13"/>
      <c r="S13"/>
    </row>
    <row r="14" spans="1:40" x14ac:dyDescent="0.3">
      <c r="B14" s="17" t="s">
        <v>13</v>
      </c>
      <c r="E14" s="56" t="s">
        <v>3</v>
      </c>
      <c r="F14" s="70">
        <f>HLOOKUP($E14,$F$4:$AN$7,2,)</f>
        <v>173.2</v>
      </c>
      <c r="G14" s="71">
        <f>HLOOKUP($E14,$G$4:$AO$7,3,)</f>
        <v>174.7</v>
      </c>
      <c r="H14" s="71">
        <f>HLOOKUP($E14,$H$4:$AP$7,4,)</f>
        <v>173.7</v>
      </c>
      <c r="I14" s="57" t="s">
        <v>99</v>
      </c>
      <c r="K14" s="74" t="s">
        <v>99</v>
      </c>
      <c r="L14" s="88">
        <f>SUM($F$14:$F$26)</f>
        <v>2290.7000000000007</v>
      </c>
      <c r="M14" s="71">
        <f>SUM($G$14:$G$26)</f>
        <v>2335.1</v>
      </c>
      <c r="N14" s="89">
        <f>SUM($H$14:$H$26)</f>
        <v>2306.9</v>
      </c>
      <c r="O14" s="90">
        <f>L14/L$19</f>
        <v>0.4900521992127333</v>
      </c>
      <c r="P14" s="91">
        <f>M14/M$19</f>
        <v>0.50315671529229233</v>
      </c>
      <c r="Q14" s="92">
        <f>N14/N$19</f>
        <v>0.49563853557923693</v>
      </c>
      <c r="R14"/>
      <c r="S14"/>
    </row>
    <row r="15" spans="1:40" x14ac:dyDescent="0.3">
      <c r="B15" s="17" t="s">
        <v>14</v>
      </c>
      <c r="E15" s="56" t="s">
        <v>4</v>
      </c>
      <c r="F15" s="64">
        <v>211.5</v>
      </c>
      <c r="G15" s="67">
        <v>219.4</v>
      </c>
      <c r="H15" s="67">
        <v>214.3</v>
      </c>
      <c r="I15" s="57" t="s">
        <v>99</v>
      </c>
      <c r="K15" s="75" t="s">
        <v>94</v>
      </c>
      <c r="L15" s="65">
        <v>569.90000000000009</v>
      </c>
      <c r="M15" s="67">
        <v>528.70000000000005</v>
      </c>
      <c r="N15" s="77">
        <v>553.20000000000005</v>
      </c>
      <c r="O15" s="82">
        <v>0.12191939072394319</v>
      </c>
      <c r="P15" s="83">
        <v>0.11392186860307267</v>
      </c>
      <c r="Q15" s="84">
        <v>0.11885527672739775</v>
      </c>
      <c r="R15"/>
      <c r="S15"/>
    </row>
    <row r="16" spans="1:40" x14ac:dyDescent="0.3">
      <c r="B16" s="17" t="s">
        <v>15</v>
      </c>
      <c r="E16" s="56" t="s">
        <v>5</v>
      </c>
      <c r="F16" s="64">
        <v>171</v>
      </c>
      <c r="G16" s="67">
        <v>176.7</v>
      </c>
      <c r="H16" s="67">
        <v>173.2</v>
      </c>
      <c r="I16" s="57" t="s">
        <v>99</v>
      </c>
      <c r="K16" s="75" t="s">
        <v>95</v>
      </c>
      <c r="L16" s="65">
        <v>707.59999999999991</v>
      </c>
      <c r="M16" s="67">
        <v>689.5</v>
      </c>
      <c r="N16" s="77">
        <v>698.39999999999986</v>
      </c>
      <c r="O16" s="82">
        <v>0.15137771692623647</v>
      </c>
      <c r="P16" s="83">
        <v>0.14857032041198903</v>
      </c>
      <c r="Q16" s="84">
        <v>0.15005156411137846</v>
      </c>
    </row>
    <row r="17" spans="2:17" x14ac:dyDescent="0.3">
      <c r="B17" s="25" t="s">
        <v>17</v>
      </c>
      <c r="E17" s="56" t="s">
        <v>6</v>
      </c>
      <c r="F17" s="64">
        <v>179.6</v>
      </c>
      <c r="G17" s="67">
        <v>179.4</v>
      </c>
      <c r="H17" s="67">
        <v>179.5</v>
      </c>
      <c r="I17" s="57" t="s">
        <v>99</v>
      </c>
      <c r="K17" s="75" t="s">
        <v>97</v>
      </c>
      <c r="L17" s="65">
        <v>726.80000000000007</v>
      </c>
      <c r="M17" s="67">
        <v>711.80000000000007</v>
      </c>
      <c r="N17" s="77">
        <v>719.2</v>
      </c>
      <c r="O17" s="82">
        <v>0.15548519596097896</v>
      </c>
      <c r="P17" s="83">
        <v>0.15337542287056388</v>
      </c>
      <c r="Q17" s="84">
        <v>0.15452045376418017</v>
      </c>
    </row>
    <row r="18" spans="2:17" x14ac:dyDescent="0.3">
      <c r="B18" s="25" t="s">
        <v>18</v>
      </c>
      <c r="E18" s="56" t="s">
        <v>7</v>
      </c>
      <c r="F18" s="64">
        <v>173.3</v>
      </c>
      <c r="G18" s="67">
        <v>164.4</v>
      </c>
      <c r="H18" s="67">
        <v>170</v>
      </c>
      <c r="I18" s="57" t="s">
        <v>99</v>
      </c>
      <c r="K18" s="75" t="s">
        <v>102</v>
      </c>
      <c r="L18" s="65">
        <v>379.4</v>
      </c>
      <c r="M18" s="67">
        <v>375.79999999999995</v>
      </c>
      <c r="N18" s="77">
        <v>376.7</v>
      </c>
      <c r="O18" s="82">
        <v>8.1165497176108145E-2</v>
      </c>
      <c r="P18" s="83">
        <v>8.0975672822081901E-2</v>
      </c>
      <c r="Q18" s="84">
        <v>8.0934169817806809E-2</v>
      </c>
    </row>
    <row r="19" spans="2:17" x14ac:dyDescent="0.3">
      <c r="B19" s="25" t="s">
        <v>19</v>
      </c>
      <c r="E19" s="56" t="s">
        <v>8</v>
      </c>
      <c r="F19" s="64">
        <v>169</v>
      </c>
      <c r="G19" s="67">
        <v>175.8</v>
      </c>
      <c r="H19" s="67">
        <v>172.2</v>
      </c>
      <c r="I19" s="57" t="s">
        <v>99</v>
      </c>
      <c r="K19" s="78" t="s">
        <v>108</v>
      </c>
      <c r="L19" s="79">
        <v>4674.4000000000005</v>
      </c>
      <c r="M19" s="80">
        <v>4640.9000000000005</v>
      </c>
      <c r="N19" s="81">
        <v>4654.3999999999996</v>
      </c>
      <c r="O19" s="85">
        <v>1</v>
      </c>
      <c r="P19" s="86">
        <v>1</v>
      </c>
      <c r="Q19" s="87">
        <v>1</v>
      </c>
    </row>
    <row r="20" spans="2:17" x14ac:dyDescent="0.3">
      <c r="B20" s="44" t="s">
        <v>20</v>
      </c>
      <c r="E20" s="56" t="s">
        <v>9</v>
      </c>
      <c r="F20" s="64">
        <v>148.69999999999999</v>
      </c>
      <c r="G20" s="67">
        <v>185</v>
      </c>
      <c r="H20" s="67">
        <v>161</v>
      </c>
      <c r="I20" s="57" t="s">
        <v>99</v>
      </c>
    </row>
    <row r="21" spans="2:17" x14ac:dyDescent="0.3">
      <c r="B21" s="44" t="s">
        <v>22</v>
      </c>
      <c r="E21" s="56" t="s">
        <v>10</v>
      </c>
      <c r="F21" s="64">
        <v>174.9</v>
      </c>
      <c r="G21" s="67">
        <v>176.9</v>
      </c>
      <c r="H21" s="67">
        <v>175.6</v>
      </c>
      <c r="I21" s="57" t="s">
        <v>99</v>
      </c>
    </row>
    <row r="22" spans="2:17" x14ac:dyDescent="0.3">
      <c r="B22" s="44" t="s">
        <v>21</v>
      </c>
      <c r="E22" s="56" t="s">
        <v>11</v>
      </c>
      <c r="F22" s="64">
        <v>121.9</v>
      </c>
      <c r="G22" s="67">
        <v>124.2</v>
      </c>
      <c r="H22" s="67">
        <v>122.7</v>
      </c>
      <c r="I22" s="57" t="s">
        <v>99</v>
      </c>
      <c r="K22" s="45"/>
      <c r="L22" s="93"/>
    </row>
    <row r="23" spans="2:17" x14ac:dyDescent="0.3">
      <c r="B23" s="44" t="s">
        <v>24</v>
      </c>
      <c r="E23" s="56" t="s">
        <v>12</v>
      </c>
      <c r="F23" s="64">
        <v>221</v>
      </c>
      <c r="G23" s="67">
        <v>211.9</v>
      </c>
      <c r="H23" s="67">
        <v>218</v>
      </c>
      <c r="I23" s="57" t="s">
        <v>99</v>
      </c>
      <c r="L23" s="65"/>
    </row>
    <row r="24" spans="2:17" x14ac:dyDescent="0.3">
      <c r="B24" s="4" t="s">
        <v>23</v>
      </c>
      <c r="E24" s="56" t="s">
        <v>13</v>
      </c>
      <c r="F24" s="64">
        <v>178.7</v>
      </c>
      <c r="G24" s="67">
        <v>165.9</v>
      </c>
      <c r="H24" s="67">
        <v>173.4</v>
      </c>
      <c r="I24" s="57" t="s">
        <v>99</v>
      </c>
      <c r="L24" s="65"/>
    </row>
    <row r="25" spans="2:17" x14ac:dyDescent="0.3">
      <c r="B25" s="4" t="s">
        <v>25</v>
      </c>
      <c r="E25" s="56" t="s">
        <v>14</v>
      </c>
      <c r="F25" s="64">
        <v>191.1</v>
      </c>
      <c r="G25" s="67">
        <v>197.7</v>
      </c>
      <c r="H25" s="67">
        <v>194.2</v>
      </c>
      <c r="I25" s="57" t="s">
        <v>99</v>
      </c>
      <c r="L25" s="65"/>
    </row>
    <row r="26" spans="2:17" x14ac:dyDescent="0.3">
      <c r="B26" s="4" t="s">
        <v>26</v>
      </c>
      <c r="C26" s="45"/>
      <c r="E26" s="56" t="s">
        <v>15</v>
      </c>
      <c r="F26" s="64">
        <v>176.8</v>
      </c>
      <c r="G26" s="67">
        <v>183.1</v>
      </c>
      <c r="H26" s="67">
        <v>179.1</v>
      </c>
      <c r="I26" s="57" t="s">
        <v>99</v>
      </c>
      <c r="L26" s="65"/>
    </row>
    <row r="27" spans="2:17" x14ac:dyDescent="0.3">
      <c r="B27" s="4" t="s">
        <v>27</v>
      </c>
      <c r="E27" s="56" t="s">
        <v>17</v>
      </c>
      <c r="F27" s="64">
        <v>191.2</v>
      </c>
      <c r="G27" s="67">
        <v>181.3</v>
      </c>
      <c r="H27" s="67">
        <v>187.3</v>
      </c>
      <c r="I27" s="58" t="s">
        <v>94</v>
      </c>
      <c r="L27" s="65"/>
    </row>
    <row r="28" spans="2:17" x14ac:dyDescent="0.3">
      <c r="B28" s="55" t="s">
        <v>16</v>
      </c>
      <c r="E28" s="56" t="s">
        <v>18</v>
      </c>
      <c r="F28" s="64">
        <v>187.9</v>
      </c>
      <c r="G28" s="67">
        <v>168.1</v>
      </c>
      <c r="H28" s="67">
        <v>179.7</v>
      </c>
      <c r="I28" s="58" t="s">
        <v>94</v>
      </c>
      <c r="K28" s="45"/>
      <c r="L28" s="93"/>
    </row>
    <row r="29" spans="2:17" x14ac:dyDescent="0.3">
      <c r="B29" s="55" t="s">
        <v>28</v>
      </c>
      <c r="E29" s="56" t="s">
        <v>19</v>
      </c>
      <c r="F29" s="64">
        <v>190.8</v>
      </c>
      <c r="G29" s="67">
        <v>179.3</v>
      </c>
      <c r="H29" s="67">
        <v>186.2</v>
      </c>
      <c r="I29" s="58" t="s">
        <v>94</v>
      </c>
    </row>
    <row r="30" spans="2:17" x14ac:dyDescent="0.3">
      <c r="E30" s="56" t="s">
        <v>20</v>
      </c>
      <c r="F30" s="64">
        <v>175.6</v>
      </c>
      <c r="G30" s="67">
        <v>175.6</v>
      </c>
      <c r="H30" s="67">
        <v>175.6</v>
      </c>
      <c r="I30" s="58" t="s">
        <v>95</v>
      </c>
    </row>
    <row r="31" spans="2:17" x14ac:dyDescent="0.3">
      <c r="E31" s="56" t="s">
        <v>22</v>
      </c>
      <c r="F31" s="64">
        <v>179.8</v>
      </c>
      <c r="G31" s="67">
        <v>170.1</v>
      </c>
      <c r="H31" s="67">
        <v>175.2</v>
      </c>
      <c r="I31" s="58" t="s">
        <v>95</v>
      </c>
    </row>
    <row r="32" spans="2:17" x14ac:dyDescent="0.3">
      <c r="E32" s="56" t="s">
        <v>21</v>
      </c>
      <c r="F32" s="64">
        <v>182.5</v>
      </c>
      <c r="G32" s="67">
        <v>183.4</v>
      </c>
      <c r="H32" s="67">
        <v>182.8</v>
      </c>
      <c r="I32" s="58" t="s">
        <v>95</v>
      </c>
    </row>
    <row r="33" spans="1:12" x14ac:dyDescent="0.3">
      <c r="E33" s="56" t="s">
        <v>24</v>
      </c>
      <c r="F33" s="64">
        <v>169.7</v>
      </c>
      <c r="G33" s="67">
        <v>160.4</v>
      </c>
      <c r="H33" s="67">
        <v>164.8</v>
      </c>
      <c r="I33" s="58" t="s">
        <v>95</v>
      </c>
    </row>
    <row r="34" spans="1:12" x14ac:dyDescent="0.3">
      <c r="E34" s="56" t="s">
        <v>23</v>
      </c>
      <c r="F34" s="64">
        <v>187.8</v>
      </c>
      <c r="G34" s="67">
        <v>182.2</v>
      </c>
      <c r="H34" s="67">
        <v>185.7</v>
      </c>
      <c r="I34" s="58" t="s">
        <v>97</v>
      </c>
    </row>
    <row r="35" spans="1:12" x14ac:dyDescent="0.3">
      <c r="E35" s="56" t="s">
        <v>25</v>
      </c>
      <c r="F35" s="64">
        <v>173.8</v>
      </c>
      <c r="G35" s="67">
        <v>169.2</v>
      </c>
      <c r="H35" s="67">
        <v>171.2</v>
      </c>
      <c r="I35" s="58" t="s">
        <v>97</v>
      </c>
    </row>
    <row r="36" spans="1:12" x14ac:dyDescent="0.3">
      <c r="E36" s="56" t="s">
        <v>26</v>
      </c>
      <c r="F36" s="64">
        <v>180.3</v>
      </c>
      <c r="G36" s="67">
        <v>174.8</v>
      </c>
      <c r="H36" s="67">
        <v>177.1</v>
      </c>
      <c r="I36" s="58" t="s">
        <v>97</v>
      </c>
    </row>
    <row r="37" spans="1:12" x14ac:dyDescent="0.3">
      <c r="E37" s="56" t="s">
        <v>27</v>
      </c>
      <c r="F37" s="64">
        <v>184.9</v>
      </c>
      <c r="G37" s="67">
        <v>185.6</v>
      </c>
      <c r="H37" s="67">
        <v>185.2</v>
      </c>
      <c r="I37" s="58" t="s">
        <v>97</v>
      </c>
    </row>
    <row r="38" spans="1:12" x14ac:dyDescent="0.3">
      <c r="E38" s="56" t="s">
        <v>16</v>
      </c>
      <c r="F38" s="64">
        <v>199.9</v>
      </c>
      <c r="G38" s="67">
        <v>204.2</v>
      </c>
      <c r="H38" s="67">
        <v>201</v>
      </c>
      <c r="I38" s="58" t="s">
        <v>96</v>
      </c>
      <c r="J38"/>
      <c r="K38"/>
      <c r="L38"/>
    </row>
    <row r="39" spans="1:12" ht="16.2" thickBot="1" x14ac:dyDescent="0.35">
      <c r="E39" s="56" t="s">
        <v>28</v>
      </c>
      <c r="F39" s="64">
        <v>179.5</v>
      </c>
      <c r="G39" s="67">
        <v>171.6</v>
      </c>
      <c r="H39" s="67">
        <v>175.7</v>
      </c>
      <c r="I39" s="58" t="s">
        <v>96</v>
      </c>
    </row>
    <row r="40" spans="1:12" ht="16.2" thickBot="1" x14ac:dyDescent="0.35">
      <c r="E40" s="61" t="s">
        <v>73</v>
      </c>
      <c r="F40" s="68">
        <v>179.8</v>
      </c>
      <c r="G40" s="69">
        <v>178.2</v>
      </c>
      <c r="H40" s="69">
        <v>179.1</v>
      </c>
      <c r="I40" s="62"/>
    </row>
    <row r="41" spans="1:12" x14ac:dyDescent="0.3">
      <c r="D41"/>
      <c r="E41"/>
      <c r="F41"/>
      <c r="G41"/>
      <c r="H41"/>
    </row>
    <row r="42" spans="1:12" x14ac:dyDescent="0.3">
      <c r="D42"/>
      <c r="E42"/>
      <c r="F42"/>
      <c r="G42"/>
      <c r="H42"/>
    </row>
    <row r="43" spans="1:12" s="97" customFormat="1" ht="7.2" customHeight="1" x14ac:dyDescent="0.3">
      <c r="D43" s="98"/>
      <c r="E43" s="98"/>
      <c r="F43" s="98"/>
      <c r="G43" s="98"/>
      <c r="H43" s="98"/>
    </row>
    <row r="44" spans="1:12" x14ac:dyDescent="0.3">
      <c r="A44" s="45" t="s">
        <v>126</v>
      </c>
      <c r="D44"/>
      <c r="E44"/>
      <c r="F44"/>
      <c r="G44"/>
      <c r="H44"/>
    </row>
    <row r="45" spans="1:12" x14ac:dyDescent="0.3">
      <c r="D45"/>
      <c r="E45"/>
      <c r="F45"/>
      <c r="G45"/>
      <c r="H45"/>
    </row>
    <row r="49" spans="2:36" x14ac:dyDescent="0.3">
      <c r="B49" s="4" t="s">
        <v>0</v>
      </c>
      <c r="C49" s="5" t="s">
        <v>1</v>
      </c>
      <c r="D49" s="4" t="s">
        <v>2</v>
      </c>
      <c r="E49" s="4" t="s">
        <v>3</v>
      </c>
      <c r="F49" s="4" t="s">
        <v>4</v>
      </c>
      <c r="G49" s="4" t="s">
        <v>5</v>
      </c>
      <c r="H49" s="4" t="s">
        <v>6</v>
      </c>
      <c r="I49" s="4" t="s">
        <v>7</v>
      </c>
      <c r="J49" s="4" t="s">
        <v>8</v>
      </c>
      <c r="K49" s="4" t="s">
        <v>9</v>
      </c>
      <c r="L49" s="4" t="s">
        <v>10</v>
      </c>
      <c r="M49" s="4" t="s">
        <v>11</v>
      </c>
      <c r="N49" s="4" t="s">
        <v>12</v>
      </c>
      <c r="O49" s="4" t="s">
        <v>13</v>
      </c>
      <c r="P49" s="4" t="s">
        <v>14</v>
      </c>
      <c r="Q49" s="4" t="s">
        <v>15</v>
      </c>
      <c r="R49" s="4" t="s">
        <v>16</v>
      </c>
      <c r="S49" s="4" t="s">
        <v>17</v>
      </c>
      <c r="T49" s="4" t="s">
        <v>18</v>
      </c>
      <c r="U49" s="4" t="s">
        <v>19</v>
      </c>
      <c r="V49" s="4" t="s">
        <v>20</v>
      </c>
      <c r="W49" s="4" t="s">
        <v>21</v>
      </c>
      <c r="X49" s="4" t="s">
        <v>22</v>
      </c>
      <c r="Y49" s="4" t="s">
        <v>23</v>
      </c>
      <c r="Z49" s="4" t="s">
        <v>24</v>
      </c>
      <c r="AA49" s="4" t="s">
        <v>25</v>
      </c>
      <c r="AB49" s="4" t="s">
        <v>26</v>
      </c>
      <c r="AC49" s="4" t="s">
        <v>27</v>
      </c>
      <c r="AD49" s="4" t="s">
        <v>28</v>
      </c>
      <c r="AE49" s="46" t="s">
        <v>99</v>
      </c>
      <c r="AF49" s="46" t="s">
        <v>100</v>
      </c>
      <c r="AG49" s="43" t="s">
        <v>95</v>
      </c>
      <c r="AH49" s="46" t="s">
        <v>101</v>
      </c>
      <c r="AI49" s="43" t="s">
        <v>102</v>
      </c>
      <c r="AJ49" s="4" t="s">
        <v>29</v>
      </c>
    </row>
    <row r="50" spans="2:36" x14ac:dyDescent="0.3">
      <c r="B50" t="s">
        <v>34</v>
      </c>
      <c r="C50" s="6">
        <v>2017</v>
      </c>
      <c r="D50" t="s">
        <v>31</v>
      </c>
      <c r="E50">
        <v>132.80000000000001</v>
      </c>
      <c r="F50">
        <v>138.19999999999999</v>
      </c>
      <c r="G50">
        <v>132.19999999999999</v>
      </c>
      <c r="H50">
        <v>135.4</v>
      </c>
      <c r="I50">
        <v>119.1</v>
      </c>
      <c r="J50">
        <v>133</v>
      </c>
      <c r="K50">
        <v>119.4</v>
      </c>
      <c r="L50">
        <v>159.5</v>
      </c>
      <c r="M50">
        <v>115.6</v>
      </c>
      <c r="N50">
        <v>139.6</v>
      </c>
      <c r="O50">
        <v>126.6</v>
      </c>
      <c r="P50">
        <v>142.80000000000001</v>
      </c>
      <c r="Q50">
        <v>133.1</v>
      </c>
      <c r="R50">
        <v>143.80000000000001</v>
      </c>
      <c r="S50">
        <v>136.6</v>
      </c>
      <c r="T50">
        <v>130.19999999999999</v>
      </c>
      <c r="U50">
        <v>135.6</v>
      </c>
      <c r="V50">
        <v>129.6</v>
      </c>
      <c r="W50">
        <v>126.8</v>
      </c>
      <c r="X50">
        <v>129.4</v>
      </c>
      <c r="Y50">
        <v>127.1</v>
      </c>
      <c r="Z50">
        <v>117</v>
      </c>
      <c r="AA50">
        <v>124.2</v>
      </c>
      <c r="AB50">
        <v>133.30000000000001</v>
      </c>
      <c r="AC50">
        <v>121.7</v>
      </c>
      <c r="AD50">
        <v>124.4</v>
      </c>
      <c r="AE50" s="47">
        <v>132.84999999999997</v>
      </c>
      <c r="AF50" s="47">
        <v>133.39999999999998</v>
      </c>
      <c r="AG50" s="47">
        <v>125.69999999999999</v>
      </c>
      <c r="AH50" s="47">
        <v>125.94285714285716</v>
      </c>
      <c r="AI50" s="47">
        <v>134.10000000000002</v>
      </c>
      <c r="AJ50">
        <v>130.30000000000001</v>
      </c>
    </row>
    <row r="51" spans="2:36" x14ac:dyDescent="0.3">
      <c r="B51" t="s">
        <v>34</v>
      </c>
      <c r="C51" s="6">
        <v>2018</v>
      </c>
      <c r="D51" t="s">
        <v>31</v>
      </c>
      <c r="E51">
        <v>136</v>
      </c>
      <c r="F51">
        <v>144.19999999999999</v>
      </c>
      <c r="G51">
        <v>143.69999999999999</v>
      </c>
      <c r="H51">
        <v>141.1</v>
      </c>
      <c r="I51">
        <v>120.7</v>
      </c>
      <c r="J51">
        <v>141.30000000000001</v>
      </c>
      <c r="K51">
        <v>151.6</v>
      </c>
      <c r="L51">
        <v>127.3</v>
      </c>
      <c r="M51">
        <v>118.8</v>
      </c>
      <c r="N51">
        <v>137.5</v>
      </c>
      <c r="O51">
        <v>129</v>
      </c>
      <c r="P51">
        <v>149.5</v>
      </c>
      <c r="Q51">
        <v>139.19999999999999</v>
      </c>
      <c r="R51">
        <v>154.69999999999999</v>
      </c>
      <c r="S51">
        <v>143.5</v>
      </c>
      <c r="T51">
        <v>135.5</v>
      </c>
      <c r="U51">
        <v>142.30000000000001</v>
      </c>
      <c r="V51">
        <v>140.4</v>
      </c>
      <c r="W51">
        <v>136.6</v>
      </c>
      <c r="X51">
        <v>134.9</v>
      </c>
      <c r="Y51">
        <v>133.30000000000001</v>
      </c>
      <c r="Z51">
        <v>119.3</v>
      </c>
      <c r="AA51">
        <v>129.69999999999999</v>
      </c>
      <c r="AB51">
        <v>139</v>
      </c>
      <c r="AC51">
        <v>127.3</v>
      </c>
      <c r="AD51">
        <v>129.1</v>
      </c>
      <c r="AE51" s="47">
        <v>136.72499999999999</v>
      </c>
      <c r="AF51" s="47">
        <v>139.5</v>
      </c>
      <c r="AG51" s="47">
        <v>132.79999999999998</v>
      </c>
      <c r="AH51" s="47">
        <v>131.15714285714284</v>
      </c>
      <c r="AI51" s="47">
        <v>141.89999999999998</v>
      </c>
      <c r="AJ51">
        <v>136.9</v>
      </c>
    </row>
    <row r="52" spans="2:36" x14ac:dyDescent="0.3">
      <c r="B52" t="s">
        <v>34</v>
      </c>
      <c r="C52" s="6">
        <v>2019</v>
      </c>
      <c r="D52" t="s">
        <v>31</v>
      </c>
      <c r="E52">
        <v>137.1</v>
      </c>
      <c r="F52">
        <v>151.4</v>
      </c>
      <c r="G52">
        <v>140.19999999999999</v>
      </c>
      <c r="H52">
        <v>142.1</v>
      </c>
      <c r="I52">
        <v>121.8</v>
      </c>
      <c r="J52">
        <v>135.4</v>
      </c>
      <c r="K52">
        <v>131.30000000000001</v>
      </c>
      <c r="L52">
        <v>120.3</v>
      </c>
      <c r="M52">
        <v>109.1</v>
      </c>
      <c r="N52">
        <v>139.4</v>
      </c>
      <c r="O52">
        <v>133.30000000000001</v>
      </c>
      <c r="P52">
        <v>154.6</v>
      </c>
      <c r="Q52">
        <v>137.4</v>
      </c>
      <c r="R52">
        <v>163.19999999999999</v>
      </c>
      <c r="S52">
        <v>147.6</v>
      </c>
      <c r="T52">
        <v>139</v>
      </c>
      <c r="U52">
        <v>146.4</v>
      </c>
      <c r="V52">
        <v>147.69999999999999</v>
      </c>
      <c r="W52">
        <v>139.5</v>
      </c>
      <c r="X52">
        <v>143.6</v>
      </c>
      <c r="Y52">
        <v>145.1</v>
      </c>
      <c r="Z52">
        <v>123.3</v>
      </c>
      <c r="AA52">
        <v>136.69999999999999</v>
      </c>
      <c r="AB52">
        <v>150.19999999999999</v>
      </c>
      <c r="AC52">
        <v>132.80000000000001</v>
      </c>
      <c r="AD52">
        <v>136.9</v>
      </c>
      <c r="AE52" s="47">
        <v>134.66666666666666</v>
      </c>
      <c r="AF52" s="47">
        <v>143.30000000000001</v>
      </c>
      <c r="AG52" s="47">
        <v>138.52499999999998</v>
      </c>
      <c r="AH52" s="47">
        <v>139.28571428571428</v>
      </c>
      <c r="AI52" s="47">
        <v>150.05000000000001</v>
      </c>
      <c r="AJ52">
        <v>139.6</v>
      </c>
    </row>
    <row r="53" spans="2:36" x14ac:dyDescent="0.3">
      <c r="B53" t="s">
        <v>34</v>
      </c>
      <c r="C53" s="6">
        <v>2020</v>
      </c>
      <c r="D53" t="s">
        <v>31</v>
      </c>
      <c r="E53">
        <v>144.30000000000001</v>
      </c>
      <c r="F53">
        <v>167.4</v>
      </c>
      <c r="G53">
        <v>154.9</v>
      </c>
      <c r="H53">
        <v>150.1</v>
      </c>
      <c r="I53">
        <v>129.9</v>
      </c>
      <c r="J53">
        <v>143.19999999999999</v>
      </c>
      <c r="K53">
        <v>197</v>
      </c>
      <c r="L53">
        <v>140.4</v>
      </c>
      <c r="M53">
        <v>114.1</v>
      </c>
      <c r="N53">
        <v>150.9</v>
      </c>
      <c r="O53">
        <v>136.1</v>
      </c>
      <c r="P53">
        <v>158.6</v>
      </c>
      <c r="Q53">
        <v>153.5</v>
      </c>
      <c r="R53">
        <v>169.2</v>
      </c>
      <c r="S53">
        <v>150.5</v>
      </c>
      <c r="T53">
        <v>141.5</v>
      </c>
      <c r="U53">
        <v>149.19999999999999</v>
      </c>
      <c r="V53">
        <v>153.9</v>
      </c>
      <c r="W53">
        <v>144.6</v>
      </c>
      <c r="X53">
        <v>146.19999999999999</v>
      </c>
      <c r="Y53">
        <v>151.19999999999999</v>
      </c>
      <c r="Z53">
        <v>130.9</v>
      </c>
      <c r="AA53">
        <v>142.80000000000001</v>
      </c>
      <c r="AB53">
        <v>156.1</v>
      </c>
      <c r="AC53">
        <v>142.30000000000001</v>
      </c>
      <c r="AD53">
        <v>143.4</v>
      </c>
      <c r="AE53" s="47">
        <v>148.90833333333333</v>
      </c>
      <c r="AF53" s="47">
        <v>146</v>
      </c>
      <c r="AG53" s="47">
        <v>143.9</v>
      </c>
      <c r="AH53" s="47">
        <v>146.2571428571429</v>
      </c>
      <c r="AI53" s="47">
        <v>156.30000000000001</v>
      </c>
      <c r="AJ53">
        <v>150.19999999999999</v>
      </c>
    </row>
    <row r="54" spans="2:36" x14ac:dyDescent="0.3">
      <c r="B54" t="s">
        <v>34</v>
      </c>
      <c r="C54" s="6">
        <v>2021</v>
      </c>
      <c r="D54" t="s">
        <v>31</v>
      </c>
      <c r="E54">
        <v>144.9</v>
      </c>
      <c r="F54">
        <v>190.1</v>
      </c>
      <c r="G54">
        <v>175.3</v>
      </c>
      <c r="H54">
        <v>154.1</v>
      </c>
      <c r="I54">
        <v>150.9</v>
      </c>
      <c r="J54">
        <v>149.6</v>
      </c>
      <c r="K54">
        <v>194.2</v>
      </c>
      <c r="L54">
        <v>160.4</v>
      </c>
      <c r="M54">
        <v>114.6</v>
      </c>
      <c r="N54">
        <v>164</v>
      </c>
      <c r="O54">
        <v>151.80000000000001</v>
      </c>
      <c r="P54">
        <v>165.6</v>
      </c>
      <c r="Q54">
        <v>161</v>
      </c>
      <c r="R54">
        <v>186.5</v>
      </c>
      <c r="S54">
        <v>155.5</v>
      </c>
      <c r="T54">
        <v>146.1</v>
      </c>
      <c r="U54">
        <v>154.19999999999999</v>
      </c>
      <c r="V54">
        <v>157.69999999999999</v>
      </c>
      <c r="W54">
        <v>147.9</v>
      </c>
      <c r="X54">
        <v>150</v>
      </c>
      <c r="Y54">
        <v>159.30000000000001</v>
      </c>
      <c r="Z54">
        <v>141.9</v>
      </c>
      <c r="AA54">
        <v>149.6</v>
      </c>
      <c r="AB54">
        <v>159.19999999999999</v>
      </c>
      <c r="AC54">
        <v>156.80000000000001</v>
      </c>
      <c r="AD54">
        <v>151.9</v>
      </c>
      <c r="AE54" s="47">
        <v>159.62499999999997</v>
      </c>
      <c r="AF54" s="47">
        <v>150.80000000000001</v>
      </c>
      <c r="AG54" s="47">
        <v>149.375</v>
      </c>
      <c r="AH54" s="47">
        <v>154.87142857142857</v>
      </c>
      <c r="AI54" s="47">
        <v>169.2</v>
      </c>
      <c r="AJ54">
        <v>157.30000000000001</v>
      </c>
    </row>
    <row r="55" spans="2:36" x14ac:dyDescent="0.3">
      <c r="B55" t="s">
        <v>34</v>
      </c>
      <c r="C55" s="6">
        <v>2022</v>
      </c>
      <c r="D55" t="s">
        <v>31</v>
      </c>
      <c r="E55">
        <v>149.5</v>
      </c>
      <c r="F55">
        <v>198.7</v>
      </c>
      <c r="G55">
        <v>178.8</v>
      </c>
      <c r="H55">
        <v>160.5</v>
      </c>
      <c r="I55">
        <v>184.7</v>
      </c>
      <c r="J55">
        <v>153.69999999999999</v>
      </c>
      <c r="K55">
        <v>174.3</v>
      </c>
      <c r="L55">
        <v>163.9</v>
      </c>
      <c r="M55">
        <v>120</v>
      </c>
      <c r="N55">
        <v>172.1</v>
      </c>
      <c r="O55">
        <v>164.3</v>
      </c>
      <c r="P55">
        <v>177.3</v>
      </c>
      <c r="Q55">
        <v>166.4</v>
      </c>
      <c r="R55">
        <v>192.2</v>
      </c>
      <c r="S55">
        <v>169.9</v>
      </c>
      <c r="T55">
        <v>160.69999999999999</v>
      </c>
      <c r="U55">
        <v>168.5</v>
      </c>
      <c r="V55">
        <v>164.5</v>
      </c>
      <c r="W55">
        <v>164.2</v>
      </c>
      <c r="X55">
        <v>161.1</v>
      </c>
      <c r="Y55">
        <v>171.4</v>
      </c>
      <c r="Z55">
        <v>156.5</v>
      </c>
      <c r="AA55">
        <v>161.19999999999999</v>
      </c>
      <c r="AB55">
        <v>164.7</v>
      </c>
      <c r="AC55">
        <v>163</v>
      </c>
      <c r="AD55">
        <v>162.69999999999999</v>
      </c>
      <c r="AE55" s="47">
        <v>166.48333333333332</v>
      </c>
      <c r="AF55" s="47">
        <v>165.3</v>
      </c>
      <c r="AG55" s="47">
        <v>161.57499999999999</v>
      </c>
      <c r="AH55" s="47">
        <v>163.21428571428572</v>
      </c>
      <c r="AI55" s="47">
        <v>177.45</v>
      </c>
      <c r="AJ55">
        <v>165.7</v>
      </c>
    </row>
    <row r="56" spans="2:36" x14ac:dyDescent="0.3">
      <c r="B56" t="s">
        <v>34</v>
      </c>
      <c r="C56" s="6">
        <v>2023</v>
      </c>
      <c r="D56" t="s">
        <v>31</v>
      </c>
      <c r="E56">
        <v>173.8</v>
      </c>
      <c r="F56">
        <v>210.7</v>
      </c>
      <c r="G56">
        <v>194.5</v>
      </c>
      <c r="H56">
        <v>174.6</v>
      </c>
      <c r="I56">
        <v>187.2</v>
      </c>
      <c r="J56">
        <v>158.30000000000001</v>
      </c>
      <c r="K56">
        <v>153.9</v>
      </c>
      <c r="L56">
        <v>170.9</v>
      </c>
      <c r="M56">
        <v>121.1</v>
      </c>
      <c r="N56">
        <v>208.4</v>
      </c>
      <c r="O56">
        <v>171.4</v>
      </c>
      <c r="P56">
        <v>191.2</v>
      </c>
      <c r="Q56">
        <v>176.7</v>
      </c>
      <c r="R56">
        <v>198.2</v>
      </c>
      <c r="S56">
        <v>184.9</v>
      </c>
      <c r="T56">
        <v>177.6</v>
      </c>
      <c r="U56">
        <v>183.8</v>
      </c>
      <c r="V56">
        <v>172.1</v>
      </c>
      <c r="W56">
        <v>182</v>
      </c>
      <c r="X56">
        <v>172.9</v>
      </c>
      <c r="Y56">
        <v>182.3</v>
      </c>
      <c r="Z56">
        <v>163.6</v>
      </c>
      <c r="AA56">
        <v>169.5</v>
      </c>
      <c r="AB56">
        <v>174.3</v>
      </c>
      <c r="AC56">
        <v>178.6</v>
      </c>
      <c r="AD56">
        <v>172.8</v>
      </c>
      <c r="AE56" s="47">
        <v>176.33333333333334</v>
      </c>
      <c r="AF56" s="47">
        <v>181.25</v>
      </c>
      <c r="AG56" s="47">
        <v>172.65</v>
      </c>
      <c r="AH56" s="47">
        <v>174.72857142857143</v>
      </c>
      <c r="AI56" s="47">
        <v>185.5</v>
      </c>
      <c r="AJ56">
        <v>176.5</v>
      </c>
    </row>
    <row r="57" spans="2:36" x14ac:dyDescent="0.3">
      <c r="B57" t="s">
        <v>34</v>
      </c>
      <c r="C57" s="6">
        <v>2017</v>
      </c>
      <c r="D57" t="s">
        <v>46</v>
      </c>
      <c r="E57">
        <v>135.80000000000001</v>
      </c>
      <c r="F57">
        <v>143.30000000000001</v>
      </c>
      <c r="G57">
        <v>145.19999999999999</v>
      </c>
      <c r="H57">
        <v>141</v>
      </c>
      <c r="I57">
        <v>120.5</v>
      </c>
      <c r="J57">
        <v>141.5</v>
      </c>
      <c r="K57">
        <v>161.69999999999999</v>
      </c>
      <c r="L57">
        <v>129.1</v>
      </c>
      <c r="M57">
        <v>121.5</v>
      </c>
      <c r="N57">
        <v>137.1</v>
      </c>
      <c r="O57">
        <v>128.80000000000001</v>
      </c>
      <c r="P57">
        <v>149</v>
      </c>
      <c r="Q57">
        <v>140.5</v>
      </c>
      <c r="R57">
        <v>154.19999999999999</v>
      </c>
      <c r="S57">
        <v>143.1</v>
      </c>
      <c r="T57">
        <v>135.1</v>
      </c>
      <c r="U57">
        <v>142</v>
      </c>
      <c r="V57">
        <v>139.1</v>
      </c>
      <c r="W57">
        <v>136.6</v>
      </c>
      <c r="X57">
        <v>134.69999999999999</v>
      </c>
      <c r="Y57">
        <v>133.1</v>
      </c>
      <c r="Z57">
        <v>118.5</v>
      </c>
      <c r="AA57">
        <v>129</v>
      </c>
      <c r="AB57">
        <v>138.5</v>
      </c>
      <c r="AC57">
        <v>126.5</v>
      </c>
      <c r="AD57">
        <v>128.6</v>
      </c>
      <c r="AE57" s="47">
        <v>137.87499999999997</v>
      </c>
      <c r="AF57" s="47">
        <v>139.1</v>
      </c>
      <c r="AG57" s="47">
        <v>132.22499999999999</v>
      </c>
      <c r="AH57" s="47">
        <v>130.57142857142858</v>
      </c>
      <c r="AI57" s="47">
        <v>141.39999999999998</v>
      </c>
      <c r="AJ57">
        <v>137.19999999999999</v>
      </c>
    </row>
    <row r="58" spans="2:36" x14ac:dyDescent="0.3">
      <c r="B58" t="s">
        <v>34</v>
      </c>
      <c r="C58" s="6">
        <v>2018</v>
      </c>
      <c r="D58" t="s">
        <v>46</v>
      </c>
      <c r="E58">
        <v>137.5</v>
      </c>
      <c r="F58">
        <v>150.5</v>
      </c>
      <c r="G58">
        <v>138.80000000000001</v>
      </c>
      <c r="H58">
        <v>142.1</v>
      </c>
      <c r="I58">
        <v>122</v>
      </c>
      <c r="J58">
        <v>139.4</v>
      </c>
      <c r="K58">
        <v>135.19999999999999</v>
      </c>
      <c r="L58">
        <v>119.8</v>
      </c>
      <c r="M58">
        <v>110.3</v>
      </c>
      <c r="N58">
        <v>140.6</v>
      </c>
      <c r="O58">
        <v>133.80000000000001</v>
      </c>
      <c r="P58">
        <v>154.6</v>
      </c>
      <c r="Q58">
        <v>138.19999999999999</v>
      </c>
      <c r="R58">
        <v>163</v>
      </c>
      <c r="S58">
        <v>148.1</v>
      </c>
      <c r="T58">
        <v>139.4</v>
      </c>
      <c r="U58">
        <v>146.80000000000001</v>
      </c>
      <c r="V58">
        <v>146.5</v>
      </c>
      <c r="W58">
        <v>142.69999999999999</v>
      </c>
      <c r="X58">
        <v>143.19999999999999</v>
      </c>
      <c r="Y58">
        <v>144.9</v>
      </c>
      <c r="Z58">
        <v>123.6</v>
      </c>
      <c r="AA58">
        <v>136.80000000000001</v>
      </c>
      <c r="AB58">
        <v>150.1</v>
      </c>
      <c r="AC58">
        <v>132.19999999999999</v>
      </c>
      <c r="AD58">
        <v>136.80000000000001</v>
      </c>
      <c r="AE58" s="47">
        <v>135.3833333333333</v>
      </c>
      <c r="AF58" s="47">
        <v>143.75</v>
      </c>
      <c r="AG58" s="47">
        <v>139</v>
      </c>
      <c r="AH58" s="47">
        <v>139</v>
      </c>
      <c r="AI58" s="47">
        <v>149.9</v>
      </c>
      <c r="AJ58">
        <v>140.1</v>
      </c>
    </row>
    <row r="59" spans="2:36" x14ac:dyDescent="0.3">
      <c r="B59" t="s">
        <v>34</v>
      </c>
      <c r="C59" s="6">
        <v>2019</v>
      </c>
      <c r="D59" t="s">
        <v>46</v>
      </c>
      <c r="E59">
        <v>143.5</v>
      </c>
      <c r="F59">
        <v>165</v>
      </c>
      <c r="G59">
        <v>151.1</v>
      </c>
      <c r="H59">
        <v>148.30000000000001</v>
      </c>
      <c r="I59">
        <v>125.7</v>
      </c>
      <c r="J59">
        <v>145.69999999999999</v>
      </c>
      <c r="K59">
        <v>217</v>
      </c>
      <c r="L59">
        <v>138.30000000000001</v>
      </c>
      <c r="M59">
        <v>114</v>
      </c>
      <c r="N59">
        <v>148.69999999999999</v>
      </c>
      <c r="O59">
        <v>135.80000000000001</v>
      </c>
      <c r="P59">
        <v>158</v>
      </c>
      <c r="Q59">
        <v>155</v>
      </c>
      <c r="R59">
        <v>168.5</v>
      </c>
      <c r="S59">
        <v>150.30000000000001</v>
      </c>
      <c r="T59">
        <v>141.30000000000001</v>
      </c>
      <c r="U59">
        <v>149</v>
      </c>
      <c r="V59">
        <v>152.80000000000001</v>
      </c>
      <c r="W59">
        <v>143.69999999999999</v>
      </c>
      <c r="X59">
        <v>145.80000000000001</v>
      </c>
      <c r="Y59">
        <v>150.4</v>
      </c>
      <c r="Z59">
        <v>129.80000000000001</v>
      </c>
      <c r="AA59">
        <v>142.30000000000001</v>
      </c>
      <c r="AB59">
        <v>155.69999999999999</v>
      </c>
      <c r="AC59">
        <v>140.4</v>
      </c>
      <c r="AD59">
        <v>142.5</v>
      </c>
      <c r="AE59" s="47">
        <v>149.25833333333335</v>
      </c>
      <c r="AF59" s="47">
        <v>145.80000000000001</v>
      </c>
      <c r="AG59" s="47">
        <v>143.02500000000001</v>
      </c>
      <c r="AH59" s="47">
        <v>145.38571428571427</v>
      </c>
      <c r="AI59" s="47">
        <v>155.5</v>
      </c>
      <c r="AJ59">
        <v>150.4</v>
      </c>
    </row>
    <row r="60" spans="2:36" x14ac:dyDescent="0.3">
      <c r="B60" t="s">
        <v>34</v>
      </c>
      <c r="C60" s="6">
        <v>2020</v>
      </c>
      <c r="D60" t="s">
        <v>46</v>
      </c>
      <c r="E60">
        <v>146</v>
      </c>
      <c r="F60">
        <v>191</v>
      </c>
      <c r="G60">
        <v>175.3</v>
      </c>
      <c r="H60">
        <v>154.1</v>
      </c>
      <c r="I60">
        <v>146.6</v>
      </c>
      <c r="J60">
        <v>147.69999999999999</v>
      </c>
      <c r="K60">
        <v>230.5</v>
      </c>
      <c r="L60">
        <v>160.19999999999999</v>
      </c>
      <c r="M60">
        <v>115.3</v>
      </c>
      <c r="N60">
        <v>163</v>
      </c>
      <c r="O60">
        <v>149.19999999999999</v>
      </c>
      <c r="P60">
        <v>164.8</v>
      </c>
      <c r="Q60">
        <v>165.4</v>
      </c>
      <c r="R60">
        <v>185.4</v>
      </c>
      <c r="S60">
        <v>155</v>
      </c>
      <c r="T60">
        <v>145.4</v>
      </c>
      <c r="U60">
        <v>153.6</v>
      </c>
      <c r="V60">
        <v>158.4</v>
      </c>
      <c r="W60">
        <v>144.6</v>
      </c>
      <c r="X60">
        <v>149.69999999999999</v>
      </c>
      <c r="Y60">
        <v>158.30000000000001</v>
      </c>
      <c r="Z60">
        <v>140.69999999999999</v>
      </c>
      <c r="AA60">
        <v>148.5</v>
      </c>
      <c r="AB60">
        <v>159.4</v>
      </c>
      <c r="AC60">
        <v>157.1</v>
      </c>
      <c r="AD60">
        <v>151.19999999999999</v>
      </c>
      <c r="AE60" s="47">
        <v>161.97499999999999</v>
      </c>
      <c r="AF60" s="47">
        <v>150.19999999999999</v>
      </c>
      <c r="AG60" s="47">
        <v>148.35</v>
      </c>
      <c r="AH60" s="47">
        <v>154.62857142857141</v>
      </c>
      <c r="AI60" s="47">
        <v>168.3</v>
      </c>
      <c r="AJ60">
        <v>158.9</v>
      </c>
    </row>
    <row r="61" spans="2:36" x14ac:dyDescent="0.3">
      <c r="B61" t="s">
        <v>34</v>
      </c>
      <c r="C61" s="6">
        <v>2021</v>
      </c>
      <c r="D61" t="s">
        <v>46</v>
      </c>
      <c r="E61">
        <v>148.69999999999999</v>
      </c>
      <c r="F61">
        <v>198.8</v>
      </c>
      <c r="G61">
        <v>177.9</v>
      </c>
      <c r="H61">
        <v>159.9</v>
      </c>
      <c r="I61">
        <v>187.6</v>
      </c>
      <c r="J61">
        <v>154.9</v>
      </c>
      <c r="K61">
        <v>188.3</v>
      </c>
      <c r="L61">
        <v>164.4</v>
      </c>
      <c r="M61">
        <v>121</v>
      </c>
      <c r="N61">
        <v>170.5</v>
      </c>
      <c r="O61">
        <v>164.2</v>
      </c>
      <c r="P61">
        <v>176.5</v>
      </c>
      <c r="Q61">
        <v>168.2</v>
      </c>
      <c r="R61">
        <v>192.4</v>
      </c>
      <c r="S61">
        <v>168.5</v>
      </c>
      <c r="T61">
        <v>158.69999999999999</v>
      </c>
      <c r="U61">
        <v>167</v>
      </c>
      <c r="V61">
        <v>163.4</v>
      </c>
      <c r="W61">
        <v>164.1</v>
      </c>
      <c r="X61">
        <v>160.19999999999999</v>
      </c>
      <c r="Y61">
        <v>170.6</v>
      </c>
      <c r="Z61">
        <v>155.69999999999999</v>
      </c>
      <c r="AA61">
        <v>160.6</v>
      </c>
      <c r="AB61">
        <v>164.4</v>
      </c>
      <c r="AC61">
        <v>162.6</v>
      </c>
      <c r="AD61">
        <v>162</v>
      </c>
      <c r="AE61" s="47">
        <v>167.72499999999999</v>
      </c>
      <c r="AF61" s="47">
        <v>163.6</v>
      </c>
      <c r="AG61" s="47">
        <v>160.85</v>
      </c>
      <c r="AH61" s="47">
        <v>162.68571428571428</v>
      </c>
      <c r="AI61" s="47">
        <v>177.2</v>
      </c>
      <c r="AJ61">
        <v>166.2</v>
      </c>
    </row>
    <row r="62" spans="2:36" x14ac:dyDescent="0.3">
      <c r="B62" t="s">
        <v>34</v>
      </c>
      <c r="C62" s="6">
        <v>2022</v>
      </c>
      <c r="D62" t="s">
        <v>46</v>
      </c>
      <c r="E62">
        <v>169.2</v>
      </c>
      <c r="F62">
        <v>209</v>
      </c>
      <c r="G62">
        <v>190.2</v>
      </c>
      <c r="H62">
        <v>173.6</v>
      </c>
      <c r="I62">
        <v>188.5</v>
      </c>
      <c r="J62">
        <v>158</v>
      </c>
      <c r="K62">
        <v>159.9</v>
      </c>
      <c r="L62">
        <v>170.8</v>
      </c>
      <c r="M62">
        <v>121.8</v>
      </c>
      <c r="N62">
        <v>205.2</v>
      </c>
      <c r="O62">
        <v>171</v>
      </c>
      <c r="P62">
        <v>190.3</v>
      </c>
      <c r="Q62">
        <v>175.9</v>
      </c>
      <c r="R62">
        <v>197.3</v>
      </c>
      <c r="S62">
        <v>184</v>
      </c>
      <c r="T62">
        <v>177</v>
      </c>
      <c r="U62">
        <v>183</v>
      </c>
      <c r="V62">
        <v>170.7</v>
      </c>
      <c r="W62">
        <v>182</v>
      </c>
      <c r="X62">
        <v>172.1</v>
      </c>
      <c r="Y62">
        <v>181.1</v>
      </c>
      <c r="Z62">
        <v>163.4</v>
      </c>
      <c r="AA62">
        <v>168.9</v>
      </c>
      <c r="AB62">
        <v>174.1</v>
      </c>
      <c r="AC62">
        <v>175.8</v>
      </c>
      <c r="AD62">
        <v>172</v>
      </c>
      <c r="AE62" s="47">
        <v>175.625</v>
      </c>
      <c r="AF62" s="47">
        <v>180.5</v>
      </c>
      <c r="AG62" s="47">
        <v>172.04999999999998</v>
      </c>
      <c r="AH62" s="47">
        <v>173.54285714285714</v>
      </c>
      <c r="AI62" s="47">
        <v>184.65</v>
      </c>
      <c r="AJ62">
        <v>175.7</v>
      </c>
    </row>
    <row r="63" spans="2:36" x14ac:dyDescent="0.3">
      <c r="D63"/>
      <c r="E63"/>
      <c r="F63"/>
      <c r="G63"/>
      <c r="H63"/>
    </row>
    <row r="64" spans="2:36" x14ac:dyDescent="0.3">
      <c r="D64"/>
      <c r="E64"/>
      <c r="F64"/>
      <c r="G64"/>
      <c r="H64"/>
    </row>
    <row r="65" spans="3:47" x14ac:dyDescent="0.3">
      <c r="G65"/>
      <c r="H65"/>
      <c r="M65" s="28" t="s">
        <v>0</v>
      </c>
      <c r="N65" t="s">
        <v>34</v>
      </c>
      <c r="R65" s="13"/>
      <c r="T65" s="28" t="s">
        <v>0</v>
      </c>
      <c r="U65" t="s">
        <v>34</v>
      </c>
      <c r="W65" s="13"/>
      <c r="X65" s="13"/>
      <c r="Y65" s="28" t="s">
        <v>0</v>
      </c>
      <c r="Z65" t="s">
        <v>34</v>
      </c>
      <c r="AB65" s="13"/>
      <c r="AC65" s="13"/>
      <c r="AD65" s="28" t="s">
        <v>0</v>
      </c>
      <c r="AE65" t="s">
        <v>34</v>
      </c>
      <c r="AI65" s="28" t="s">
        <v>0</v>
      </c>
      <c r="AJ65" t="s">
        <v>34</v>
      </c>
      <c r="AN65" s="28" t="s">
        <v>0</v>
      </c>
      <c r="AO65" t="s">
        <v>34</v>
      </c>
    </row>
    <row r="66" spans="3:47" x14ac:dyDescent="0.3">
      <c r="G66"/>
      <c r="H66"/>
      <c r="M66"/>
      <c r="N66"/>
      <c r="O66"/>
      <c r="P66"/>
      <c r="Q66"/>
      <c r="R66"/>
      <c r="T66"/>
      <c r="U66"/>
      <c r="V66"/>
      <c r="W66"/>
      <c r="X66"/>
      <c r="Y66"/>
      <c r="Z66"/>
      <c r="AA66"/>
      <c r="AB66"/>
      <c r="AC66"/>
      <c r="AD66"/>
      <c r="AE66"/>
      <c r="AF66"/>
      <c r="AI66"/>
      <c r="AJ66"/>
      <c r="AK66"/>
      <c r="AN66"/>
      <c r="AO66"/>
      <c r="AP66"/>
    </row>
    <row r="67" spans="3:47" x14ac:dyDescent="0.3">
      <c r="C67" s="111" t="s">
        <v>1</v>
      </c>
      <c r="D67" s="96" t="s">
        <v>112</v>
      </c>
      <c r="E67" s="95" t="s">
        <v>113</v>
      </c>
      <c r="F67" s="107" t="s">
        <v>111</v>
      </c>
      <c r="M67" s="28" t="s">
        <v>117</v>
      </c>
      <c r="N67" s="28" t="s">
        <v>116</v>
      </c>
      <c r="O67"/>
      <c r="P67"/>
      <c r="Q67"/>
      <c r="R67"/>
      <c r="T67" s="28" t="s">
        <v>118</v>
      </c>
      <c r="U67" s="28" t="s">
        <v>116</v>
      </c>
      <c r="V67"/>
      <c r="W67"/>
      <c r="X67"/>
      <c r="Y67" s="28" t="s">
        <v>120</v>
      </c>
      <c r="Z67" s="28" t="s">
        <v>116</v>
      </c>
      <c r="AA67"/>
      <c r="AB67"/>
      <c r="AC67"/>
      <c r="AD67" s="28" t="s">
        <v>121</v>
      </c>
      <c r="AE67" s="28" t="s">
        <v>116</v>
      </c>
      <c r="AF67"/>
      <c r="AG67"/>
      <c r="AH67"/>
      <c r="AI67" s="28" t="s">
        <v>122</v>
      </c>
      <c r="AJ67" s="28" t="s">
        <v>116</v>
      </c>
      <c r="AK67"/>
      <c r="AL67"/>
      <c r="AM67"/>
      <c r="AN67" s="28" t="s">
        <v>123</v>
      </c>
      <c r="AO67" s="28" t="s">
        <v>116</v>
      </c>
      <c r="AP67"/>
      <c r="AQ67"/>
      <c r="AU67"/>
    </row>
    <row r="68" spans="3:47" x14ac:dyDescent="0.3">
      <c r="C68" s="112"/>
      <c r="D68" s="103" t="s">
        <v>31</v>
      </c>
      <c r="E68" s="107" t="s">
        <v>46</v>
      </c>
      <c r="F68" s="112"/>
      <c r="M68" s="28" t="s">
        <v>1</v>
      </c>
      <c r="N68" t="s">
        <v>31</v>
      </c>
      <c r="O68" t="s">
        <v>46</v>
      </c>
      <c r="P68"/>
      <c r="Q68"/>
      <c r="R68"/>
      <c r="T68" s="28" t="s">
        <v>1</v>
      </c>
      <c r="U68" t="s">
        <v>31</v>
      </c>
      <c r="V68" t="s">
        <v>46</v>
      </c>
      <c r="W68"/>
      <c r="X68"/>
      <c r="Y68" s="28" t="s">
        <v>1</v>
      </c>
      <c r="Z68" t="s">
        <v>31</v>
      </c>
      <c r="AA68" t="s">
        <v>46</v>
      </c>
      <c r="AB68"/>
      <c r="AC68"/>
      <c r="AD68" s="28" t="s">
        <v>1</v>
      </c>
      <c r="AE68" t="s">
        <v>31</v>
      </c>
      <c r="AF68" t="s">
        <v>46</v>
      </c>
      <c r="AG68"/>
      <c r="AH68"/>
      <c r="AI68" s="28" t="s">
        <v>1</v>
      </c>
      <c r="AJ68" t="s">
        <v>31</v>
      </c>
      <c r="AK68" t="s">
        <v>46</v>
      </c>
      <c r="AL68"/>
      <c r="AM68"/>
      <c r="AN68" s="28" t="s">
        <v>1</v>
      </c>
      <c r="AO68" t="s">
        <v>31</v>
      </c>
      <c r="AP68" t="s">
        <v>46</v>
      </c>
      <c r="AQ68"/>
      <c r="AU68"/>
    </row>
    <row r="69" spans="3:47" x14ac:dyDescent="0.3">
      <c r="C69" s="108">
        <v>2017</v>
      </c>
      <c r="D69" s="268">
        <f>VLOOKUP(C69,C49:AJ62,34,)</f>
        <v>130.30000000000001</v>
      </c>
      <c r="E69" s="269">
        <f>VLOOKUP(C69,C57:AJ62,34,)</f>
        <v>137.19999999999999</v>
      </c>
      <c r="F69" s="109">
        <f>(E69-D69)/100</f>
        <v>6.899999999999977E-2</v>
      </c>
      <c r="M69" s="29">
        <v>2017</v>
      </c>
      <c r="N69" s="115">
        <v>132.84999999999997</v>
      </c>
      <c r="O69" s="115">
        <v>137.87499999999997</v>
      </c>
      <c r="P69" s="115"/>
      <c r="Q69" s="115"/>
      <c r="R69" s="119"/>
      <c r="T69" s="29">
        <v>2017</v>
      </c>
      <c r="U69" s="115">
        <v>133.39999999999998</v>
      </c>
      <c r="V69" s="115">
        <v>139.1</v>
      </c>
      <c r="W69"/>
      <c r="X69"/>
      <c r="Y69" s="29">
        <v>2017</v>
      </c>
      <c r="Z69" s="115">
        <v>125.69999999999999</v>
      </c>
      <c r="AA69" s="115">
        <v>132.22499999999999</v>
      </c>
      <c r="AB69"/>
      <c r="AC69"/>
      <c r="AD69" s="29">
        <v>2017</v>
      </c>
      <c r="AE69" s="115">
        <v>125.94285714285716</v>
      </c>
      <c r="AF69" s="115">
        <v>130.57142857142858</v>
      </c>
      <c r="AG69"/>
      <c r="AH69"/>
      <c r="AI69" s="29">
        <v>2017</v>
      </c>
      <c r="AJ69" s="115">
        <v>134.10000000000002</v>
      </c>
      <c r="AK69" s="115">
        <v>141.39999999999998</v>
      </c>
      <c r="AL69"/>
      <c r="AM69"/>
      <c r="AN69" s="29">
        <v>2017</v>
      </c>
      <c r="AO69">
        <v>130.30000000000001</v>
      </c>
      <c r="AP69">
        <v>137.19999999999999</v>
      </c>
      <c r="AQ69"/>
      <c r="AU69"/>
    </row>
    <row r="70" spans="3:47" x14ac:dyDescent="0.3">
      <c r="C70" s="64">
        <v>2018</v>
      </c>
      <c r="D70" s="104">
        <v>136.9</v>
      </c>
      <c r="E70" s="99">
        <v>140.1</v>
      </c>
      <c r="F70" s="110">
        <v>3.199999999999989E-2</v>
      </c>
      <c r="M70" s="29">
        <v>2018</v>
      </c>
      <c r="N70" s="115">
        <v>136.72499999999999</v>
      </c>
      <c r="O70" s="115">
        <v>135.3833333333333</v>
      </c>
      <c r="P70" s="115"/>
      <c r="Q70" s="115"/>
      <c r="T70" s="29">
        <v>2018</v>
      </c>
      <c r="U70" s="115">
        <v>139.5</v>
      </c>
      <c r="V70" s="115">
        <v>143.75</v>
      </c>
      <c r="W70"/>
      <c r="X70"/>
      <c r="Y70" s="29">
        <v>2018</v>
      </c>
      <c r="Z70" s="115">
        <v>132.79999999999998</v>
      </c>
      <c r="AA70" s="115">
        <v>139</v>
      </c>
      <c r="AB70"/>
      <c r="AC70"/>
      <c r="AD70" s="29">
        <v>2018</v>
      </c>
      <c r="AE70" s="115">
        <v>131.15714285714284</v>
      </c>
      <c r="AF70" s="115">
        <v>139</v>
      </c>
      <c r="AG70"/>
      <c r="AH70"/>
      <c r="AI70" s="29">
        <v>2018</v>
      </c>
      <c r="AJ70" s="115">
        <v>141.89999999999998</v>
      </c>
      <c r="AK70" s="115">
        <v>149.9</v>
      </c>
      <c r="AL70"/>
      <c r="AM70"/>
      <c r="AN70" s="29">
        <v>2018</v>
      </c>
      <c r="AO70">
        <v>136.9</v>
      </c>
      <c r="AP70">
        <v>140.1</v>
      </c>
      <c r="AQ70"/>
      <c r="AU70"/>
    </row>
    <row r="71" spans="3:47" x14ac:dyDescent="0.3">
      <c r="C71" s="64">
        <v>2019</v>
      </c>
      <c r="D71" s="104">
        <v>139.6</v>
      </c>
      <c r="E71" s="99">
        <v>150.4</v>
      </c>
      <c r="F71" s="110">
        <v>0.10800000000000011</v>
      </c>
      <c r="M71" s="29">
        <v>2019</v>
      </c>
      <c r="N71" s="115">
        <v>134.66666666666666</v>
      </c>
      <c r="O71" s="115">
        <v>149.25833333333335</v>
      </c>
      <c r="P71" s="115"/>
      <c r="Q71" s="115"/>
      <c r="R71"/>
      <c r="T71" s="29">
        <v>2019</v>
      </c>
      <c r="U71" s="115">
        <v>143.30000000000001</v>
      </c>
      <c r="V71" s="115">
        <v>145.80000000000001</v>
      </c>
      <c r="W71"/>
      <c r="X71"/>
      <c r="Y71" s="29">
        <v>2019</v>
      </c>
      <c r="Z71" s="115">
        <v>138.52499999999998</v>
      </c>
      <c r="AA71" s="115">
        <v>143.02500000000001</v>
      </c>
      <c r="AB71"/>
      <c r="AC71"/>
      <c r="AD71" s="29">
        <v>2019</v>
      </c>
      <c r="AE71" s="115">
        <v>139.28571428571428</v>
      </c>
      <c r="AF71" s="115">
        <v>145.38571428571427</v>
      </c>
      <c r="AG71"/>
      <c r="AH71"/>
      <c r="AI71" s="29">
        <v>2019</v>
      </c>
      <c r="AJ71" s="115">
        <v>150.05000000000001</v>
      </c>
      <c r="AK71" s="115">
        <v>155.5</v>
      </c>
      <c r="AL71"/>
      <c r="AM71"/>
      <c r="AN71" s="29">
        <v>2019</v>
      </c>
      <c r="AO71">
        <v>139.6</v>
      </c>
      <c r="AP71">
        <v>150.4</v>
      </c>
      <c r="AQ71"/>
      <c r="AU71"/>
    </row>
    <row r="72" spans="3:47" x14ac:dyDescent="0.3">
      <c r="C72" s="64">
        <v>2020</v>
      </c>
      <c r="D72" s="104">
        <v>150.19999999999999</v>
      </c>
      <c r="E72" s="99">
        <v>158.9</v>
      </c>
      <c r="F72" s="110">
        <v>8.7000000000000174E-2</v>
      </c>
      <c r="M72" s="29">
        <v>2020</v>
      </c>
      <c r="N72" s="115">
        <v>148.90833333333333</v>
      </c>
      <c r="O72" s="115">
        <v>161.97499999999999</v>
      </c>
      <c r="P72" s="115"/>
      <c r="Q72" s="115"/>
      <c r="R72"/>
      <c r="T72" s="29">
        <v>2020</v>
      </c>
      <c r="U72" s="115">
        <v>146</v>
      </c>
      <c r="V72" s="115">
        <v>150.19999999999999</v>
      </c>
      <c r="W72"/>
      <c r="X72"/>
      <c r="Y72" s="29">
        <v>2020</v>
      </c>
      <c r="Z72" s="115">
        <v>143.9</v>
      </c>
      <c r="AA72" s="115">
        <v>148.35</v>
      </c>
      <c r="AB72"/>
      <c r="AC72"/>
      <c r="AD72" s="29">
        <v>2020</v>
      </c>
      <c r="AE72" s="115">
        <v>146.2571428571429</v>
      </c>
      <c r="AF72" s="115">
        <v>154.62857142857141</v>
      </c>
      <c r="AG72"/>
      <c r="AH72"/>
      <c r="AI72" s="29">
        <v>2020</v>
      </c>
      <c r="AJ72" s="115">
        <v>156.30000000000001</v>
      </c>
      <c r="AK72" s="115">
        <v>168.3</v>
      </c>
      <c r="AL72"/>
      <c r="AM72"/>
      <c r="AN72" s="29">
        <v>2020</v>
      </c>
      <c r="AO72">
        <v>150.19999999999999</v>
      </c>
      <c r="AP72">
        <v>158.9</v>
      </c>
      <c r="AQ72"/>
      <c r="AU72"/>
    </row>
    <row r="73" spans="3:47" x14ac:dyDescent="0.3">
      <c r="C73" s="64">
        <v>2021</v>
      </c>
      <c r="D73" s="104">
        <v>157.30000000000001</v>
      </c>
      <c r="E73" s="99">
        <v>166.2</v>
      </c>
      <c r="F73" s="110">
        <v>8.8999999999999774E-2</v>
      </c>
      <c r="M73" s="29">
        <v>2021</v>
      </c>
      <c r="N73" s="115">
        <v>159.62499999999997</v>
      </c>
      <c r="O73" s="115">
        <v>167.72499999999999</v>
      </c>
      <c r="P73" s="115"/>
      <c r="Q73" s="115"/>
      <c r="R73"/>
      <c r="T73" s="29">
        <v>2021</v>
      </c>
      <c r="U73" s="115">
        <v>150.80000000000001</v>
      </c>
      <c r="V73" s="115">
        <v>163.6</v>
      </c>
      <c r="W73"/>
      <c r="X73"/>
      <c r="Y73" s="29">
        <v>2021</v>
      </c>
      <c r="Z73" s="115">
        <v>149.375</v>
      </c>
      <c r="AA73" s="115">
        <v>160.85</v>
      </c>
      <c r="AB73"/>
      <c r="AC73"/>
      <c r="AD73" s="29">
        <v>2021</v>
      </c>
      <c r="AE73" s="115">
        <v>154.87142857142857</v>
      </c>
      <c r="AF73" s="115">
        <v>162.68571428571428</v>
      </c>
      <c r="AG73"/>
      <c r="AH73"/>
      <c r="AI73" s="29">
        <v>2021</v>
      </c>
      <c r="AJ73" s="115">
        <v>169.2</v>
      </c>
      <c r="AK73" s="115">
        <v>177.2</v>
      </c>
      <c r="AL73"/>
      <c r="AM73"/>
      <c r="AN73" s="29">
        <v>2021</v>
      </c>
      <c r="AO73">
        <v>157.30000000000001</v>
      </c>
      <c r="AP73">
        <v>166.2</v>
      </c>
      <c r="AQ73"/>
      <c r="AU73"/>
    </row>
    <row r="74" spans="3:47" x14ac:dyDescent="0.3">
      <c r="C74" s="64">
        <v>2022</v>
      </c>
      <c r="D74" s="104">
        <v>165.7</v>
      </c>
      <c r="E74" s="99">
        <v>175.7</v>
      </c>
      <c r="F74" s="110">
        <v>0.1</v>
      </c>
      <c r="M74" s="29">
        <v>2022</v>
      </c>
      <c r="N74" s="115">
        <v>166.48333333333332</v>
      </c>
      <c r="O74" s="115">
        <v>175.625</v>
      </c>
      <c r="P74" s="115"/>
      <c r="Q74" s="115"/>
      <c r="R74"/>
      <c r="T74" s="29">
        <v>2022</v>
      </c>
      <c r="U74" s="115">
        <v>165.3</v>
      </c>
      <c r="V74" s="115">
        <v>180.5</v>
      </c>
      <c r="W74"/>
      <c r="X74"/>
      <c r="Y74" s="29">
        <v>2022</v>
      </c>
      <c r="Z74" s="115">
        <v>161.57499999999999</v>
      </c>
      <c r="AA74" s="115">
        <v>172.04999999999998</v>
      </c>
      <c r="AB74"/>
      <c r="AC74"/>
      <c r="AD74" s="29">
        <v>2022</v>
      </c>
      <c r="AE74" s="115">
        <v>163.21428571428572</v>
      </c>
      <c r="AF74" s="115">
        <v>173.54285714285714</v>
      </c>
      <c r="AG74"/>
      <c r="AH74"/>
      <c r="AI74" s="29">
        <v>2022</v>
      </c>
      <c r="AJ74" s="115">
        <v>177.45</v>
      </c>
      <c r="AK74" s="115">
        <v>184.65</v>
      </c>
      <c r="AL74"/>
      <c r="AM74"/>
      <c r="AN74" s="29">
        <v>2022</v>
      </c>
      <c r="AO74">
        <v>165.7</v>
      </c>
      <c r="AP74">
        <v>175.7</v>
      </c>
      <c r="AQ74"/>
      <c r="AU74"/>
    </row>
    <row r="75" spans="3:47" x14ac:dyDescent="0.3">
      <c r="C75" s="101">
        <v>2023</v>
      </c>
      <c r="D75" s="105">
        <v>176.5</v>
      </c>
      <c r="E75" s="106" t="s">
        <v>114</v>
      </c>
      <c r="F75" s="102" t="s">
        <v>48</v>
      </c>
      <c r="M75" s="29" t="s">
        <v>80</v>
      </c>
      <c r="N75" s="115">
        <v>146.54305555555553</v>
      </c>
      <c r="O75" s="115">
        <v>154.64027777777778</v>
      </c>
      <c r="P75" s="115"/>
      <c r="Q75" s="115"/>
      <c r="R75"/>
      <c r="T75" s="29" t="s">
        <v>80</v>
      </c>
      <c r="U75" s="115">
        <v>146.38333333333333</v>
      </c>
      <c r="V75" s="115">
        <v>153.82500000000002</v>
      </c>
      <c r="W75"/>
      <c r="X75"/>
      <c r="Y75" s="29" t="s">
        <v>80</v>
      </c>
      <c r="Z75" s="115">
        <v>141.97916666666666</v>
      </c>
      <c r="AA75" s="115">
        <v>149.25</v>
      </c>
      <c r="AB75"/>
      <c r="AC75"/>
      <c r="AD75" s="29" t="s">
        <v>80</v>
      </c>
      <c r="AE75" s="115">
        <v>143.45476190476191</v>
      </c>
      <c r="AF75" s="115">
        <v>150.96904761904761</v>
      </c>
      <c r="AG75"/>
      <c r="AH75"/>
      <c r="AI75" s="29" t="s">
        <v>80</v>
      </c>
      <c r="AJ75" s="115">
        <v>154.83333333333334</v>
      </c>
      <c r="AK75" s="115">
        <v>162.82499999999999</v>
      </c>
      <c r="AL75"/>
      <c r="AM75"/>
      <c r="AN75" s="29" t="s">
        <v>80</v>
      </c>
      <c r="AO75">
        <v>146.66666666666666</v>
      </c>
      <c r="AP75">
        <v>154.75</v>
      </c>
      <c r="AQ75"/>
      <c r="AU75"/>
    </row>
    <row r="76" spans="3:47" x14ac:dyDescent="0.3">
      <c r="E76" s="100" t="s">
        <v>115</v>
      </c>
      <c r="M76"/>
      <c r="N76"/>
      <c r="O76"/>
      <c r="P76"/>
      <c r="Q76"/>
      <c r="R76"/>
      <c r="S76"/>
      <c r="T76"/>
      <c r="U76"/>
      <c r="V76"/>
      <c r="W76"/>
      <c r="X76"/>
      <c r="Y76"/>
      <c r="Z76"/>
      <c r="AA76"/>
      <c r="AB76"/>
      <c r="AC76"/>
      <c r="AD76"/>
      <c r="AE76"/>
      <c r="AF76"/>
      <c r="AG76"/>
      <c r="AH76"/>
      <c r="AI76"/>
      <c r="AJ76"/>
      <c r="AK76"/>
      <c r="AL76"/>
      <c r="AM76"/>
      <c r="AN76"/>
      <c r="AO76"/>
      <c r="AP76"/>
      <c r="AQ76"/>
      <c r="AU76"/>
    </row>
    <row r="77" spans="3:47" x14ac:dyDescent="0.3">
      <c r="M77"/>
      <c r="N77"/>
      <c r="O77"/>
      <c r="P77"/>
      <c r="Q77"/>
      <c r="R77"/>
      <c r="S77"/>
      <c r="T77"/>
      <c r="U77"/>
      <c r="V77"/>
      <c r="W77"/>
      <c r="X77"/>
      <c r="Y77"/>
      <c r="Z77"/>
      <c r="AA77"/>
      <c r="AB77"/>
      <c r="AC77"/>
      <c r="AD77"/>
    </row>
    <row r="78" spans="3:47" x14ac:dyDescent="0.3">
      <c r="M78"/>
      <c r="N78"/>
      <c r="O78"/>
      <c r="P78"/>
      <c r="Q78"/>
      <c r="R78"/>
      <c r="S78"/>
      <c r="T78"/>
      <c r="U78"/>
      <c r="V78"/>
      <c r="W78"/>
      <c r="X78"/>
      <c r="Y78"/>
      <c r="Z78"/>
      <c r="AA78"/>
      <c r="AB78"/>
      <c r="AC78"/>
      <c r="AD78"/>
    </row>
    <row r="79" spans="3:47" x14ac:dyDescent="0.3">
      <c r="M79" s="116" t="s">
        <v>117</v>
      </c>
      <c r="N79" s="116" t="s">
        <v>116</v>
      </c>
      <c r="O79" s="116"/>
      <c r="P79" s="116"/>
      <c r="Q79" s="116"/>
      <c r="R79" s="31"/>
      <c r="S79"/>
      <c r="T79" s="116" t="s">
        <v>118</v>
      </c>
      <c r="U79" s="116" t="s">
        <v>116</v>
      </c>
      <c r="V79" s="116"/>
      <c r="W79" s="116"/>
      <c r="X79"/>
      <c r="Y79" s="116" t="s">
        <v>120</v>
      </c>
      <c r="Z79" s="116" t="s">
        <v>116</v>
      </c>
      <c r="AA79" s="116"/>
      <c r="AB79" s="116"/>
      <c r="AC79"/>
      <c r="AD79" s="116" t="s">
        <v>121</v>
      </c>
      <c r="AE79" s="116" t="s">
        <v>116</v>
      </c>
      <c r="AF79" s="116"/>
      <c r="AG79" s="116"/>
      <c r="AI79" s="116" t="s">
        <v>122</v>
      </c>
      <c r="AJ79" s="116" t="s">
        <v>116</v>
      </c>
      <c r="AK79" s="116"/>
      <c r="AL79" s="116"/>
      <c r="AN79" s="116" t="s">
        <v>123</v>
      </c>
      <c r="AO79" s="116" t="s">
        <v>116</v>
      </c>
      <c r="AP79" s="116"/>
      <c r="AQ79" s="116"/>
    </row>
    <row r="80" spans="3:47" x14ac:dyDescent="0.3">
      <c r="M80" s="114" t="s">
        <v>1</v>
      </c>
      <c r="N80" s="114" t="s">
        <v>31</v>
      </c>
      <c r="O80" s="114" t="s">
        <v>46</v>
      </c>
      <c r="P80" s="116"/>
      <c r="Q80" s="116"/>
      <c r="R80" s="116" t="s">
        <v>119</v>
      </c>
      <c r="S80"/>
      <c r="T80" s="114" t="s">
        <v>1</v>
      </c>
      <c r="U80" s="114" t="s">
        <v>31</v>
      </c>
      <c r="V80" s="114" t="s">
        <v>46</v>
      </c>
      <c r="W80" s="116" t="s">
        <v>119</v>
      </c>
      <c r="X80"/>
      <c r="Y80" s="114" t="s">
        <v>1</v>
      </c>
      <c r="Z80" s="114" t="s">
        <v>31</v>
      </c>
      <c r="AA80" s="114" t="s">
        <v>46</v>
      </c>
      <c r="AB80" s="116" t="s">
        <v>119</v>
      </c>
      <c r="AC80"/>
      <c r="AD80" s="114" t="s">
        <v>1</v>
      </c>
      <c r="AE80" s="114" t="s">
        <v>31</v>
      </c>
      <c r="AF80" s="114" t="s">
        <v>46</v>
      </c>
      <c r="AG80" s="116" t="s">
        <v>119</v>
      </c>
      <c r="AI80" s="114" t="s">
        <v>1</v>
      </c>
      <c r="AJ80" s="114" t="s">
        <v>31</v>
      </c>
      <c r="AK80" s="114" t="s">
        <v>46</v>
      </c>
      <c r="AL80" s="116" t="s">
        <v>119</v>
      </c>
      <c r="AN80" s="114" t="s">
        <v>1</v>
      </c>
      <c r="AO80" s="114" t="s">
        <v>31</v>
      </c>
      <c r="AP80" s="114" t="s">
        <v>46</v>
      </c>
      <c r="AQ80" s="116" t="s">
        <v>119</v>
      </c>
    </row>
    <row r="81" spans="13:43" x14ac:dyDescent="0.3">
      <c r="M81" s="29">
        <v>2017</v>
      </c>
      <c r="N81" s="115">
        <v>132.84999999999997</v>
      </c>
      <c r="O81" s="115">
        <v>137.87499999999997</v>
      </c>
      <c r="P81" s="115"/>
      <c r="Q81" s="115"/>
      <c r="R81" s="119">
        <f t="shared" ref="R81:R87" si="0">(O81-N81)/100</f>
        <v>5.0250000000000059E-2</v>
      </c>
      <c r="S81"/>
      <c r="T81" s="29">
        <v>2017</v>
      </c>
      <c r="U81" s="115">
        <v>133.39999999999998</v>
      </c>
      <c r="V81" s="115">
        <v>139.1</v>
      </c>
      <c r="W81" s="119">
        <f t="shared" ref="W81:W86" si="1">(V81-U81)/100</f>
        <v>5.7000000000000169E-2</v>
      </c>
      <c r="X81"/>
      <c r="Y81" s="29">
        <v>2017</v>
      </c>
      <c r="Z81" s="115">
        <v>125.69999999999999</v>
      </c>
      <c r="AA81" s="115">
        <v>132.22499999999999</v>
      </c>
      <c r="AB81" s="119">
        <f t="shared" ref="AB81:AB87" si="2">(AA81-Z81)/100</f>
        <v>6.5250000000000058E-2</v>
      </c>
      <c r="AC81"/>
      <c r="AD81" s="29">
        <v>2017</v>
      </c>
      <c r="AE81" s="115">
        <v>125.94285714285716</v>
      </c>
      <c r="AF81" s="115">
        <v>130.57142857142858</v>
      </c>
      <c r="AG81" s="119">
        <f t="shared" ref="AG81:AG87" si="3">(AF81-AE81)/100</f>
        <v>4.6285714285714194E-2</v>
      </c>
      <c r="AI81" s="29">
        <v>2017</v>
      </c>
      <c r="AJ81" s="115">
        <v>134.10000000000002</v>
      </c>
      <c r="AK81" s="115">
        <v>141.39999999999998</v>
      </c>
      <c r="AL81" s="119">
        <f t="shared" ref="AL81:AL87" si="4">(AK81-AJ81)/100</f>
        <v>7.2999999999999551E-2</v>
      </c>
      <c r="AN81" s="29">
        <v>2017</v>
      </c>
      <c r="AO81">
        <v>130.30000000000001</v>
      </c>
      <c r="AP81">
        <v>137.19999999999999</v>
      </c>
      <c r="AQ81" s="119">
        <f t="shared" ref="AQ81:AQ87" si="5">(AP81-AO81)/100</f>
        <v>6.899999999999977E-2</v>
      </c>
    </row>
    <row r="82" spans="13:43" x14ac:dyDescent="0.3">
      <c r="M82" s="29">
        <v>2018</v>
      </c>
      <c r="N82" s="115">
        <v>136.72499999999999</v>
      </c>
      <c r="O82" s="115">
        <v>135.3833333333333</v>
      </c>
      <c r="P82" s="115"/>
      <c r="Q82" s="115"/>
      <c r="R82" s="119">
        <f t="shared" si="0"/>
        <v>-1.3416666666666971E-2</v>
      </c>
      <c r="S82"/>
      <c r="T82" s="29">
        <v>2018</v>
      </c>
      <c r="U82" s="115">
        <v>139.5</v>
      </c>
      <c r="V82" s="115">
        <v>143.75</v>
      </c>
      <c r="W82" s="119">
        <f t="shared" si="1"/>
        <v>4.2500000000000003E-2</v>
      </c>
      <c r="X82"/>
      <c r="Y82" s="29">
        <v>2018</v>
      </c>
      <c r="Z82" s="115">
        <v>132.79999999999998</v>
      </c>
      <c r="AA82" s="115">
        <v>139</v>
      </c>
      <c r="AB82" s="119">
        <f t="shared" si="2"/>
        <v>6.2000000000000173E-2</v>
      </c>
      <c r="AC82"/>
      <c r="AD82" s="29">
        <v>2018</v>
      </c>
      <c r="AE82" s="115">
        <v>131.15714285714284</v>
      </c>
      <c r="AF82" s="115">
        <v>139</v>
      </c>
      <c r="AG82" s="119">
        <f t="shared" si="3"/>
        <v>7.8428571428571556E-2</v>
      </c>
      <c r="AI82" s="29">
        <v>2018</v>
      </c>
      <c r="AJ82" s="115">
        <v>141.89999999999998</v>
      </c>
      <c r="AK82" s="115">
        <v>149.9</v>
      </c>
      <c r="AL82" s="119">
        <f t="shared" si="4"/>
        <v>8.0000000000000279E-2</v>
      </c>
      <c r="AN82" s="29">
        <v>2018</v>
      </c>
      <c r="AO82">
        <v>136.9</v>
      </c>
      <c r="AP82">
        <v>140.1</v>
      </c>
      <c r="AQ82" s="119">
        <f t="shared" si="5"/>
        <v>3.199999999999989E-2</v>
      </c>
    </row>
    <row r="83" spans="13:43" x14ac:dyDescent="0.3">
      <c r="M83" s="29">
        <v>2019</v>
      </c>
      <c r="N83" s="115">
        <v>134.66666666666666</v>
      </c>
      <c r="O83" s="115">
        <v>149.25833333333335</v>
      </c>
      <c r="P83" s="115"/>
      <c r="Q83" s="115"/>
      <c r="R83" s="119">
        <f t="shared" si="0"/>
        <v>0.14591666666666697</v>
      </c>
      <c r="S83"/>
      <c r="T83" s="29">
        <v>2019</v>
      </c>
      <c r="U83" s="115">
        <v>143.30000000000001</v>
      </c>
      <c r="V83" s="115">
        <v>145.80000000000001</v>
      </c>
      <c r="W83" s="119">
        <f t="shared" si="1"/>
        <v>2.5000000000000001E-2</v>
      </c>
      <c r="X83"/>
      <c r="Y83" s="29">
        <v>2019</v>
      </c>
      <c r="Z83" s="115">
        <v>138.52499999999998</v>
      </c>
      <c r="AA83" s="115">
        <v>143.02500000000001</v>
      </c>
      <c r="AB83" s="119">
        <f t="shared" si="2"/>
        <v>4.5000000000000283E-2</v>
      </c>
      <c r="AC83"/>
      <c r="AD83" s="29">
        <v>2019</v>
      </c>
      <c r="AE83" s="115">
        <v>139.28571428571428</v>
      </c>
      <c r="AF83" s="115">
        <v>145.38571428571427</v>
      </c>
      <c r="AG83" s="119">
        <f t="shared" si="3"/>
        <v>6.0999999999999943E-2</v>
      </c>
      <c r="AI83" s="29">
        <v>2019</v>
      </c>
      <c r="AJ83" s="115">
        <v>150.05000000000001</v>
      </c>
      <c r="AK83" s="115">
        <v>155.5</v>
      </c>
      <c r="AL83" s="119">
        <f t="shared" si="4"/>
        <v>5.4499999999999889E-2</v>
      </c>
      <c r="AN83" s="29">
        <v>2019</v>
      </c>
      <c r="AO83">
        <v>139.6</v>
      </c>
      <c r="AP83">
        <v>150.4</v>
      </c>
      <c r="AQ83" s="119">
        <f t="shared" si="5"/>
        <v>0.10800000000000011</v>
      </c>
    </row>
    <row r="84" spans="13:43" x14ac:dyDescent="0.3">
      <c r="M84" s="29">
        <v>2020</v>
      </c>
      <c r="N84" s="115">
        <v>148.90833333333333</v>
      </c>
      <c r="O84" s="115">
        <v>161.97499999999999</v>
      </c>
      <c r="P84" s="115"/>
      <c r="Q84" s="115"/>
      <c r="R84" s="119">
        <f t="shared" si="0"/>
        <v>0.13066666666666663</v>
      </c>
      <c r="S84"/>
      <c r="T84" s="29">
        <v>2020</v>
      </c>
      <c r="U84" s="115">
        <v>146</v>
      </c>
      <c r="V84" s="115">
        <v>150.19999999999999</v>
      </c>
      <c r="W84" s="119">
        <f t="shared" si="1"/>
        <v>4.1999999999999885E-2</v>
      </c>
      <c r="X84"/>
      <c r="Y84" s="29">
        <v>2020</v>
      </c>
      <c r="Z84" s="115">
        <v>143.9</v>
      </c>
      <c r="AA84" s="115">
        <v>148.35</v>
      </c>
      <c r="AB84" s="119">
        <f t="shared" si="2"/>
        <v>4.4499999999999887E-2</v>
      </c>
      <c r="AC84"/>
      <c r="AD84" s="29">
        <v>2020</v>
      </c>
      <c r="AE84" s="115">
        <v>146.2571428571429</v>
      </c>
      <c r="AF84" s="115">
        <v>154.62857142857141</v>
      </c>
      <c r="AG84" s="119">
        <f t="shared" si="3"/>
        <v>8.3714285714285103E-2</v>
      </c>
      <c r="AI84" s="29">
        <v>2020</v>
      </c>
      <c r="AJ84" s="115">
        <v>156.30000000000001</v>
      </c>
      <c r="AK84" s="115">
        <v>168.3</v>
      </c>
      <c r="AL84" s="119">
        <f t="shared" si="4"/>
        <v>0.12</v>
      </c>
      <c r="AN84" s="29">
        <v>2020</v>
      </c>
      <c r="AO84">
        <v>150.19999999999999</v>
      </c>
      <c r="AP84">
        <v>158.9</v>
      </c>
      <c r="AQ84" s="119">
        <f t="shared" si="5"/>
        <v>8.7000000000000174E-2</v>
      </c>
    </row>
    <row r="85" spans="13:43" x14ac:dyDescent="0.3">
      <c r="M85" s="29">
        <v>2021</v>
      </c>
      <c r="N85" s="115">
        <v>159.62499999999997</v>
      </c>
      <c r="O85" s="115">
        <v>167.72499999999999</v>
      </c>
      <c r="P85" s="115"/>
      <c r="Q85" s="115"/>
      <c r="R85" s="119">
        <f t="shared" si="0"/>
        <v>8.1000000000000225E-2</v>
      </c>
      <c r="S85"/>
      <c r="T85" s="29">
        <v>2021</v>
      </c>
      <c r="U85" s="115">
        <v>150.80000000000001</v>
      </c>
      <c r="V85" s="115">
        <v>163.6</v>
      </c>
      <c r="W85" s="119">
        <f t="shared" si="1"/>
        <v>0.12799999999999984</v>
      </c>
      <c r="X85"/>
      <c r="Y85" s="29">
        <v>2021</v>
      </c>
      <c r="Z85" s="115">
        <v>149.375</v>
      </c>
      <c r="AA85" s="115">
        <v>160.85</v>
      </c>
      <c r="AB85" s="119">
        <f t="shared" si="2"/>
        <v>0.11474999999999995</v>
      </c>
      <c r="AC85"/>
      <c r="AD85" s="29">
        <v>2021</v>
      </c>
      <c r="AE85" s="115">
        <v>154.87142857142857</v>
      </c>
      <c r="AF85" s="115">
        <v>162.68571428571428</v>
      </c>
      <c r="AG85" s="119">
        <f t="shared" si="3"/>
        <v>7.8142857142857167E-2</v>
      </c>
      <c r="AI85" s="29">
        <v>2021</v>
      </c>
      <c r="AJ85" s="115">
        <v>169.2</v>
      </c>
      <c r="AK85" s="115">
        <v>177.2</v>
      </c>
      <c r="AL85" s="119">
        <f t="shared" si="4"/>
        <v>0.08</v>
      </c>
      <c r="AN85" s="29">
        <v>2021</v>
      </c>
      <c r="AO85">
        <v>157.30000000000001</v>
      </c>
      <c r="AP85">
        <v>166.2</v>
      </c>
      <c r="AQ85" s="119">
        <f t="shared" si="5"/>
        <v>8.8999999999999774E-2</v>
      </c>
    </row>
    <row r="86" spans="13:43" x14ac:dyDescent="0.3">
      <c r="M86" s="29">
        <v>2022</v>
      </c>
      <c r="N86" s="115">
        <v>166.48333333333332</v>
      </c>
      <c r="O86" s="115">
        <v>175.625</v>
      </c>
      <c r="P86" s="115"/>
      <c r="Q86" s="115"/>
      <c r="R86" s="119">
        <f t="shared" si="0"/>
        <v>9.1416666666666799E-2</v>
      </c>
      <c r="S86"/>
      <c r="T86" s="29">
        <v>2022</v>
      </c>
      <c r="U86" s="115">
        <v>165.3</v>
      </c>
      <c r="V86" s="115">
        <v>180.5</v>
      </c>
      <c r="W86" s="119">
        <f t="shared" si="1"/>
        <v>0.15199999999999989</v>
      </c>
      <c r="X86"/>
      <c r="Y86" s="29">
        <v>2022</v>
      </c>
      <c r="Z86" s="115">
        <v>161.57499999999999</v>
      </c>
      <c r="AA86" s="115">
        <v>172.04999999999998</v>
      </c>
      <c r="AB86" s="119">
        <f t="shared" si="2"/>
        <v>0.10474999999999994</v>
      </c>
      <c r="AC86"/>
      <c r="AD86" s="29">
        <v>2022</v>
      </c>
      <c r="AE86" s="115">
        <v>163.21428571428572</v>
      </c>
      <c r="AF86" s="115">
        <v>173.54285714285714</v>
      </c>
      <c r="AG86" s="119">
        <f t="shared" si="3"/>
        <v>0.10328571428571422</v>
      </c>
      <c r="AI86" s="29">
        <v>2022</v>
      </c>
      <c r="AJ86" s="115">
        <v>177.45</v>
      </c>
      <c r="AK86" s="115">
        <v>184.65</v>
      </c>
      <c r="AL86" s="119">
        <f t="shared" si="4"/>
        <v>7.2000000000000175E-2</v>
      </c>
      <c r="AN86" s="29">
        <v>2022</v>
      </c>
      <c r="AO86">
        <v>165.7</v>
      </c>
      <c r="AP86">
        <v>175.7</v>
      </c>
      <c r="AQ86" s="119">
        <f t="shared" si="5"/>
        <v>0.1</v>
      </c>
    </row>
    <row r="87" spans="13:43" x14ac:dyDescent="0.3">
      <c r="M87" s="117" t="s">
        <v>113</v>
      </c>
      <c r="N87" s="118">
        <v>146.54305555555553</v>
      </c>
      <c r="O87" s="118">
        <v>154.64027777777778</v>
      </c>
      <c r="P87" s="177"/>
      <c r="Q87" s="177"/>
      <c r="R87" s="120">
        <f t="shared" si="0"/>
        <v>8.097222222222257E-2</v>
      </c>
      <c r="T87" s="117" t="s">
        <v>113</v>
      </c>
      <c r="U87" s="118">
        <v>146.38333333333333</v>
      </c>
      <c r="V87" s="118">
        <v>153.82500000000002</v>
      </c>
      <c r="W87" s="121">
        <f>V87/100 - U87/100</f>
        <v>7.4416666666666798E-2</v>
      </c>
      <c r="Y87" s="117" t="s">
        <v>113</v>
      </c>
      <c r="Z87" s="118">
        <v>141.97916666666666</v>
      </c>
      <c r="AA87" s="118">
        <v>149.25</v>
      </c>
      <c r="AB87" s="121">
        <f t="shared" si="2"/>
        <v>7.270833333333343E-2</v>
      </c>
      <c r="AD87" s="117" t="s">
        <v>113</v>
      </c>
      <c r="AE87" s="118">
        <v>143.45476190476191</v>
      </c>
      <c r="AF87" s="118">
        <v>150.96904761904761</v>
      </c>
      <c r="AG87" s="121">
        <f t="shared" si="3"/>
        <v>7.5142857142857053E-2</v>
      </c>
      <c r="AI87" s="117" t="s">
        <v>113</v>
      </c>
      <c r="AJ87" s="118">
        <v>154.83333333333334</v>
      </c>
      <c r="AK87" s="118">
        <v>162.82499999999999</v>
      </c>
      <c r="AL87" s="121">
        <f t="shared" si="4"/>
        <v>7.9916666666666455E-2</v>
      </c>
      <c r="AN87" s="117" t="s">
        <v>80</v>
      </c>
      <c r="AO87" s="122">
        <v>146.66666666666666</v>
      </c>
      <c r="AP87" s="122">
        <v>154.75</v>
      </c>
      <c r="AQ87" s="121">
        <f t="shared" si="5"/>
        <v>8.0833333333333424E-2</v>
      </c>
    </row>
    <row r="88" spans="13:43" x14ac:dyDescent="0.3">
      <c r="N88"/>
      <c r="O88"/>
      <c r="P88"/>
      <c r="Q88"/>
    </row>
    <row r="91" spans="13:43" x14ac:dyDescent="0.3">
      <c r="S91"/>
      <c r="T91"/>
      <c r="U91"/>
      <c r="V91"/>
      <c r="W91"/>
      <c r="X91"/>
      <c r="Y91"/>
      <c r="Z91"/>
      <c r="AA91"/>
      <c r="AB91"/>
      <c r="AC91"/>
      <c r="AD91"/>
      <c r="AE91"/>
      <c r="AF91"/>
      <c r="AG91"/>
      <c r="AH91"/>
      <c r="AI91"/>
      <c r="AJ91"/>
      <c r="AK91"/>
      <c r="AL91"/>
    </row>
    <row r="92" spans="13:43" x14ac:dyDescent="0.3">
      <c r="S92"/>
      <c r="T92"/>
      <c r="U92"/>
      <c r="V92"/>
      <c r="W92"/>
      <c r="X92"/>
      <c r="Y92"/>
      <c r="Z92"/>
      <c r="AA92"/>
      <c r="AB92"/>
      <c r="AC92"/>
      <c r="AD92"/>
      <c r="AE92"/>
      <c r="AF92"/>
      <c r="AG92"/>
      <c r="AH92"/>
      <c r="AI92"/>
      <c r="AJ92"/>
      <c r="AK92"/>
      <c r="AL92"/>
    </row>
    <row r="93" spans="13:43" x14ac:dyDescent="0.3">
      <c r="S93"/>
      <c r="T93"/>
      <c r="U93"/>
      <c r="V93"/>
      <c r="W93"/>
      <c r="X93"/>
      <c r="Y93"/>
      <c r="Z93"/>
      <c r="AA93"/>
      <c r="AB93"/>
      <c r="AC93"/>
      <c r="AD93"/>
      <c r="AE93"/>
      <c r="AF93"/>
      <c r="AG93"/>
      <c r="AH93"/>
      <c r="AI93"/>
      <c r="AJ93"/>
      <c r="AK93"/>
      <c r="AL93"/>
    </row>
    <row r="94" spans="13:43" x14ac:dyDescent="0.3">
      <c r="S94"/>
      <c r="T94"/>
      <c r="U94"/>
      <c r="V94"/>
      <c r="W94"/>
      <c r="X94"/>
      <c r="Y94"/>
      <c r="Z94"/>
      <c r="AA94"/>
      <c r="AB94"/>
      <c r="AC94"/>
      <c r="AD94"/>
      <c r="AE94"/>
      <c r="AF94"/>
      <c r="AG94"/>
      <c r="AH94"/>
      <c r="AI94"/>
      <c r="AJ94"/>
      <c r="AK94"/>
      <c r="AL94"/>
    </row>
    <row r="95" spans="13:43" x14ac:dyDescent="0.3">
      <c r="S95"/>
      <c r="T95"/>
      <c r="U95"/>
      <c r="V95"/>
      <c r="W95"/>
      <c r="X95"/>
      <c r="Y95"/>
      <c r="Z95"/>
      <c r="AA95"/>
      <c r="AB95"/>
      <c r="AC95"/>
      <c r="AD95"/>
      <c r="AE95"/>
      <c r="AF95"/>
      <c r="AG95"/>
      <c r="AH95"/>
      <c r="AI95"/>
      <c r="AJ95"/>
      <c r="AK95"/>
      <c r="AL95"/>
    </row>
    <row r="96" spans="13:43" x14ac:dyDescent="0.3">
      <c r="S96"/>
      <c r="T96"/>
      <c r="U96"/>
      <c r="V96"/>
      <c r="W96"/>
      <c r="X96"/>
      <c r="Y96"/>
      <c r="Z96"/>
      <c r="AA96"/>
      <c r="AB96"/>
      <c r="AC96"/>
      <c r="AD96"/>
      <c r="AE96"/>
      <c r="AF96"/>
      <c r="AG96"/>
      <c r="AH96"/>
      <c r="AI96"/>
      <c r="AJ96"/>
      <c r="AK96"/>
      <c r="AL96"/>
    </row>
    <row r="97" spans="1:38" x14ac:dyDescent="0.3">
      <c r="S97"/>
      <c r="T97"/>
      <c r="U97"/>
      <c r="V97"/>
      <c r="W97"/>
      <c r="Y97"/>
      <c r="Z97"/>
      <c r="AA97"/>
      <c r="AB97"/>
      <c r="AC97"/>
      <c r="AD97"/>
      <c r="AE97"/>
      <c r="AF97"/>
      <c r="AG97"/>
      <c r="AH97"/>
      <c r="AI97"/>
      <c r="AJ97"/>
      <c r="AK97"/>
      <c r="AL97"/>
    </row>
    <row r="98" spans="1:38" x14ac:dyDescent="0.3">
      <c r="S98"/>
      <c r="T98"/>
      <c r="U98"/>
      <c r="V98"/>
      <c r="W98"/>
      <c r="X98"/>
      <c r="Y98"/>
      <c r="Z98"/>
      <c r="AA98"/>
      <c r="AB98"/>
      <c r="AC98"/>
      <c r="AD98"/>
      <c r="AE98"/>
      <c r="AF98"/>
      <c r="AG98"/>
      <c r="AH98"/>
      <c r="AI98"/>
      <c r="AJ98"/>
      <c r="AK98"/>
      <c r="AL98"/>
    </row>
    <row r="99" spans="1:38" x14ac:dyDescent="0.3">
      <c r="T99"/>
      <c r="U99"/>
      <c r="V99"/>
      <c r="W99"/>
      <c r="X99"/>
      <c r="Y99"/>
      <c r="Z99"/>
      <c r="AA99"/>
      <c r="AB99"/>
      <c r="AC99"/>
      <c r="AD99"/>
      <c r="AE99"/>
      <c r="AF99"/>
      <c r="AG99"/>
      <c r="AH99"/>
      <c r="AI99"/>
      <c r="AJ99"/>
      <c r="AK99"/>
      <c r="AL99"/>
    </row>
    <row r="100" spans="1:38" x14ac:dyDescent="0.3">
      <c r="N100"/>
      <c r="O100"/>
      <c r="P100"/>
      <c r="Q100"/>
      <c r="R100"/>
      <c r="S100"/>
      <c r="T100"/>
      <c r="U100"/>
      <c r="V100"/>
      <c r="W100"/>
      <c r="X100"/>
      <c r="Y100"/>
      <c r="Z100"/>
      <c r="AA100"/>
      <c r="AB100"/>
      <c r="AC100"/>
      <c r="AD100"/>
      <c r="AE100"/>
      <c r="AF100"/>
      <c r="AG100"/>
      <c r="AH100"/>
      <c r="AI100"/>
      <c r="AJ100"/>
      <c r="AK100"/>
      <c r="AL100"/>
    </row>
    <row r="101" spans="1:38" x14ac:dyDescent="0.3">
      <c r="N101"/>
      <c r="O101"/>
      <c r="P101"/>
      <c r="Q101"/>
      <c r="R101"/>
      <c r="S101"/>
      <c r="T101"/>
      <c r="U101"/>
      <c r="V101"/>
      <c r="W101"/>
      <c r="X101"/>
      <c r="Y101"/>
      <c r="Z101"/>
      <c r="AA101"/>
      <c r="AB101"/>
      <c r="AC101"/>
      <c r="AD101"/>
      <c r="AE101"/>
      <c r="AF101"/>
      <c r="AG101"/>
      <c r="AH101"/>
      <c r="AI101"/>
      <c r="AJ101"/>
      <c r="AK101"/>
      <c r="AL101"/>
    </row>
    <row r="102" spans="1:38" x14ac:dyDescent="0.3">
      <c r="N102"/>
      <c r="O102"/>
      <c r="P102"/>
      <c r="Q102"/>
      <c r="R102"/>
      <c r="S102"/>
      <c r="T102"/>
      <c r="U102"/>
      <c r="V102"/>
      <c r="W102"/>
      <c r="X102"/>
      <c r="Y102"/>
      <c r="Z102"/>
      <c r="AA102"/>
      <c r="AB102"/>
      <c r="AC102"/>
      <c r="AD102"/>
      <c r="AE102"/>
      <c r="AF102"/>
      <c r="AG102"/>
      <c r="AH102"/>
      <c r="AI102"/>
      <c r="AJ102"/>
      <c r="AK102"/>
      <c r="AL102"/>
    </row>
    <row r="103" spans="1:38" x14ac:dyDescent="0.3">
      <c r="N103"/>
      <c r="O103"/>
      <c r="P103"/>
      <c r="Q103"/>
      <c r="R103"/>
      <c r="S103"/>
      <c r="T103"/>
      <c r="U103"/>
      <c r="V103"/>
      <c r="W103"/>
      <c r="X103"/>
      <c r="Y103"/>
      <c r="Z103"/>
      <c r="AA103"/>
      <c r="AB103"/>
      <c r="AC103"/>
      <c r="AD103"/>
      <c r="AE103"/>
      <c r="AF103"/>
      <c r="AG103"/>
      <c r="AH103"/>
      <c r="AI103"/>
      <c r="AJ103"/>
      <c r="AK103"/>
      <c r="AL103"/>
    </row>
    <row r="104" spans="1:38" x14ac:dyDescent="0.3">
      <c r="N104"/>
      <c r="O104"/>
      <c r="P104"/>
      <c r="Q104"/>
      <c r="R104"/>
      <c r="S104"/>
      <c r="T104"/>
      <c r="U104"/>
      <c r="V104"/>
      <c r="W104"/>
      <c r="X104"/>
      <c r="Y104"/>
      <c r="Z104"/>
      <c r="AA104"/>
      <c r="AB104"/>
      <c r="AC104"/>
      <c r="AD104"/>
      <c r="AE104"/>
      <c r="AF104"/>
      <c r="AG104"/>
      <c r="AH104"/>
      <c r="AI104"/>
      <c r="AJ104"/>
      <c r="AK104"/>
      <c r="AL104"/>
    </row>
    <row r="105" spans="1:38" x14ac:dyDescent="0.3">
      <c r="N105"/>
      <c r="O105"/>
      <c r="P105"/>
      <c r="Q105"/>
      <c r="R105"/>
    </row>
    <row r="106" spans="1:38" x14ac:dyDescent="0.3">
      <c r="N106"/>
      <c r="O106"/>
      <c r="P106"/>
      <c r="Q106"/>
      <c r="R106"/>
    </row>
    <row r="107" spans="1:38" x14ac:dyDescent="0.3">
      <c r="N107"/>
      <c r="O107"/>
      <c r="P107"/>
      <c r="Q107"/>
      <c r="R107"/>
    </row>
    <row r="108" spans="1:38" x14ac:dyDescent="0.3">
      <c r="M108" s="45" t="s">
        <v>124</v>
      </c>
      <c r="N108" s="16" t="s">
        <v>125</v>
      </c>
      <c r="O108"/>
      <c r="P108"/>
      <c r="Q108"/>
      <c r="R108"/>
    </row>
    <row r="109" spans="1:38" x14ac:dyDescent="0.3">
      <c r="N109"/>
    </row>
    <row r="110" spans="1:38" x14ac:dyDescent="0.3">
      <c r="N110"/>
    </row>
    <row r="111" spans="1:38" s="97" customFormat="1" ht="7.2" customHeight="1" x14ac:dyDescent="0.3">
      <c r="D111" s="98"/>
      <c r="E111" s="98"/>
      <c r="F111" s="98"/>
      <c r="G111" s="98"/>
      <c r="H111" s="98"/>
    </row>
    <row r="112" spans="1:38" x14ac:dyDescent="0.3">
      <c r="A112" s="45" t="s">
        <v>128</v>
      </c>
      <c r="N112"/>
    </row>
    <row r="113" spans="1:18" x14ac:dyDescent="0.3">
      <c r="A113" s="16" t="s">
        <v>129</v>
      </c>
      <c r="N113"/>
    </row>
    <row r="114" spans="1:18" x14ac:dyDescent="0.3">
      <c r="C114" s="94"/>
      <c r="D114" s="137" t="s">
        <v>145</v>
      </c>
      <c r="E114" s="94"/>
      <c r="H114" s="94"/>
      <c r="I114" s="137" t="s">
        <v>146</v>
      </c>
      <c r="J114" s="94"/>
      <c r="K114" s="94"/>
      <c r="L114" s="94"/>
      <c r="M114"/>
    </row>
    <row r="115" spans="1:18" x14ac:dyDescent="0.3">
      <c r="N115"/>
      <c r="O115" s="282" t="s">
        <v>150</v>
      </c>
      <c r="P115" s="126" t="s">
        <v>151</v>
      </c>
      <c r="Q115" s="150" t="s">
        <v>152</v>
      </c>
      <c r="R115" s="285" t="s">
        <v>153</v>
      </c>
    </row>
    <row r="116" spans="1:18" x14ac:dyDescent="0.3">
      <c r="B116" s="127" t="s">
        <v>2</v>
      </c>
      <c r="C116" s="125" t="s">
        <v>130</v>
      </c>
      <c r="D116" s="126" t="s">
        <v>131</v>
      </c>
      <c r="E116" s="126" t="s">
        <v>119</v>
      </c>
      <c r="F116" s="136" t="s">
        <v>144</v>
      </c>
      <c r="H116" s="127" t="s">
        <v>2</v>
      </c>
      <c r="I116" s="125" t="s">
        <v>130</v>
      </c>
      <c r="J116" s="126" t="s">
        <v>131</v>
      </c>
      <c r="K116" s="126" t="s">
        <v>119</v>
      </c>
      <c r="L116" s="136" t="s">
        <v>144</v>
      </c>
      <c r="O116" s="283" t="s">
        <v>3</v>
      </c>
      <c r="P116" s="151">
        <f>HLOOKUP($O116,'Main Data'!$B$1:$O$376,340,)</f>
        <v>154.1</v>
      </c>
      <c r="Q116" s="147">
        <f>HLOOKUP($O116,'Main Data'!$B$1:$O$376,376,)</f>
        <v>173.7</v>
      </c>
      <c r="R116" s="286">
        <v>19.599999999999994</v>
      </c>
    </row>
    <row r="117" spans="1:18" x14ac:dyDescent="0.3">
      <c r="B117" s="99" t="s">
        <v>132</v>
      </c>
      <c r="C117" s="123">
        <v>173.91666666666666</v>
      </c>
      <c r="D117" s="132" t="s">
        <v>48</v>
      </c>
      <c r="E117" s="132" t="s">
        <v>48</v>
      </c>
      <c r="F117" s="135" t="s">
        <v>48</v>
      </c>
      <c r="H117" s="99" t="s">
        <v>132</v>
      </c>
      <c r="I117" s="123">
        <v>173.91666666666666</v>
      </c>
      <c r="J117" s="132" t="s">
        <v>48</v>
      </c>
      <c r="K117" s="132" t="s">
        <v>48</v>
      </c>
      <c r="L117" s="135" t="s">
        <v>48</v>
      </c>
      <c r="O117" s="283" t="s">
        <v>4</v>
      </c>
      <c r="P117" s="75">
        <v>217</v>
      </c>
      <c r="Q117" s="57">
        <v>214.3</v>
      </c>
      <c r="R117" s="286">
        <v>-2.6999999999999886</v>
      </c>
    </row>
    <row r="118" spans="1:18" x14ac:dyDescent="0.3">
      <c r="B118" s="99" t="s">
        <v>133</v>
      </c>
      <c r="C118" s="123">
        <v>174.27500000000001</v>
      </c>
      <c r="D118" s="128">
        <v>0.35833333333334849</v>
      </c>
      <c r="E118" s="130">
        <v>3.5833333333334851E-3</v>
      </c>
      <c r="F118" s="135" t="s">
        <v>48</v>
      </c>
      <c r="H118" s="99" t="s">
        <v>133</v>
      </c>
      <c r="I118" s="123">
        <v>174.27500000000001</v>
      </c>
      <c r="J118" s="128">
        <v>0.35833333333334849</v>
      </c>
      <c r="K118" s="130">
        <v>3.5833333333334851E-3</v>
      </c>
      <c r="L118" s="135" t="s">
        <v>48</v>
      </c>
      <c r="O118" s="283" t="s">
        <v>5</v>
      </c>
      <c r="P118" s="75">
        <v>162.4</v>
      </c>
      <c r="Q118" s="57">
        <v>173.2</v>
      </c>
      <c r="R118" s="286">
        <v>10.799999999999983</v>
      </c>
    </row>
    <row r="119" spans="1:18" x14ac:dyDescent="0.3">
      <c r="B119" s="99" t="s">
        <v>134</v>
      </c>
      <c r="C119" s="123">
        <v>174.40833333333333</v>
      </c>
      <c r="D119" s="128">
        <v>0.13333333333332575</v>
      </c>
      <c r="E119" s="130">
        <v>1.3333333333332576E-3</v>
      </c>
      <c r="F119" s="128">
        <v>-0.22500000000002274</v>
      </c>
      <c r="H119" s="99" t="s">
        <v>139</v>
      </c>
      <c r="I119" s="123">
        <v>176.33333333333334</v>
      </c>
      <c r="J119" s="128">
        <v>0.70833333333334281</v>
      </c>
      <c r="K119" s="130">
        <v>7.0833333333334284E-3</v>
      </c>
      <c r="L119" s="128">
        <v>1.625</v>
      </c>
      <c r="M119" s="65"/>
      <c r="O119" s="283" t="s">
        <v>6</v>
      </c>
      <c r="P119" s="75">
        <v>164.9</v>
      </c>
      <c r="Q119" s="57">
        <v>179.5</v>
      </c>
      <c r="R119" s="286">
        <v>14.599999999999994</v>
      </c>
    </row>
    <row r="120" spans="1:18" x14ac:dyDescent="0.3">
      <c r="B120" s="99" t="s">
        <v>135</v>
      </c>
      <c r="C120" s="123">
        <v>175.25833333333333</v>
      </c>
      <c r="D120" s="128">
        <v>0.84999999999999432</v>
      </c>
      <c r="E120" s="130">
        <v>8.4999999999999434E-3</v>
      </c>
      <c r="F120" s="128">
        <v>0.71666666666666856</v>
      </c>
      <c r="H120" s="99" t="s">
        <v>141</v>
      </c>
      <c r="I120" s="123">
        <v>175.18333333333331</v>
      </c>
      <c r="J120" s="133">
        <v>8.3333333333257542E-3</v>
      </c>
      <c r="K120" s="130">
        <v>8.3333333333257545E-5</v>
      </c>
      <c r="L120" s="128">
        <v>1.1666666666666856</v>
      </c>
      <c r="O120" s="283" t="s">
        <v>7</v>
      </c>
      <c r="P120" s="75">
        <v>202.4</v>
      </c>
      <c r="Q120" s="57">
        <v>170</v>
      </c>
      <c r="R120" s="286">
        <v>-32.400000000000006</v>
      </c>
    </row>
    <row r="121" spans="1:18" x14ac:dyDescent="0.3">
      <c r="B121" s="99" t="s">
        <v>136</v>
      </c>
      <c r="C121" s="123">
        <v>176.47500000000002</v>
      </c>
      <c r="D121" s="128">
        <v>1.216666666666697</v>
      </c>
      <c r="E121" s="130">
        <v>1.2166666666666969E-2</v>
      </c>
      <c r="F121" s="128">
        <v>0.36666666666670267</v>
      </c>
      <c r="H121" s="99" t="s">
        <v>142</v>
      </c>
      <c r="I121" s="123">
        <v>175.97500000000002</v>
      </c>
      <c r="J121" s="128">
        <v>0.79166666666671404</v>
      </c>
      <c r="K121" s="130">
        <v>7.9166666666671409E-3</v>
      </c>
      <c r="L121" s="128">
        <v>0.78333333333338828</v>
      </c>
      <c r="O121" s="283" t="s">
        <v>8</v>
      </c>
      <c r="P121" s="75">
        <v>171</v>
      </c>
      <c r="Q121" s="57">
        <v>172.2</v>
      </c>
      <c r="R121" s="286">
        <v>1.1999999999999886</v>
      </c>
    </row>
    <row r="122" spans="1:18" x14ac:dyDescent="0.3">
      <c r="B122" s="99" t="s">
        <v>137</v>
      </c>
      <c r="C122" s="123">
        <v>176.54166666666666</v>
      </c>
      <c r="D122" s="128">
        <v>6.6666666666634455E-2</v>
      </c>
      <c r="E122" s="130">
        <v>6.6666666666634453E-4</v>
      </c>
      <c r="F122" s="128">
        <v>-1.1500000000000625</v>
      </c>
      <c r="H122" s="99" t="s">
        <v>135</v>
      </c>
      <c r="I122" s="123">
        <v>175.25833333333333</v>
      </c>
      <c r="J122" s="128">
        <v>0.84999999999999432</v>
      </c>
      <c r="K122" s="130">
        <v>8.4999999999999434E-3</v>
      </c>
      <c r="L122" s="128">
        <v>0.71666666666666856</v>
      </c>
      <c r="O122" s="283" t="s">
        <v>9</v>
      </c>
      <c r="P122" s="75">
        <v>174.9</v>
      </c>
      <c r="Q122" s="57">
        <v>161</v>
      </c>
      <c r="R122" s="286">
        <v>-13.900000000000006</v>
      </c>
    </row>
    <row r="123" spans="1:18" x14ac:dyDescent="0.3">
      <c r="B123" s="99" t="s">
        <v>138</v>
      </c>
      <c r="C123" s="123">
        <v>175.625</v>
      </c>
      <c r="D123" s="128">
        <v>-0.91666666666665719</v>
      </c>
      <c r="E123" s="130">
        <v>-9.1666666666665713E-3</v>
      </c>
      <c r="F123" s="128">
        <v>-0.98333333333329165</v>
      </c>
      <c r="H123" s="99" t="s">
        <v>143</v>
      </c>
      <c r="I123" s="123">
        <v>177.31666666666669</v>
      </c>
      <c r="J123" s="128">
        <v>1.3416666666666686</v>
      </c>
      <c r="K123" s="130">
        <v>1.3416666666666686E-2</v>
      </c>
      <c r="L123" s="128">
        <v>0.54999999999995453</v>
      </c>
      <c r="O123" s="283" t="s">
        <v>10</v>
      </c>
      <c r="P123" s="75">
        <v>164.7</v>
      </c>
      <c r="Q123" s="57">
        <v>175.6</v>
      </c>
      <c r="R123" s="286">
        <v>10.900000000000006</v>
      </c>
    </row>
    <row r="124" spans="1:18" x14ac:dyDescent="0.3">
      <c r="B124" s="99" t="s">
        <v>139</v>
      </c>
      <c r="C124" s="123">
        <v>176.33333333333334</v>
      </c>
      <c r="D124" s="128">
        <v>0.70833333333334281</v>
      </c>
      <c r="E124" s="130">
        <v>7.0833333333334284E-3</v>
      </c>
      <c r="F124" s="128">
        <v>1.625</v>
      </c>
      <c r="H124" s="99" t="s">
        <v>136</v>
      </c>
      <c r="I124" s="123">
        <v>176.47500000000002</v>
      </c>
      <c r="J124" s="128">
        <v>1.216666666666697</v>
      </c>
      <c r="K124" s="130">
        <v>1.2166666666666969E-2</v>
      </c>
      <c r="L124" s="128">
        <v>0.36666666666670267</v>
      </c>
      <c r="O124" s="283" t="s">
        <v>11</v>
      </c>
      <c r="P124" s="75">
        <v>119.7</v>
      </c>
      <c r="Q124" s="57">
        <v>122.7</v>
      </c>
      <c r="R124" s="286">
        <v>3</v>
      </c>
    </row>
    <row r="125" spans="1:18" x14ac:dyDescent="0.3">
      <c r="B125" s="99" t="s">
        <v>140</v>
      </c>
      <c r="C125" s="123">
        <v>175.17499999999998</v>
      </c>
      <c r="D125" s="128">
        <v>-1.1583333333333599</v>
      </c>
      <c r="E125" s="130">
        <v>-1.1583333333333598E-2</v>
      </c>
      <c r="F125" s="128">
        <v>-1.8666666666667027</v>
      </c>
      <c r="H125" s="99" t="s">
        <v>134</v>
      </c>
      <c r="I125" s="123">
        <v>174.40833333333333</v>
      </c>
      <c r="J125" s="128">
        <v>0.13333333333332575</v>
      </c>
      <c r="K125" s="130">
        <v>1.3333333333332576E-3</v>
      </c>
      <c r="L125" s="128">
        <v>-0.22500000000002274</v>
      </c>
      <c r="O125" s="283" t="s">
        <v>12</v>
      </c>
      <c r="P125" s="75">
        <v>184.9</v>
      </c>
      <c r="Q125" s="57">
        <v>218</v>
      </c>
      <c r="R125" s="286">
        <v>33.099999999999994</v>
      </c>
    </row>
    <row r="126" spans="1:18" x14ac:dyDescent="0.3">
      <c r="B126" s="99" t="s">
        <v>141</v>
      </c>
      <c r="C126" s="123">
        <v>175.18333333333331</v>
      </c>
      <c r="D126" s="133">
        <v>8.3333333333257542E-3</v>
      </c>
      <c r="E126" s="130">
        <v>8.3333333333257545E-5</v>
      </c>
      <c r="F126" s="128">
        <v>1.1666666666666856</v>
      </c>
      <c r="H126" s="99" t="s">
        <v>138</v>
      </c>
      <c r="I126" s="123">
        <v>175.625</v>
      </c>
      <c r="J126" s="128">
        <v>-0.91666666666665719</v>
      </c>
      <c r="K126" s="130">
        <v>-9.1666666666665713E-3</v>
      </c>
      <c r="L126" s="128">
        <v>-0.98333333333329165</v>
      </c>
      <c r="O126" s="283" t="s">
        <v>13</v>
      </c>
      <c r="P126" s="75">
        <v>167.1</v>
      </c>
      <c r="Q126" s="57">
        <v>173.4</v>
      </c>
      <c r="R126" s="286">
        <v>6.3000000000000114</v>
      </c>
    </row>
    <row r="127" spans="1:18" x14ac:dyDescent="0.3">
      <c r="B127" s="99" t="s">
        <v>142</v>
      </c>
      <c r="C127" s="123">
        <v>175.97500000000002</v>
      </c>
      <c r="D127" s="128">
        <v>0.79166666666671404</v>
      </c>
      <c r="E127" s="130">
        <v>7.9166666666671409E-3</v>
      </c>
      <c r="F127" s="128">
        <v>0.78333333333338828</v>
      </c>
      <c r="H127" s="99" t="s">
        <v>137</v>
      </c>
      <c r="I127" s="123">
        <v>176.54166666666666</v>
      </c>
      <c r="J127" s="128">
        <v>6.6666666666634455E-2</v>
      </c>
      <c r="K127" s="130">
        <v>6.6666666666634453E-4</v>
      </c>
      <c r="L127" s="128">
        <v>-1.1500000000000625</v>
      </c>
      <c r="O127" s="284" t="s">
        <v>14</v>
      </c>
      <c r="P127" s="152">
        <v>182.5</v>
      </c>
      <c r="Q127" s="148">
        <v>194.2</v>
      </c>
      <c r="R127" s="287">
        <v>11.699999999999989</v>
      </c>
    </row>
    <row r="128" spans="1:18" x14ac:dyDescent="0.3">
      <c r="B128" s="106" t="s">
        <v>143</v>
      </c>
      <c r="C128" s="124">
        <v>177.31666666666669</v>
      </c>
      <c r="D128" s="129">
        <v>1.3416666666666686</v>
      </c>
      <c r="E128" s="131">
        <v>1.3416666666666686E-2</v>
      </c>
      <c r="F128" s="129">
        <v>0.54999999999995453</v>
      </c>
      <c r="H128" s="106" t="s">
        <v>140</v>
      </c>
      <c r="I128" s="124">
        <v>175.17499999999998</v>
      </c>
      <c r="J128" s="129">
        <v>-1.1583333333333599</v>
      </c>
      <c r="K128" s="131">
        <v>-1.1583333333333598E-2</v>
      </c>
      <c r="L128" s="129">
        <v>-1.8666666666667027</v>
      </c>
    </row>
    <row r="129" spans="2:14" x14ac:dyDescent="0.3">
      <c r="B129"/>
      <c r="C129"/>
      <c r="D129"/>
      <c r="N129"/>
    </row>
    <row r="130" spans="2:14" x14ac:dyDescent="0.3">
      <c r="B130"/>
      <c r="C130"/>
      <c r="D130"/>
      <c r="N130"/>
    </row>
    <row r="131" spans="2:14" x14ac:dyDescent="0.3">
      <c r="B131"/>
      <c r="C131"/>
      <c r="D131"/>
      <c r="M131"/>
    </row>
    <row r="132" spans="2:14" x14ac:dyDescent="0.3">
      <c r="B132"/>
      <c r="C132"/>
      <c r="D132"/>
      <c r="M132"/>
    </row>
    <row r="133" spans="2:14" x14ac:dyDescent="0.3">
      <c r="B133"/>
      <c r="C133"/>
      <c r="D133"/>
      <c r="M133"/>
    </row>
    <row r="134" spans="2:14" x14ac:dyDescent="0.3">
      <c r="B134"/>
      <c r="C134"/>
      <c r="D134"/>
      <c r="M134"/>
    </row>
    <row r="135" spans="2:14" x14ac:dyDescent="0.3">
      <c r="B135"/>
      <c r="C135"/>
      <c r="D135"/>
      <c r="I135" s="144" t="s">
        <v>147</v>
      </c>
      <c r="J135" s="146"/>
      <c r="K135" s="145"/>
      <c r="M135"/>
    </row>
    <row r="136" spans="2:14" x14ac:dyDescent="0.3">
      <c r="B136"/>
      <c r="C136"/>
      <c r="D136"/>
      <c r="I136" s="139" t="s">
        <v>148</v>
      </c>
      <c r="J136" s="138"/>
      <c r="K136" s="140"/>
      <c r="M136"/>
    </row>
    <row r="137" spans="2:14" x14ac:dyDescent="0.3">
      <c r="I137" s="141" t="s">
        <v>149</v>
      </c>
      <c r="J137" s="142"/>
      <c r="K137" s="143"/>
      <c r="M137"/>
    </row>
    <row r="138" spans="2:14" x14ac:dyDescent="0.3">
      <c r="M138"/>
    </row>
    <row r="139" spans="2:14" x14ac:dyDescent="0.3">
      <c r="M139"/>
    </row>
    <row r="140" spans="2:14" x14ac:dyDescent="0.3">
      <c r="M140"/>
    </row>
    <row r="141" spans="2:14" x14ac:dyDescent="0.3">
      <c r="M141"/>
    </row>
    <row r="142" spans="2:14" x14ac:dyDescent="0.3">
      <c r="G142" s="134" t="s">
        <v>48</v>
      </c>
      <c r="N142"/>
    </row>
    <row r="143" spans="2:14" x14ac:dyDescent="0.3">
      <c r="G143" s="134" t="s">
        <v>48</v>
      </c>
      <c r="N143"/>
    </row>
    <row r="144" spans="2:14" x14ac:dyDescent="0.3">
      <c r="N144"/>
    </row>
    <row r="145" spans="1:65" x14ac:dyDescent="0.3">
      <c r="N145"/>
    </row>
    <row r="146" spans="1:65" x14ac:dyDescent="0.3">
      <c r="N146"/>
    </row>
    <row r="147" spans="1:65" x14ac:dyDescent="0.3">
      <c r="N147"/>
    </row>
    <row r="148" spans="1:65" x14ac:dyDescent="0.3">
      <c r="N148"/>
    </row>
    <row r="149" spans="1:65" x14ac:dyDescent="0.3">
      <c r="N149"/>
    </row>
    <row r="151" spans="1:65" x14ac:dyDescent="0.3">
      <c r="N151"/>
    </row>
    <row r="152" spans="1:65" x14ac:dyDescent="0.3">
      <c r="N152"/>
    </row>
    <row r="153" spans="1:65" s="97" customFormat="1" ht="7.2" customHeight="1" x14ac:dyDescent="0.3">
      <c r="D153" s="98"/>
      <c r="E153" s="98"/>
      <c r="F153" s="98"/>
      <c r="G153" s="98"/>
      <c r="H153" s="98"/>
    </row>
    <row r="154" spans="1:65" x14ac:dyDescent="0.3">
      <c r="A154" s="45" t="s">
        <v>154</v>
      </c>
      <c r="N154"/>
    </row>
    <row r="155" spans="1:65" x14ac:dyDescent="0.3">
      <c r="M155"/>
    </row>
    <row r="156" spans="1:65" x14ac:dyDescent="0.3">
      <c r="J156" s="45" t="s">
        <v>208</v>
      </c>
      <c r="N156"/>
    </row>
    <row r="157" spans="1:65" x14ac:dyDescent="0.3">
      <c r="B157" s="16" t="s">
        <v>155</v>
      </c>
      <c r="N157"/>
      <c r="Y157" s="45"/>
    </row>
    <row r="158" spans="1:65" x14ac:dyDescent="0.3">
      <c r="J158" s="137"/>
      <c r="K158" s="94"/>
      <c r="L158" s="94"/>
      <c r="M158" s="94"/>
      <c r="N158" s="137" t="s">
        <v>157</v>
      </c>
      <c r="O158" s="94"/>
      <c r="P158" s="94"/>
      <c r="Q158" s="94"/>
      <c r="R158" s="94"/>
      <c r="S158" s="94"/>
      <c r="X158" s="94"/>
      <c r="Y158" s="94"/>
      <c r="Z158" s="94"/>
      <c r="AA158" s="137"/>
      <c r="AB158" s="137" t="s">
        <v>159</v>
      </c>
      <c r="AC158" s="94"/>
      <c r="AD158" s="94"/>
      <c r="AE158" s="94"/>
      <c r="AF158" s="94"/>
      <c r="AG158" s="94"/>
      <c r="AI158" s="137"/>
      <c r="AJ158" s="137"/>
      <c r="AK158" s="137"/>
      <c r="AL158" s="137"/>
      <c r="AM158" s="137" t="s">
        <v>23</v>
      </c>
      <c r="AN158" s="137"/>
      <c r="AO158" s="137"/>
      <c r="AP158" s="137"/>
      <c r="AQ158" s="137"/>
      <c r="AR158" s="137"/>
    </row>
    <row r="160" spans="1:65" x14ac:dyDescent="0.3">
      <c r="B160" s="4" t="s">
        <v>0</v>
      </c>
      <c r="C160" s="5" t="s">
        <v>1</v>
      </c>
      <c r="D160" s="4" t="s">
        <v>2</v>
      </c>
      <c r="E160" s="4" t="s">
        <v>15</v>
      </c>
      <c r="F160" s="4" t="s">
        <v>22</v>
      </c>
      <c r="G160" s="163" t="s">
        <v>23</v>
      </c>
      <c r="H160" s="4" t="s">
        <v>29</v>
      </c>
      <c r="J160" s="149" t="s">
        <v>2</v>
      </c>
      <c r="K160" s="126" t="s">
        <v>156</v>
      </c>
      <c r="L160" s="126" t="s">
        <v>158</v>
      </c>
      <c r="M160" s="150" t="s">
        <v>160</v>
      </c>
      <c r="O160" s="187" t="s">
        <v>213</v>
      </c>
      <c r="P160" s="188" t="s">
        <v>214</v>
      </c>
      <c r="Q160" s="188" t="s">
        <v>160</v>
      </c>
      <c r="R160" s="189" t="s">
        <v>209</v>
      </c>
      <c r="S160" s="190" t="s">
        <v>210</v>
      </c>
      <c r="X160" s="170" t="s">
        <v>2</v>
      </c>
      <c r="Y160" s="171" t="s">
        <v>156</v>
      </c>
      <c r="Z160" s="170" t="s">
        <v>158</v>
      </c>
      <c r="AA160" s="203" t="s">
        <v>160</v>
      </c>
      <c r="AC160" s="187" t="s">
        <v>213</v>
      </c>
      <c r="AD160" s="189" t="s">
        <v>214</v>
      </c>
      <c r="AE160" s="188" t="s">
        <v>160</v>
      </c>
      <c r="AF160" s="189" t="s">
        <v>209</v>
      </c>
      <c r="AG160" s="207" t="s">
        <v>210</v>
      </c>
      <c r="AI160" s="149" t="s">
        <v>2</v>
      </c>
      <c r="AJ160" s="209" t="s">
        <v>156</v>
      </c>
      <c r="AK160" s="126" t="s">
        <v>158</v>
      </c>
      <c r="AL160" s="203" t="s">
        <v>160</v>
      </c>
      <c r="AN160" s="213" t="s">
        <v>213</v>
      </c>
      <c r="AO160" s="211" t="s">
        <v>214</v>
      </c>
      <c r="AP160" s="210" t="s">
        <v>160</v>
      </c>
      <c r="AQ160" s="211" t="s">
        <v>209</v>
      </c>
      <c r="AR160" s="214" t="s">
        <v>210</v>
      </c>
      <c r="AW160"/>
      <c r="AX160"/>
      <c r="AY160"/>
      <c r="AZ160"/>
      <c r="BA160"/>
      <c r="BB160"/>
      <c r="BC160"/>
      <c r="BD160"/>
      <c r="BE160"/>
      <c r="BF160"/>
      <c r="BG160"/>
      <c r="BH160"/>
      <c r="BI160"/>
      <c r="BJ160"/>
      <c r="BK160"/>
      <c r="BL160"/>
      <c r="BM160"/>
    </row>
    <row r="161" spans="2:65" x14ac:dyDescent="0.3">
      <c r="B161" s="155" t="s">
        <v>34</v>
      </c>
      <c r="C161" s="156">
        <v>2018</v>
      </c>
      <c r="D161" s="155" t="s">
        <v>37</v>
      </c>
      <c r="E161" s="155">
        <v>137.5</v>
      </c>
      <c r="F161" s="155">
        <v>136.6</v>
      </c>
      <c r="G161" s="155">
        <v>135.19999999999999</v>
      </c>
      <c r="H161" s="155">
        <v>137.1</v>
      </c>
      <c r="J161" s="159" t="str">
        <f>TEXT(DATE($C161,MONTH(1 &amp; $D161),1),"mmm yyyy")</f>
        <v>Apr 2018</v>
      </c>
      <c r="K161" s="162">
        <f>SUMIFS($E161:$E207,$D161:$D207,$D161,$C161:$C207,$C161)</f>
        <v>137.5</v>
      </c>
      <c r="L161" s="164">
        <f>(137.5-137.2)/100</f>
        <v>3.0000000000001137E-3</v>
      </c>
      <c r="M161" s="57" t="str">
        <f>IF(DATEVALUE("1" &amp; J161) &lt; DATE(2020,3,1), "Pre-COVID", "Post-COVID")</f>
        <v>Pre-COVID</v>
      </c>
      <c r="O161" s="178" t="s">
        <v>215</v>
      </c>
      <c r="P161" s="164">
        <v>3.0000000000001137E-3</v>
      </c>
      <c r="Q161" s="16" t="s">
        <v>206</v>
      </c>
      <c r="R161" s="184">
        <v>3.0000000000001137E-3</v>
      </c>
      <c r="S161" s="179" t="s">
        <v>48</v>
      </c>
      <c r="X161" s="205" t="str">
        <f t="shared" ref="X161:X207" si="6">TEXT(DATE($C161,MONTH(1 &amp; $D161),1),"mmm yyyy")</f>
        <v>Apr 2018</v>
      </c>
      <c r="Y161" s="194">
        <f>SUMIFS($F161:$F207,$D161:$D207,$D161,$C161:$C207,$C161)</f>
        <v>136.6</v>
      </c>
      <c r="Z161" s="201">
        <v>0.01</v>
      </c>
      <c r="AA161" s="196" t="str">
        <f>IF(DATEVALUE("1" &amp; X161) &lt; DATE(2020,3,1), "Pre-COVID", "Post-COVID")</f>
        <v>Pre-COVID</v>
      </c>
      <c r="AC161" s="206" t="s">
        <v>215</v>
      </c>
      <c r="AD161" s="201">
        <v>0.01</v>
      </c>
      <c r="AE161" s="16" t="str">
        <f>IF(DATEVALUE("1" &amp; AC161) &lt; DATE(2020,3,1), "Pre-COVID", "Post-COVID")</f>
        <v>Pre-COVID</v>
      </c>
      <c r="AF161" s="201">
        <v>0.01</v>
      </c>
      <c r="AG161" s="185" t="s">
        <v>48</v>
      </c>
      <c r="AI161" s="205" t="str">
        <f t="shared" ref="AI161:AI207" si="7">TEXT(DATE($C161,MONTH(1 &amp; $D161),1),"mmm yyyy")</f>
        <v>Apr 2018</v>
      </c>
      <c r="AJ161" s="208">
        <f t="shared" ref="AJ161" si="8">SUMIFS($G161:$G207,$D161:$D207,$D161,$C161:$C207,$C161)</f>
        <v>135.19999999999999</v>
      </c>
      <c r="AK161" s="166">
        <v>8.9999999999997721E-3</v>
      </c>
      <c r="AL161" s="221" t="str">
        <f>IF(DATEVALUE("1" &amp; AI161) &lt; DATE(2020,3,1), "Pre-COVID", "Post-COVID")</f>
        <v>Pre-COVID</v>
      </c>
      <c r="AN161" s="215" t="s">
        <v>215</v>
      </c>
      <c r="AO161" s="166">
        <v>8.9999999999997721E-3</v>
      </c>
      <c r="AP161" s="212" t="str">
        <f>IF(DATEVALUE("1" &amp; AN161) &lt; DATE(2020,3,1), "Pre-COVID", "Post-COVID")</f>
        <v>Pre-COVID</v>
      </c>
      <c r="AQ161" s="166">
        <f>IFERROR(IF($AP161="Pre-COVID",$AO161,NA()),"-")</f>
        <v>8.9999999999997721E-3</v>
      </c>
      <c r="AR161" s="216" t="str">
        <f>IFERROR(IF($AP161="Post-COVID",$AO161,NA()),"-")</f>
        <v>-</v>
      </c>
      <c r="AW161"/>
      <c r="AX161"/>
      <c r="AY161"/>
      <c r="AZ161"/>
      <c r="BA161"/>
      <c r="BB161"/>
      <c r="BC161"/>
      <c r="BD161"/>
      <c r="BE161"/>
      <c r="BF161"/>
      <c r="BG161"/>
      <c r="BH161"/>
      <c r="BI161"/>
      <c r="BJ161"/>
      <c r="BK161"/>
      <c r="BL161"/>
      <c r="BM161"/>
    </row>
    <row r="162" spans="2:65" x14ac:dyDescent="0.3">
      <c r="B162" s="155" t="s">
        <v>34</v>
      </c>
      <c r="C162" s="156">
        <v>2018</v>
      </c>
      <c r="D162" s="155" t="s">
        <v>38</v>
      </c>
      <c r="E162" s="155">
        <v>138.1</v>
      </c>
      <c r="F162" s="155">
        <v>137.4</v>
      </c>
      <c r="G162" s="155">
        <v>136</v>
      </c>
      <c r="H162" s="155">
        <v>137.80000000000001</v>
      </c>
      <c r="J162" s="160" t="s">
        <v>161</v>
      </c>
      <c r="K162" s="75">
        <v>138.1</v>
      </c>
      <c r="L162" s="164">
        <v>5.9999999999999429E-3</v>
      </c>
      <c r="M162" s="57" t="s">
        <v>206</v>
      </c>
      <c r="O162" s="178" t="s">
        <v>161</v>
      </c>
      <c r="P162" s="164">
        <v>5.9999999999999429E-3</v>
      </c>
      <c r="Q162" s="16" t="s">
        <v>206</v>
      </c>
      <c r="R162" s="184">
        <v>5.9999999999999429E-3</v>
      </c>
      <c r="S162" s="179" t="s">
        <v>48</v>
      </c>
      <c r="X162" s="178" t="str">
        <f t="shared" si="6"/>
        <v>May 2018</v>
      </c>
      <c r="Y162" s="195">
        <v>137.4</v>
      </c>
      <c r="Z162" s="184">
        <v>8.0000000000001129E-3</v>
      </c>
      <c r="AA162" s="196" t="s">
        <v>206</v>
      </c>
      <c r="AC162" s="192" t="s">
        <v>161</v>
      </c>
      <c r="AD162" s="184">
        <v>8.0000000000001129E-3</v>
      </c>
      <c r="AE162" s="16" t="str">
        <f t="shared" ref="AE162:AE207" si="9">IF(DATEVALUE("1" &amp; AC162) &lt; DATE(2020,3,1), "Pre-COVID", "Post-COVID")</f>
        <v>Pre-COVID</v>
      </c>
      <c r="AF162" s="184">
        <v>8.0000000000001129E-3</v>
      </c>
      <c r="AG162" s="185" t="s">
        <v>48</v>
      </c>
      <c r="AI162" s="178" t="str">
        <f t="shared" si="7"/>
        <v>May 2018</v>
      </c>
      <c r="AJ162" s="153">
        <v>136</v>
      </c>
      <c r="AK162" s="164">
        <v>8.0000000000001129E-3</v>
      </c>
      <c r="AL162" s="221" t="s">
        <v>206</v>
      </c>
      <c r="AN162" s="160" t="s">
        <v>161</v>
      </c>
      <c r="AO162" s="164">
        <v>8.0000000000001129E-3</v>
      </c>
      <c r="AP162" s="167" t="str">
        <f t="shared" ref="AP162:AP207" si="10">IF(DATEVALUE("1" &amp; AN162) &lt; DATE(2020,3,1), "Pre-COVID", "Post-COVID")</f>
        <v>Pre-COVID</v>
      </c>
      <c r="AQ162" s="164">
        <f t="shared" ref="AQ162:AQ207" si="11">IFERROR(IF($AP162="Pre-COVID",$AO162,NA()),"-")</f>
        <v>8.0000000000001129E-3</v>
      </c>
      <c r="AR162" s="217" t="str">
        <f t="shared" ref="AR162:AR207" si="12">IFERROR(IF($AP162="Post-COVID",$AO162,NA()),"-")</f>
        <v>-</v>
      </c>
      <c r="AW162"/>
      <c r="AX162"/>
      <c r="AY162"/>
      <c r="AZ162"/>
      <c r="BA162"/>
      <c r="BB162"/>
      <c r="BC162"/>
      <c r="BD162"/>
      <c r="BE162"/>
      <c r="BF162"/>
      <c r="BG162"/>
      <c r="BH162"/>
      <c r="BI162"/>
      <c r="BJ162"/>
      <c r="BK162"/>
      <c r="BL162"/>
    </row>
    <row r="163" spans="2:65" x14ac:dyDescent="0.3">
      <c r="B163" s="155" t="s">
        <v>34</v>
      </c>
      <c r="C163" s="156">
        <v>2018</v>
      </c>
      <c r="D163" s="155" t="s">
        <v>39</v>
      </c>
      <c r="E163" s="155">
        <v>139.4</v>
      </c>
      <c r="F163" s="155">
        <v>137.9</v>
      </c>
      <c r="G163" s="155">
        <v>136.19999999999999</v>
      </c>
      <c r="H163" s="155">
        <v>138.5</v>
      </c>
      <c r="J163" s="160" t="s">
        <v>162</v>
      </c>
      <c r="K163" s="75">
        <v>139.4</v>
      </c>
      <c r="L163" s="164">
        <v>1.3000000000000114E-2</v>
      </c>
      <c r="M163" s="57" t="s">
        <v>206</v>
      </c>
      <c r="O163" s="178" t="s">
        <v>162</v>
      </c>
      <c r="P163" s="164">
        <v>1.3000000000000114E-2</v>
      </c>
      <c r="Q163" s="16" t="s">
        <v>206</v>
      </c>
      <c r="R163" s="184">
        <v>1.3000000000000114E-2</v>
      </c>
      <c r="S163" s="179" t="s">
        <v>48</v>
      </c>
      <c r="X163" s="178" t="str">
        <f t="shared" si="6"/>
        <v>Jun 2018</v>
      </c>
      <c r="Y163" s="195">
        <v>137.9</v>
      </c>
      <c r="Z163" s="184">
        <v>5.0000000000000001E-3</v>
      </c>
      <c r="AA163" s="196" t="s">
        <v>206</v>
      </c>
      <c r="AC163" s="192" t="s">
        <v>162</v>
      </c>
      <c r="AD163" s="184">
        <v>5.0000000000000001E-3</v>
      </c>
      <c r="AE163" s="16" t="str">
        <f t="shared" si="9"/>
        <v>Pre-COVID</v>
      </c>
      <c r="AF163" s="184">
        <v>5.0000000000000001E-3</v>
      </c>
      <c r="AG163" s="185" t="s">
        <v>48</v>
      </c>
      <c r="AI163" s="178" t="str">
        <f t="shared" si="7"/>
        <v>Jun 2018</v>
      </c>
      <c r="AJ163" s="153">
        <v>136.19999999999999</v>
      </c>
      <c r="AK163" s="164">
        <v>1.9999999999998864E-3</v>
      </c>
      <c r="AL163" s="221" t="s">
        <v>206</v>
      </c>
      <c r="AN163" s="160" t="s">
        <v>162</v>
      </c>
      <c r="AO163" s="164">
        <v>1.9999999999998864E-3</v>
      </c>
      <c r="AP163" s="167" t="str">
        <f t="shared" si="10"/>
        <v>Pre-COVID</v>
      </c>
      <c r="AQ163" s="164">
        <f t="shared" si="11"/>
        <v>1.9999999999998864E-3</v>
      </c>
      <c r="AR163" s="217" t="str">
        <f t="shared" si="12"/>
        <v>-</v>
      </c>
      <c r="AW163"/>
      <c r="AX163"/>
      <c r="AY163"/>
      <c r="AZ163"/>
      <c r="BA163"/>
      <c r="BB163"/>
      <c r="BC163"/>
      <c r="BD163"/>
      <c r="BE163"/>
      <c r="BF163"/>
      <c r="BG163"/>
      <c r="BH163"/>
      <c r="BI163"/>
      <c r="BJ163"/>
      <c r="BK163"/>
      <c r="BL163"/>
    </row>
    <row r="164" spans="2:65" x14ac:dyDescent="0.3">
      <c r="B164" s="155" t="s">
        <v>34</v>
      </c>
      <c r="C164" s="156">
        <v>2018</v>
      </c>
      <c r="D164" s="155" t="s">
        <v>40</v>
      </c>
      <c r="E164" s="155">
        <v>141.4</v>
      </c>
      <c r="F164" s="155">
        <v>138.6</v>
      </c>
      <c r="G164" s="155">
        <v>137</v>
      </c>
      <c r="H164" s="155">
        <v>139.80000000000001</v>
      </c>
      <c r="J164" s="160" t="s">
        <v>163</v>
      </c>
      <c r="K164" s="75">
        <v>141.4</v>
      </c>
      <c r="L164" s="164">
        <v>0.02</v>
      </c>
      <c r="M164" s="57" t="s">
        <v>206</v>
      </c>
      <c r="O164" s="178" t="s">
        <v>163</v>
      </c>
      <c r="P164" s="164">
        <v>0.02</v>
      </c>
      <c r="Q164" s="16" t="s">
        <v>206</v>
      </c>
      <c r="R164" s="184">
        <v>0.02</v>
      </c>
      <c r="S164" s="179" t="s">
        <v>48</v>
      </c>
      <c r="X164" s="178" t="str">
        <f t="shared" si="6"/>
        <v>Jul 2018</v>
      </c>
      <c r="Y164" s="195">
        <v>138.6</v>
      </c>
      <c r="Z164" s="184">
        <v>6.9999999999998865E-3</v>
      </c>
      <c r="AA164" s="196" t="s">
        <v>206</v>
      </c>
      <c r="AC164" s="192" t="s">
        <v>163</v>
      </c>
      <c r="AD164" s="184">
        <v>6.9999999999998865E-3</v>
      </c>
      <c r="AE164" s="16" t="str">
        <f t="shared" si="9"/>
        <v>Pre-COVID</v>
      </c>
      <c r="AF164" s="184">
        <v>6.9999999999998865E-3</v>
      </c>
      <c r="AG164" s="185" t="s">
        <v>48</v>
      </c>
      <c r="AI164" s="178" t="str">
        <f t="shared" si="7"/>
        <v>Jul 2018</v>
      </c>
      <c r="AJ164" s="153">
        <v>137</v>
      </c>
      <c r="AK164" s="164">
        <v>8.0000000000001129E-3</v>
      </c>
      <c r="AL164" s="221" t="s">
        <v>206</v>
      </c>
      <c r="AN164" s="160" t="s">
        <v>163</v>
      </c>
      <c r="AO164" s="164">
        <v>8.0000000000001129E-3</v>
      </c>
      <c r="AP164" s="167" t="str">
        <f t="shared" si="10"/>
        <v>Pre-COVID</v>
      </c>
      <c r="AQ164" s="164">
        <f t="shared" si="11"/>
        <v>8.0000000000001129E-3</v>
      </c>
      <c r="AR164" s="217" t="str">
        <f t="shared" si="12"/>
        <v>-</v>
      </c>
      <c r="AW164"/>
      <c r="AX164"/>
      <c r="AY164"/>
      <c r="AZ164"/>
      <c r="BA164"/>
      <c r="BB164"/>
      <c r="BC164"/>
      <c r="BD164"/>
      <c r="BE164"/>
      <c r="BF164"/>
      <c r="BG164"/>
      <c r="BH164"/>
      <c r="BI164"/>
      <c r="BJ164"/>
      <c r="BK164"/>
      <c r="BL164"/>
    </row>
    <row r="165" spans="2:65" x14ac:dyDescent="0.3">
      <c r="B165" s="155" t="s">
        <v>34</v>
      </c>
      <c r="C165" s="156">
        <v>2018</v>
      </c>
      <c r="D165" s="155" t="s">
        <v>41</v>
      </c>
      <c r="E165" s="155">
        <v>141.69999999999999</v>
      </c>
      <c r="F165" s="155">
        <v>139.4</v>
      </c>
      <c r="G165" s="155">
        <v>137.69999999999999</v>
      </c>
      <c r="H165" s="155">
        <v>140.4</v>
      </c>
      <c r="J165" s="160" t="s">
        <v>164</v>
      </c>
      <c r="K165" s="75">
        <v>141.69999999999999</v>
      </c>
      <c r="L165" s="164">
        <v>2.9999999999998296E-3</v>
      </c>
      <c r="M165" s="57" t="s">
        <v>206</v>
      </c>
      <c r="O165" s="178" t="s">
        <v>164</v>
      </c>
      <c r="P165" s="164">
        <v>2.9999999999998296E-3</v>
      </c>
      <c r="Q165" s="16" t="s">
        <v>206</v>
      </c>
      <c r="R165" s="184">
        <v>2.9999999999998296E-3</v>
      </c>
      <c r="S165" s="179" t="s">
        <v>48</v>
      </c>
      <c r="X165" s="178" t="str">
        <f t="shared" si="6"/>
        <v>Aug 2018</v>
      </c>
      <c r="Y165" s="195">
        <v>139.4</v>
      </c>
      <c r="Z165" s="184">
        <v>8.0000000000001129E-3</v>
      </c>
      <c r="AA165" s="196" t="s">
        <v>206</v>
      </c>
      <c r="AC165" s="192" t="s">
        <v>164</v>
      </c>
      <c r="AD165" s="184">
        <v>8.0000000000001129E-3</v>
      </c>
      <c r="AE165" s="16" t="str">
        <f t="shared" si="9"/>
        <v>Pre-COVID</v>
      </c>
      <c r="AF165" s="184">
        <v>8.0000000000001129E-3</v>
      </c>
      <c r="AG165" s="185" t="s">
        <v>48</v>
      </c>
      <c r="AI165" s="178" t="str">
        <f t="shared" si="7"/>
        <v>Aug 2018</v>
      </c>
      <c r="AJ165" s="153">
        <v>137.69999999999999</v>
      </c>
      <c r="AK165" s="164">
        <v>6.9999999999998865E-3</v>
      </c>
      <c r="AL165" s="221" t="s">
        <v>206</v>
      </c>
      <c r="AN165" s="160" t="s">
        <v>164</v>
      </c>
      <c r="AO165" s="164">
        <v>6.9999999999998865E-3</v>
      </c>
      <c r="AP165" s="167" t="str">
        <f t="shared" si="10"/>
        <v>Pre-COVID</v>
      </c>
      <c r="AQ165" s="164">
        <f t="shared" si="11"/>
        <v>6.9999999999998865E-3</v>
      </c>
      <c r="AR165" s="217" t="str">
        <f t="shared" si="12"/>
        <v>-</v>
      </c>
      <c r="AW165"/>
      <c r="AX165"/>
      <c r="AY165"/>
      <c r="AZ165"/>
      <c r="BA165"/>
      <c r="BB165"/>
      <c r="BC165"/>
      <c r="BD165"/>
      <c r="BE165"/>
      <c r="BF165"/>
      <c r="BG165"/>
      <c r="BH165"/>
      <c r="BI165"/>
      <c r="BJ165"/>
      <c r="BK165"/>
      <c r="BL165"/>
    </row>
    <row r="166" spans="2:65" x14ac:dyDescent="0.3">
      <c r="B166" s="155" t="s">
        <v>34</v>
      </c>
      <c r="C166" s="156">
        <v>2018</v>
      </c>
      <c r="D166" s="155" t="s">
        <v>42</v>
      </c>
      <c r="E166" s="155">
        <v>140.4</v>
      </c>
      <c r="F166" s="155">
        <v>139.69999999999999</v>
      </c>
      <c r="G166" s="155">
        <v>138.4</v>
      </c>
      <c r="H166" s="155">
        <v>140.19999999999999</v>
      </c>
      <c r="J166" s="160" t="s">
        <v>165</v>
      </c>
      <c r="K166" s="75">
        <v>140.4</v>
      </c>
      <c r="L166" s="164">
        <v>-1.2999999999999829E-2</v>
      </c>
      <c r="M166" s="57" t="s">
        <v>206</v>
      </c>
      <c r="O166" s="178" t="s">
        <v>165</v>
      </c>
      <c r="P166" s="164">
        <v>-1.2999999999999829E-2</v>
      </c>
      <c r="Q166" s="16" t="s">
        <v>206</v>
      </c>
      <c r="R166" s="184">
        <v>-1.2999999999999829E-2</v>
      </c>
      <c r="S166" s="179" t="s">
        <v>48</v>
      </c>
      <c r="X166" s="178" t="str">
        <f t="shared" si="6"/>
        <v>Sep 2018</v>
      </c>
      <c r="Y166" s="195">
        <v>139.69999999999999</v>
      </c>
      <c r="Z166" s="184">
        <v>2.9999999999998296E-3</v>
      </c>
      <c r="AA166" s="196" t="s">
        <v>206</v>
      </c>
      <c r="AC166" s="192" t="s">
        <v>165</v>
      </c>
      <c r="AD166" s="184">
        <v>2.9999999999998296E-3</v>
      </c>
      <c r="AE166" s="16" t="str">
        <f t="shared" si="9"/>
        <v>Pre-COVID</v>
      </c>
      <c r="AF166" s="184">
        <v>2.9999999999998296E-3</v>
      </c>
      <c r="AG166" s="185" t="s">
        <v>48</v>
      </c>
      <c r="AI166" s="178" t="str">
        <f t="shared" si="7"/>
        <v>Sep 2018</v>
      </c>
      <c r="AJ166" s="153">
        <v>138.4</v>
      </c>
      <c r="AK166" s="164">
        <v>7.0000000000001701E-3</v>
      </c>
      <c r="AL166" s="221" t="s">
        <v>206</v>
      </c>
      <c r="AN166" s="160" t="s">
        <v>165</v>
      </c>
      <c r="AO166" s="164">
        <v>7.0000000000001701E-3</v>
      </c>
      <c r="AP166" s="167" t="str">
        <f t="shared" si="10"/>
        <v>Pre-COVID</v>
      </c>
      <c r="AQ166" s="164">
        <f t="shared" si="11"/>
        <v>7.0000000000001701E-3</v>
      </c>
      <c r="AR166" s="217" t="str">
        <f t="shared" si="12"/>
        <v>-</v>
      </c>
      <c r="AW166"/>
      <c r="AX166"/>
      <c r="AY166"/>
      <c r="AZ166"/>
      <c r="BA166"/>
      <c r="BB166"/>
      <c r="BC166"/>
      <c r="BD166"/>
      <c r="BE166"/>
      <c r="BF166"/>
      <c r="BG166"/>
      <c r="BH166"/>
      <c r="BI166"/>
      <c r="BJ166"/>
      <c r="BK166"/>
      <c r="BL166"/>
    </row>
    <row r="167" spans="2:65" x14ac:dyDescent="0.3">
      <c r="B167" s="155" t="s">
        <v>34</v>
      </c>
      <c r="C167" s="156">
        <v>2018</v>
      </c>
      <c r="D167" s="155" t="s">
        <v>43</v>
      </c>
      <c r="E167" s="155">
        <v>139.69999999999999</v>
      </c>
      <c r="F167" s="155">
        <v>142.19999999999999</v>
      </c>
      <c r="G167" s="155">
        <v>142.1</v>
      </c>
      <c r="H167" s="155">
        <v>140.80000000000001</v>
      </c>
      <c r="J167" s="160" t="s">
        <v>166</v>
      </c>
      <c r="K167" s="75">
        <v>139.69999999999999</v>
      </c>
      <c r="L167" s="164">
        <v>-7.0000000000001701E-3</v>
      </c>
      <c r="M167" s="57" t="s">
        <v>206</v>
      </c>
      <c r="O167" s="178" t="s">
        <v>166</v>
      </c>
      <c r="P167" s="164">
        <v>-7.0000000000001701E-3</v>
      </c>
      <c r="Q167" s="16" t="s">
        <v>206</v>
      </c>
      <c r="R167" s="184">
        <v>-7.0000000000001701E-3</v>
      </c>
      <c r="S167" s="179" t="s">
        <v>48</v>
      </c>
      <c r="X167" s="178" t="str">
        <f t="shared" si="6"/>
        <v>Oct 2018</v>
      </c>
      <c r="Y167" s="195">
        <v>142.19999999999999</v>
      </c>
      <c r="Z167" s="184">
        <v>2.5000000000000001E-2</v>
      </c>
      <c r="AA167" s="196" t="s">
        <v>206</v>
      </c>
      <c r="AC167" s="192" t="s">
        <v>166</v>
      </c>
      <c r="AD167" s="184">
        <v>2.5000000000000001E-2</v>
      </c>
      <c r="AE167" s="16" t="str">
        <f t="shared" si="9"/>
        <v>Pre-COVID</v>
      </c>
      <c r="AF167" s="184">
        <v>2.5000000000000001E-2</v>
      </c>
      <c r="AG167" s="185" t="s">
        <v>48</v>
      </c>
      <c r="AI167" s="178" t="str">
        <f t="shared" si="7"/>
        <v>Oct 2018</v>
      </c>
      <c r="AJ167" s="153">
        <v>142.1</v>
      </c>
      <c r="AK167" s="164">
        <v>3.6999999999999887E-2</v>
      </c>
      <c r="AL167" s="221" t="s">
        <v>206</v>
      </c>
      <c r="AN167" s="160" t="s">
        <v>166</v>
      </c>
      <c r="AO167" s="164">
        <v>3.6999999999999887E-2</v>
      </c>
      <c r="AP167" s="167" t="str">
        <f t="shared" si="10"/>
        <v>Pre-COVID</v>
      </c>
      <c r="AQ167" s="164">
        <f t="shared" si="11"/>
        <v>3.6999999999999887E-2</v>
      </c>
      <c r="AR167" s="217" t="str">
        <f t="shared" si="12"/>
        <v>-</v>
      </c>
      <c r="AW167"/>
      <c r="AX167"/>
      <c r="AY167"/>
      <c r="AZ167"/>
      <c r="BA167"/>
      <c r="BB167"/>
      <c r="BC167"/>
      <c r="BD167"/>
      <c r="BE167"/>
      <c r="BF167"/>
      <c r="BG167"/>
      <c r="BH167"/>
      <c r="BI167"/>
      <c r="BJ167"/>
      <c r="BK167"/>
      <c r="BL167"/>
    </row>
    <row r="168" spans="2:65" x14ac:dyDescent="0.3">
      <c r="B168" s="155" t="s">
        <v>34</v>
      </c>
      <c r="C168" s="156">
        <v>2018</v>
      </c>
      <c r="D168" s="155" t="s">
        <v>45</v>
      </c>
      <c r="E168" s="155">
        <v>139.69999999999999</v>
      </c>
      <c r="F168" s="155">
        <v>142.19999999999999</v>
      </c>
      <c r="G168" s="155">
        <v>142.1</v>
      </c>
      <c r="H168" s="155">
        <v>140.80000000000001</v>
      </c>
      <c r="J168" s="160" t="s">
        <v>167</v>
      </c>
      <c r="K168" s="75">
        <v>139.69999999999999</v>
      </c>
      <c r="L168" s="164">
        <v>0</v>
      </c>
      <c r="M168" s="57" t="s">
        <v>206</v>
      </c>
      <c r="O168" s="178" t="s">
        <v>167</v>
      </c>
      <c r="P168" s="164">
        <v>0</v>
      </c>
      <c r="Q168" s="16" t="s">
        <v>206</v>
      </c>
      <c r="R168" s="184">
        <v>0</v>
      </c>
      <c r="S168" s="179" t="s">
        <v>48</v>
      </c>
      <c r="X168" s="178" t="str">
        <f t="shared" si="6"/>
        <v>Nov 2018</v>
      </c>
      <c r="Y168" s="195">
        <v>142.19999999999999</v>
      </c>
      <c r="Z168" s="184">
        <v>0</v>
      </c>
      <c r="AA168" s="196" t="s">
        <v>206</v>
      </c>
      <c r="AC168" s="192" t="s">
        <v>167</v>
      </c>
      <c r="AD168" s="184">
        <v>0</v>
      </c>
      <c r="AE168" s="16" t="str">
        <f t="shared" si="9"/>
        <v>Pre-COVID</v>
      </c>
      <c r="AF168" s="184">
        <v>0</v>
      </c>
      <c r="AG168" s="185" t="s">
        <v>48</v>
      </c>
      <c r="AI168" s="178" t="str">
        <f t="shared" si="7"/>
        <v>Nov 2018</v>
      </c>
      <c r="AJ168" s="153">
        <v>142.1</v>
      </c>
      <c r="AK168" s="164">
        <v>0</v>
      </c>
      <c r="AL168" s="221" t="s">
        <v>206</v>
      </c>
      <c r="AN168" s="160" t="s">
        <v>167</v>
      </c>
      <c r="AO168" s="164">
        <v>0</v>
      </c>
      <c r="AP168" s="167" t="str">
        <f t="shared" si="10"/>
        <v>Pre-COVID</v>
      </c>
      <c r="AQ168" s="164">
        <f t="shared" si="11"/>
        <v>0</v>
      </c>
      <c r="AR168" s="217" t="str">
        <f t="shared" si="12"/>
        <v>-</v>
      </c>
      <c r="AW168"/>
      <c r="AX168"/>
      <c r="AY168"/>
      <c r="AZ168"/>
      <c r="BA168"/>
      <c r="BB168"/>
      <c r="BC168"/>
      <c r="BD168"/>
      <c r="BE168"/>
      <c r="BF168"/>
      <c r="BG168"/>
      <c r="BH168"/>
      <c r="BI168"/>
      <c r="BJ168"/>
      <c r="BK168"/>
      <c r="BL168"/>
    </row>
    <row r="169" spans="2:65" x14ac:dyDescent="0.3">
      <c r="B169" s="155" t="s">
        <v>34</v>
      </c>
      <c r="C169" s="156">
        <v>2018</v>
      </c>
      <c r="D169" s="155" t="s">
        <v>46</v>
      </c>
      <c r="E169" s="155">
        <v>138.19999999999999</v>
      </c>
      <c r="F169" s="155">
        <v>143.19999999999999</v>
      </c>
      <c r="G169" s="155">
        <v>144.9</v>
      </c>
      <c r="H169" s="155">
        <v>140.1</v>
      </c>
      <c r="J169" s="160" t="s">
        <v>168</v>
      </c>
      <c r="K169" s="75">
        <v>138.19999999999999</v>
      </c>
      <c r="L169" s="164">
        <v>-1.4999999999999999E-2</v>
      </c>
      <c r="M169" s="57" t="s">
        <v>206</v>
      </c>
      <c r="O169" s="178" t="s">
        <v>168</v>
      </c>
      <c r="P169" s="164">
        <v>-1.4999999999999999E-2</v>
      </c>
      <c r="Q169" s="16" t="s">
        <v>206</v>
      </c>
      <c r="R169" s="184">
        <v>-1.4999999999999999E-2</v>
      </c>
      <c r="S169" s="179" t="s">
        <v>48</v>
      </c>
      <c r="X169" s="178" t="str">
        <f t="shared" si="6"/>
        <v>Dec 2018</v>
      </c>
      <c r="Y169" s="195">
        <v>143.19999999999999</v>
      </c>
      <c r="Z169" s="184">
        <v>0.01</v>
      </c>
      <c r="AA169" s="196" t="s">
        <v>206</v>
      </c>
      <c r="AC169" s="192" t="s">
        <v>168</v>
      </c>
      <c r="AD169" s="184">
        <v>0.01</v>
      </c>
      <c r="AE169" s="16" t="str">
        <f t="shared" si="9"/>
        <v>Pre-COVID</v>
      </c>
      <c r="AF169" s="184">
        <v>0.01</v>
      </c>
      <c r="AG169" s="185" t="s">
        <v>48</v>
      </c>
      <c r="AI169" s="178" t="str">
        <f t="shared" si="7"/>
        <v>Dec 2018</v>
      </c>
      <c r="AJ169" s="153">
        <v>144.9</v>
      </c>
      <c r="AK169" s="164">
        <v>2.8000000000000115E-2</v>
      </c>
      <c r="AL169" s="221" t="s">
        <v>206</v>
      </c>
      <c r="AN169" s="160" t="s">
        <v>168</v>
      </c>
      <c r="AO169" s="164">
        <v>2.8000000000000115E-2</v>
      </c>
      <c r="AP169" s="167" t="str">
        <f t="shared" si="10"/>
        <v>Pre-COVID</v>
      </c>
      <c r="AQ169" s="164">
        <f t="shared" si="11"/>
        <v>2.8000000000000115E-2</v>
      </c>
      <c r="AR169" s="217" t="str">
        <f t="shared" si="12"/>
        <v>-</v>
      </c>
      <c r="AW169"/>
      <c r="AX169"/>
      <c r="AY169"/>
      <c r="AZ169"/>
      <c r="BA169"/>
      <c r="BB169"/>
      <c r="BC169"/>
      <c r="BD169"/>
      <c r="BE169"/>
      <c r="BF169"/>
      <c r="BG169"/>
      <c r="BH169"/>
      <c r="BI169"/>
      <c r="BJ169"/>
      <c r="BK169"/>
      <c r="BL169"/>
    </row>
    <row r="170" spans="2:65" x14ac:dyDescent="0.3">
      <c r="B170" s="155" t="s">
        <v>34</v>
      </c>
      <c r="C170" s="156">
        <v>2019</v>
      </c>
      <c r="D170" s="155" t="s">
        <v>31</v>
      </c>
      <c r="E170" s="155">
        <v>137.4</v>
      </c>
      <c r="F170" s="155">
        <v>143.6</v>
      </c>
      <c r="G170" s="155">
        <v>145.1</v>
      </c>
      <c r="H170" s="155">
        <v>139.6</v>
      </c>
      <c r="J170" s="160" t="s">
        <v>169</v>
      </c>
      <c r="K170" s="75">
        <v>137.4</v>
      </c>
      <c r="L170" s="164">
        <v>-7.9999999999998302E-3</v>
      </c>
      <c r="M170" s="57" t="s">
        <v>206</v>
      </c>
      <c r="O170" s="178" t="s">
        <v>169</v>
      </c>
      <c r="P170" s="164">
        <v>-7.9999999999998302E-3</v>
      </c>
      <c r="Q170" s="16" t="s">
        <v>206</v>
      </c>
      <c r="R170" s="184">
        <v>-7.9999999999998302E-3</v>
      </c>
      <c r="S170" s="179" t="s">
        <v>48</v>
      </c>
      <c r="X170" s="178" t="str">
        <f t="shared" si="6"/>
        <v>Jan 2019</v>
      </c>
      <c r="Y170" s="195">
        <v>143.6</v>
      </c>
      <c r="Z170" s="184">
        <v>4.0000000000000565E-3</v>
      </c>
      <c r="AA170" s="196" t="s">
        <v>206</v>
      </c>
      <c r="AC170" s="192" t="s">
        <v>169</v>
      </c>
      <c r="AD170" s="184">
        <v>4.0000000000000565E-3</v>
      </c>
      <c r="AE170" s="16" t="str">
        <f t="shared" si="9"/>
        <v>Pre-COVID</v>
      </c>
      <c r="AF170" s="184">
        <v>4.0000000000000565E-3</v>
      </c>
      <c r="AG170" s="185" t="s">
        <v>48</v>
      </c>
      <c r="AI170" s="178" t="str">
        <f t="shared" si="7"/>
        <v>Jan 2019</v>
      </c>
      <c r="AJ170" s="153">
        <v>145.1</v>
      </c>
      <c r="AK170" s="164">
        <v>1.9999999999998864E-3</v>
      </c>
      <c r="AL170" s="221" t="s">
        <v>206</v>
      </c>
      <c r="AN170" s="160" t="s">
        <v>169</v>
      </c>
      <c r="AO170" s="164">
        <v>1.9999999999998864E-3</v>
      </c>
      <c r="AP170" s="167" t="str">
        <f t="shared" si="10"/>
        <v>Pre-COVID</v>
      </c>
      <c r="AQ170" s="164">
        <f t="shared" si="11"/>
        <v>1.9999999999998864E-3</v>
      </c>
      <c r="AR170" s="217" t="str">
        <f t="shared" si="12"/>
        <v>-</v>
      </c>
      <c r="AW170"/>
      <c r="AX170"/>
      <c r="AY170"/>
      <c r="AZ170"/>
      <c r="BA170"/>
      <c r="BB170"/>
      <c r="BC170"/>
      <c r="BD170"/>
      <c r="BE170"/>
      <c r="BF170"/>
      <c r="BG170"/>
      <c r="BH170"/>
      <c r="BI170"/>
      <c r="BJ170"/>
      <c r="BK170"/>
      <c r="BL170"/>
    </row>
    <row r="171" spans="2:65" x14ac:dyDescent="0.3">
      <c r="B171" s="155" t="s">
        <v>34</v>
      </c>
      <c r="C171" s="156">
        <v>2019</v>
      </c>
      <c r="D171" s="155" t="s">
        <v>35</v>
      </c>
      <c r="E171" s="155">
        <v>137.5</v>
      </c>
      <c r="F171" s="155">
        <v>143.69999999999999</v>
      </c>
      <c r="G171" s="155">
        <v>145.6</v>
      </c>
      <c r="H171" s="155">
        <v>139.9</v>
      </c>
      <c r="J171" s="160" t="s">
        <v>170</v>
      </c>
      <c r="K171" s="75">
        <v>137.5</v>
      </c>
      <c r="L171" s="164">
        <v>9.9999999999994321E-4</v>
      </c>
      <c r="M171" s="57" t="s">
        <v>206</v>
      </c>
      <c r="O171" s="178" t="s">
        <v>170</v>
      </c>
      <c r="P171" s="164">
        <v>9.9999999999994321E-4</v>
      </c>
      <c r="Q171" s="16" t="s">
        <v>206</v>
      </c>
      <c r="R171" s="184">
        <v>9.9999999999994321E-4</v>
      </c>
      <c r="S171" s="179" t="s">
        <v>48</v>
      </c>
      <c r="X171" s="178" t="str">
        <f t="shared" si="6"/>
        <v>Feb 2019</v>
      </c>
      <c r="Y171" s="195">
        <v>143.69999999999999</v>
      </c>
      <c r="Z171" s="184">
        <v>9.9999999999994321E-4</v>
      </c>
      <c r="AA171" s="196" t="s">
        <v>206</v>
      </c>
      <c r="AC171" s="192" t="s">
        <v>170</v>
      </c>
      <c r="AD171" s="184">
        <v>9.9999999999994321E-4</v>
      </c>
      <c r="AE171" s="16" t="str">
        <f t="shared" si="9"/>
        <v>Pre-COVID</v>
      </c>
      <c r="AF171" s="184">
        <v>9.9999999999994321E-4</v>
      </c>
      <c r="AG171" s="185" t="s">
        <v>48</v>
      </c>
      <c r="AI171" s="178" t="str">
        <f t="shared" si="7"/>
        <v>Feb 2019</v>
      </c>
      <c r="AJ171" s="153">
        <v>145.6</v>
      </c>
      <c r="AK171" s="164">
        <v>5.0000000000000001E-3</v>
      </c>
      <c r="AL171" s="221" t="s">
        <v>206</v>
      </c>
      <c r="AN171" s="160" t="s">
        <v>170</v>
      </c>
      <c r="AO171" s="164">
        <v>5.0000000000000001E-3</v>
      </c>
      <c r="AP171" s="167" t="str">
        <f t="shared" si="10"/>
        <v>Pre-COVID</v>
      </c>
      <c r="AQ171" s="164">
        <f t="shared" si="11"/>
        <v>5.0000000000000001E-3</v>
      </c>
      <c r="AR171" s="217" t="str">
        <f t="shared" si="12"/>
        <v>-</v>
      </c>
      <c r="AW171"/>
      <c r="AX171"/>
      <c r="AY171"/>
      <c r="AZ171"/>
      <c r="BA171"/>
      <c r="BB171"/>
      <c r="BC171"/>
      <c r="BD171"/>
      <c r="BE171"/>
      <c r="BF171"/>
      <c r="BG171"/>
      <c r="BH171"/>
      <c r="BI171"/>
      <c r="BJ171"/>
      <c r="BK171"/>
      <c r="BL171"/>
    </row>
    <row r="172" spans="2:65" x14ac:dyDescent="0.3">
      <c r="B172" s="155" t="s">
        <v>34</v>
      </c>
      <c r="C172" s="156">
        <v>2019</v>
      </c>
      <c r="D172" s="155" t="s">
        <v>36</v>
      </c>
      <c r="E172" s="155">
        <v>138.1</v>
      </c>
      <c r="F172" s="155">
        <v>143.80000000000001</v>
      </c>
      <c r="G172" s="155">
        <v>146.19999999999999</v>
      </c>
      <c r="H172" s="155">
        <v>140.4</v>
      </c>
      <c r="J172" s="160" t="s">
        <v>171</v>
      </c>
      <c r="K172" s="75">
        <v>138.1</v>
      </c>
      <c r="L172" s="164">
        <v>5.9999999999999429E-3</v>
      </c>
      <c r="M172" s="57" t="s">
        <v>206</v>
      </c>
      <c r="O172" s="178" t="s">
        <v>171</v>
      </c>
      <c r="P172" s="164">
        <v>5.9999999999999429E-3</v>
      </c>
      <c r="Q172" s="16" t="s">
        <v>206</v>
      </c>
      <c r="R172" s="184">
        <v>5.9999999999999429E-3</v>
      </c>
      <c r="S172" s="179" t="s">
        <v>48</v>
      </c>
      <c r="X172" s="178" t="str">
        <f t="shared" si="6"/>
        <v>Mar 2019</v>
      </c>
      <c r="Y172" s="195">
        <v>143.80000000000001</v>
      </c>
      <c r="Z172" s="184">
        <v>1.0000000000002273E-3</v>
      </c>
      <c r="AA172" s="196" t="s">
        <v>206</v>
      </c>
      <c r="AC172" s="192" t="s">
        <v>171</v>
      </c>
      <c r="AD172" s="184">
        <v>1.0000000000002273E-3</v>
      </c>
      <c r="AE172" s="16" t="str">
        <f t="shared" si="9"/>
        <v>Pre-COVID</v>
      </c>
      <c r="AF172" s="184">
        <v>1.0000000000002273E-3</v>
      </c>
      <c r="AG172" s="185" t="s">
        <v>48</v>
      </c>
      <c r="AI172" s="178" t="str">
        <f t="shared" si="7"/>
        <v>Mar 2019</v>
      </c>
      <c r="AJ172" s="153">
        <v>146.19999999999999</v>
      </c>
      <c r="AK172" s="164">
        <v>5.9999999999999429E-3</v>
      </c>
      <c r="AL172" s="221" t="s">
        <v>206</v>
      </c>
      <c r="AN172" s="160" t="s">
        <v>171</v>
      </c>
      <c r="AO172" s="164">
        <v>5.9999999999999429E-3</v>
      </c>
      <c r="AP172" s="167" t="str">
        <f t="shared" si="10"/>
        <v>Pre-COVID</v>
      </c>
      <c r="AQ172" s="164">
        <f t="shared" si="11"/>
        <v>5.9999999999999429E-3</v>
      </c>
      <c r="AR172" s="217" t="str">
        <f t="shared" si="12"/>
        <v>-</v>
      </c>
      <c r="AW172"/>
      <c r="AX172"/>
      <c r="AY172"/>
      <c r="AZ172"/>
      <c r="BA172"/>
      <c r="BB172"/>
      <c r="BC172"/>
      <c r="BD172"/>
      <c r="BE172"/>
      <c r="BF172"/>
      <c r="BG172"/>
      <c r="BH172"/>
      <c r="BI172"/>
      <c r="BJ172"/>
      <c r="BK172"/>
      <c r="BL172"/>
    </row>
    <row r="173" spans="2:65" x14ac:dyDescent="0.3">
      <c r="B173" s="155" t="s">
        <v>34</v>
      </c>
      <c r="C173" s="156">
        <v>2019</v>
      </c>
      <c r="D173" s="155" t="s">
        <v>37</v>
      </c>
      <c r="E173" s="155">
        <v>139.5</v>
      </c>
      <c r="F173" s="155">
        <v>143.75</v>
      </c>
      <c r="G173" s="155">
        <v>146.55000000000001</v>
      </c>
      <c r="H173" s="155">
        <v>141.19999999999999</v>
      </c>
      <c r="J173" s="160" t="s">
        <v>172</v>
      </c>
      <c r="K173" s="75">
        <v>139.5</v>
      </c>
      <c r="L173" s="164">
        <v>1.4000000000000058E-2</v>
      </c>
      <c r="M173" s="57" t="s">
        <v>206</v>
      </c>
      <c r="O173" s="178" t="s">
        <v>172</v>
      </c>
      <c r="P173" s="164">
        <v>1.4000000000000058E-2</v>
      </c>
      <c r="Q173" s="16" t="s">
        <v>206</v>
      </c>
      <c r="R173" s="184">
        <v>1.4000000000000058E-2</v>
      </c>
      <c r="S173" s="179" t="s">
        <v>48</v>
      </c>
      <c r="X173" s="178" t="str">
        <f t="shared" si="6"/>
        <v>Apr 2019</v>
      </c>
      <c r="Y173" s="195">
        <v>143.75</v>
      </c>
      <c r="Z173" s="184">
        <v>-5.0000000000011363E-4</v>
      </c>
      <c r="AA173" s="196" t="s">
        <v>206</v>
      </c>
      <c r="AC173" s="192" t="s">
        <v>172</v>
      </c>
      <c r="AD173" s="184">
        <v>-5.0000000000011363E-4</v>
      </c>
      <c r="AE173" s="16" t="str">
        <f t="shared" si="9"/>
        <v>Pre-COVID</v>
      </c>
      <c r="AF173" s="184">
        <v>-5.0000000000011363E-4</v>
      </c>
      <c r="AG173" s="185" t="s">
        <v>48</v>
      </c>
      <c r="AI173" s="178" t="str">
        <f t="shared" si="7"/>
        <v>Apr 2019</v>
      </c>
      <c r="AJ173" s="153">
        <v>146.55000000000001</v>
      </c>
      <c r="AK173" s="164">
        <v>3.5000000000002273E-3</v>
      </c>
      <c r="AL173" s="221" t="s">
        <v>206</v>
      </c>
      <c r="AN173" s="160" t="s">
        <v>172</v>
      </c>
      <c r="AO173" s="164">
        <v>3.5000000000002273E-3</v>
      </c>
      <c r="AP173" s="167" t="str">
        <f t="shared" si="10"/>
        <v>Pre-COVID</v>
      </c>
      <c r="AQ173" s="164">
        <f t="shared" si="11"/>
        <v>3.5000000000002273E-3</v>
      </c>
      <c r="AR173" s="217" t="str">
        <f t="shared" si="12"/>
        <v>-</v>
      </c>
      <c r="AW173"/>
      <c r="AX173"/>
      <c r="AY173"/>
      <c r="AZ173"/>
      <c r="BA173"/>
      <c r="BB173"/>
      <c r="BC173"/>
      <c r="BD173"/>
      <c r="BE173"/>
      <c r="BF173"/>
      <c r="BG173"/>
      <c r="BH173"/>
      <c r="BI173"/>
      <c r="BJ173"/>
      <c r="BK173"/>
      <c r="BL173"/>
    </row>
    <row r="174" spans="2:65" x14ac:dyDescent="0.3">
      <c r="B174" s="155" t="s">
        <v>34</v>
      </c>
      <c r="C174" s="156">
        <v>2019</v>
      </c>
      <c r="D174" s="155" t="s">
        <v>38</v>
      </c>
      <c r="E174" s="155">
        <v>140.9</v>
      </c>
      <c r="F174" s="155">
        <v>143.69999999999999</v>
      </c>
      <c r="G174" s="155">
        <v>146.9</v>
      </c>
      <c r="H174" s="155">
        <v>142</v>
      </c>
      <c r="J174" s="160" t="s">
        <v>173</v>
      </c>
      <c r="K174" s="75">
        <v>140.9</v>
      </c>
      <c r="L174" s="164">
        <v>1.4000000000000058E-2</v>
      </c>
      <c r="M174" s="57" t="s">
        <v>206</v>
      </c>
      <c r="O174" s="178" t="s">
        <v>173</v>
      </c>
      <c r="P174" s="164">
        <v>1.4000000000000058E-2</v>
      </c>
      <c r="Q174" s="16" t="s">
        <v>206</v>
      </c>
      <c r="R174" s="184">
        <v>1.4000000000000058E-2</v>
      </c>
      <c r="S174" s="179" t="s">
        <v>48</v>
      </c>
      <c r="X174" s="178" t="str">
        <f t="shared" si="6"/>
        <v>May 2019</v>
      </c>
      <c r="Y174" s="195">
        <v>143.69999999999999</v>
      </c>
      <c r="Z174" s="184">
        <v>-5.0000000000011363E-4</v>
      </c>
      <c r="AA174" s="196" t="s">
        <v>206</v>
      </c>
      <c r="AC174" s="192" t="s">
        <v>173</v>
      </c>
      <c r="AD174" s="184">
        <v>-5.0000000000011363E-4</v>
      </c>
      <c r="AE174" s="16" t="str">
        <f t="shared" si="9"/>
        <v>Pre-COVID</v>
      </c>
      <c r="AF174" s="184">
        <v>-5.0000000000011363E-4</v>
      </c>
      <c r="AG174" s="185" t="s">
        <v>48</v>
      </c>
      <c r="AI174" s="178" t="str">
        <f t="shared" si="7"/>
        <v>May 2019</v>
      </c>
      <c r="AJ174" s="153">
        <v>146.9</v>
      </c>
      <c r="AK174" s="164">
        <v>3.4999999999999433E-3</v>
      </c>
      <c r="AL174" s="221" t="s">
        <v>206</v>
      </c>
      <c r="AN174" s="160" t="s">
        <v>173</v>
      </c>
      <c r="AO174" s="164">
        <v>3.4999999999999433E-3</v>
      </c>
      <c r="AP174" s="167" t="str">
        <f t="shared" si="10"/>
        <v>Pre-COVID</v>
      </c>
      <c r="AQ174" s="164">
        <f t="shared" si="11"/>
        <v>3.4999999999999433E-3</v>
      </c>
      <c r="AR174" s="217" t="str">
        <f t="shared" si="12"/>
        <v>-</v>
      </c>
      <c r="AW174"/>
      <c r="AX174"/>
      <c r="AY174"/>
      <c r="AZ174"/>
      <c r="BA174"/>
      <c r="BB174"/>
      <c r="BC174"/>
      <c r="BD174"/>
      <c r="BE174"/>
      <c r="BF174"/>
      <c r="BG174"/>
      <c r="BH174"/>
      <c r="BI174"/>
      <c r="BJ174"/>
      <c r="BK174"/>
      <c r="BL174"/>
    </row>
    <row r="175" spans="2:65" x14ac:dyDescent="0.3">
      <c r="B175" s="155" t="s">
        <v>34</v>
      </c>
      <c r="C175" s="156">
        <v>2019</v>
      </c>
      <c r="D175" s="155" t="s">
        <v>39</v>
      </c>
      <c r="E175" s="155">
        <v>142.69999999999999</v>
      </c>
      <c r="F175" s="155">
        <v>143.80000000000001</v>
      </c>
      <c r="G175" s="155">
        <v>147.4</v>
      </c>
      <c r="H175" s="155">
        <v>142.9</v>
      </c>
      <c r="J175" s="160" t="s">
        <v>174</v>
      </c>
      <c r="K175" s="75">
        <v>142.69999999999999</v>
      </c>
      <c r="L175" s="164">
        <v>1.7999999999999829E-2</v>
      </c>
      <c r="M175" s="57" t="s">
        <v>206</v>
      </c>
      <c r="O175" s="178" t="s">
        <v>174</v>
      </c>
      <c r="P175" s="164">
        <v>1.7999999999999829E-2</v>
      </c>
      <c r="Q175" s="16" t="s">
        <v>206</v>
      </c>
      <c r="R175" s="184">
        <v>1.7999999999999829E-2</v>
      </c>
      <c r="S175" s="179" t="s">
        <v>48</v>
      </c>
      <c r="X175" s="178" t="str">
        <f t="shared" si="6"/>
        <v>Jun 2019</v>
      </c>
      <c r="Y175" s="195">
        <v>143.80000000000001</v>
      </c>
      <c r="Z175" s="184">
        <v>1.0000000000002273E-3</v>
      </c>
      <c r="AA175" s="196" t="s">
        <v>206</v>
      </c>
      <c r="AC175" s="192" t="s">
        <v>174</v>
      </c>
      <c r="AD175" s="184">
        <v>1.0000000000002273E-3</v>
      </c>
      <c r="AE175" s="16" t="str">
        <f t="shared" si="9"/>
        <v>Pre-COVID</v>
      </c>
      <c r="AF175" s="184">
        <v>1.0000000000002273E-3</v>
      </c>
      <c r="AG175" s="185" t="s">
        <v>48</v>
      </c>
      <c r="AI175" s="178" t="str">
        <f t="shared" si="7"/>
        <v>Jun 2019</v>
      </c>
      <c r="AJ175" s="153">
        <v>147.4</v>
      </c>
      <c r="AK175" s="164">
        <v>5.0000000000000001E-3</v>
      </c>
      <c r="AL175" s="221" t="s">
        <v>206</v>
      </c>
      <c r="AN175" s="160" t="s">
        <v>174</v>
      </c>
      <c r="AO175" s="164">
        <v>5.0000000000000001E-3</v>
      </c>
      <c r="AP175" s="167" t="str">
        <f t="shared" si="10"/>
        <v>Pre-COVID</v>
      </c>
      <c r="AQ175" s="164">
        <f t="shared" si="11"/>
        <v>5.0000000000000001E-3</v>
      </c>
      <c r="AR175" s="217" t="str">
        <f t="shared" si="12"/>
        <v>-</v>
      </c>
    </row>
    <row r="176" spans="2:65" x14ac:dyDescent="0.3">
      <c r="B176" s="155" t="s">
        <v>34</v>
      </c>
      <c r="C176" s="156">
        <v>2019</v>
      </c>
      <c r="D176" s="155" t="s">
        <v>40</v>
      </c>
      <c r="E176" s="155">
        <v>144.69999999999999</v>
      </c>
      <c r="F176" s="155">
        <v>144.19999999999999</v>
      </c>
      <c r="G176" s="155">
        <v>147.9</v>
      </c>
      <c r="H176" s="155">
        <v>144.19999999999999</v>
      </c>
      <c r="J176" s="160" t="s">
        <v>175</v>
      </c>
      <c r="K176" s="75">
        <v>144.69999999999999</v>
      </c>
      <c r="L176" s="164">
        <v>0.02</v>
      </c>
      <c r="M176" s="57" t="s">
        <v>206</v>
      </c>
      <c r="O176" s="178" t="s">
        <v>175</v>
      </c>
      <c r="P176" s="164">
        <v>0.02</v>
      </c>
      <c r="Q176" s="16" t="s">
        <v>206</v>
      </c>
      <c r="R176" s="184">
        <v>0.02</v>
      </c>
      <c r="S176" s="179" t="s">
        <v>48</v>
      </c>
      <c r="X176" s="178" t="str">
        <f t="shared" si="6"/>
        <v>Jul 2019</v>
      </c>
      <c r="Y176" s="195">
        <v>144.19999999999999</v>
      </c>
      <c r="Z176" s="184">
        <v>3.9999999999997728E-3</v>
      </c>
      <c r="AA176" s="196" t="s">
        <v>206</v>
      </c>
      <c r="AC176" s="192" t="s">
        <v>175</v>
      </c>
      <c r="AD176" s="184">
        <v>3.9999999999997728E-3</v>
      </c>
      <c r="AE176" s="16" t="str">
        <f t="shared" si="9"/>
        <v>Pre-COVID</v>
      </c>
      <c r="AF176" s="184">
        <v>3.9999999999997728E-3</v>
      </c>
      <c r="AG176" s="185" t="s">
        <v>48</v>
      </c>
      <c r="AI176" s="178" t="str">
        <f t="shared" si="7"/>
        <v>Jul 2019</v>
      </c>
      <c r="AJ176" s="153">
        <v>147.9</v>
      </c>
      <c r="AK176" s="164">
        <v>5.0000000000000001E-3</v>
      </c>
      <c r="AL176" s="221" t="s">
        <v>206</v>
      </c>
      <c r="AN176" s="160" t="s">
        <v>175</v>
      </c>
      <c r="AO176" s="164">
        <v>5.0000000000000001E-3</v>
      </c>
      <c r="AP176" s="167" t="str">
        <f t="shared" si="10"/>
        <v>Pre-COVID</v>
      </c>
      <c r="AQ176" s="164">
        <f t="shared" si="11"/>
        <v>5.0000000000000001E-3</v>
      </c>
      <c r="AR176" s="217" t="str">
        <f t="shared" si="12"/>
        <v>-</v>
      </c>
    </row>
    <row r="177" spans="2:51" x14ac:dyDescent="0.3">
      <c r="B177" s="155" t="s">
        <v>34</v>
      </c>
      <c r="C177" s="156">
        <v>2019</v>
      </c>
      <c r="D177" s="155" t="s">
        <v>41</v>
      </c>
      <c r="E177" s="155">
        <v>145.9</v>
      </c>
      <c r="F177" s="155">
        <v>144.5</v>
      </c>
      <c r="G177" s="155">
        <v>148.5</v>
      </c>
      <c r="H177" s="155">
        <v>145</v>
      </c>
      <c r="J177" s="160" t="s">
        <v>176</v>
      </c>
      <c r="K177" s="75">
        <v>145.9</v>
      </c>
      <c r="L177" s="164">
        <v>1.200000000000017E-2</v>
      </c>
      <c r="M177" s="57" t="s">
        <v>206</v>
      </c>
      <c r="O177" s="178" t="s">
        <v>176</v>
      </c>
      <c r="P177" s="164">
        <v>1.200000000000017E-2</v>
      </c>
      <c r="Q177" s="16" t="s">
        <v>206</v>
      </c>
      <c r="R177" s="184">
        <v>1.200000000000017E-2</v>
      </c>
      <c r="S177" s="179" t="s">
        <v>48</v>
      </c>
      <c r="X177" s="178" t="str">
        <f t="shared" si="6"/>
        <v>Aug 2019</v>
      </c>
      <c r="Y177" s="195">
        <v>144.5</v>
      </c>
      <c r="Z177" s="184">
        <v>3.0000000000001137E-3</v>
      </c>
      <c r="AA177" s="196" t="s">
        <v>206</v>
      </c>
      <c r="AC177" s="192" t="s">
        <v>176</v>
      </c>
      <c r="AD177" s="184">
        <v>3.0000000000001137E-3</v>
      </c>
      <c r="AE177" s="16" t="str">
        <f t="shared" si="9"/>
        <v>Pre-COVID</v>
      </c>
      <c r="AF177" s="184">
        <v>3.0000000000001137E-3</v>
      </c>
      <c r="AG177" s="185" t="s">
        <v>48</v>
      </c>
      <c r="AI177" s="178" t="str">
        <f t="shared" si="7"/>
        <v>Aug 2019</v>
      </c>
      <c r="AJ177" s="153">
        <v>148.5</v>
      </c>
      <c r="AK177" s="164">
        <v>5.9999999999999429E-3</v>
      </c>
      <c r="AL177" s="221" t="s">
        <v>206</v>
      </c>
      <c r="AN177" s="160" t="s">
        <v>176</v>
      </c>
      <c r="AO177" s="164">
        <v>5.9999999999999429E-3</v>
      </c>
      <c r="AP177" s="167" t="str">
        <f t="shared" si="10"/>
        <v>Pre-COVID</v>
      </c>
      <c r="AQ177" s="164">
        <f t="shared" si="11"/>
        <v>5.9999999999999429E-3</v>
      </c>
      <c r="AR177" s="217" t="str">
        <f t="shared" si="12"/>
        <v>-</v>
      </c>
    </row>
    <row r="178" spans="2:51" x14ac:dyDescent="0.3">
      <c r="B178" s="155" t="s">
        <v>34</v>
      </c>
      <c r="C178" s="156">
        <v>2019</v>
      </c>
      <c r="D178" s="155" t="s">
        <v>42</v>
      </c>
      <c r="E178" s="155">
        <v>147</v>
      </c>
      <c r="F178" s="155">
        <v>144.6</v>
      </c>
      <c r="G178" s="155">
        <v>149</v>
      </c>
      <c r="H178" s="155">
        <v>145.80000000000001</v>
      </c>
      <c r="J178" s="160" t="s">
        <v>177</v>
      </c>
      <c r="K178" s="75">
        <v>147</v>
      </c>
      <c r="L178" s="164">
        <v>1.0999999999999944E-2</v>
      </c>
      <c r="M178" s="57" t="s">
        <v>206</v>
      </c>
      <c r="O178" s="178" t="s">
        <v>177</v>
      </c>
      <c r="P178" s="164">
        <v>1.0999999999999944E-2</v>
      </c>
      <c r="Q178" s="16" t="s">
        <v>206</v>
      </c>
      <c r="R178" s="184">
        <v>1.0999999999999944E-2</v>
      </c>
      <c r="S178" s="179" t="s">
        <v>48</v>
      </c>
      <c r="X178" s="178" t="str">
        <f t="shared" si="6"/>
        <v>Sep 2019</v>
      </c>
      <c r="Y178" s="195">
        <v>144.6</v>
      </c>
      <c r="Z178" s="184">
        <v>9.9999999999994321E-4</v>
      </c>
      <c r="AA178" s="196" t="s">
        <v>206</v>
      </c>
      <c r="AC178" s="192" t="s">
        <v>177</v>
      </c>
      <c r="AD178" s="184">
        <v>9.9999999999994321E-4</v>
      </c>
      <c r="AE178" s="16" t="str">
        <f t="shared" si="9"/>
        <v>Pre-COVID</v>
      </c>
      <c r="AF178" s="184">
        <v>9.9999999999994321E-4</v>
      </c>
      <c r="AG178" s="185" t="s">
        <v>48</v>
      </c>
      <c r="AI178" s="178" t="str">
        <f t="shared" si="7"/>
        <v>Sep 2019</v>
      </c>
      <c r="AJ178" s="153">
        <v>149</v>
      </c>
      <c r="AK178" s="164">
        <v>5.0000000000000001E-3</v>
      </c>
      <c r="AL178" s="221" t="s">
        <v>206</v>
      </c>
      <c r="AN178" s="160" t="s">
        <v>177</v>
      </c>
      <c r="AO178" s="164">
        <v>5.0000000000000001E-3</v>
      </c>
      <c r="AP178" s="167" t="str">
        <f t="shared" si="10"/>
        <v>Pre-COVID</v>
      </c>
      <c r="AQ178" s="164">
        <f t="shared" si="11"/>
        <v>5.0000000000000001E-3</v>
      </c>
      <c r="AR178" s="217" t="str">
        <f t="shared" si="12"/>
        <v>-</v>
      </c>
    </row>
    <row r="179" spans="2:51" x14ac:dyDescent="0.3">
      <c r="B179" s="155" t="s">
        <v>34</v>
      </c>
      <c r="C179" s="156">
        <v>2019</v>
      </c>
      <c r="D179" s="155" t="s">
        <v>43</v>
      </c>
      <c r="E179" s="155">
        <v>149.6</v>
      </c>
      <c r="F179" s="155">
        <v>145</v>
      </c>
      <c r="G179" s="155">
        <v>149.4</v>
      </c>
      <c r="H179" s="155">
        <v>147.19999999999999</v>
      </c>
      <c r="J179" s="160" t="s">
        <v>178</v>
      </c>
      <c r="K179" s="75">
        <v>149.6</v>
      </c>
      <c r="L179" s="164">
        <v>2.5999999999999943E-2</v>
      </c>
      <c r="M179" s="57" t="s">
        <v>206</v>
      </c>
      <c r="O179" s="178" t="s">
        <v>178</v>
      </c>
      <c r="P179" s="164">
        <v>2.5999999999999943E-2</v>
      </c>
      <c r="Q179" s="16" t="s">
        <v>206</v>
      </c>
      <c r="R179" s="184">
        <v>2.5999999999999943E-2</v>
      </c>
      <c r="S179" s="179" t="s">
        <v>48</v>
      </c>
      <c r="X179" s="178" t="str">
        <f t="shared" si="6"/>
        <v>Oct 2019</v>
      </c>
      <c r="Y179" s="195">
        <v>145</v>
      </c>
      <c r="Z179" s="184">
        <v>4.0000000000000565E-3</v>
      </c>
      <c r="AA179" s="196" t="s">
        <v>206</v>
      </c>
      <c r="AC179" s="192" t="s">
        <v>178</v>
      </c>
      <c r="AD179" s="184">
        <v>4.0000000000000565E-3</v>
      </c>
      <c r="AE179" s="16" t="str">
        <f t="shared" si="9"/>
        <v>Pre-COVID</v>
      </c>
      <c r="AF179" s="184">
        <v>4.0000000000000565E-3</v>
      </c>
      <c r="AG179" s="185" t="s">
        <v>48</v>
      </c>
      <c r="AI179" s="178" t="str">
        <f t="shared" si="7"/>
        <v>Oct 2019</v>
      </c>
      <c r="AJ179" s="153">
        <v>149.4</v>
      </c>
      <c r="AK179" s="164">
        <v>4.0000000000000565E-3</v>
      </c>
      <c r="AL179" s="221" t="s">
        <v>206</v>
      </c>
      <c r="AN179" s="160" t="s">
        <v>178</v>
      </c>
      <c r="AO179" s="164">
        <v>4.0000000000000565E-3</v>
      </c>
      <c r="AP179" s="167" t="str">
        <f t="shared" si="10"/>
        <v>Pre-COVID</v>
      </c>
      <c r="AQ179" s="164">
        <f t="shared" si="11"/>
        <v>4.0000000000000565E-3</v>
      </c>
      <c r="AR179" s="217" t="str">
        <f t="shared" si="12"/>
        <v>-</v>
      </c>
    </row>
    <row r="180" spans="2:51" x14ac:dyDescent="0.3">
      <c r="B180" s="155" t="s">
        <v>34</v>
      </c>
      <c r="C180" s="156">
        <v>2019</v>
      </c>
      <c r="D180" s="155" t="s">
        <v>45</v>
      </c>
      <c r="E180" s="155">
        <v>151.9</v>
      </c>
      <c r="F180" s="155">
        <v>145.30000000000001</v>
      </c>
      <c r="G180" s="155">
        <v>149.9</v>
      </c>
      <c r="H180" s="155">
        <v>148.6</v>
      </c>
      <c r="J180" s="160" t="s">
        <v>179</v>
      </c>
      <c r="K180" s="75">
        <v>151.9</v>
      </c>
      <c r="L180" s="164">
        <v>2.3000000000000114E-2</v>
      </c>
      <c r="M180" s="57" t="s">
        <v>206</v>
      </c>
      <c r="O180" s="178" t="s">
        <v>179</v>
      </c>
      <c r="P180" s="164">
        <v>2.3000000000000114E-2</v>
      </c>
      <c r="Q180" s="16" t="s">
        <v>206</v>
      </c>
      <c r="R180" s="184">
        <v>2.3000000000000114E-2</v>
      </c>
      <c r="S180" s="179" t="s">
        <v>48</v>
      </c>
      <c r="X180" s="178" t="str">
        <f t="shared" si="6"/>
        <v>Nov 2019</v>
      </c>
      <c r="Y180" s="195">
        <v>145.30000000000001</v>
      </c>
      <c r="Z180" s="184">
        <v>3.0000000000001137E-3</v>
      </c>
      <c r="AA180" s="196" t="s">
        <v>206</v>
      </c>
      <c r="AC180" s="192" t="s">
        <v>179</v>
      </c>
      <c r="AD180" s="184">
        <v>3.0000000000001137E-3</v>
      </c>
      <c r="AE180" s="16" t="str">
        <f t="shared" si="9"/>
        <v>Pre-COVID</v>
      </c>
      <c r="AF180" s="184">
        <v>3.0000000000001137E-3</v>
      </c>
      <c r="AG180" s="185" t="s">
        <v>48</v>
      </c>
      <c r="AI180" s="178" t="str">
        <f t="shared" si="7"/>
        <v>Nov 2019</v>
      </c>
      <c r="AJ180" s="153">
        <v>149.9</v>
      </c>
      <c r="AK180" s="164">
        <v>5.0000000000000001E-3</v>
      </c>
      <c r="AL180" s="221" t="s">
        <v>206</v>
      </c>
      <c r="AN180" s="160" t="s">
        <v>179</v>
      </c>
      <c r="AO180" s="164">
        <v>5.0000000000000001E-3</v>
      </c>
      <c r="AP180" s="167" t="str">
        <f t="shared" si="10"/>
        <v>Pre-COVID</v>
      </c>
      <c r="AQ180" s="164">
        <f t="shared" si="11"/>
        <v>5.0000000000000001E-3</v>
      </c>
      <c r="AR180" s="217" t="str">
        <f t="shared" si="12"/>
        <v>-</v>
      </c>
    </row>
    <row r="181" spans="2:51" x14ac:dyDescent="0.3">
      <c r="B181" s="155" t="s">
        <v>34</v>
      </c>
      <c r="C181" s="156">
        <v>2019</v>
      </c>
      <c r="D181" s="155" t="s">
        <v>46</v>
      </c>
      <c r="E181" s="155">
        <v>155</v>
      </c>
      <c r="F181" s="155">
        <v>145.80000000000001</v>
      </c>
      <c r="G181" s="155">
        <v>150.4</v>
      </c>
      <c r="H181" s="155">
        <v>150.4</v>
      </c>
      <c r="J181" s="160" t="s">
        <v>180</v>
      </c>
      <c r="K181" s="75">
        <v>155</v>
      </c>
      <c r="L181" s="164">
        <v>3.0999999999999944E-2</v>
      </c>
      <c r="M181" s="57" t="s">
        <v>206</v>
      </c>
      <c r="O181" s="178" t="s">
        <v>180</v>
      </c>
      <c r="P181" s="164">
        <v>3.0999999999999944E-2</v>
      </c>
      <c r="Q181" s="16" t="s">
        <v>206</v>
      </c>
      <c r="R181" s="184">
        <v>3.0999999999999944E-2</v>
      </c>
      <c r="S181" s="179" t="s">
        <v>48</v>
      </c>
      <c r="X181" s="178" t="str">
        <f t="shared" si="6"/>
        <v>Dec 2019</v>
      </c>
      <c r="Y181" s="195">
        <v>145.80000000000001</v>
      </c>
      <c r="Z181" s="184">
        <v>5.0000000000000001E-3</v>
      </c>
      <c r="AA181" s="196" t="s">
        <v>206</v>
      </c>
      <c r="AC181" s="192" t="s">
        <v>180</v>
      </c>
      <c r="AD181" s="184">
        <v>5.0000000000000001E-3</v>
      </c>
      <c r="AE181" s="16" t="str">
        <f t="shared" si="9"/>
        <v>Pre-COVID</v>
      </c>
      <c r="AF181" s="184">
        <v>5.0000000000000001E-3</v>
      </c>
      <c r="AG181" s="185" t="s">
        <v>48</v>
      </c>
      <c r="AI181" s="178" t="str">
        <f t="shared" si="7"/>
        <v>Dec 2019</v>
      </c>
      <c r="AJ181" s="153">
        <v>150.4</v>
      </c>
      <c r="AK181" s="164">
        <v>5.0000000000000001E-3</v>
      </c>
      <c r="AL181" s="221" t="s">
        <v>206</v>
      </c>
      <c r="AN181" s="160" t="s">
        <v>180</v>
      </c>
      <c r="AO181" s="164">
        <v>5.0000000000000001E-3</v>
      </c>
      <c r="AP181" s="167" t="str">
        <f t="shared" si="10"/>
        <v>Pre-COVID</v>
      </c>
      <c r="AQ181" s="164">
        <f t="shared" si="11"/>
        <v>5.0000000000000001E-3</v>
      </c>
      <c r="AR181" s="217" t="str">
        <f t="shared" si="12"/>
        <v>-</v>
      </c>
    </row>
    <row r="182" spans="2:51" x14ac:dyDescent="0.3">
      <c r="B182" s="155" t="s">
        <v>34</v>
      </c>
      <c r="C182" s="156">
        <v>2020</v>
      </c>
      <c r="D182" s="155" t="s">
        <v>31</v>
      </c>
      <c r="E182" s="155">
        <v>153.5</v>
      </c>
      <c r="F182" s="155">
        <v>146.19999999999999</v>
      </c>
      <c r="G182" s="155">
        <v>151.19999999999999</v>
      </c>
      <c r="H182" s="155">
        <v>150.19999999999999</v>
      </c>
      <c r="J182" s="160" t="s">
        <v>181</v>
      </c>
      <c r="K182" s="75">
        <v>153.5</v>
      </c>
      <c r="L182" s="164">
        <v>-1.4999999999999999E-2</v>
      </c>
      <c r="M182" s="57" t="s">
        <v>206</v>
      </c>
      <c r="O182" s="178" t="s">
        <v>181</v>
      </c>
      <c r="P182" s="164">
        <v>-1.4999999999999999E-2</v>
      </c>
      <c r="Q182" s="16" t="s">
        <v>206</v>
      </c>
      <c r="R182" s="184">
        <v>-1.4999999999999999E-2</v>
      </c>
      <c r="S182" s="179" t="s">
        <v>48</v>
      </c>
      <c r="X182" s="178" t="str">
        <f t="shared" si="6"/>
        <v>Jan 2020</v>
      </c>
      <c r="Y182" s="195">
        <v>146.19999999999999</v>
      </c>
      <c r="Z182" s="184">
        <v>3.9999999999997728E-3</v>
      </c>
      <c r="AA182" s="196" t="s">
        <v>206</v>
      </c>
      <c r="AC182" s="192" t="s">
        <v>181</v>
      </c>
      <c r="AD182" s="184">
        <v>3.9999999999997728E-3</v>
      </c>
      <c r="AE182" s="16" t="str">
        <f t="shared" si="9"/>
        <v>Pre-COVID</v>
      </c>
      <c r="AF182" s="184">
        <v>3.9999999999997728E-3</v>
      </c>
      <c r="AG182" s="185" t="s">
        <v>48</v>
      </c>
      <c r="AI182" s="178" t="str">
        <f t="shared" si="7"/>
        <v>Jan 2020</v>
      </c>
      <c r="AJ182" s="153">
        <v>151.19999999999999</v>
      </c>
      <c r="AK182" s="164">
        <v>7.9999999999998302E-3</v>
      </c>
      <c r="AL182" s="221" t="s">
        <v>206</v>
      </c>
      <c r="AN182" s="160" t="s">
        <v>181</v>
      </c>
      <c r="AO182" s="164">
        <v>7.9999999999998302E-3</v>
      </c>
      <c r="AP182" s="167" t="str">
        <f t="shared" si="10"/>
        <v>Pre-COVID</v>
      </c>
      <c r="AQ182" s="164">
        <f t="shared" si="11"/>
        <v>7.9999999999998302E-3</v>
      </c>
      <c r="AR182" s="217" t="str">
        <f t="shared" si="12"/>
        <v>-</v>
      </c>
    </row>
    <row r="183" spans="2:51" ht="16.2" thickBot="1" x14ac:dyDescent="0.35">
      <c r="B183" s="155" t="s">
        <v>34</v>
      </c>
      <c r="C183" s="156">
        <v>2020</v>
      </c>
      <c r="D183" s="155" t="s">
        <v>35</v>
      </c>
      <c r="E183" s="155">
        <v>150.5</v>
      </c>
      <c r="F183" s="155">
        <v>146.4</v>
      </c>
      <c r="G183" s="155">
        <v>151.69999999999999</v>
      </c>
      <c r="H183" s="155">
        <v>149.1</v>
      </c>
      <c r="J183" s="172" t="s">
        <v>182</v>
      </c>
      <c r="K183" s="173">
        <v>150.5</v>
      </c>
      <c r="L183" s="174">
        <v>-0.03</v>
      </c>
      <c r="M183" s="175" t="s">
        <v>206</v>
      </c>
      <c r="O183" s="178" t="s">
        <v>182</v>
      </c>
      <c r="P183" s="164">
        <v>-0.03</v>
      </c>
      <c r="Q183" s="16" t="s">
        <v>206</v>
      </c>
      <c r="R183" s="184">
        <v>-0.03</v>
      </c>
      <c r="S183" s="179" t="s">
        <v>48</v>
      </c>
      <c r="X183" s="178" t="str">
        <f t="shared" si="6"/>
        <v>Feb 2020</v>
      </c>
      <c r="Y183" s="195">
        <v>146.4</v>
      </c>
      <c r="Z183" s="184">
        <v>2.0000000000001705E-3</v>
      </c>
      <c r="AA183" s="204" t="s">
        <v>206</v>
      </c>
      <c r="AC183" s="192" t="s">
        <v>182</v>
      </c>
      <c r="AD183" s="184">
        <v>2.0000000000001705E-3</v>
      </c>
      <c r="AE183" s="16" t="str">
        <f t="shared" si="9"/>
        <v>Pre-COVID</v>
      </c>
      <c r="AF183" s="184">
        <v>2.0000000000001705E-3</v>
      </c>
      <c r="AG183" s="185" t="s">
        <v>48</v>
      </c>
      <c r="AI183" s="178" t="str">
        <f t="shared" si="7"/>
        <v>Feb 2020</v>
      </c>
      <c r="AJ183" s="153">
        <v>151.69999999999999</v>
      </c>
      <c r="AK183" s="164">
        <v>5.0000000000000001E-3</v>
      </c>
      <c r="AL183" s="222" t="s">
        <v>206</v>
      </c>
      <c r="AN183" s="160" t="s">
        <v>182</v>
      </c>
      <c r="AO183" s="164">
        <v>5.0000000000000001E-3</v>
      </c>
      <c r="AP183" s="167" t="str">
        <f t="shared" si="10"/>
        <v>Pre-COVID</v>
      </c>
      <c r="AQ183" s="164">
        <f t="shared" si="11"/>
        <v>5.0000000000000001E-3</v>
      </c>
      <c r="AR183" s="217" t="str">
        <f t="shared" si="12"/>
        <v>-</v>
      </c>
    </row>
    <row r="184" spans="2:51" x14ac:dyDescent="0.3">
      <c r="B184" t="s">
        <v>34</v>
      </c>
      <c r="C184" s="6">
        <v>2020</v>
      </c>
      <c r="D184" t="s">
        <v>36</v>
      </c>
      <c r="E184">
        <v>148.9</v>
      </c>
      <c r="F184">
        <v>146.4</v>
      </c>
      <c r="G184">
        <v>152.30000000000001</v>
      </c>
      <c r="H184">
        <v>148.6</v>
      </c>
      <c r="J184" s="160" t="s">
        <v>211</v>
      </c>
      <c r="K184">
        <v>148.9</v>
      </c>
      <c r="L184" s="164">
        <v>-1.5999999999999945E-2</v>
      </c>
      <c r="M184" s="57" t="s">
        <v>212</v>
      </c>
      <c r="O184" s="160" t="s">
        <v>211</v>
      </c>
      <c r="P184" s="199">
        <v>-1.6E-2</v>
      </c>
      <c r="Q184" s="16" t="s">
        <v>212</v>
      </c>
      <c r="R184" s="198" t="s">
        <v>48</v>
      </c>
      <c r="S184" s="198" t="s">
        <v>48</v>
      </c>
      <c r="X184" s="178" t="str">
        <f t="shared" si="6"/>
        <v>Mar 2020</v>
      </c>
      <c r="Y184" s="196">
        <v>146.4</v>
      </c>
      <c r="Z184" s="184">
        <v>0</v>
      </c>
      <c r="AA184" s="196" t="s">
        <v>212</v>
      </c>
      <c r="AC184" s="192" t="s">
        <v>211</v>
      </c>
      <c r="AD184" s="184">
        <v>0</v>
      </c>
      <c r="AE184" s="16" t="s">
        <v>212</v>
      </c>
      <c r="AF184" s="185" t="s">
        <v>48</v>
      </c>
      <c r="AG184" s="185" t="s">
        <v>48</v>
      </c>
      <c r="AI184" s="178" t="str">
        <f t="shared" si="7"/>
        <v>Mar 2020</v>
      </c>
      <c r="AJ184" s="153">
        <v>152.30000000000001</v>
      </c>
      <c r="AK184" s="164">
        <v>6.0000000000002274E-3</v>
      </c>
      <c r="AL184" s="221" t="s">
        <v>212</v>
      </c>
      <c r="AN184" s="160" t="s">
        <v>211</v>
      </c>
      <c r="AO184" s="164">
        <v>6.0000000000002274E-3</v>
      </c>
      <c r="AP184" s="167" t="s">
        <v>212</v>
      </c>
      <c r="AQ184" s="219" t="str">
        <f>IFERROR(IF($AP184="Pre-COVID",$AO184,NA()),"-")</f>
        <v>-</v>
      </c>
      <c r="AR184" s="217" t="str">
        <f t="shared" si="12"/>
        <v>-</v>
      </c>
      <c r="AU184" s="169"/>
      <c r="AW184" s="176"/>
      <c r="AY184" s="169"/>
    </row>
    <row r="185" spans="2:51" x14ac:dyDescent="0.3">
      <c r="B185" s="157" t="s">
        <v>34</v>
      </c>
      <c r="C185" s="158">
        <v>2020</v>
      </c>
      <c r="D185" s="157" t="s">
        <v>37</v>
      </c>
      <c r="E185" s="157">
        <v>151.4</v>
      </c>
      <c r="F185" s="157">
        <v>147.77500000000001</v>
      </c>
      <c r="G185" s="157">
        <v>154.42500000000001</v>
      </c>
      <c r="H185" s="157">
        <v>149.5</v>
      </c>
      <c r="J185" s="160" t="s">
        <v>183</v>
      </c>
      <c r="K185" s="75">
        <v>151.4</v>
      </c>
      <c r="L185" s="164">
        <v>2.5000000000000001E-2</v>
      </c>
      <c r="M185" s="57" t="s">
        <v>207</v>
      </c>
      <c r="O185" s="178" t="s">
        <v>183</v>
      </c>
      <c r="P185" s="164">
        <v>2.5000000000000001E-2</v>
      </c>
      <c r="Q185" s="16" t="s">
        <v>207</v>
      </c>
      <c r="R185" s="185" t="s">
        <v>48</v>
      </c>
      <c r="S185" s="180">
        <v>2.5000000000000001E-2</v>
      </c>
      <c r="X185" s="178" t="str">
        <f t="shared" si="6"/>
        <v>Apr 2020</v>
      </c>
      <c r="Y185" s="200">
        <v>147.77500000000001</v>
      </c>
      <c r="Z185" s="184">
        <v>1.375E-2</v>
      </c>
      <c r="AA185" s="196" t="s">
        <v>207</v>
      </c>
      <c r="AC185" s="192" t="s">
        <v>183</v>
      </c>
      <c r="AD185" s="184">
        <v>1.375E-2</v>
      </c>
      <c r="AE185" s="16" t="str">
        <f t="shared" si="9"/>
        <v>Post-COVID</v>
      </c>
      <c r="AF185" s="185" t="s">
        <v>48</v>
      </c>
      <c r="AG185" s="184">
        <v>1.375E-2</v>
      </c>
      <c r="AI185" s="178" t="str">
        <f t="shared" si="7"/>
        <v>Apr 2020</v>
      </c>
      <c r="AJ185" s="153">
        <v>154.42500000000001</v>
      </c>
      <c r="AK185" s="164">
        <v>2.1250000000000002E-2</v>
      </c>
      <c r="AL185" s="221" t="s">
        <v>207</v>
      </c>
      <c r="AN185" s="160" t="s">
        <v>183</v>
      </c>
      <c r="AO185" s="164">
        <v>2.1250000000000002E-2</v>
      </c>
      <c r="AP185" s="167" t="str">
        <f t="shared" si="10"/>
        <v>Post-COVID</v>
      </c>
      <c r="AQ185" s="219" t="str">
        <f t="shared" si="11"/>
        <v>-</v>
      </c>
      <c r="AR185" s="217">
        <f t="shared" si="12"/>
        <v>2.1250000000000002E-2</v>
      </c>
    </row>
    <row r="186" spans="2:51" x14ac:dyDescent="0.3">
      <c r="B186" s="157" t="s">
        <v>34</v>
      </c>
      <c r="C186" s="158">
        <v>2020</v>
      </c>
      <c r="D186" s="157" t="s">
        <v>38</v>
      </c>
      <c r="E186" s="157">
        <v>152.69999999999999</v>
      </c>
      <c r="F186" s="157">
        <v>147.08750000000001</v>
      </c>
      <c r="G186" s="157">
        <v>154.41250000000002</v>
      </c>
      <c r="H186" s="157">
        <v>150.65</v>
      </c>
      <c r="J186" s="160" t="s">
        <v>184</v>
      </c>
      <c r="K186" s="75">
        <v>152.69999999999999</v>
      </c>
      <c r="L186" s="164">
        <v>1.2999999999999829E-2</v>
      </c>
      <c r="M186" s="57" t="s">
        <v>207</v>
      </c>
      <c r="O186" s="178" t="s">
        <v>184</v>
      </c>
      <c r="P186" s="164">
        <v>1.2999999999999829E-2</v>
      </c>
      <c r="Q186" s="16" t="s">
        <v>207</v>
      </c>
      <c r="R186" s="185" t="s">
        <v>48</v>
      </c>
      <c r="S186" s="180">
        <v>1.2999999999999829E-2</v>
      </c>
      <c r="X186" s="178" t="str">
        <f t="shared" si="6"/>
        <v>May 2020</v>
      </c>
      <c r="Y186" s="200">
        <v>147.08750000000001</v>
      </c>
      <c r="Z186" s="184">
        <v>-6.875E-3</v>
      </c>
      <c r="AA186" s="196" t="s">
        <v>207</v>
      </c>
      <c r="AC186" s="192" t="s">
        <v>184</v>
      </c>
      <c r="AD186" s="184">
        <v>-6.875E-3</v>
      </c>
      <c r="AE186" s="16" t="str">
        <f t="shared" si="9"/>
        <v>Post-COVID</v>
      </c>
      <c r="AF186" s="185" t="s">
        <v>48</v>
      </c>
      <c r="AG186" s="184">
        <v>-6.875E-3</v>
      </c>
      <c r="AI186" s="178" t="str">
        <f t="shared" si="7"/>
        <v>May 2020</v>
      </c>
      <c r="AJ186" s="153">
        <v>154.41250000000002</v>
      </c>
      <c r="AK186" s="164">
        <v>-1.2499999999988632E-4</v>
      </c>
      <c r="AL186" s="221" t="s">
        <v>207</v>
      </c>
      <c r="AN186" s="160" t="s">
        <v>184</v>
      </c>
      <c r="AO186" s="164">
        <v>-1.2499999999988632E-4</v>
      </c>
      <c r="AP186" s="167" t="str">
        <f t="shared" si="10"/>
        <v>Post-COVID</v>
      </c>
      <c r="AQ186" s="219" t="str">
        <f t="shared" si="11"/>
        <v>-</v>
      </c>
      <c r="AR186" s="217">
        <f t="shared" si="12"/>
        <v>-1.2499999999988632E-4</v>
      </c>
    </row>
    <row r="187" spans="2:51" x14ac:dyDescent="0.3">
      <c r="B187" s="157" t="s">
        <v>34</v>
      </c>
      <c r="C187" s="158">
        <v>2020</v>
      </c>
      <c r="D187" s="157" t="s">
        <v>39</v>
      </c>
      <c r="E187" s="157">
        <v>154</v>
      </c>
      <c r="F187" s="157">
        <v>146.4</v>
      </c>
      <c r="G187" s="157">
        <v>154.4</v>
      </c>
      <c r="H187" s="157">
        <v>151.80000000000001</v>
      </c>
      <c r="J187" s="160" t="s">
        <v>185</v>
      </c>
      <c r="K187" s="75">
        <v>154</v>
      </c>
      <c r="L187" s="164">
        <v>1.3000000000000114E-2</v>
      </c>
      <c r="M187" s="57" t="s">
        <v>207</v>
      </c>
      <c r="O187" s="178" t="s">
        <v>185</v>
      </c>
      <c r="P187" s="164">
        <v>1.3000000000000114E-2</v>
      </c>
      <c r="Q187" s="16" t="s">
        <v>207</v>
      </c>
      <c r="R187" s="185" t="s">
        <v>48</v>
      </c>
      <c r="S187" s="180">
        <v>1.3000000000000114E-2</v>
      </c>
      <c r="X187" s="178" t="str">
        <f t="shared" si="6"/>
        <v>Jun 2020</v>
      </c>
      <c r="Y187" s="196">
        <v>146.4</v>
      </c>
      <c r="Z187" s="184">
        <v>-6.875E-3</v>
      </c>
      <c r="AA187" s="196" t="s">
        <v>207</v>
      </c>
      <c r="AC187" s="192" t="s">
        <v>185</v>
      </c>
      <c r="AD187" s="184">
        <v>-6.875E-3</v>
      </c>
      <c r="AE187" s="16" t="str">
        <f t="shared" si="9"/>
        <v>Post-COVID</v>
      </c>
      <c r="AF187" s="185" t="s">
        <v>48</v>
      </c>
      <c r="AG187" s="184">
        <v>-6.875E-3</v>
      </c>
      <c r="AI187" s="178" t="str">
        <f t="shared" si="7"/>
        <v>Jun 2020</v>
      </c>
      <c r="AJ187" s="153">
        <v>154.4</v>
      </c>
      <c r="AK187" s="164">
        <v>-1.2500000000017052E-4</v>
      </c>
      <c r="AL187" s="221" t="s">
        <v>207</v>
      </c>
      <c r="AN187" s="160" t="s">
        <v>185</v>
      </c>
      <c r="AO187" s="164">
        <v>-1.2500000000017052E-4</v>
      </c>
      <c r="AP187" s="167" t="str">
        <f t="shared" si="10"/>
        <v>Post-COVID</v>
      </c>
      <c r="AQ187" s="219" t="str">
        <f t="shared" si="11"/>
        <v>-</v>
      </c>
      <c r="AR187" s="217">
        <f t="shared" si="12"/>
        <v>-1.2500000000017052E-4</v>
      </c>
    </row>
    <row r="188" spans="2:51" x14ac:dyDescent="0.3">
      <c r="B188" s="157" t="s">
        <v>34</v>
      </c>
      <c r="C188" s="158">
        <v>2020</v>
      </c>
      <c r="D188" s="157" t="s">
        <v>40</v>
      </c>
      <c r="E188" s="157">
        <v>154</v>
      </c>
      <c r="F188" s="157">
        <v>146.4</v>
      </c>
      <c r="G188" s="157">
        <v>154.4</v>
      </c>
      <c r="H188" s="157">
        <v>151.80000000000001</v>
      </c>
      <c r="J188" s="160" t="s">
        <v>186</v>
      </c>
      <c r="K188" s="75">
        <v>154</v>
      </c>
      <c r="L188" s="164">
        <v>0</v>
      </c>
      <c r="M188" s="57" t="s">
        <v>207</v>
      </c>
      <c r="O188" s="178" t="s">
        <v>186</v>
      </c>
      <c r="P188" s="164">
        <v>0</v>
      </c>
      <c r="Q188" s="16" t="s">
        <v>207</v>
      </c>
      <c r="R188" s="185" t="s">
        <v>48</v>
      </c>
      <c r="S188" s="180">
        <v>0</v>
      </c>
      <c r="X188" s="178" t="str">
        <f t="shared" si="6"/>
        <v>Jul 2020</v>
      </c>
      <c r="Y188" s="196">
        <v>146.4</v>
      </c>
      <c r="Z188" s="184">
        <v>0</v>
      </c>
      <c r="AA188" s="196" t="s">
        <v>207</v>
      </c>
      <c r="AC188" s="192" t="s">
        <v>186</v>
      </c>
      <c r="AD188" s="184">
        <v>0</v>
      </c>
      <c r="AE188" s="16" t="str">
        <f t="shared" si="9"/>
        <v>Post-COVID</v>
      </c>
      <c r="AF188" s="185" t="s">
        <v>48</v>
      </c>
      <c r="AG188" s="184">
        <v>0</v>
      </c>
      <c r="AI188" s="178" t="str">
        <f t="shared" si="7"/>
        <v>Jul 2020</v>
      </c>
      <c r="AJ188" s="153">
        <v>154.4</v>
      </c>
      <c r="AK188" s="164">
        <v>0</v>
      </c>
      <c r="AL188" s="221" t="s">
        <v>207</v>
      </c>
      <c r="AN188" s="160" t="s">
        <v>186</v>
      </c>
      <c r="AO188" s="164">
        <v>0</v>
      </c>
      <c r="AP188" s="167" t="str">
        <f t="shared" si="10"/>
        <v>Post-COVID</v>
      </c>
      <c r="AQ188" s="219" t="str">
        <f t="shared" si="11"/>
        <v>-</v>
      </c>
      <c r="AR188" s="217">
        <f t="shared" si="12"/>
        <v>0</v>
      </c>
    </row>
    <row r="189" spans="2:51" x14ac:dyDescent="0.3">
      <c r="B189" s="157" t="s">
        <v>34</v>
      </c>
      <c r="C189" s="158">
        <v>2020</v>
      </c>
      <c r="D189" s="157" t="s">
        <v>41</v>
      </c>
      <c r="E189" s="157">
        <v>157</v>
      </c>
      <c r="F189" s="157">
        <v>148.4</v>
      </c>
      <c r="G189" s="157">
        <v>155</v>
      </c>
      <c r="H189" s="157">
        <v>153.9</v>
      </c>
      <c r="J189" s="160" t="s">
        <v>187</v>
      </c>
      <c r="K189" s="75">
        <v>157</v>
      </c>
      <c r="L189" s="164">
        <v>0.03</v>
      </c>
      <c r="M189" s="57" t="s">
        <v>207</v>
      </c>
      <c r="O189" s="178" t="s">
        <v>187</v>
      </c>
      <c r="P189" s="164">
        <v>0.03</v>
      </c>
      <c r="Q189" s="16" t="s">
        <v>207</v>
      </c>
      <c r="R189" s="185" t="s">
        <v>48</v>
      </c>
      <c r="S189" s="180">
        <v>0.03</v>
      </c>
      <c r="X189" s="178" t="str">
        <f t="shared" si="6"/>
        <v>Aug 2020</v>
      </c>
      <c r="Y189" s="196">
        <v>148.4</v>
      </c>
      <c r="Z189" s="184">
        <v>0.02</v>
      </c>
      <c r="AA189" s="196" t="s">
        <v>207</v>
      </c>
      <c r="AC189" s="192" t="s">
        <v>187</v>
      </c>
      <c r="AD189" s="184">
        <v>0.02</v>
      </c>
      <c r="AE189" s="16" t="str">
        <f t="shared" si="9"/>
        <v>Post-COVID</v>
      </c>
      <c r="AF189" s="185" t="s">
        <v>48</v>
      </c>
      <c r="AG189" s="184">
        <v>0.02</v>
      </c>
      <c r="AI189" s="178" t="str">
        <f t="shared" si="7"/>
        <v>Aug 2020</v>
      </c>
      <c r="AJ189" s="153">
        <v>155</v>
      </c>
      <c r="AK189" s="164">
        <v>5.9999999999999429E-3</v>
      </c>
      <c r="AL189" s="221" t="s">
        <v>207</v>
      </c>
      <c r="AN189" s="160" t="s">
        <v>187</v>
      </c>
      <c r="AO189" s="164">
        <v>5.9999999999999429E-3</v>
      </c>
      <c r="AP189" s="167" t="str">
        <f t="shared" si="10"/>
        <v>Post-COVID</v>
      </c>
      <c r="AQ189" s="219" t="str">
        <f t="shared" si="11"/>
        <v>-</v>
      </c>
      <c r="AR189" s="217">
        <f t="shared" si="12"/>
        <v>5.9999999999999429E-3</v>
      </c>
    </row>
    <row r="190" spans="2:51" x14ac:dyDescent="0.3">
      <c r="B190" s="157" t="s">
        <v>34</v>
      </c>
      <c r="C190" s="158">
        <v>2020</v>
      </c>
      <c r="D190" s="157" t="s">
        <v>42</v>
      </c>
      <c r="E190" s="157">
        <v>158</v>
      </c>
      <c r="F190" s="157">
        <v>148.69999999999999</v>
      </c>
      <c r="G190" s="157">
        <v>155.6</v>
      </c>
      <c r="H190" s="157">
        <v>154.69999999999999</v>
      </c>
      <c r="J190" s="160" t="s">
        <v>188</v>
      </c>
      <c r="K190" s="75">
        <v>158</v>
      </c>
      <c r="L190" s="164">
        <v>0.01</v>
      </c>
      <c r="M190" s="57" t="s">
        <v>207</v>
      </c>
      <c r="O190" s="178" t="s">
        <v>188</v>
      </c>
      <c r="P190" s="164">
        <v>0.01</v>
      </c>
      <c r="Q190" s="16" t="s">
        <v>207</v>
      </c>
      <c r="R190" s="185" t="s">
        <v>48</v>
      </c>
      <c r="S190" s="180">
        <v>0.01</v>
      </c>
      <c r="X190" s="178" t="str">
        <f t="shared" si="6"/>
        <v>Sep 2020</v>
      </c>
      <c r="Y190" s="196">
        <v>148.69999999999999</v>
      </c>
      <c r="Z190" s="184">
        <v>2.9999999999998296E-3</v>
      </c>
      <c r="AA190" s="196" t="s">
        <v>207</v>
      </c>
      <c r="AC190" s="192" t="s">
        <v>188</v>
      </c>
      <c r="AD190" s="184">
        <v>2.9999999999998296E-3</v>
      </c>
      <c r="AE190" s="16" t="str">
        <f t="shared" si="9"/>
        <v>Post-COVID</v>
      </c>
      <c r="AF190" s="185" t="s">
        <v>48</v>
      </c>
      <c r="AG190" s="184">
        <v>2.9999999999998296E-3</v>
      </c>
      <c r="AI190" s="178" t="str">
        <f t="shared" si="7"/>
        <v>Sep 2020</v>
      </c>
      <c r="AJ190" s="153">
        <v>155.6</v>
      </c>
      <c r="AK190" s="164">
        <v>5.9999999999999429E-3</v>
      </c>
      <c r="AL190" s="221" t="s">
        <v>207</v>
      </c>
      <c r="AN190" s="160" t="s">
        <v>188</v>
      </c>
      <c r="AO190" s="164">
        <v>5.9999999999999429E-3</v>
      </c>
      <c r="AP190" s="167" t="str">
        <f t="shared" si="10"/>
        <v>Post-COVID</v>
      </c>
      <c r="AQ190" s="219" t="str">
        <f t="shared" si="11"/>
        <v>-</v>
      </c>
      <c r="AR190" s="217">
        <f t="shared" si="12"/>
        <v>5.9999999999999429E-3</v>
      </c>
    </row>
    <row r="191" spans="2:51" x14ac:dyDescent="0.3">
      <c r="B191" s="157" t="s">
        <v>34</v>
      </c>
      <c r="C191" s="158">
        <v>2020</v>
      </c>
      <c r="D191" s="157" t="s">
        <v>43</v>
      </c>
      <c r="E191" s="157">
        <v>161.4</v>
      </c>
      <c r="F191" s="157">
        <v>148.69999999999999</v>
      </c>
      <c r="G191" s="157">
        <v>156.30000000000001</v>
      </c>
      <c r="H191" s="157">
        <v>156.4</v>
      </c>
      <c r="J191" s="160" t="s">
        <v>189</v>
      </c>
      <c r="K191" s="75">
        <v>161.4</v>
      </c>
      <c r="L191" s="164">
        <v>3.4000000000000058E-2</v>
      </c>
      <c r="M191" s="57" t="s">
        <v>207</v>
      </c>
      <c r="O191" s="178" t="s">
        <v>189</v>
      </c>
      <c r="P191" s="164">
        <v>3.4000000000000058E-2</v>
      </c>
      <c r="Q191" s="16" t="s">
        <v>207</v>
      </c>
      <c r="R191" s="185" t="s">
        <v>48</v>
      </c>
      <c r="S191" s="180">
        <v>3.4000000000000058E-2</v>
      </c>
      <c r="X191" s="178" t="str">
        <f t="shared" si="6"/>
        <v>Oct 2020</v>
      </c>
      <c r="Y191" s="196">
        <v>148.69999999999999</v>
      </c>
      <c r="Z191" s="184">
        <v>0</v>
      </c>
      <c r="AA191" s="196" t="s">
        <v>207</v>
      </c>
      <c r="AC191" s="192" t="s">
        <v>189</v>
      </c>
      <c r="AD191" s="184">
        <v>0</v>
      </c>
      <c r="AE191" s="16" t="str">
        <f t="shared" si="9"/>
        <v>Post-COVID</v>
      </c>
      <c r="AF191" s="185" t="s">
        <v>48</v>
      </c>
      <c r="AG191" s="184">
        <v>0</v>
      </c>
      <c r="AI191" s="178" t="str">
        <f t="shared" si="7"/>
        <v>Oct 2020</v>
      </c>
      <c r="AJ191" s="153">
        <v>156.30000000000001</v>
      </c>
      <c r="AK191" s="164">
        <v>7.0000000000001701E-3</v>
      </c>
      <c r="AL191" s="221" t="s">
        <v>207</v>
      </c>
      <c r="AN191" s="160" t="s">
        <v>189</v>
      </c>
      <c r="AO191" s="164">
        <v>7.0000000000001701E-3</v>
      </c>
      <c r="AP191" s="167" t="str">
        <f t="shared" si="10"/>
        <v>Post-COVID</v>
      </c>
      <c r="AQ191" s="219" t="str">
        <f t="shared" si="11"/>
        <v>-</v>
      </c>
      <c r="AR191" s="217">
        <f t="shared" si="12"/>
        <v>7.0000000000001701E-3</v>
      </c>
    </row>
    <row r="192" spans="2:51" x14ac:dyDescent="0.3">
      <c r="B192" s="157" t="s">
        <v>34</v>
      </c>
      <c r="C192" s="158">
        <v>2020</v>
      </c>
      <c r="D192" s="157" t="s">
        <v>45</v>
      </c>
      <c r="E192" s="157">
        <v>164.7</v>
      </c>
      <c r="F192" s="157">
        <v>149.19999999999999</v>
      </c>
      <c r="G192" s="157">
        <v>157.19999999999999</v>
      </c>
      <c r="H192" s="157">
        <v>158.4</v>
      </c>
      <c r="J192" s="160" t="s">
        <v>190</v>
      </c>
      <c r="K192" s="75">
        <v>164.7</v>
      </c>
      <c r="L192" s="164">
        <v>3.2999999999999828E-2</v>
      </c>
      <c r="M192" s="57" t="s">
        <v>207</v>
      </c>
      <c r="O192" s="178" t="s">
        <v>190</v>
      </c>
      <c r="P192" s="164">
        <v>3.2999999999999828E-2</v>
      </c>
      <c r="Q192" s="16" t="s">
        <v>207</v>
      </c>
      <c r="R192" s="185" t="s">
        <v>48</v>
      </c>
      <c r="S192" s="180">
        <v>3.2999999999999828E-2</v>
      </c>
      <c r="X192" s="178" t="str">
        <f t="shared" si="6"/>
        <v>Nov 2020</v>
      </c>
      <c r="Y192" s="196">
        <v>149.19999999999999</v>
      </c>
      <c r="Z192" s="184">
        <v>5.0000000000000001E-3</v>
      </c>
      <c r="AA192" s="196" t="s">
        <v>207</v>
      </c>
      <c r="AC192" s="192" t="s">
        <v>190</v>
      </c>
      <c r="AD192" s="184">
        <v>5.0000000000000001E-3</v>
      </c>
      <c r="AE192" s="16" t="str">
        <f t="shared" si="9"/>
        <v>Post-COVID</v>
      </c>
      <c r="AF192" s="185" t="s">
        <v>48</v>
      </c>
      <c r="AG192" s="184">
        <v>5.0000000000000001E-3</v>
      </c>
      <c r="AI192" s="178" t="str">
        <f t="shared" si="7"/>
        <v>Nov 2020</v>
      </c>
      <c r="AJ192" s="153">
        <v>157.19999999999999</v>
      </c>
      <c r="AK192" s="164">
        <v>8.9999999999997721E-3</v>
      </c>
      <c r="AL192" s="221" t="s">
        <v>207</v>
      </c>
      <c r="AN192" s="160" t="s">
        <v>190</v>
      </c>
      <c r="AO192" s="164">
        <v>8.9999999999997721E-3</v>
      </c>
      <c r="AP192" s="167" t="str">
        <f t="shared" si="10"/>
        <v>Post-COVID</v>
      </c>
      <c r="AQ192" s="219" t="str">
        <f t="shared" si="11"/>
        <v>-</v>
      </c>
      <c r="AR192" s="217">
        <f t="shared" si="12"/>
        <v>8.9999999999997721E-3</v>
      </c>
    </row>
    <row r="193" spans="2:44" x14ac:dyDescent="0.3">
      <c r="B193" s="157" t="s">
        <v>34</v>
      </c>
      <c r="C193" s="158">
        <v>2020</v>
      </c>
      <c r="D193" s="157" t="s">
        <v>46</v>
      </c>
      <c r="E193" s="157">
        <v>165.4</v>
      </c>
      <c r="F193" s="157">
        <v>149.69999999999999</v>
      </c>
      <c r="G193" s="157">
        <v>158.30000000000001</v>
      </c>
      <c r="H193" s="157">
        <v>158.9</v>
      </c>
      <c r="J193" s="160" t="s">
        <v>191</v>
      </c>
      <c r="K193" s="75">
        <v>165.4</v>
      </c>
      <c r="L193" s="164">
        <v>7.0000000000001701E-3</v>
      </c>
      <c r="M193" s="57" t="s">
        <v>207</v>
      </c>
      <c r="O193" s="178" t="s">
        <v>191</v>
      </c>
      <c r="P193" s="164">
        <v>7.0000000000001701E-3</v>
      </c>
      <c r="Q193" s="16" t="s">
        <v>207</v>
      </c>
      <c r="R193" s="185" t="s">
        <v>48</v>
      </c>
      <c r="S193" s="180">
        <v>7.0000000000001701E-3</v>
      </c>
      <c r="X193" s="178" t="str">
        <f t="shared" si="6"/>
        <v>Dec 2020</v>
      </c>
      <c r="Y193" s="196">
        <v>149.69999999999999</v>
      </c>
      <c r="Z193" s="184">
        <v>5.0000000000000001E-3</v>
      </c>
      <c r="AA193" s="196" t="s">
        <v>207</v>
      </c>
      <c r="AC193" s="192" t="s">
        <v>191</v>
      </c>
      <c r="AD193" s="184">
        <v>5.0000000000000001E-3</v>
      </c>
      <c r="AE193" s="16" t="str">
        <f t="shared" si="9"/>
        <v>Post-COVID</v>
      </c>
      <c r="AF193" s="185" t="s">
        <v>48</v>
      </c>
      <c r="AG193" s="184">
        <v>5.0000000000000001E-3</v>
      </c>
      <c r="AI193" s="178" t="str">
        <f t="shared" si="7"/>
        <v>Dec 2020</v>
      </c>
      <c r="AJ193" s="153">
        <v>158.30000000000001</v>
      </c>
      <c r="AK193" s="164">
        <v>1.1000000000000227E-2</v>
      </c>
      <c r="AL193" s="221" t="s">
        <v>207</v>
      </c>
      <c r="AN193" s="160" t="s">
        <v>191</v>
      </c>
      <c r="AO193" s="164">
        <v>1.1000000000000227E-2</v>
      </c>
      <c r="AP193" s="167" t="str">
        <f t="shared" si="10"/>
        <v>Post-COVID</v>
      </c>
      <c r="AQ193" s="219" t="str">
        <f t="shared" si="11"/>
        <v>-</v>
      </c>
      <c r="AR193" s="217">
        <f t="shared" si="12"/>
        <v>1.1000000000000227E-2</v>
      </c>
    </row>
    <row r="194" spans="2:44" x14ac:dyDescent="0.3">
      <c r="B194" s="157" t="s">
        <v>34</v>
      </c>
      <c r="C194" s="158">
        <v>2021</v>
      </c>
      <c r="D194" s="157" t="s">
        <v>31</v>
      </c>
      <c r="E194" s="157">
        <v>161</v>
      </c>
      <c r="F194" s="157">
        <v>150</v>
      </c>
      <c r="G194" s="157">
        <v>159.30000000000001</v>
      </c>
      <c r="H194" s="157">
        <v>157.30000000000001</v>
      </c>
      <c r="J194" s="160" t="s">
        <v>192</v>
      </c>
      <c r="K194" s="75">
        <v>161</v>
      </c>
      <c r="L194" s="164">
        <v>-4.400000000000006E-2</v>
      </c>
      <c r="M194" s="57" t="s">
        <v>207</v>
      </c>
      <c r="O194" s="178" t="s">
        <v>192</v>
      </c>
      <c r="P194" s="164">
        <v>-4.400000000000006E-2</v>
      </c>
      <c r="Q194" s="16" t="s">
        <v>207</v>
      </c>
      <c r="R194" s="185" t="s">
        <v>48</v>
      </c>
      <c r="S194" s="180">
        <v>-4.400000000000006E-2</v>
      </c>
      <c r="X194" s="178" t="str">
        <f t="shared" si="6"/>
        <v>Jan 2021</v>
      </c>
      <c r="Y194" s="196">
        <v>150</v>
      </c>
      <c r="Z194" s="184">
        <v>3.0000000000001137E-3</v>
      </c>
      <c r="AA194" s="196" t="s">
        <v>207</v>
      </c>
      <c r="AC194" s="192" t="s">
        <v>192</v>
      </c>
      <c r="AD194" s="184">
        <v>3.0000000000001137E-3</v>
      </c>
      <c r="AE194" s="16" t="str">
        <f t="shared" si="9"/>
        <v>Post-COVID</v>
      </c>
      <c r="AF194" s="185" t="s">
        <v>48</v>
      </c>
      <c r="AG194" s="184">
        <v>3.0000000000001137E-3</v>
      </c>
      <c r="AI194" s="178" t="str">
        <f t="shared" si="7"/>
        <v>Jan 2021</v>
      </c>
      <c r="AJ194" s="153">
        <v>159.30000000000001</v>
      </c>
      <c r="AK194" s="164">
        <v>0.01</v>
      </c>
      <c r="AL194" s="221" t="s">
        <v>207</v>
      </c>
      <c r="AN194" s="160" t="s">
        <v>192</v>
      </c>
      <c r="AO194" s="164">
        <v>0.01</v>
      </c>
      <c r="AP194" s="167" t="str">
        <f t="shared" si="10"/>
        <v>Post-COVID</v>
      </c>
      <c r="AQ194" s="219" t="str">
        <f t="shared" si="11"/>
        <v>-</v>
      </c>
      <c r="AR194" s="217">
        <f t="shared" si="12"/>
        <v>0.01</v>
      </c>
    </row>
    <row r="195" spans="2:44" x14ac:dyDescent="0.3">
      <c r="B195" s="157" t="s">
        <v>34</v>
      </c>
      <c r="C195" s="158">
        <v>2021</v>
      </c>
      <c r="D195" s="157" t="s">
        <v>35</v>
      </c>
      <c r="E195" s="157">
        <v>156.9</v>
      </c>
      <c r="F195" s="157">
        <v>150.9</v>
      </c>
      <c r="G195" s="157">
        <v>161.30000000000001</v>
      </c>
      <c r="H195" s="157">
        <v>156.6</v>
      </c>
      <c r="J195" s="160" t="s">
        <v>193</v>
      </c>
      <c r="K195" s="75">
        <v>156.9</v>
      </c>
      <c r="L195" s="164">
        <v>-4.0999999999999946E-2</v>
      </c>
      <c r="M195" s="57" t="s">
        <v>207</v>
      </c>
      <c r="O195" s="178" t="s">
        <v>193</v>
      </c>
      <c r="P195" s="164">
        <v>-4.0999999999999946E-2</v>
      </c>
      <c r="Q195" s="16" t="s">
        <v>207</v>
      </c>
      <c r="R195" s="185" t="s">
        <v>48</v>
      </c>
      <c r="S195" s="180">
        <v>-4.0999999999999946E-2</v>
      </c>
      <c r="X195" s="178" t="str">
        <f t="shared" si="6"/>
        <v>Feb 2021</v>
      </c>
      <c r="Y195" s="196">
        <v>150.9</v>
      </c>
      <c r="Z195" s="184">
        <v>9.0000000000000566E-3</v>
      </c>
      <c r="AA195" s="196" t="s">
        <v>207</v>
      </c>
      <c r="AC195" s="192" t="s">
        <v>193</v>
      </c>
      <c r="AD195" s="184">
        <v>9.0000000000000566E-3</v>
      </c>
      <c r="AE195" s="16" t="str">
        <f t="shared" si="9"/>
        <v>Post-COVID</v>
      </c>
      <c r="AF195" s="185" t="s">
        <v>48</v>
      </c>
      <c r="AG195" s="184">
        <v>9.0000000000000566E-3</v>
      </c>
      <c r="AI195" s="178" t="str">
        <f t="shared" si="7"/>
        <v>Feb 2021</v>
      </c>
      <c r="AJ195" s="153">
        <v>161.30000000000001</v>
      </c>
      <c r="AK195" s="164">
        <v>0.02</v>
      </c>
      <c r="AL195" s="221" t="s">
        <v>207</v>
      </c>
      <c r="AN195" s="160" t="s">
        <v>193</v>
      </c>
      <c r="AO195" s="164">
        <v>0.02</v>
      </c>
      <c r="AP195" s="167" t="str">
        <f t="shared" si="10"/>
        <v>Post-COVID</v>
      </c>
      <c r="AQ195" s="219" t="str">
        <f t="shared" si="11"/>
        <v>-</v>
      </c>
      <c r="AR195" s="217">
        <f t="shared" si="12"/>
        <v>0.02</v>
      </c>
    </row>
    <row r="196" spans="2:44" x14ac:dyDescent="0.3">
      <c r="B196" s="157" t="s">
        <v>34</v>
      </c>
      <c r="C196" s="158">
        <v>2021</v>
      </c>
      <c r="D196" s="157" t="s">
        <v>36</v>
      </c>
      <c r="E196" s="157">
        <v>156.69999999999999</v>
      </c>
      <c r="F196" s="157">
        <v>151.19999999999999</v>
      </c>
      <c r="G196" s="157">
        <v>161.69999999999999</v>
      </c>
      <c r="H196" s="157">
        <v>156.80000000000001</v>
      </c>
      <c r="J196" s="160" t="s">
        <v>194</v>
      </c>
      <c r="K196" s="75">
        <v>156.69999999999999</v>
      </c>
      <c r="L196" s="164">
        <v>-2.0000000000001705E-3</v>
      </c>
      <c r="M196" s="57" t="s">
        <v>207</v>
      </c>
      <c r="O196" s="178" t="s">
        <v>194</v>
      </c>
      <c r="P196" s="164">
        <v>-2.0000000000001705E-3</v>
      </c>
      <c r="Q196" s="16" t="s">
        <v>207</v>
      </c>
      <c r="R196" s="185" t="s">
        <v>48</v>
      </c>
      <c r="S196" s="180">
        <v>-2.0000000000001705E-3</v>
      </c>
      <c r="X196" s="178" t="str">
        <f t="shared" si="6"/>
        <v>Mar 2021</v>
      </c>
      <c r="Y196" s="196">
        <v>151.19999999999999</v>
      </c>
      <c r="Z196" s="184">
        <v>2.9999999999998296E-3</v>
      </c>
      <c r="AA196" s="196" t="s">
        <v>207</v>
      </c>
      <c r="AC196" s="192" t="s">
        <v>194</v>
      </c>
      <c r="AD196" s="184">
        <v>2.9999999999998296E-3</v>
      </c>
      <c r="AE196" s="16" t="str">
        <f t="shared" si="9"/>
        <v>Post-COVID</v>
      </c>
      <c r="AF196" s="185" t="s">
        <v>48</v>
      </c>
      <c r="AG196" s="184">
        <v>2.9999999999998296E-3</v>
      </c>
      <c r="AI196" s="178" t="str">
        <f t="shared" si="7"/>
        <v>Mar 2021</v>
      </c>
      <c r="AJ196" s="153">
        <v>161.69999999999999</v>
      </c>
      <c r="AK196" s="164">
        <v>3.9999999999997728E-3</v>
      </c>
      <c r="AL196" s="221" t="s">
        <v>207</v>
      </c>
      <c r="AN196" s="160" t="s">
        <v>194</v>
      </c>
      <c r="AO196" s="164">
        <v>3.9999999999997728E-3</v>
      </c>
      <c r="AP196" s="167" t="str">
        <f t="shared" si="10"/>
        <v>Post-COVID</v>
      </c>
      <c r="AQ196" s="219" t="str">
        <f t="shared" si="11"/>
        <v>-</v>
      </c>
      <c r="AR196" s="217">
        <f t="shared" si="12"/>
        <v>3.9999999999997728E-3</v>
      </c>
    </row>
    <row r="197" spans="2:44" x14ac:dyDescent="0.3">
      <c r="B197" s="157" t="s">
        <v>34</v>
      </c>
      <c r="C197" s="158">
        <v>2021</v>
      </c>
      <c r="D197" s="157" t="s">
        <v>37</v>
      </c>
      <c r="E197" s="157">
        <v>158</v>
      </c>
      <c r="F197" s="157">
        <v>151.80000000000001</v>
      </c>
      <c r="G197" s="157">
        <v>162.30000000000001</v>
      </c>
      <c r="H197" s="157">
        <v>157.80000000000001</v>
      </c>
      <c r="J197" s="160" t="s">
        <v>195</v>
      </c>
      <c r="K197" s="75">
        <v>158</v>
      </c>
      <c r="L197" s="164">
        <v>1.3000000000000114E-2</v>
      </c>
      <c r="M197" s="57" t="s">
        <v>207</v>
      </c>
      <c r="O197" s="178" t="s">
        <v>195</v>
      </c>
      <c r="P197" s="164">
        <v>1.3000000000000114E-2</v>
      </c>
      <c r="Q197" s="16" t="s">
        <v>207</v>
      </c>
      <c r="R197" s="185" t="s">
        <v>48</v>
      </c>
      <c r="S197" s="180">
        <v>1.3000000000000114E-2</v>
      </c>
      <c r="X197" s="178" t="str">
        <f t="shared" si="6"/>
        <v>Apr 2021</v>
      </c>
      <c r="Y197" s="196">
        <v>151.80000000000001</v>
      </c>
      <c r="Z197" s="184">
        <v>6.0000000000002274E-3</v>
      </c>
      <c r="AA197" s="196" t="s">
        <v>207</v>
      </c>
      <c r="AC197" s="192" t="s">
        <v>195</v>
      </c>
      <c r="AD197" s="184">
        <v>6.0000000000002274E-3</v>
      </c>
      <c r="AE197" s="16" t="str">
        <f t="shared" si="9"/>
        <v>Post-COVID</v>
      </c>
      <c r="AF197" s="185" t="s">
        <v>48</v>
      </c>
      <c r="AG197" s="184">
        <v>6.0000000000002274E-3</v>
      </c>
      <c r="AI197" s="178" t="str">
        <f t="shared" si="7"/>
        <v>Apr 2021</v>
      </c>
      <c r="AJ197" s="153">
        <v>162.30000000000001</v>
      </c>
      <c r="AK197" s="164">
        <v>6.0000000000002274E-3</v>
      </c>
      <c r="AL197" s="221" t="s">
        <v>207</v>
      </c>
      <c r="AN197" s="160" t="s">
        <v>195</v>
      </c>
      <c r="AO197" s="164">
        <v>6.0000000000002274E-3</v>
      </c>
      <c r="AP197" s="167" t="str">
        <f t="shared" si="10"/>
        <v>Post-COVID</v>
      </c>
      <c r="AQ197" s="219" t="str">
        <f t="shared" si="11"/>
        <v>-</v>
      </c>
      <c r="AR197" s="217">
        <f t="shared" si="12"/>
        <v>6.0000000000002274E-3</v>
      </c>
    </row>
    <row r="198" spans="2:44" x14ac:dyDescent="0.3">
      <c r="B198" s="157" t="s">
        <v>34</v>
      </c>
      <c r="C198" s="158">
        <v>2021</v>
      </c>
      <c r="D198" s="157" t="s">
        <v>38</v>
      </c>
      <c r="E198" s="157">
        <v>160.69999999999999</v>
      </c>
      <c r="F198" s="157">
        <v>154.69999999999999</v>
      </c>
      <c r="G198" s="157">
        <v>165.8</v>
      </c>
      <c r="H198" s="157">
        <v>160.4</v>
      </c>
      <c r="J198" s="160" t="s">
        <v>196</v>
      </c>
      <c r="K198" s="75">
        <v>160.69999999999999</v>
      </c>
      <c r="L198" s="164">
        <v>2.6999999999999885E-2</v>
      </c>
      <c r="M198" s="57" t="s">
        <v>207</v>
      </c>
      <c r="O198" s="178" t="s">
        <v>196</v>
      </c>
      <c r="P198" s="164">
        <v>2.6999999999999885E-2</v>
      </c>
      <c r="Q198" s="16" t="s">
        <v>207</v>
      </c>
      <c r="R198" s="185" t="s">
        <v>48</v>
      </c>
      <c r="S198" s="180">
        <v>2.6999999999999885E-2</v>
      </c>
      <c r="X198" s="178" t="str">
        <f t="shared" si="6"/>
        <v>May 2021</v>
      </c>
      <c r="Y198" s="196">
        <v>154.69999999999999</v>
      </c>
      <c r="Z198" s="184">
        <v>2.8999999999999772E-2</v>
      </c>
      <c r="AA198" s="196" t="s">
        <v>207</v>
      </c>
      <c r="AC198" s="192" t="s">
        <v>196</v>
      </c>
      <c r="AD198" s="184">
        <v>2.8999999999999772E-2</v>
      </c>
      <c r="AE198" s="16" t="str">
        <f t="shared" si="9"/>
        <v>Post-COVID</v>
      </c>
      <c r="AF198" s="185" t="s">
        <v>48</v>
      </c>
      <c r="AG198" s="184">
        <v>2.8999999999999772E-2</v>
      </c>
      <c r="AI198" s="178" t="str">
        <f t="shared" si="7"/>
        <v>May 2021</v>
      </c>
      <c r="AJ198" s="153">
        <v>165.8</v>
      </c>
      <c r="AK198" s="164">
        <v>3.5000000000000003E-2</v>
      </c>
      <c r="AL198" s="221" t="s">
        <v>207</v>
      </c>
      <c r="AN198" s="160" t="s">
        <v>196</v>
      </c>
      <c r="AO198" s="164">
        <v>3.5000000000000003E-2</v>
      </c>
      <c r="AP198" s="167" t="str">
        <f t="shared" si="10"/>
        <v>Post-COVID</v>
      </c>
      <c r="AQ198" s="219" t="str">
        <f t="shared" si="11"/>
        <v>-</v>
      </c>
      <c r="AR198" s="217">
        <f t="shared" si="12"/>
        <v>3.5000000000000003E-2</v>
      </c>
    </row>
    <row r="199" spans="2:44" x14ac:dyDescent="0.3">
      <c r="B199" s="157" t="s">
        <v>34</v>
      </c>
      <c r="C199" s="158">
        <v>2021</v>
      </c>
      <c r="D199" s="157" t="s">
        <v>39</v>
      </c>
      <c r="E199" s="157">
        <v>162.6</v>
      </c>
      <c r="F199" s="157">
        <v>154.80000000000001</v>
      </c>
      <c r="G199" s="157">
        <v>166.3</v>
      </c>
      <c r="H199" s="157">
        <v>161.30000000000001</v>
      </c>
      <c r="J199" s="160" t="s">
        <v>197</v>
      </c>
      <c r="K199" s="75">
        <v>162.6</v>
      </c>
      <c r="L199" s="164">
        <v>1.9000000000000059E-2</v>
      </c>
      <c r="M199" s="57" t="s">
        <v>207</v>
      </c>
      <c r="O199" s="178" t="s">
        <v>197</v>
      </c>
      <c r="P199" s="164">
        <v>1.9000000000000059E-2</v>
      </c>
      <c r="Q199" s="16" t="s">
        <v>207</v>
      </c>
      <c r="R199" s="185" t="s">
        <v>48</v>
      </c>
      <c r="S199" s="180">
        <v>1.9000000000000059E-2</v>
      </c>
      <c r="X199" s="178" t="str">
        <f t="shared" si="6"/>
        <v>Jun 2021</v>
      </c>
      <c r="Y199" s="196">
        <v>154.80000000000001</v>
      </c>
      <c r="Z199" s="184">
        <v>1.0000000000002273E-3</v>
      </c>
      <c r="AA199" s="196" t="s">
        <v>207</v>
      </c>
      <c r="AC199" s="192" t="s">
        <v>197</v>
      </c>
      <c r="AD199" s="184">
        <v>1.0000000000002273E-3</v>
      </c>
      <c r="AE199" s="16" t="str">
        <f t="shared" si="9"/>
        <v>Post-COVID</v>
      </c>
      <c r="AF199" s="185" t="s">
        <v>48</v>
      </c>
      <c r="AG199" s="184">
        <v>1.0000000000002273E-3</v>
      </c>
      <c r="AI199" s="178" t="str">
        <f t="shared" si="7"/>
        <v>Jun 2021</v>
      </c>
      <c r="AJ199" s="153">
        <v>166.3</v>
      </c>
      <c r="AK199" s="164">
        <v>5.0000000000000001E-3</v>
      </c>
      <c r="AL199" s="221" t="s">
        <v>207</v>
      </c>
      <c r="AN199" s="160" t="s">
        <v>197</v>
      </c>
      <c r="AO199" s="164">
        <v>5.0000000000000001E-3</v>
      </c>
      <c r="AP199" s="167" t="str">
        <f t="shared" si="10"/>
        <v>Post-COVID</v>
      </c>
      <c r="AQ199" s="219" t="str">
        <f t="shared" si="11"/>
        <v>-</v>
      </c>
      <c r="AR199" s="217">
        <f t="shared" si="12"/>
        <v>5.0000000000000001E-3</v>
      </c>
    </row>
    <row r="200" spans="2:44" x14ac:dyDescent="0.3">
      <c r="B200" s="157" t="s">
        <v>34</v>
      </c>
      <c r="C200" s="158">
        <v>2021</v>
      </c>
      <c r="D200" s="157" t="s">
        <v>40</v>
      </c>
      <c r="E200" s="157">
        <v>164</v>
      </c>
      <c r="F200" s="157">
        <v>155.80000000000001</v>
      </c>
      <c r="G200" s="157">
        <v>167</v>
      </c>
      <c r="H200" s="157">
        <v>162.5</v>
      </c>
      <c r="J200" s="160" t="s">
        <v>198</v>
      </c>
      <c r="K200" s="75">
        <v>164</v>
      </c>
      <c r="L200" s="164">
        <v>1.4000000000000058E-2</v>
      </c>
      <c r="M200" s="57" t="s">
        <v>207</v>
      </c>
      <c r="O200" s="178" t="s">
        <v>198</v>
      </c>
      <c r="P200" s="164">
        <v>1.4000000000000058E-2</v>
      </c>
      <c r="Q200" s="16" t="s">
        <v>207</v>
      </c>
      <c r="R200" s="185" t="s">
        <v>48</v>
      </c>
      <c r="S200" s="180">
        <v>1.4000000000000058E-2</v>
      </c>
      <c r="X200" s="178" t="str">
        <f t="shared" si="6"/>
        <v>Jul 2021</v>
      </c>
      <c r="Y200" s="196">
        <v>155.80000000000001</v>
      </c>
      <c r="Z200" s="184">
        <v>0.01</v>
      </c>
      <c r="AA200" s="196" t="s">
        <v>207</v>
      </c>
      <c r="AC200" s="192" t="s">
        <v>198</v>
      </c>
      <c r="AD200" s="184">
        <v>0.01</v>
      </c>
      <c r="AE200" s="16" t="str">
        <f t="shared" si="9"/>
        <v>Post-COVID</v>
      </c>
      <c r="AF200" s="185" t="s">
        <v>48</v>
      </c>
      <c r="AG200" s="184">
        <v>0.01</v>
      </c>
      <c r="AI200" s="178" t="str">
        <f t="shared" si="7"/>
        <v>Jul 2021</v>
      </c>
      <c r="AJ200" s="153">
        <v>167</v>
      </c>
      <c r="AK200" s="164">
        <v>6.9999999999998865E-3</v>
      </c>
      <c r="AL200" s="221" t="s">
        <v>207</v>
      </c>
      <c r="AN200" s="160" t="s">
        <v>198</v>
      </c>
      <c r="AO200" s="164">
        <v>6.9999999999998865E-3</v>
      </c>
      <c r="AP200" s="167" t="str">
        <f t="shared" si="10"/>
        <v>Post-COVID</v>
      </c>
      <c r="AQ200" s="219" t="str">
        <f>IFERROR(IF($AP200="Pre-COVID",$AO200,NA()),"-")</f>
        <v>-</v>
      </c>
      <c r="AR200" s="217">
        <f t="shared" si="12"/>
        <v>6.9999999999998865E-3</v>
      </c>
    </row>
    <row r="201" spans="2:44" x14ac:dyDescent="0.3">
      <c r="B201" s="157" t="s">
        <v>34</v>
      </c>
      <c r="C201" s="158">
        <v>2021</v>
      </c>
      <c r="D201" s="157" t="s">
        <v>41</v>
      </c>
      <c r="E201" s="157">
        <v>164</v>
      </c>
      <c r="F201" s="157">
        <v>157.5</v>
      </c>
      <c r="G201" s="157">
        <v>168.4</v>
      </c>
      <c r="H201" s="157">
        <v>163.19999999999999</v>
      </c>
      <c r="J201" s="160" t="s">
        <v>199</v>
      </c>
      <c r="K201" s="75">
        <v>164</v>
      </c>
      <c r="L201" s="164">
        <v>0</v>
      </c>
      <c r="M201" s="57" t="s">
        <v>207</v>
      </c>
      <c r="O201" s="178" t="s">
        <v>199</v>
      </c>
      <c r="P201" s="164">
        <v>0</v>
      </c>
      <c r="Q201" s="16" t="s">
        <v>207</v>
      </c>
      <c r="R201" s="185" t="s">
        <v>48</v>
      </c>
      <c r="S201" s="180">
        <v>0</v>
      </c>
      <c r="X201" s="178" t="str">
        <f t="shared" si="6"/>
        <v>Aug 2021</v>
      </c>
      <c r="Y201" s="196">
        <v>157.5</v>
      </c>
      <c r="Z201" s="184">
        <v>1.6999999999999887E-2</v>
      </c>
      <c r="AA201" s="196" t="s">
        <v>207</v>
      </c>
      <c r="AC201" s="192" t="s">
        <v>199</v>
      </c>
      <c r="AD201" s="184">
        <v>1.6999999999999887E-2</v>
      </c>
      <c r="AE201" s="16" t="str">
        <f t="shared" si="9"/>
        <v>Post-COVID</v>
      </c>
      <c r="AF201" s="185" t="s">
        <v>48</v>
      </c>
      <c r="AG201" s="184">
        <v>1.6999999999999887E-2</v>
      </c>
      <c r="AI201" s="178" t="str">
        <f t="shared" si="7"/>
        <v>Aug 2021</v>
      </c>
      <c r="AJ201" s="153">
        <v>168.4</v>
      </c>
      <c r="AK201" s="164">
        <v>1.4000000000000058E-2</v>
      </c>
      <c r="AL201" s="221" t="s">
        <v>207</v>
      </c>
      <c r="AN201" s="160" t="s">
        <v>199</v>
      </c>
      <c r="AO201" s="164">
        <v>1.4000000000000058E-2</v>
      </c>
      <c r="AP201" s="167" t="str">
        <f t="shared" si="10"/>
        <v>Post-COVID</v>
      </c>
      <c r="AQ201" s="219" t="str">
        <f t="shared" si="11"/>
        <v>-</v>
      </c>
      <c r="AR201" s="217">
        <f t="shared" si="12"/>
        <v>1.4000000000000058E-2</v>
      </c>
    </row>
    <row r="202" spans="2:44" x14ac:dyDescent="0.3">
      <c r="B202" s="157" t="s">
        <v>34</v>
      </c>
      <c r="C202" s="158">
        <v>2021</v>
      </c>
      <c r="D202" s="157" t="s">
        <v>42</v>
      </c>
      <c r="E202" s="157">
        <v>164</v>
      </c>
      <c r="F202" s="157">
        <v>157.5</v>
      </c>
      <c r="G202" s="157">
        <v>168.4</v>
      </c>
      <c r="H202" s="157">
        <v>163.19999999999999</v>
      </c>
      <c r="J202" s="160" t="s">
        <v>200</v>
      </c>
      <c r="K202" s="75">
        <v>164</v>
      </c>
      <c r="L202" s="164">
        <v>0</v>
      </c>
      <c r="M202" s="57" t="s">
        <v>207</v>
      </c>
      <c r="O202" s="178" t="s">
        <v>200</v>
      </c>
      <c r="P202" s="164">
        <v>0</v>
      </c>
      <c r="Q202" s="16" t="s">
        <v>207</v>
      </c>
      <c r="R202" s="185" t="s">
        <v>48</v>
      </c>
      <c r="S202" s="180">
        <v>0</v>
      </c>
      <c r="X202" s="178" t="str">
        <f t="shared" si="6"/>
        <v>Sep 2021</v>
      </c>
      <c r="Y202" s="196">
        <v>157.5</v>
      </c>
      <c r="Z202" s="184">
        <v>0</v>
      </c>
      <c r="AA202" s="196" t="s">
        <v>207</v>
      </c>
      <c r="AC202" s="192" t="s">
        <v>200</v>
      </c>
      <c r="AD202" s="184">
        <v>0</v>
      </c>
      <c r="AE202" s="16" t="str">
        <f t="shared" si="9"/>
        <v>Post-COVID</v>
      </c>
      <c r="AF202" s="185" t="s">
        <v>48</v>
      </c>
      <c r="AG202" s="184">
        <v>0</v>
      </c>
      <c r="AI202" s="178" t="str">
        <f t="shared" si="7"/>
        <v>Sep 2021</v>
      </c>
      <c r="AJ202" s="153">
        <v>168.4</v>
      </c>
      <c r="AK202" s="164">
        <v>0</v>
      </c>
      <c r="AL202" s="221" t="s">
        <v>207</v>
      </c>
      <c r="AN202" s="160" t="s">
        <v>200</v>
      </c>
      <c r="AO202" s="164">
        <v>0</v>
      </c>
      <c r="AP202" s="167" t="str">
        <f t="shared" si="10"/>
        <v>Post-COVID</v>
      </c>
      <c r="AQ202" s="219" t="str">
        <f t="shared" si="11"/>
        <v>-</v>
      </c>
      <c r="AR202" s="217">
        <f t="shared" si="12"/>
        <v>0</v>
      </c>
    </row>
    <row r="203" spans="2:44" x14ac:dyDescent="0.3">
      <c r="B203" s="157" t="s">
        <v>34</v>
      </c>
      <c r="C203" s="158">
        <v>2021</v>
      </c>
      <c r="D203" s="157" t="s">
        <v>43</v>
      </c>
      <c r="E203" s="157">
        <v>167.7</v>
      </c>
      <c r="F203" s="157">
        <v>158.4</v>
      </c>
      <c r="G203" s="157">
        <v>169.1</v>
      </c>
      <c r="H203" s="157">
        <v>165.5</v>
      </c>
      <c r="J203" s="160" t="s">
        <v>201</v>
      </c>
      <c r="K203" s="75">
        <v>167.7</v>
      </c>
      <c r="L203" s="164">
        <v>3.6999999999999887E-2</v>
      </c>
      <c r="M203" s="57" t="s">
        <v>207</v>
      </c>
      <c r="O203" s="178" t="s">
        <v>201</v>
      </c>
      <c r="P203" s="164">
        <v>3.6999999999999887E-2</v>
      </c>
      <c r="Q203" s="16" t="s">
        <v>207</v>
      </c>
      <c r="R203" s="185" t="s">
        <v>48</v>
      </c>
      <c r="S203" s="180">
        <v>3.6999999999999887E-2</v>
      </c>
      <c r="X203" s="178" t="str">
        <f t="shared" si="6"/>
        <v>Oct 2021</v>
      </c>
      <c r="Y203" s="196">
        <v>158.4</v>
      </c>
      <c r="Z203" s="184">
        <v>9.0000000000000566E-3</v>
      </c>
      <c r="AA203" s="196" t="s">
        <v>207</v>
      </c>
      <c r="AC203" s="192" t="s">
        <v>201</v>
      </c>
      <c r="AD203" s="184">
        <v>9.0000000000000566E-3</v>
      </c>
      <c r="AE203" s="16" t="str">
        <f t="shared" si="9"/>
        <v>Post-COVID</v>
      </c>
      <c r="AF203" s="185" t="s">
        <v>48</v>
      </c>
      <c r="AG203" s="184">
        <v>9.0000000000000566E-3</v>
      </c>
      <c r="AI203" s="178" t="str">
        <f t="shared" si="7"/>
        <v>Oct 2021</v>
      </c>
      <c r="AJ203" s="153">
        <v>169.1</v>
      </c>
      <c r="AK203" s="164">
        <v>6.9999999999998865E-3</v>
      </c>
      <c r="AL203" s="221" t="s">
        <v>207</v>
      </c>
      <c r="AN203" s="160" t="s">
        <v>201</v>
      </c>
      <c r="AO203" s="164">
        <v>6.9999999999998865E-3</v>
      </c>
      <c r="AP203" s="167" t="str">
        <f t="shared" si="10"/>
        <v>Post-COVID</v>
      </c>
      <c r="AQ203" s="219" t="str">
        <f t="shared" si="11"/>
        <v>-</v>
      </c>
      <c r="AR203" s="217">
        <f t="shared" si="12"/>
        <v>6.9999999999998865E-3</v>
      </c>
    </row>
    <row r="204" spans="2:44" x14ac:dyDescent="0.3">
      <c r="B204" s="157" t="s">
        <v>34</v>
      </c>
      <c r="C204" s="158">
        <v>2021</v>
      </c>
      <c r="D204" s="157" t="s">
        <v>45</v>
      </c>
      <c r="E204" s="157">
        <v>169.7</v>
      </c>
      <c r="F204" s="157">
        <v>159.30000000000001</v>
      </c>
      <c r="G204" s="157">
        <v>169.9</v>
      </c>
      <c r="H204" s="157">
        <v>166.7</v>
      </c>
      <c r="J204" s="160" t="s">
        <v>202</v>
      </c>
      <c r="K204" s="75">
        <v>169.7</v>
      </c>
      <c r="L204" s="164">
        <v>0.02</v>
      </c>
      <c r="M204" s="57" t="s">
        <v>207</v>
      </c>
      <c r="O204" s="178" t="s">
        <v>202</v>
      </c>
      <c r="P204" s="164">
        <v>0.02</v>
      </c>
      <c r="Q204" s="16" t="s">
        <v>207</v>
      </c>
      <c r="R204" s="185" t="s">
        <v>48</v>
      </c>
      <c r="S204" s="180">
        <v>0.02</v>
      </c>
      <c r="X204" s="178" t="str">
        <f t="shared" si="6"/>
        <v>Nov 2021</v>
      </c>
      <c r="Y204" s="196">
        <v>159.30000000000001</v>
      </c>
      <c r="Z204" s="184">
        <v>9.0000000000000566E-3</v>
      </c>
      <c r="AA204" s="196" t="s">
        <v>207</v>
      </c>
      <c r="AC204" s="192" t="s">
        <v>202</v>
      </c>
      <c r="AD204" s="184">
        <v>9.0000000000000566E-3</v>
      </c>
      <c r="AE204" s="16" t="str">
        <f t="shared" si="9"/>
        <v>Post-COVID</v>
      </c>
      <c r="AF204" s="185" t="s">
        <v>48</v>
      </c>
      <c r="AG204" s="184">
        <v>9.0000000000000566E-3</v>
      </c>
      <c r="AI204" s="178" t="str">
        <f t="shared" si="7"/>
        <v>Nov 2021</v>
      </c>
      <c r="AJ204" s="153">
        <v>169.9</v>
      </c>
      <c r="AK204" s="164">
        <v>8.0000000000001129E-3</v>
      </c>
      <c r="AL204" s="221" t="s">
        <v>207</v>
      </c>
      <c r="AN204" s="160" t="s">
        <v>202</v>
      </c>
      <c r="AO204" s="164">
        <v>8.0000000000001129E-3</v>
      </c>
      <c r="AP204" s="167" t="str">
        <f t="shared" si="10"/>
        <v>Post-COVID</v>
      </c>
      <c r="AQ204" s="219" t="str">
        <f t="shared" si="11"/>
        <v>-</v>
      </c>
      <c r="AR204" s="217">
        <f t="shared" si="12"/>
        <v>8.0000000000001129E-3</v>
      </c>
    </row>
    <row r="205" spans="2:44" x14ac:dyDescent="0.3">
      <c r="B205" s="157" t="s">
        <v>34</v>
      </c>
      <c r="C205" s="158">
        <v>2021</v>
      </c>
      <c r="D205" s="157" t="s">
        <v>46</v>
      </c>
      <c r="E205" s="157">
        <v>168.2</v>
      </c>
      <c r="F205" s="157">
        <v>160.19999999999999</v>
      </c>
      <c r="G205" s="157">
        <v>170.6</v>
      </c>
      <c r="H205" s="157">
        <v>166.2</v>
      </c>
      <c r="J205" s="160" t="s">
        <v>203</v>
      </c>
      <c r="K205" s="75">
        <v>168.2</v>
      </c>
      <c r="L205" s="164">
        <v>-1.4999999999999999E-2</v>
      </c>
      <c r="M205" s="57" t="s">
        <v>207</v>
      </c>
      <c r="O205" s="178" t="s">
        <v>203</v>
      </c>
      <c r="P205" s="164">
        <v>-1.4999999999999999E-2</v>
      </c>
      <c r="Q205" s="16" t="s">
        <v>207</v>
      </c>
      <c r="R205" s="185" t="s">
        <v>48</v>
      </c>
      <c r="S205" s="180">
        <v>-1.4999999999999999E-2</v>
      </c>
      <c r="X205" s="178" t="str">
        <f t="shared" si="6"/>
        <v>Dec 2021</v>
      </c>
      <c r="Y205" s="196">
        <v>160.19999999999999</v>
      </c>
      <c r="Z205" s="184">
        <v>8.9999999999997721E-3</v>
      </c>
      <c r="AA205" s="196" t="s">
        <v>207</v>
      </c>
      <c r="AC205" s="192" t="s">
        <v>203</v>
      </c>
      <c r="AD205" s="184">
        <v>8.9999999999997721E-3</v>
      </c>
      <c r="AE205" s="16" t="str">
        <f t="shared" si="9"/>
        <v>Post-COVID</v>
      </c>
      <c r="AF205" s="185" t="s">
        <v>48</v>
      </c>
      <c r="AG205" s="184">
        <v>8.9999999999997721E-3</v>
      </c>
      <c r="AI205" s="178" t="str">
        <f t="shared" si="7"/>
        <v>Dec 2021</v>
      </c>
      <c r="AJ205" s="153">
        <v>170.6</v>
      </c>
      <c r="AK205" s="164">
        <v>6.9999999999998865E-3</v>
      </c>
      <c r="AL205" s="221" t="s">
        <v>207</v>
      </c>
      <c r="AN205" s="160" t="s">
        <v>203</v>
      </c>
      <c r="AO205" s="164">
        <v>6.9999999999998865E-3</v>
      </c>
      <c r="AP205" s="167" t="str">
        <f t="shared" si="10"/>
        <v>Post-COVID</v>
      </c>
      <c r="AQ205" s="219" t="str">
        <f t="shared" si="11"/>
        <v>-</v>
      </c>
      <c r="AR205" s="217">
        <f t="shared" si="12"/>
        <v>6.9999999999998865E-3</v>
      </c>
    </row>
    <row r="206" spans="2:44" x14ac:dyDescent="0.3">
      <c r="B206" s="157" t="s">
        <v>34</v>
      </c>
      <c r="C206" s="158">
        <v>2022</v>
      </c>
      <c r="D206" s="157" t="s">
        <v>31</v>
      </c>
      <c r="E206" s="157">
        <v>166.4</v>
      </c>
      <c r="F206" s="157">
        <v>161.1</v>
      </c>
      <c r="G206" s="157">
        <v>171.4</v>
      </c>
      <c r="H206" s="157">
        <v>165.7</v>
      </c>
      <c r="J206" s="160" t="s">
        <v>204</v>
      </c>
      <c r="K206" s="75">
        <v>166.4</v>
      </c>
      <c r="L206" s="164">
        <v>-1.7999999999999829E-2</v>
      </c>
      <c r="M206" s="57" t="s">
        <v>207</v>
      </c>
      <c r="O206" s="178" t="s">
        <v>204</v>
      </c>
      <c r="P206" s="164">
        <v>-1.7999999999999829E-2</v>
      </c>
      <c r="Q206" s="16" t="s">
        <v>207</v>
      </c>
      <c r="R206" s="185" t="s">
        <v>48</v>
      </c>
      <c r="S206" s="180">
        <v>-1.7999999999999829E-2</v>
      </c>
      <c r="X206" s="178" t="str">
        <f t="shared" si="6"/>
        <v>Jan 2022</v>
      </c>
      <c r="Y206" s="196">
        <v>161.1</v>
      </c>
      <c r="Z206" s="184">
        <v>9.0000000000000566E-3</v>
      </c>
      <c r="AA206" s="196" t="s">
        <v>207</v>
      </c>
      <c r="AC206" s="192" t="s">
        <v>204</v>
      </c>
      <c r="AD206" s="184">
        <v>9.0000000000000566E-3</v>
      </c>
      <c r="AE206" s="16" t="str">
        <f t="shared" si="9"/>
        <v>Post-COVID</v>
      </c>
      <c r="AF206" s="185" t="s">
        <v>48</v>
      </c>
      <c r="AG206" s="184">
        <v>9.0000000000000566E-3</v>
      </c>
      <c r="AI206" s="178" t="str">
        <f t="shared" si="7"/>
        <v>Jan 2022</v>
      </c>
      <c r="AJ206" s="153">
        <v>171.4</v>
      </c>
      <c r="AK206" s="164">
        <v>8.0000000000001129E-3</v>
      </c>
      <c r="AL206" s="221" t="s">
        <v>207</v>
      </c>
      <c r="AN206" s="160" t="s">
        <v>204</v>
      </c>
      <c r="AO206" s="164">
        <v>8.0000000000001129E-3</v>
      </c>
      <c r="AP206" s="167" t="str">
        <f t="shared" si="10"/>
        <v>Post-COVID</v>
      </c>
      <c r="AQ206" s="219" t="str">
        <f t="shared" si="11"/>
        <v>-</v>
      </c>
      <c r="AR206" s="217">
        <f t="shared" si="12"/>
        <v>8.0000000000001129E-3</v>
      </c>
    </row>
    <row r="207" spans="2:44" x14ac:dyDescent="0.3">
      <c r="B207" s="157" t="s">
        <v>34</v>
      </c>
      <c r="C207" s="158">
        <v>2022</v>
      </c>
      <c r="D207" s="157" t="s">
        <v>35</v>
      </c>
      <c r="E207" s="157">
        <v>166.2</v>
      </c>
      <c r="F207" s="157">
        <v>161.80000000000001</v>
      </c>
      <c r="G207" s="157">
        <v>172.2</v>
      </c>
      <c r="H207" s="157">
        <v>166.1</v>
      </c>
      <c r="J207" s="160" t="s">
        <v>205</v>
      </c>
      <c r="K207" s="75">
        <v>166.2</v>
      </c>
      <c r="L207" s="164">
        <v>-2.0000000000001705E-3</v>
      </c>
      <c r="M207" s="57" t="s">
        <v>207</v>
      </c>
      <c r="O207" s="181" t="s">
        <v>205</v>
      </c>
      <c r="P207" s="182">
        <v>-2.0000000000001705E-3</v>
      </c>
      <c r="Q207" s="191" t="s">
        <v>207</v>
      </c>
      <c r="R207" s="186" t="s">
        <v>48</v>
      </c>
      <c r="S207" s="183">
        <v>-2.0000000000001705E-3</v>
      </c>
      <c r="X207" s="181" t="str">
        <f t="shared" si="6"/>
        <v>Feb 2022</v>
      </c>
      <c r="Y207" s="197">
        <v>161.80000000000001</v>
      </c>
      <c r="Z207" s="202">
        <v>7.0000000000001701E-3</v>
      </c>
      <c r="AA207" s="197" t="s">
        <v>207</v>
      </c>
      <c r="AC207" s="193" t="s">
        <v>205</v>
      </c>
      <c r="AD207" s="202">
        <v>7.0000000000001701E-3</v>
      </c>
      <c r="AE207" s="191" t="str">
        <f t="shared" si="9"/>
        <v>Post-COVID</v>
      </c>
      <c r="AF207" s="186" t="s">
        <v>48</v>
      </c>
      <c r="AG207" s="202">
        <v>7.0000000000001701E-3</v>
      </c>
      <c r="AI207" s="181" t="str">
        <f t="shared" si="7"/>
        <v>Feb 2022</v>
      </c>
      <c r="AJ207" s="154">
        <v>172.2</v>
      </c>
      <c r="AK207" s="165">
        <v>7.9999999999998302E-3</v>
      </c>
      <c r="AL207" s="223" t="s">
        <v>207</v>
      </c>
      <c r="AN207" s="161" t="s">
        <v>205</v>
      </c>
      <c r="AO207" s="165">
        <v>7.9999999999998302E-3</v>
      </c>
      <c r="AP207" s="168" t="str">
        <f t="shared" si="10"/>
        <v>Post-COVID</v>
      </c>
      <c r="AQ207" s="220" t="str">
        <f t="shared" si="11"/>
        <v>-</v>
      </c>
      <c r="AR207" s="218">
        <f t="shared" si="12"/>
        <v>7.9999999999998302E-3</v>
      </c>
    </row>
    <row r="208" spans="2:44" x14ac:dyDescent="0.3">
      <c r="N208"/>
    </row>
    <row r="209" spans="10:14" x14ac:dyDescent="0.3">
      <c r="N209"/>
    </row>
    <row r="210" spans="10:14" x14ac:dyDescent="0.3">
      <c r="J210"/>
      <c r="K210"/>
      <c r="L210"/>
      <c r="N210"/>
    </row>
    <row r="211" spans="10:14" x14ac:dyDescent="0.3">
      <c r="J211"/>
      <c r="K211"/>
      <c r="L211"/>
      <c r="N211"/>
    </row>
    <row r="212" spans="10:14" x14ac:dyDescent="0.3">
      <c r="J212"/>
      <c r="K212"/>
      <c r="L212"/>
      <c r="N212"/>
    </row>
    <row r="213" spans="10:14" x14ac:dyDescent="0.3">
      <c r="J213"/>
      <c r="K213"/>
      <c r="L213"/>
      <c r="N213"/>
    </row>
    <row r="214" spans="10:14" x14ac:dyDescent="0.3">
      <c r="J214"/>
      <c r="K214"/>
      <c r="L214"/>
      <c r="N214"/>
    </row>
    <row r="215" spans="10:14" x14ac:dyDescent="0.3">
      <c r="J215"/>
      <c r="K215"/>
      <c r="L215"/>
      <c r="N215"/>
    </row>
    <row r="216" spans="10:14" x14ac:dyDescent="0.3">
      <c r="J216"/>
      <c r="K216"/>
      <c r="L216"/>
      <c r="N216"/>
    </row>
    <row r="217" spans="10:14" x14ac:dyDescent="0.3">
      <c r="J217"/>
      <c r="K217"/>
      <c r="L217"/>
      <c r="N217"/>
    </row>
    <row r="218" spans="10:14" x14ac:dyDescent="0.3">
      <c r="J218"/>
      <c r="K218"/>
      <c r="L218"/>
      <c r="N218"/>
    </row>
    <row r="219" spans="10:14" x14ac:dyDescent="0.3">
      <c r="J219"/>
      <c r="K219"/>
      <c r="L219"/>
      <c r="N219"/>
    </row>
    <row r="220" spans="10:14" x14ac:dyDescent="0.3">
      <c r="J220"/>
      <c r="K220"/>
      <c r="L220"/>
      <c r="N220"/>
    </row>
    <row r="221" spans="10:14" x14ac:dyDescent="0.3">
      <c r="J221"/>
      <c r="K221"/>
      <c r="L221"/>
      <c r="N221"/>
    </row>
    <row r="222" spans="10:14" x14ac:dyDescent="0.3">
      <c r="J222"/>
      <c r="K222"/>
      <c r="L222"/>
      <c r="N222"/>
    </row>
    <row r="223" spans="10:14" x14ac:dyDescent="0.3">
      <c r="J223"/>
      <c r="K223"/>
      <c r="L223"/>
      <c r="N223"/>
    </row>
    <row r="224" spans="10:14" x14ac:dyDescent="0.3">
      <c r="J224"/>
      <c r="K224"/>
      <c r="L224"/>
      <c r="N224"/>
    </row>
    <row r="225" spans="1:15" x14ac:dyDescent="0.3">
      <c r="J225"/>
      <c r="K225"/>
      <c r="L225"/>
    </row>
    <row r="226" spans="1:15" x14ac:dyDescent="0.3">
      <c r="J226"/>
      <c r="K226"/>
      <c r="L226"/>
    </row>
    <row r="227" spans="1:15" x14ac:dyDescent="0.3">
      <c r="J227"/>
      <c r="K227"/>
      <c r="L227"/>
    </row>
    <row r="235" spans="1:15" s="97" customFormat="1" ht="7.2" customHeight="1" x14ac:dyDescent="0.3">
      <c r="D235" s="98"/>
      <c r="E235" s="98"/>
      <c r="F235" s="98"/>
      <c r="G235" s="98"/>
      <c r="H235" s="98"/>
    </row>
    <row r="236" spans="1:15" x14ac:dyDescent="0.3">
      <c r="A236" s="45" t="s">
        <v>216</v>
      </c>
    </row>
    <row r="239" spans="1:15" x14ac:dyDescent="0.3">
      <c r="B239" s="306" t="s">
        <v>224</v>
      </c>
      <c r="C239" s="306"/>
      <c r="D239" s="306"/>
      <c r="E239" s="306"/>
      <c r="F239" s="306"/>
      <c r="G239" s="306"/>
      <c r="H239" s="306"/>
      <c r="I239" s="306"/>
      <c r="J239" s="306"/>
      <c r="K239" s="306"/>
      <c r="L239" s="306"/>
      <c r="M239" s="306"/>
      <c r="N239" s="306"/>
      <c r="O239" s="306"/>
    </row>
    <row r="240" spans="1:15" x14ac:dyDescent="0.3">
      <c r="B240" s="136" t="s">
        <v>1</v>
      </c>
      <c r="C240" s="136" t="s">
        <v>37</v>
      </c>
      <c r="D240" s="136" t="s">
        <v>38</v>
      </c>
      <c r="E240" s="136" t="s">
        <v>39</v>
      </c>
      <c r="F240" s="136" t="s">
        <v>217</v>
      </c>
      <c r="G240" s="136" t="s">
        <v>41</v>
      </c>
      <c r="H240" s="136" t="s">
        <v>42</v>
      </c>
      <c r="I240" s="136" t="s">
        <v>43</v>
      </c>
      <c r="J240" s="136" t="s">
        <v>45</v>
      </c>
      <c r="K240" s="136" t="s">
        <v>46</v>
      </c>
      <c r="L240" s="136" t="s">
        <v>31</v>
      </c>
      <c r="M240" s="136" t="s">
        <v>35</v>
      </c>
      <c r="N240" s="136" t="s">
        <v>218</v>
      </c>
      <c r="O240" s="136" t="s">
        <v>219</v>
      </c>
    </row>
    <row r="241" spans="2:37" x14ac:dyDescent="0.3">
      <c r="B241" s="225" t="s">
        <v>220</v>
      </c>
      <c r="C241" s="224">
        <v>3048.5803908675944</v>
      </c>
      <c r="D241" s="224">
        <v>2261.5980139157032</v>
      </c>
      <c r="E241" s="224">
        <v>3228.2711816538404</v>
      </c>
      <c r="F241" s="224">
        <v>3793.6136425670011</v>
      </c>
      <c r="G241" s="224">
        <v>5461.5663879530821</v>
      </c>
      <c r="H241" s="224">
        <v>4655.144801686256</v>
      </c>
      <c r="I241" s="224">
        <v>4494.1474518597388</v>
      </c>
      <c r="J241" s="224">
        <v>5533.6592786892888</v>
      </c>
      <c r="K241" s="224">
        <v>7097.1795033934495</v>
      </c>
      <c r="L241" s="227">
        <v>7660.1083182071889</v>
      </c>
      <c r="M241" s="227">
        <v>6582.968612823589</v>
      </c>
      <c r="N241" s="227">
        <v>8431.2093627850154</v>
      </c>
      <c r="O241" s="226">
        <f>AVERAGE(C241:N241)</f>
        <v>5187.3372455334793</v>
      </c>
    </row>
    <row r="242" spans="2:37" x14ac:dyDescent="0.3">
      <c r="B242" s="228" t="s">
        <v>221</v>
      </c>
      <c r="C242" s="227">
        <v>8555.124305166928</v>
      </c>
      <c r="D242" s="227">
        <v>8262.4591334358447</v>
      </c>
      <c r="E242" s="227">
        <v>8288.6639043868272</v>
      </c>
      <c r="F242" s="227">
        <v>7975.557676093822</v>
      </c>
      <c r="G242" s="227">
        <v>9075.0363125651802</v>
      </c>
      <c r="H242" s="227">
        <v>9340.0907281339605</v>
      </c>
      <c r="I242" s="227">
        <v>9636.9097891856873</v>
      </c>
      <c r="J242" s="227">
        <v>10588.500877415287</v>
      </c>
      <c r="K242" s="227">
        <v>10887.089291441698</v>
      </c>
      <c r="L242" s="227">
        <v>11573.41351840969</v>
      </c>
      <c r="M242" s="227">
        <v>11618.667114456433</v>
      </c>
      <c r="N242" s="227">
        <v>14873.640267261206</v>
      </c>
      <c r="O242" s="226">
        <f t="shared" ref="O242:O244" si="13">AVERAGE(C242:N242)</f>
        <v>10056.262743162713</v>
      </c>
    </row>
    <row r="243" spans="2:37" x14ac:dyDescent="0.3">
      <c r="B243" s="228" t="s">
        <v>222</v>
      </c>
      <c r="C243" s="227">
        <v>16814.63885159072</v>
      </c>
      <c r="D243" s="227">
        <v>15468.77842943227</v>
      </c>
      <c r="E243" s="227">
        <v>15596.965701493482</v>
      </c>
      <c r="F243" s="227">
        <v>16264.642870403179</v>
      </c>
      <c r="G243" s="227">
        <v>13107.363864410439</v>
      </c>
      <c r="H243" s="227">
        <v>11827.3068625909</v>
      </c>
      <c r="I243" s="227">
        <v>12086.554987723201</v>
      </c>
      <c r="J243" s="227">
        <v>12252.886624445022</v>
      </c>
      <c r="K243" s="227">
        <v>11445.029806847097</v>
      </c>
      <c r="L243" s="227">
        <v>11350.712839064225</v>
      </c>
      <c r="M243" s="227">
        <v>10421.176769331698</v>
      </c>
      <c r="N243" s="227">
        <v>10894.966503463778</v>
      </c>
      <c r="O243" s="226">
        <f t="shared" si="13"/>
        <v>13127.585342566335</v>
      </c>
    </row>
    <row r="244" spans="2:37" x14ac:dyDescent="0.3">
      <c r="B244" s="228" t="s">
        <v>223</v>
      </c>
      <c r="C244" s="227">
        <v>10841.685920912922</v>
      </c>
      <c r="D244" s="227">
        <v>10689.254297948171</v>
      </c>
      <c r="E244" s="229">
        <v>10197.879308085498</v>
      </c>
      <c r="F244" s="229">
        <v>10360.670635349295</v>
      </c>
      <c r="G244" s="229">
        <v>11089.753694544097</v>
      </c>
      <c r="H244" s="229">
        <v>10878.995351282474</v>
      </c>
      <c r="I244" s="229">
        <v>11859.43882674835</v>
      </c>
      <c r="J244" s="229">
        <v>11456.162681933705</v>
      </c>
      <c r="K244" s="229">
        <v>11383.673320189615</v>
      </c>
      <c r="L244" s="224">
        <v>12181.447700832456</v>
      </c>
      <c r="M244" s="224">
        <v>10281.439760120611</v>
      </c>
      <c r="N244" s="224">
        <v>12146.028155700289</v>
      </c>
      <c r="O244" s="226">
        <f t="shared" si="13"/>
        <v>11113.869137803957</v>
      </c>
    </row>
    <row r="247" spans="2:37" x14ac:dyDescent="0.3">
      <c r="B247" s="243">
        <v>44166</v>
      </c>
      <c r="C247" s="244">
        <v>7097.1795033934495</v>
      </c>
      <c r="D247" s="244">
        <v>100</v>
      </c>
    </row>
    <row r="249" spans="2:37" x14ac:dyDescent="0.3">
      <c r="B249" s="136" t="s">
        <v>225</v>
      </c>
      <c r="C249" s="136" t="s">
        <v>226</v>
      </c>
      <c r="D249" s="136" t="s">
        <v>113</v>
      </c>
      <c r="E249" s="136" t="s">
        <v>214</v>
      </c>
      <c r="G249" s="247" t="s">
        <v>228</v>
      </c>
      <c r="H249" s="248">
        <v>1</v>
      </c>
      <c r="I249" s="249">
        <v>107.9</v>
      </c>
      <c r="J249" s="249">
        <v>92.75471487900235</v>
      </c>
      <c r="K249" s="249">
        <v>118.79661996365898</v>
      </c>
      <c r="L249" s="249">
        <v>120.54259443594988</v>
      </c>
      <c r="M249" s="249">
        <v>116.41891161813263</v>
      </c>
      <c r="N249" s="249">
        <v>116.78813957606231</v>
      </c>
      <c r="O249" s="249">
        <v>112.37644013766854</v>
      </c>
      <c r="P249" s="249">
        <v>127.86820888813699</v>
      </c>
      <c r="Q249" s="249">
        <v>131.6028532696416</v>
      </c>
      <c r="R249" s="249">
        <v>135.78506482156592</v>
      </c>
      <c r="S249" s="249">
        <v>149.19308258093932</v>
      </c>
      <c r="T249" s="249">
        <v>153.40022450096041</v>
      </c>
      <c r="U249" s="249">
        <v>163.07060449684232</v>
      </c>
      <c r="V249" s="249">
        <v>163.70823238867044</v>
      </c>
      <c r="W249" s="249">
        <v>209.57114386284741</v>
      </c>
      <c r="X249" s="249">
        <v>236.92001651572937</v>
      </c>
      <c r="Y249" s="249">
        <v>217.95670268782152</v>
      </c>
      <c r="Z249" s="249">
        <v>219.76287473123568</v>
      </c>
      <c r="AA249" s="249">
        <v>229.17051573271317</v>
      </c>
      <c r="AB249" s="249">
        <v>184.68412498434452</v>
      </c>
      <c r="AC249" s="249">
        <v>166.64798821751353</v>
      </c>
      <c r="AD249" s="249">
        <v>170.30082136071277</v>
      </c>
      <c r="AE249" s="249">
        <v>172.64445148366926</v>
      </c>
      <c r="AF249" s="249">
        <v>161.26166460034952</v>
      </c>
      <c r="AG249" s="249">
        <v>159.93272867956895</v>
      </c>
      <c r="AH249" s="249">
        <v>146.83546843290225</v>
      </c>
      <c r="AI249" s="249">
        <v>153.51121524056779</v>
      </c>
      <c r="AJ249" s="249">
        <v>152.76048627104711</v>
      </c>
      <c r="AK249" s="249">
        <v>150.61270879279866</v>
      </c>
    </row>
    <row r="250" spans="2:37" x14ac:dyDescent="0.3">
      <c r="B250" s="230">
        <v>44197</v>
      </c>
      <c r="C250" s="229">
        <v>7660.1083182071889</v>
      </c>
      <c r="D250" s="235">
        <f>100</f>
        <v>100</v>
      </c>
      <c r="E250" s="232" t="str">
        <f>IFERROR((D250-D249)/100,"- ")</f>
        <v xml:space="preserve">- </v>
      </c>
      <c r="G250"/>
      <c r="H250"/>
      <c r="I250"/>
      <c r="J250"/>
      <c r="K250"/>
      <c r="L250"/>
      <c r="M250"/>
      <c r="N250"/>
      <c r="O250"/>
      <c r="P250"/>
      <c r="Q250"/>
      <c r="R250"/>
      <c r="S250"/>
      <c r="T250"/>
      <c r="U250"/>
      <c r="V250"/>
      <c r="W250"/>
      <c r="X250"/>
      <c r="Y250"/>
      <c r="Z250"/>
      <c r="AA250"/>
      <c r="AB250"/>
      <c r="AC250"/>
      <c r="AD250"/>
      <c r="AE250"/>
      <c r="AF250"/>
      <c r="AG250"/>
      <c r="AH250"/>
      <c r="AI250"/>
      <c r="AJ250"/>
      <c r="AK250"/>
    </row>
    <row r="251" spans="2:37" x14ac:dyDescent="0.3">
      <c r="B251" s="230">
        <v>44228</v>
      </c>
      <c r="C251" s="229">
        <v>6582.968612823589</v>
      </c>
      <c r="D251" s="233">
        <v>85.938322793381872</v>
      </c>
      <c r="E251" s="234">
        <f t="shared" ref="E251:E278" si="14">IFERROR((D251-D250)/100," ")</f>
        <v>-0.14061677206618128</v>
      </c>
      <c r="G251" s="237" t="s">
        <v>219</v>
      </c>
      <c r="H251" s="246" t="s">
        <v>227</v>
      </c>
      <c r="I251" s="236">
        <v>44197</v>
      </c>
      <c r="J251" s="236">
        <v>44228</v>
      </c>
      <c r="K251" s="236">
        <v>44256</v>
      </c>
      <c r="L251" s="236">
        <v>44287</v>
      </c>
      <c r="M251" s="236">
        <v>44317</v>
      </c>
      <c r="N251" s="236">
        <v>44348</v>
      </c>
      <c r="O251" s="236">
        <v>44378</v>
      </c>
      <c r="P251" s="236">
        <v>44409</v>
      </c>
      <c r="Q251" s="236">
        <v>44440</v>
      </c>
      <c r="R251" s="236">
        <v>44470</v>
      </c>
      <c r="S251" s="236">
        <v>44501</v>
      </c>
      <c r="T251" s="236">
        <v>44531</v>
      </c>
      <c r="U251" s="236">
        <v>44562</v>
      </c>
      <c r="V251" s="236">
        <v>44593</v>
      </c>
      <c r="W251" s="236">
        <v>44621</v>
      </c>
      <c r="X251" s="236">
        <v>44652</v>
      </c>
      <c r="Y251" s="236">
        <v>44682</v>
      </c>
      <c r="Z251" s="236">
        <v>44713</v>
      </c>
      <c r="AA251" s="236">
        <v>44743</v>
      </c>
      <c r="AB251" s="236">
        <v>44774</v>
      </c>
      <c r="AC251" s="236">
        <v>44805</v>
      </c>
      <c r="AD251" s="236">
        <v>44835</v>
      </c>
      <c r="AE251" s="236">
        <v>44866</v>
      </c>
      <c r="AF251" s="236">
        <v>44896</v>
      </c>
      <c r="AG251" s="236">
        <v>44927</v>
      </c>
      <c r="AH251" s="236">
        <v>44958</v>
      </c>
      <c r="AI251" s="236">
        <v>44986</v>
      </c>
      <c r="AJ251" s="236">
        <v>45017</v>
      </c>
      <c r="AK251" s="236">
        <v>45047</v>
      </c>
    </row>
    <row r="252" spans="2:37" x14ac:dyDescent="0.3">
      <c r="B252" s="230">
        <v>44256</v>
      </c>
      <c r="C252" s="229">
        <v>8431.2093627850154</v>
      </c>
      <c r="D252" s="233">
        <v>110.06645092400338</v>
      </c>
      <c r="E252" s="234">
        <f t="shared" si="14"/>
        <v>0.24128128130621504</v>
      </c>
      <c r="G252" s="231" t="s">
        <v>3</v>
      </c>
      <c r="H252" s="234">
        <f>CORREL($I$252:$AK$252,$I$249:$AK$249)</f>
        <v>0.30888018713946142</v>
      </c>
      <c r="I252" s="231">
        <v>144.9</v>
      </c>
      <c r="J252" s="231">
        <v>144.30000000000001</v>
      </c>
      <c r="K252" s="231">
        <v>144.1</v>
      </c>
      <c r="L252" s="231">
        <v>144.30000000000001</v>
      </c>
      <c r="M252" s="231">
        <v>146.30000000000001</v>
      </c>
      <c r="N252" s="231">
        <v>146.69999999999999</v>
      </c>
      <c r="O252" s="231">
        <v>146.4</v>
      </c>
      <c r="P252" s="231">
        <v>146.6</v>
      </c>
      <c r="Q252" s="231">
        <v>146.6</v>
      </c>
      <c r="R252" s="231">
        <v>147.4</v>
      </c>
      <c r="S252" s="231">
        <v>148.19999999999999</v>
      </c>
      <c r="T252" s="231">
        <v>148.69999999999999</v>
      </c>
      <c r="U252" s="231">
        <v>149.5</v>
      </c>
      <c r="V252" s="231">
        <v>150</v>
      </c>
      <c r="W252" s="231">
        <v>151.30000000000001</v>
      </c>
      <c r="X252" s="231">
        <v>152.9</v>
      </c>
      <c r="Y252" s="231">
        <v>154.1</v>
      </c>
      <c r="Z252" s="231">
        <v>155</v>
      </c>
      <c r="AA252" s="231">
        <v>156.5</v>
      </c>
      <c r="AB252" s="231">
        <v>160.30000000000001</v>
      </c>
      <c r="AC252" s="231">
        <v>163.5</v>
      </c>
      <c r="AD252" s="231">
        <v>165.2</v>
      </c>
      <c r="AE252" s="231">
        <v>167.4</v>
      </c>
      <c r="AF252" s="231">
        <v>169.2</v>
      </c>
      <c r="AG252" s="231">
        <v>173.8</v>
      </c>
      <c r="AH252" s="231">
        <v>174.4</v>
      </c>
      <c r="AI252" s="231">
        <v>174.4</v>
      </c>
      <c r="AJ252" s="231">
        <v>173.8</v>
      </c>
      <c r="AK252" s="231">
        <v>173.7</v>
      </c>
    </row>
    <row r="253" spans="2:37" x14ac:dyDescent="0.3">
      <c r="B253" s="230">
        <v>44287</v>
      </c>
      <c r="C253" s="229">
        <v>8555.124305166928</v>
      </c>
      <c r="D253" s="233">
        <v>111.68411659182927</v>
      </c>
      <c r="E253" s="234">
        <f t="shared" si="14"/>
        <v>1.6176656678258895E-2</v>
      </c>
      <c r="G253" s="231" t="s">
        <v>4</v>
      </c>
      <c r="H253" s="234">
        <v>0.7532386358587595</v>
      </c>
      <c r="I253" s="231">
        <v>190.1</v>
      </c>
      <c r="J253" s="231">
        <v>186.5</v>
      </c>
      <c r="K253" s="231">
        <v>192.2</v>
      </c>
      <c r="L253" s="231">
        <v>198</v>
      </c>
      <c r="M253" s="231">
        <v>200.5</v>
      </c>
      <c r="N253" s="231">
        <v>202</v>
      </c>
      <c r="O253" s="231">
        <v>206.8</v>
      </c>
      <c r="P253" s="231">
        <v>204</v>
      </c>
      <c r="Q253" s="231">
        <v>204</v>
      </c>
      <c r="R253" s="231">
        <v>204.6</v>
      </c>
      <c r="S253" s="231">
        <v>201.6</v>
      </c>
      <c r="T253" s="231">
        <v>198.8</v>
      </c>
      <c r="U253" s="231">
        <v>198.7</v>
      </c>
      <c r="V253" s="231">
        <v>200.6</v>
      </c>
      <c r="W253" s="231">
        <v>210.7</v>
      </c>
      <c r="X253" s="231">
        <v>211.8</v>
      </c>
      <c r="Y253" s="231">
        <v>217</v>
      </c>
      <c r="Z253" s="231">
        <v>219.4</v>
      </c>
      <c r="AA253" s="231">
        <v>213</v>
      </c>
      <c r="AB253" s="231">
        <v>206.5</v>
      </c>
      <c r="AC253" s="231">
        <v>209.2</v>
      </c>
      <c r="AD253" s="231">
        <v>210.9</v>
      </c>
      <c r="AE253" s="231">
        <v>209.4</v>
      </c>
      <c r="AF253" s="231">
        <v>209</v>
      </c>
      <c r="AG253" s="231">
        <v>210.7</v>
      </c>
      <c r="AH253" s="231">
        <v>207.7</v>
      </c>
      <c r="AI253" s="231">
        <v>207.7</v>
      </c>
      <c r="AJ253" s="231">
        <v>209.3</v>
      </c>
      <c r="AK253" s="231">
        <v>214.3</v>
      </c>
    </row>
    <row r="254" spans="2:37" x14ac:dyDescent="0.3">
      <c r="B254" s="230">
        <v>44317</v>
      </c>
      <c r="C254" s="229">
        <v>8262.4591334358447</v>
      </c>
      <c r="D254" s="233">
        <v>107.8634764706517</v>
      </c>
      <c r="E254" s="234">
        <f t="shared" si="14"/>
        <v>-3.8206401211775612E-2</v>
      </c>
      <c r="G254" s="231" t="s">
        <v>5</v>
      </c>
      <c r="H254" s="234">
        <v>-0.15393220321149378</v>
      </c>
      <c r="I254" s="231">
        <v>175.3</v>
      </c>
      <c r="J254" s="231">
        <v>168.7</v>
      </c>
      <c r="K254" s="231">
        <v>163.80000000000001</v>
      </c>
      <c r="L254" s="231">
        <v>164.6</v>
      </c>
      <c r="M254" s="231">
        <v>170.3</v>
      </c>
      <c r="N254" s="231">
        <v>180.7</v>
      </c>
      <c r="O254" s="231">
        <v>182.2</v>
      </c>
      <c r="P254" s="231">
        <v>172.8</v>
      </c>
      <c r="Q254" s="231">
        <v>172.8</v>
      </c>
      <c r="R254" s="231">
        <v>171.2</v>
      </c>
      <c r="S254" s="231">
        <v>173</v>
      </c>
      <c r="T254" s="231">
        <v>177.9</v>
      </c>
      <c r="U254" s="231">
        <v>178.8</v>
      </c>
      <c r="V254" s="231">
        <v>175.8</v>
      </c>
      <c r="W254" s="231">
        <v>167.8</v>
      </c>
      <c r="X254" s="231">
        <v>164.5</v>
      </c>
      <c r="Y254" s="231">
        <v>162.4</v>
      </c>
      <c r="Z254" s="231">
        <v>170.8</v>
      </c>
      <c r="AA254" s="231">
        <v>175.2</v>
      </c>
      <c r="AB254" s="231">
        <v>169.2</v>
      </c>
      <c r="AC254" s="231">
        <v>169.7</v>
      </c>
      <c r="AD254" s="231">
        <v>170.9</v>
      </c>
      <c r="AE254" s="231">
        <v>181.4</v>
      </c>
      <c r="AF254" s="231">
        <v>190.2</v>
      </c>
      <c r="AG254" s="231">
        <v>194.5</v>
      </c>
      <c r="AH254" s="231">
        <v>175.2</v>
      </c>
      <c r="AI254" s="231">
        <v>175.2</v>
      </c>
      <c r="AJ254" s="231">
        <v>169.6</v>
      </c>
      <c r="AK254" s="231">
        <v>173.2</v>
      </c>
    </row>
    <row r="255" spans="2:37" x14ac:dyDescent="0.3">
      <c r="B255" s="230">
        <v>44348</v>
      </c>
      <c r="C255" s="229">
        <v>8288.6639043868272</v>
      </c>
      <c r="D255" s="233">
        <v>108.20557047066337</v>
      </c>
      <c r="E255" s="234">
        <f t="shared" si="14"/>
        <v>3.4209400001167013E-3</v>
      </c>
      <c r="G255" s="231" t="s">
        <v>6</v>
      </c>
      <c r="H255" s="234">
        <v>0.40410168436698124</v>
      </c>
      <c r="I255" s="231">
        <v>154.1</v>
      </c>
      <c r="J255" s="231">
        <v>154.69999999999999</v>
      </c>
      <c r="K255" s="231">
        <v>154.9</v>
      </c>
      <c r="L255" s="231">
        <v>155.4</v>
      </c>
      <c r="M255" s="231">
        <v>156.1</v>
      </c>
      <c r="N255" s="231">
        <v>156.19999999999999</v>
      </c>
      <c r="O255" s="231">
        <v>157.5</v>
      </c>
      <c r="P255" s="231">
        <v>158.4</v>
      </c>
      <c r="Q255" s="231">
        <v>158.4</v>
      </c>
      <c r="R255" s="231">
        <v>158.69999999999999</v>
      </c>
      <c r="S255" s="231">
        <v>159.30000000000001</v>
      </c>
      <c r="T255" s="231">
        <v>159.9</v>
      </c>
      <c r="U255" s="231">
        <v>160.5</v>
      </c>
      <c r="V255" s="231">
        <v>160.69999999999999</v>
      </c>
      <c r="W255" s="231">
        <v>162.19999999999999</v>
      </c>
      <c r="X255" s="231">
        <v>163.9</v>
      </c>
      <c r="Y255" s="231">
        <v>164.9</v>
      </c>
      <c r="Z255" s="231">
        <v>165.8</v>
      </c>
      <c r="AA255" s="231">
        <v>166.6</v>
      </c>
      <c r="AB255" s="231">
        <v>168.1</v>
      </c>
      <c r="AC255" s="231">
        <v>169.7</v>
      </c>
      <c r="AD255" s="231">
        <v>170.9</v>
      </c>
      <c r="AE255" s="231">
        <v>172.3</v>
      </c>
      <c r="AF255" s="231">
        <v>173.6</v>
      </c>
      <c r="AG255" s="231">
        <v>174.6</v>
      </c>
      <c r="AH255" s="231">
        <v>177.3</v>
      </c>
      <c r="AI255" s="231">
        <v>177.3</v>
      </c>
      <c r="AJ255" s="231">
        <v>178.4</v>
      </c>
      <c r="AK255" s="231">
        <v>179.5</v>
      </c>
    </row>
    <row r="256" spans="2:37" x14ac:dyDescent="0.3">
      <c r="B256" s="230">
        <v>44378</v>
      </c>
      <c r="C256" s="229">
        <v>7975.557676093822</v>
      </c>
      <c r="D256" s="233">
        <v>104.11807959865067</v>
      </c>
      <c r="E256" s="234">
        <f t="shared" si="14"/>
        <v>-4.0874908720127084E-2</v>
      </c>
      <c r="G256" s="231" t="s">
        <v>7</v>
      </c>
      <c r="H256" s="234">
        <v>0.77019825303193412</v>
      </c>
      <c r="I256" s="231">
        <v>150.9</v>
      </c>
      <c r="J256" s="231">
        <v>158.69999999999999</v>
      </c>
      <c r="K256" s="231">
        <v>163.9</v>
      </c>
      <c r="L256" s="231">
        <v>170.1</v>
      </c>
      <c r="M256" s="231">
        <v>178.7</v>
      </c>
      <c r="N256" s="231">
        <v>183.7</v>
      </c>
      <c r="O256" s="231">
        <v>182.1</v>
      </c>
      <c r="P256" s="231">
        <v>188</v>
      </c>
      <c r="Q256" s="231">
        <v>188</v>
      </c>
      <c r="R256" s="231">
        <v>190.6</v>
      </c>
      <c r="S256" s="231">
        <v>190.1</v>
      </c>
      <c r="T256" s="231">
        <v>187.6</v>
      </c>
      <c r="U256" s="231">
        <v>184.7</v>
      </c>
      <c r="V256" s="231">
        <v>184.9</v>
      </c>
      <c r="W256" s="231">
        <v>194.6</v>
      </c>
      <c r="X256" s="231">
        <v>199.5</v>
      </c>
      <c r="Y256" s="231">
        <v>202.4</v>
      </c>
      <c r="Z256" s="231">
        <v>200.9</v>
      </c>
      <c r="AA256" s="231">
        <v>195.8</v>
      </c>
      <c r="AB256" s="231">
        <v>192.4</v>
      </c>
      <c r="AC256" s="231">
        <v>188.7</v>
      </c>
      <c r="AD256" s="231">
        <v>186.5</v>
      </c>
      <c r="AE256" s="231">
        <v>188.9</v>
      </c>
      <c r="AF256" s="231">
        <v>188.5</v>
      </c>
      <c r="AG256" s="231">
        <v>187.2</v>
      </c>
      <c r="AH256" s="231">
        <v>179.3</v>
      </c>
      <c r="AI256" s="231">
        <v>179.2</v>
      </c>
      <c r="AJ256" s="231">
        <v>174.9</v>
      </c>
      <c r="AK256" s="231">
        <v>170</v>
      </c>
    </row>
    <row r="257" spans="2:37" x14ac:dyDescent="0.3">
      <c r="B257" s="230">
        <v>44409</v>
      </c>
      <c r="C257" s="229">
        <v>9075.0363125651802</v>
      </c>
      <c r="D257" s="233">
        <v>118.47138363559262</v>
      </c>
      <c r="E257" s="234">
        <f t="shared" si="14"/>
        <v>0.1435330403694195</v>
      </c>
      <c r="G257" s="231" t="s">
        <v>8</v>
      </c>
      <c r="H257" s="234">
        <v>0.50360446852306329</v>
      </c>
      <c r="I257" s="231">
        <v>149.6</v>
      </c>
      <c r="J257" s="231">
        <v>150.69999999999999</v>
      </c>
      <c r="K257" s="231">
        <v>153.69999999999999</v>
      </c>
      <c r="L257" s="231">
        <v>164.4</v>
      </c>
      <c r="M257" s="231">
        <v>167.1</v>
      </c>
      <c r="N257" s="231">
        <v>164.6</v>
      </c>
      <c r="O257" s="231">
        <v>163.9</v>
      </c>
      <c r="P257" s="231">
        <v>156.80000000000001</v>
      </c>
      <c r="Q257" s="231">
        <v>156.69999999999999</v>
      </c>
      <c r="R257" s="231">
        <v>155.69999999999999</v>
      </c>
      <c r="S257" s="231">
        <v>156.5</v>
      </c>
      <c r="T257" s="231">
        <v>154.9</v>
      </c>
      <c r="U257" s="231">
        <v>153.69999999999999</v>
      </c>
      <c r="V257" s="231">
        <v>153.69999999999999</v>
      </c>
      <c r="W257" s="231">
        <v>157.6</v>
      </c>
      <c r="X257" s="231">
        <v>172.6</v>
      </c>
      <c r="Y257" s="231">
        <v>171</v>
      </c>
      <c r="Z257" s="231">
        <v>169.7</v>
      </c>
      <c r="AA257" s="231">
        <v>174.2</v>
      </c>
      <c r="AB257" s="231">
        <v>172.9</v>
      </c>
      <c r="AC257" s="231">
        <v>165.7</v>
      </c>
      <c r="AD257" s="231">
        <v>163.80000000000001</v>
      </c>
      <c r="AE257" s="231">
        <v>160.69999999999999</v>
      </c>
      <c r="AF257" s="231">
        <v>158</v>
      </c>
      <c r="AG257" s="231">
        <v>158.30000000000001</v>
      </c>
      <c r="AH257" s="231">
        <v>169.5</v>
      </c>
      <c r="AI257" s="231">
        <v>169.5</v>
      </c>
      <c r="AJ257" s="231">
        <v>176.3</v>
      </c>
      <c r="AK257" s="231">
        <v>172.2</v>
      </c>
    </row>
    <row r="258" spans="2:37" x14ac:dyDescent="0.3">
      <c r="B258" s="230">
        <v>44440</v>
      </c>
      <c r="C258" s="229">
        <v>9340.0907281339605</v>
      </c>
      <c r="D258" s="233">
        <v>121.9315751179869</v>
      </c>
      <c r="E258" s="234">
        <f t="shared" si="14"/>
        <v>3.4601914823942793E-2</v>
      </c>
      <c r="G258" s="231" t="s">
        <v>9</v>
      </c>
      <c r="H258" s="234">
        <v>0.33273200992585555</v>
      </c>
      <c r="I258" s="231">
        <v>194.2</v>
      </c>
      <c r="J258" s="231">
        <v>160</v>
      </c>
      <c r="K258" s="231">
        <v>149.5</v>
      </c>
      <c r="L258" s="231">
        <v>144.1</v>
      </c>
      <c r="M258" s="231">
        <v>147.9</v>
      </c>
      <c r="N258" s="231">
        <v>155.4</v>
      </c>
      <c r="O258" s="231">
        <v>164.2</v>
      </c>
      <c r="P258" s="231">
        <v>162.19999999999999</v>
      </c>
      <c r="Q258" s="231">
        <v>162.30000000000001</v>
      </c>
      <c r="R258" s="231">
        <v>185.3</v>
      </c>
      <c r="S258" s="231">
        <v>199.2</v>
      </c>
      <c r="T258" s="231">
        <v>188.3</v>
      </c>
      <c r="U258" s="231">
        <v>174.3</v>
      </c>
      <c r="V258" s="231">
        <v>169.7</v>
      </c>
      <c r="W258" s="231">
        <v>166.9</v>
      </c>
      <c r="X258" s="231">
        <v>166.2</v>
      </c>
      <c r="Y258" s="231">
        <v>174.9</v>
      </c>
      <c r="Z258" s="231">
        <v>182.3</v>
      </c>
      <c r="AA258" s="231">
        <v>182.1</v>
      </c>
      <c r="AB258" s="231">
        <v>186.7</v>
      </c>
      <c r="AC258" s="231">
        <v>191.8</v>
      </c>
      <c r="AD258" s="231">
        <v>199.7</v>
      </c>
      <c r="AE258" s="231">
        <v>183.1</v>
      </c>
      <c r="AF258" s="231">
        <v>159.9</v>
      </c>
      <c r="AG258" s="231">
        <v>153.9</v>
      </c>
      <c r="AH258" s="231">
        <v>152.69999999999999</v>
      </c>
      <c r="AI258" s="231">
        <v>152.80000000000001</v>
      </c>
      <c r="AJ258" s="231">
        <v>155.4</v>
      </c>
      <c r="AK258" s="231">
        <v>161</v>
      </c>
    </row>
    <row r="259" spans="2:37" x14ac:dyDescent="0.3">
      <c r="B259" s="230">
        <v>44470</v>
      </c>
      <c r="C259" s="229">
        <v>9636.9097891856873</v>
      </c>
      <c r="D259" s="233">
        <v>125.80644279245857</v>
      </c>
      <c r="E259" s="234">
        <f t="shared" si="14"/>
        <v>3.8748676744716735E-2</v>
      </c>
      <c r="G259" s="231" t="s">
        <v>10</v>
      </c>
      <c r="H259" s="234">
        <v>0.20380619996592225</v>
      </c>
      <c r="I259" s="231">
        <v>160.4</v>
      </c>
      <c r="J259" s="231">
        <v>158.80000000000001</v>
      </c>
      <c r="K259" s="231">
        <v>159.80000000000001</v>
      </c>
      <c r="L259" s="231">
        <v>161.69999999999999</v>
      </c>
      <c r="M259" s="231">
        <v>165.4</v>
      </c>
      <c r="N259" s="231">
        <v>166</v>
      </c>
      <c r="O259" s="231">
        <v>164</v>
      </c>
      <c r="P259" s="231">
        <v>164.1</v>
      </c>
      <c r="Q259" s="231">
        <v>164.1</v>
      </c>
      <c r="R259" s="231">
        <v>165.2</v>
      </c>
      <c r="S259" s="231">
        <v>165.3</v>
      </c>
      <c r="T259" s="231">
        <v>164.4</v>
      </c>
      <c r="U259" s="231">
        <v>163.9</v>
      </c>
      <c r="V259" s="231">
        <v>163.69999999999999</v>
      </c>
      <c r="W259" s="231">
        <v>163.9</v>
      </c>
      <c r="X259" s="231">
        <v>164.7</v>
      </c>
      <c r="Y259" s="231">
        <v>164.7</v>
      </c>
      <c r="Z259" s="231">
        <v>164.3</v>
      </c>
      <c r="AA259" s="231">
        <v>164.3</v>
      </c>
      <c r="AB259" s="231">
        <v>167.2</v>
      </c>
      <c r="AC259" s="231">
        <v>169.1</v>
      </c>
      <c r="AD259" s="231">
        <v>169.8</v>
      </c>
      <c r="AE259" s="231">
        <v>170.5</v>
      </c>
      <c r="AF259" s="231">
        <v>170.8</v>
      </c>
      <c r="AG259" s="231">
        <v>170.9</v>
      </c>
      <c r="AH259" s="231">
        <v>171</v>
      </c>
      <c r="AI259" s="231">
        <v>171.1</v>
      </c>
      <c r="AJ259" s="231">
        <v>173.4</v>
      </c>
      <c r="AK259" s="231">
        <v>175.6</v>
      </c>
    </row>
    <row r="260" spans="2:37" x14ac:dyDescent="0.3">
      <c r="B260" s="230">
        <v>44501</v>
      </c>
      <c r="C260" s="229">
        <v>10588.500877415287</v>
      </c>
      <c r="D260" s="233">
        <v>138.2291272859373</v>
      </c>
      <c r="E260" s="234">
        <f t="shared" si="14"/>
        <v>0.12422684493478726</v>
      </c>
      <c r="G260" s="231" t="s">
        <v>11</v>
      </c>
      <c r="H260" s="234">
        <v>0.5312896462932869</v>
      </c>
      <c r="I260" s="231">
        <v>114.6</v>
      </c>
      <c r="J260" s="231">
        <v>112.8</v>
      </c>
      <c r="K260" s="231">
        <v>112.6</v>
      </c>
      <c r="L260" s="231">
        <v>113.1</v>
      </c>
      <c r="M260" s="231">
        <v>114.8</v>
      </c>
      <c r="N260" s="231">
        <v>115.1</v>
      </c>
      <c r="O260" s="231">
        <v>114.5</v>
      </c>
      <c r="P260" s="231">
        <v>119.7</v>
      </c>
      <c r="Q260" s="231">
        <v>119.7</v>
      </c>
      <c r="R260" s="231">
        <v>121.9</v>
      </c>
      <c r="S260" s="231">
        <v>122.4</v>
      </c>
      <c r="T260" s="231">
        <v>121</v>
      </c>
      <c r="U260" s="231">
        <v>120</v>
      </c>
      <c r="V260" s="231">
        <v>118.9</v>
      </c>
      <c r="W260" s="231">
        <v>118.8</v>
      </c>
      <c r="X260" s="231">
        <v>119</v>
      </c>
      <c r="Y260" s="231">
        <v>119.7</v>
      </c>
      <c r="Z260" s="231">
        <v>119.9</v>
      </c>
      <c r="AA260" s="231">
        <v>120</v>
      </c>
      <c r="AB260" s="231">
        <v>120.9</v>
      </c>
      <c r="AC260" s="231">
        <v>121.6</v>
      </c>
      <c r="AD260" s="231">
        <v>121.9</v>
      </c>
      <c r="AE260" s="231">
        <v>122.1</v>
      </c>
      <c r="AF260" s="231">
        <v>121.8</v>
      </c>
      <c r="AG260" s="231">
        <v>121.1</v>
      </c>
      <c r="AH260" s="231">
        <v>120</v>
      </c>
      <c r="AI260" s="231">
        <v>120</v>
      </c>
      <c r="AJ260" s="231">
        <v>121.3</v>
      </c>
      <c r="AK260" s="231">
        <v>122.7</v>
      </c>
    </row>
    <row r="261" spans="2:37" x14ac:dyDescent="0.3">
      <c r="B261" s="230">
        <v>44531</v>
      </c>
      <c r="C261" s="229">
        <v>10887.089291441698</v>
      </c>
      <c r="D261" s="233">
        <v>142.12709323658453</v>
      </c>
      <c r="E261" s="234">
        <f t="shared" si="14"/>
        <v>3.8979659506472329E-2</v>
      </c>
      <c r="G261" s="231" t="s">
        <v>12</v>
      </c>
      <c r="H261" s="234">
        <v>0.38889924441199109</v>
      </c>
      <c r="I261" s="231">
        <v>164</v>
      </c>
      <c r="J261" s="231">
        <v>164.2</v>
      </c>
      <c r="K261" s="231">
        <v>163.5</v>
      </c>
      <c r="L261" s="231">
        <v>163.9</v>
      </c>
      <c r="M261" s="231">
        <v>168.2</v>
      </c>
      <c r="N261" s="231">
        <v>168.5</v>
      </c>
      <c r="O261" s="231">
        <v>168.3</v>
      </c>
      <c r="P261" s="231">
        <v>168.8</v>
      </c>
      <c r="Q261" s="231">
        <v>168.8</v>
      </c>
      <c r="R261" s="231">
        <v>169.3</v>
      </c>
      <c r="S261" s="231">
        <v>169.6</v>
      </c>
      <c r="T261" s="231">
        <v>170.5</v>
      </c>
      <c r="U261" s="231">
        <v>172.1</v>
      </c>
      <c r="V261" s="231">
        <v>174.3</v>
      </c>
      <c r="W261" s="231">
        <v>177.4</v>
      </c>
      <c r="X261" s="231">
        <v>181.3</v>
      </c>
      <c r="Y261" s="231">
        <v>184.9</v>
      </c>
      <c r="Z261" s="231">
        <v>187.1</v>
      </c>
      <c r="AA261" s="231">
        <v>190</v>
      </c>
      <c r="AB261" s="231">
        <v>193.6</v>
      </c>
      <c r="AC261" s="231">
        <v>197.3</v>
      </c>
      <c r="AD261" s="231">
        <v>199.9</v>
      </c>
      <c r="AE261" s="231">
        <v>202.8</v>
      </c>
      <c r="AF261" s="231">
        <v>205.2</v>
      </c>
      <c r="AG261" s="231">
        <v>208.4</v>
      </c>
      <c r="AH261" s="231">
        <v>209.7</v>
      </c>
      <c r="AI261" s="231">
        <v>209.7</v>
      </c>
      <c r="AJ261" s="231">
        <v>212.9</v>
      </c>
      <c r="AK261" s="231">
        <v>218</v>
      </c>
    </row>
    <row r="262" spans="2:37" x14ac:dyDescent="0.3">
      <c r="B262" s="230">
        <v>44562</v>
      </c>
      <c r="C262" s="229">
        <v>11573.41351840969</v>
      </c>
      <c r="D262" s="233">
        <v>151.0868128444219</v>
      </c>
      <c r="E262" s="234">
        <f t="shared" si="14"/>
        <v>8.9597196078373714E-2</v>
      </c>
      <c r="G262" s="231" t="s">
        <v>13</v>
      </c>
      <c r="H262" s="234">
        <v>0.57308597047770438</v>
      </c>
      <c r="I262" s="231">
        <v>151.80000000000001</v>
      </c>
      <c r="J262" s="231">
        <v>155.5</v>
      </c>
      <c r="K262" s="231">
        <v>156.5</v>
      </c>
      <c r="L262" s="231">
        <v>157.6</v>
      </c>
      <c r="M262" s="231">
        <v>159.30000000000001</v>
      </c>
      <c r="N262" s="231">
        <v>160</v>
      </c>
      <c r="O262" s="231">
        <v>160.9</v>
      </c>
      <c r="P262" s="231">
        <v>162.69999999999999</v>
      </c>
      <c r="Q262" s="231">
        <v>162.69999999999999</v>
      </c>
      <c r="R262" s="231">
        <v>163.19999999999999</v>
      </c>
      <c r="S262" s="231">
        <v>163.69999999999999</v>
      </c>
      <c r="T262" s="231">
        <v>164.2</v>
      </c>
      <c r="U262" s="231">
        <v>164.3</v>
      </c>
      <c r="V262" s="231">
        <v>164.7</v>
      </c>
      <c r="W262" s="231">
        <v>165.3</v>
      </c>
      <c r="X262" s="231">
        <v>166.2</v>
      </c>
      <c r="Y262" s="231">
        <v>167.1</v>
      </c>
      <c r="Z262" s="231">
        <v>167.9</v>
      </c>
      <c r="AA262" s="231">
        <v>168.4</v>
      </c>
      <c r="AB262" s="231">
        <v>168.8</v>
      </c>
      <c r="AC262" s="231">
        <v>169.4</v>
      </c>
      <c r="AD262" s="231">
        <v>169.9</v>
      </c>
      <c r="AE262" s="231">
        <v>170.4</v>
      </c>
      <c r="AF262" s="231">
        <v>171</v>
      </c>
      <c r="AG262" s="231">
        <v>171.4</v>
      </c>
      <c r="AH262" s="231">
        <v>172.3</v>
      </c>
      <c r="AI262" s="231">
        <v>172.3</v>
      </c>
      <c r="AJ262" s="231">
        <v>172.9</v>
      </c>
      <c r="AK262" s="231">
        <v>173.4</v>
      </c>
    </row>
    <row r="263" spans="2:37" x14ac:dyDescent="0.3">
      <c r="B263" s="230">
        <v>44593</v>
      </c>
      <c r="C263" s="229">
        <v>11618.667114456433</v>
      </c>
      <c r="D263" s="233">
        <v>151.67758250676704</v>
      </c>
      <c r="E263" s="234">
        <f t="shared" si="14"/>
        <v>5.9076966234513865E-3</v>
      </c>
      <c r="G263" s="231" t="s">
        <v>14</v>
      </c>
      <c r="H263" s="234">
        <v>0.52152052617127587</v>
      </c>
      <c r="I263" s="231">
        <v>165.6</v>
      </c>
      <c r="J263" s="231">
        <v>167.5</v>
      </c>
      <c r="K263" s="231">
        <v>168.2</v>
      </c>
      <c r="L263" s="231">
        <v>168.9</v>
      </c>
      <c r="M263" s="231">
        <v>170.4</v>
      </c>
      <c r="N263" s="231">
        <v>172.4</v>
      </c>
      <c r="O263" s="231">
        <v>172.2</v>
      </c>
      <c r="P263" s="231">
        <v>173.9</v>
      </c>
      <c r="Q263" s="231">
        <v>173.9</v>
      </c>
      <c r="R263" s="231">
        <v>174.7</v>
      </c>
      <c r="S263" s="231">
        <v>175.5</v>
      </c>
      <c r="T263" s="231">
        <v>176.5</v>
      </c>
      <c r="U263" s="231">
        <v>177.3</v>
      </c>
      <c r="V263" s="231">
        <v>178</v>
      </c>
      <c r="W263" s="231">
        <v>179.3</v>
      </c>
      <c r="X263" s="231">
        <v>180.9</v>
      </c>
      <c r="Y263" s="231">
        <v>182.5</v>
      </c>
      <c r="Z263" s="231">
        <v>183.9</v>
      </c>
      <c r="AA263" s="231">
        <v>185.2</v>
      </c>
      <c r="AB263" s="231">
        <v>186.3</v>
      </c>
      <c r="AC263" s="231">
        <v>187.4</v>
      </c>
      <c r="AD263" s="231">
        <v>188.3</v>
      </c>
      <c r="AE263" s="231">
        <v>189.5</v>
      </c>
      <c r="AF263" s="231">
        <v>190.3</v>
      </c>
      <c r="AG263" s="231">
        <v>191.2</v>
      </c>
      <c r="AH263" s="231">
        <v>193</v>
      </c>
      <c r="AI263" s="231">
        <v>193</v>
      </c>
      <c r="AJ263" s="231">
        <v>193.5</v>
      </c>
      <c r="AK263" s="231">
        <v>194.2</v>
      </c>
    </row>
    <row r="264" spans="2:37" x14ac:dyDescent="0.3">
      <c r="B264" s="230">
        <v>44621</v>
      </c>
      <c r="C264" s="229">
        <v>14873.640267261206</v>
      </c>
      <c r="D264" s="233">
        <v>194.1701037295816</v>
      </c>
      <c r="E264" s="234">
        <f t="shared" si="14"/>
        <v>0.42492521222814561</v>
      </c>
      <c r="G264" s="231" t="s">
        <v>15</v>
      </c>
      <c r="H264" s="234">
        <v>0.60715442473584946</v>
      </c>
      <c r="I264" s="231">
        <v>161</v>
      </c>
      <c r="J264" s="231">
        <v>156.9</v>
      </c>
      <c r="K264" s="231">
        <v>156.69999999999999</v>
      </c>
      <c r="L264" s="231">
        <v>158</v>
      </c>
      <c r="M264" s="231">
        <v>160.69999999999999</v>
      </c>
      <c r="N264" s="231">
        <v>162.6</v>
      </c>
      <c r="O264" s="231">
        <v>164</v>
      </c>
      <c r="P264" s="231">
        <v>164</v>
      </c>
      <c r="Q264" s="231">
        <v>164</v>
      </c>
      <c r="R264" s="231">
        <v>167.7</v>
      </c>
      <c r="S264" s="231">
        <v>169.7</v>
      </c>
      <c r="T264" s="231">
        <v>168.2</v>
      </c>
      <c r="U264" s="231">
        <v>166.4</v>
      </c>
      <c r="V264" s="231">
        <v>166.2</v>
      </c>
      <c r="W264" s="231">
        <v>168.4</v>
      </c>
      <c r="X264" s="231">
        <v>170.8</v>
      </c>
      <c r="Y264" s="231">
        <v>173.3</v>
      </c>
      <c r="Z264" s="231">
        <v>174.9</v>
      </c>
      <c r="AA264" s="231">
        <v>175</v>
      </c>
      <c r="AB264" s="231">
        <v>176.3</v>
      </c>
      <c r="AC264" s="231">
        <v>177.8</v>
      </c>
      <c r="AD264" s="231">
        <v>179.6</v>
      </c>
      <c r="AE264" s="231">
        <v>178.3</v>
      </c>
      <c r="AF264" s="231">
        <v>175.9</v>
      </c>
      <c r="AG264" s="231">
        <v>176.7</v>
      </c>
      <c r="AH264" s="231">
        <v>177</v>
      </c>
      <c r="AI264" s="231">
        <v>177</v>
      </c>
      <c r="AJ264" s="231">
        <v>177.9</v>
      </c>
      <c r="AK264" s="231">
        <v>179.1</v>
      </c>
    </row>
    <row r="265" spans="2:37" x14ac:dyDescent="0.3">
      <c r="B265" s="230">
        <v>44652</v>
      </c>
      <c r="C265" s="229">
        <v>16814.63885159072</v>
      </c>
      <c r="D265" s="233">
        <v>219.50915252235106</v>
      </c>
      <c r="E265" s="234">
        <f t="shared" si="14"/>
        <v>0.25339048792769459</v>
      </c>
      <c r="G265" s="231" t="s">
        <v>16</v>
      </c>
      <c r="H265" s="234">
        <v>0.41874793339370014</v>
      </c>
      <c r="I265" s="231">
        <v>186.5</v>
      </c>
      <c r="J265" s="231">
        <v>188.3</v>
      </c>
      <c r="K265" s="231">
        <v>188.1</v>
      </c>
      <c r="L265" s="231">
        <v>188.8</v>
      </c>
      <c r="M265" s="231">
        <v>191.9</v>
      </c>
      <c r="N265" s="231">
        <v>190.8</v>
      </c>
      <c r="O265" s="231">
        <v>191.2</v>
      </c>
      <c r="P265" s="231">
        <v>192.1</v>
      </c>
      <c r="Q265" s="231">
        <v>192.1</v>
      </c>
      <c r="R265" s="231">
        <v>192.7</v>
      </c>
      <c r="S265" s="231">
        <v>192.9</v>
      </c>
      <c r="T265" s="231">
        <v>192.4</v>
      </c>
      <c r="U265" s="231">
        <v>192.2</v>
      </c>
      <c r="V265" s="231">
        <v>192.8</v>
      </c>
      <c r="W265" s="231">
        <v>193.7</v>
      </c>
      <c r="X265" s="231">
        <v>193.9</v>
      </c>
      <c r="Y265" s="231">
        <v>194.1</v>
      </c>
      <c r="Z265" s="231">
        <v>194.3</v>
      </c>
      <c r="AA265" s="231">
        <v>194.6</v>
      </c>
      <c r="AB265" s="231">
        <v>195</v>
      </c>
      <c r="AC265" s="231">
        <v>195.9</v>
      </c>
      <c r="AD265" s="231">
        <v>196.3</v>
      </c>
      <c r="AE265" s="231">
        <v>196.9</v>
      </c>
      <c r="AF265" s="231">
        <v>197.3</v>
      </c>
      <c r="AG265" s="231">
        <v>198.2</v>
      </c>
      <c r="AH265" s="231">
        <v>199.5</v>
      </c>
      <c r="AI265" s="231">
        <v>199.5</v>
      </c>
      <c r="AJ265" s="231">
        <v>200.6</v>
      </c>
      <c r="AK265" s="231">
        <v>201</v>
      </c>
    </row>
    <row r="266" spans="2:37" x14ac:dyDescent="0.3">
      <c r="B266" s="230">
        <v>44682</v>
      </c>
      <c r="C266" s="229">
        <v>15468.77842943227</v>
      </c>
      <c r="D266" s="233">
        <v>201.93942157012032</v>
      </c>
      <c r="E266" s="234">
        <f t="shared" si="14"/>
        <v>-0.17569730952230742</v>
      </c>
      <c r="G266" s="231" t="s">
        <v>17</v>
      </c>
      <c r="H266" s="234">
        <v>0.55794809940836199</v>
      </c>
      <c r="I266" s="231">
        <v>155.5</v>
      </c>
      <c r="J266" s="231">
        <v>157.19999999999999</v>
      </c>
      <c r="K266" s="231">
        <v>157.80000000000001</v>
      </c>
      <c r="L266" s="231">
        <v>158.80000000000001</v>
      </c>
      <c r="M266" s="231">
        <v>161.80000000000001</v>
      </c>
      <c r="N266" s="231">
        <v>162.19999999999999</v>
      </c>
      <c r="O266" s="231">
        <v>162.80000000000001</v>
      </c>
      <c r="P266" s="231">
        <v>164.5</v>
      </c>
      <c r="Q266" s="231">
        <v>164.6</v>
      </c>
      <c r="R266" s="231">
        <v>165.7</v>
      </c>
      <c r="S266" s="231">
        <v>167.2</v>
      </c>
      <c r="T266" s="231">
        <v>168.5</v>
      </c>
      <c r="U266" s="231">
        <v>169.9</v>
      </c>
      <c r="V266" s="231">
        <v>170.8</v>
      </c>
      <c r="W266" s="231">
        <v>172.1</v>
      </c>
      <c r="X266" s="231">
        <v>173.9</v>
      </c>
      <c r="Y266" s="231">
        <v>175.6</v>
      </c>
      <c r="Z266" s="231">
        <v>177.1</v>
      </c>
      <c r="AA266" s="231">
        <v>178.3</v>
      </c>
      <c r="AB266" s="231">
        <v>179.5</v>
      </c>
      <c r="AC266" s="231">
        <v>180.9</v>
      </c>
      <c r="AD266" s="231">
        <v>181.9</v>
      </c>
      <c r="AE266" s="231">
        <v>183.1</v>
      </c>
      <c r="AF266" s="231">
        <v>184</v>
      </c>
      <c r="AG266" s="231">
        <v>184.9</v>
      </c>
      <c r="AH266" s="231">
        <v>186.2</v>
      </c>
      <c r="AI266" s="231">
        <v>186.1</v>
      </c>
      <c r="AJ266" s="231">
        <v>186.9</v>
      </c>
      <c r="AK266" s="231">
        <v>187.3</v>
      </c>
    </row>
    <row r="267" spans="2:37" x14ac:dyDescent="0.3">
      <c r="B267" s="230">
        <v>44713</v>
      </c>
      <c r="C267" s="229">
        <v>15596.965701493482</v>
      </c>
      <c r="D267" s="233">
        <v>203.61286098815734</v>
      </c>
      <c r="E267" s="234">
        <f t="shared" si="14"/>
        <v>1.6734394180370201E-2</v>
      </c>
      <c r="G267" s="231" t="s">
        <v>18</v>
      </c>
      <c r="H267" s="234">
        <v>0.58535404145704173</v>
      </c>
      <c r="I267" s="231">
        <v>146.1</v>
      </c>
      <c r="J267" s="231">
        <v>147.4</v>
      </c>
      <c r="K267" s="231">
        <v>147.9</v>
      </c>
      <c r="L267" s="231">
        <v>148.5</v>
      </c>
      <c r="M267" s="231">
        <v>152.1</v>
      </c>
      <c r="N267" s="231">
        <v>151.80000000000001</v>
      </c>
      <c r="O267" s="231">
        <v>153.1</v>
      </c>
      <c r="P267" s="231">
        <v>155.30000000000001</v>
      </c>
      <c r="Q267" s="231">
        <v>155.30000000000001</v>
      </c>
      <c r="R267" s="231">
        <v>156.30000000000001</v>
      </c>
      <c r="S267" s="231">
        <v>157.4</v>
      </c>
      <c r="T267" s="231">
        <v>158.69999999999999</v>
      </c>
      <c r="U267" s="231">
        <v>160.69999999999999</v>
      </c>
      <c r="V267" s="231">
        <v>162.4</v>
      </c>
      <c r="W267" s="231">
        <v>164.6</v>
      </c>
      <c r="X267" s="231">
        <v>166.5</v>
      </c>
      <c r="Y267" s="231">
        <v>168.4</v>
      </c>
      <c r="Z267" s="231">
        <v>169.9</v>
      </c>
      <c r="AA267" s="231">
        <v>171.3</v>
      </c>
      <c r="AB267" s="231">
        <v>172.7</v>
      </c>
      <c r="AC267" s="231">
        <v>174.3</v>
      </c>
      <c r="AD267" s="231">
        <v>175.3</v>
      </c>
      <c r="AE267" s="231">
        <v>176.2</v>
      </c>
      <c r="AF267" s="231">
        <v>177</v>
      </c>
      <c r="AG267" s="231">
        <v>177.6</v>
      </c>
      <c r="AH267" s="231">
        <v>178.7</v>
      </c>
      <c r="AI267" s="231">
        <v>178.7</v>
      </c>
      <c r="AJ267" s="231">
        <v>179.2</v>
      </c>
      <c r="AK267" s="231">
        <v>179.7</v>
      </c>
    </row>
    <row r="268" spans="2:37" x14ac:dyDescent="0.3">
      <c r="B268" s="230">
        <v>44743</v>
      </c>
      <c r="C268" s="229">
        <v>16264.642870403179</v>
      </c>
      <c r="D268" s="233">
        <v>212.32914985998318</v>
      </c>
      <c r="E268" s="234">
        <f t="shared" si="14"/>
        <v>8.7162888718258391E-2</v>
      </c>
      <c r="G268" s="231" t="s">
        <v>19</v>
      </c>
      <c r="H268" s="234">
        <v>0.56246407206981408</v>
      </c>
      <c r="I268" s="231">
        <v>154.19999999999999</v>
      </c>
      <c r="J268" s="231">
        <v>155.80000000000001</v>
      </c>
      <c r="K268" s="231">
        <v>156.4</v>
      </c>
      <c r="L268" s="231">
        <v>157.30000000000001</v>
      </c>
      <c r="M268" s="231">
        <v>160.4</v>
      </c>
      <c r="N268" s="231">
        <v>160.69999999999999</v>
      </c>
      <c r="O268" s="231">
        <v>161.4</v>
      </c>
      <c r="P268" s="231">
        <v>163.19999999999999</v>
      </c>
      <c r="Q268" s="231">
        <v>163.30000000000001</v>
      </c>
      <c r="R268" s="231">
        <v>164.3</v>
      </c>
      <c r="S268" s="231">
        <v>165.8</v>
      </c>
      <c r="T268" s="231">
        <v>167</v>
      </c>
      <c r="U268" s="231">
        <v>168.5</v>
      </c>
      <c r="V268" s="231">
        <v>169.6</v>
      </c>
      <c r="W268" s="231">
        <v>171.1</v>
      </c>
      <c r="X268" s="231">
        <v>172.8</v>
      </c>
      <c r="Y268" s="231">
        <v>174.6</v>
      </c>
      <c r="Z268" s="231">
        <v>176</v>
      </c>
      <c r="AA268" s="231">
        <v>177.3</v>
      </c>
      <c r="AB268" s="231">
        <v>178.5</v>
      </c>
      <c r="AC268" s="231">
        <v>179.9</v>
      </c>
      <c r="AD268" s="231">
        <v>181</v>
      </c>
      <c r="AE268" s="231">
        <v>182.1</v>
      </c>
      <c r="AF268" s="231">
        <v>183</v>
      </c>
      <c r="AG268" s="231">
        <v>183.8</v>
      </c>
      <c r="AH268" s="231">
        <v>185.1</v>
      </c>
      <c r="AI268" s="231">
        <v>185.1</v>
      </c>
      <c r="AJ268" s="231">
        <v>185.7</v>
      </c>
      <c r="AK268" s="231">
        <v>186.2</v>
      </c>
    </row>
    <row r="269" spans="2:37" x14ac:dyDescent="0.3">
      <c r="B269" s="230">
        <v>44774</v>
      </c>
      <c r="C269" s="229">
        <v>13107.363864410439</v>
      </c>
      <c r="D269" s="233">
        <v>171.11199110926088</v>
      </c>
      <c r="E269" s="234">
        <f t="shared" si="14"/>
        <v>-0.41217158750722294</v>
      </c>
      <c r="G269" s="231" t="s">
        <v>20</v>
      </c>
      <c r="H269" s="234">
        <v>0.46745505029961931</v>
      </c>
      <c r="I269" s="231">
        <v>157.69999999999999</v>
      </c>
      <c r="J269" s="231">
        <v>159.80000000000001</v>
      </c>
      <c r="K269" s="231">
        <v>159.9</v>
      </c>
      <c r="L269" s="231">
        <v>161.4</v>
      </c>
      <c r="M269" s="231">
        <v>161.6</v>
      </c>
      <c r="N269" s="231">
        <v>160.5</v>
      </c>
      <c r="O269" s="231">
        <v>161.5</v>
      </c>
      <c r="P269" s="231">
        <v>162.1</v>
      </c>
      <c r="Q269" s="231">
        <v>162.1</v>
      </c>
      <c r="R269" s="231">
        <v>163.6</v>
      </c>
      <c r="S269" s="231">
        <v>164.2</v>
      </c>
      <c r="T269" s="231">
        <v>163.4</v>
      </c>
      <c r="U269" s="231">
        <v>164.5</v>
      </c>
      <c r="V269" s="231">
        <v>165.5</v>
      </c>
      <c r="W269" s="231">
        <v>165.3</v>
      </c>
      <c r="X269" s="231">
        <v>167</v>
      </c>
      <c r="Y269" s="231">
        <v>167.5</v>
      </c>
      <c r="Z269" s="231">
        <v>166.8</v>
      </c>
      <c r="AA269" s="231">
        <v>167.8</v>
      </c>
      <c r="AB269" s="231">
        <v>169</v>
      </c>
      <c r="AC269" s="231">
        <v>169.5</v>
      </c>
      <c r="AD269" s="231">
        <v>171.2</v>
      </c>
      <c r="AE269" s="231">
        <v>171.8</v>
      </c>
      <c r="AF269" s="231">
        <v>170.7</v>
      </c>
      <c r="AG269" s="231">
        <v>172.1</v>
      </c>
      <c r="AH269" s="231">
        <v>173.5</v>
      </c>
      <c r="AI269" s="231">
        <v>173.5</v>
      </c>
      <c r="AJ269" s="231">
        <v>175.2</v>
      </c>
      <c r="AK269" s="231">
        <v>175.6</v>
      </c>
    </row>
    <row r="270" spans="2:37" x14ac:dyDescent="0.3">
      <c r="B270" s="230">
        <v>44805</v>
      </c>
      <c r="C270" s="229">
        <v>11827.3068625909</v>
      </c>
      <c r="D270" s="233">
        <v>154.40130049439071</v>
      </c>
      <c r="E270" s="234">
        <f t="shared" si="14"/>
        <v>-0.16710690614870174</v>
      </c>
      <c r="G270" s="231" t="s">
        <v>21</v>
      </c>
      <c r="H270" s="234">
        <v>0.60585825391841708</v>
      </c>
      <c r="I270" s="231">
        <v>147.9</v>
      </c>
      <c r="J270" s="231">
        <v>152.4</v>
      </c>
      <c r="K270" s="231">
        <v>155.5</v>
      </c>
      <c r="L270" s="231">
        <v>155.6</v>
      </c>
      <c r="M270" s="231">
        <v>159.4</v>
      </c>
      <c r="N270" s="231">
        <v>159.80000000000001</v>
      </c>
      <c r="O270" s="231">
        <v>160.69999999999999</v>
      </c>
      <c r="P270" s="231">
        <v>162.6</v>
      </c>
      <c r="Q270" s="231">
        <v>162.6</v>
      </c>
      <c r="R270" s="231">
        <v>164.2</v>
      </c>
      <c r="S270" s="231">
        <v>163.9</v>
      </c>
      <c r="T270" s="231">
        <v>164.1</v>
      </c>
      <c r="U270" s="231">
        <v>164.2</v>
      </c>
      <c r="V270" s="231">
        <v>165.7</v>
      </c>
      <c r="W270" s="231">
        <v>167.2</v>
      </c>
      <c r="X270" s="231">
        <v>172.2</v>
      </c>
      <c r="Y270" s="231">
        <v>174.6</v>
      </c>
      <c r="Z270" s="231">
        <v>176</v>
      </c>
      <c r="AA270" s="231">
        <v>179.6</v>
      </c>
      <c r="AB270" s="231">
        <v>178.8</v>
      </c>
      <c r="AC270" s="231">
        <v>179.5</v>
      </c>
      <c r="AD270" s="231">
        <v>180.5</v>
      </c>
      <c r="AE270" s="231">
        <v>181.3</v>
      </c>
      <c r="AF270" s="231">
        <v>182</v>
      </c>
      <c r="AG270" s="231">
        <v>182</v>
      </c>
      <c r="AH270" s="231">
        <v>182.1</v>
      </c>
      <c r="AI270" s="231">
        <v>181.9</v>
      </c>
      <c r="AJ270" s="231">
        <v>181.7</v>
      </c>
      <c r="AK270" s="231">
        <v>182.8</v>
      </c>
    </row>
    <row r="271" spans="2:37" x14ac:dyDescent="0.3">
      <c r="B271" s="230">
        <v>44835</v>
      </c>
      <c r="C271" s="229">
        <v>12086.554987723201</v>
      </c>
      <c r="D271" s="233">
        <v>157.78569291239475</v>
      </c>
      <c r="E271" s="234">
        <f t="shared" si="14"/>
        <v>3.3843924180040404E-2</v>
      </c>
      <c r="G271" s="231" t="s">
        <v>22</v>
      </c>
      <c r="H271" s="234">
        <v>0.54302446700296425</v>
      </c>
      <c r="I271" s="231">
        <v>150</v>
      </c>
      <c r="J271" s="231">
        <v>150.9</v>
      </c>
      <c r="K271" s="231">
        <v>151.19999999999999</v>
      </c>
      <c r="L271" s="231">
        <v>151.80000000000001</v>
      </c>
      <c r="M271" s="231">
        <v>154.69999999999999</v>
      </c>
      <c r="N271" s="231">
        <v>154.80000000000001</v>
      </c>
      <c r="O271" s="231">
        <v>155.80000000000001</v>
      </c>
      <c r="P271" s="231">
        <v>157.5</v>
      </c>
      <c r="Q271" s="231">
        <v>157.5</v>
      </c>
      <c r="R271" s="231">
        <v>158.4</v>
      </c>
      <c r="S271" s="231">
        <v>159.30000000000001</v>
      </c>
      <c r="T271" s="231">
        <v>160.19999999999999</v>
      </c>
      <c r="U271" s="231">
        <v>161.1</v>
      </c>
      <c r="V271" s="231">
        <v>161.80000000000001</v>
      </c>
      <c r="W271" s="231">
        <v>162.80000000000001</v>
      </c>
      <c r="X271" s="231">
        <v>164</v>
      </c>
      <c r="Y271" s="231">
        <v>165.2</v>
      </c>
      <c r="Z271" s="231">
        <v>166.4</v>
      </c>
      <c r="AA271" s="231">
        <v>167.4</v>
      </c>
      <c r="AB271" s="231">
        <v>168.5</v>
      </c>
      <c r="AC271" s="231">
        <v>169.5</v>
      </c>
      <c r="AD271" s="231">
        <v>170.4</v>
      </c>
      <c r="AE271" s="231">
        <v>171.4</v>
      </c>
      <c r="AF271" s="231">
        <v>172.1</v>
      </c>
      <c r="AG271" s="231">
        <v>172.9</v>
      </c>
      <c r="AH271" s="231">
        <v>174.2</v>
      </c>
      <c r="AI271" s="231">
        <v>174.2</v>
      </c>
      <c r="AJ271" s="231">
        <v>174.6</v>
      </c>
      <c r="AK271" s="231">
        <v>175.2</v>
      </c>
    </row>
    <row r="272" spans="2:37" x14ac:dyDescent="0.3">
      <c r="B272" s="230">
        <v>44866</v>
      </c>
      <c r="C272" s="229">
        <v>12252.886624445022</v>
      </c>
      <c r="D272" s="233">
        <v>159.95709349594094</v>
      </c>
      <c r="E272" s="234">
        <f t="shared" si="14"/>
        <v>2.1714005835461875E-2</v>
      </c>
      <c r="G272" s="231" t="s">
        <v>23</v>
      </c>
      <c r="H272" s="234">
        <v>0.50714752860266388</v>
      </c>
      <c r="I272" s="231">
        <v>159.30000000000001</v>
      </c>
      <c r="J272" s="231">
        <v>161.30000000000001</v>
      </c>
      <c r="K272" s="231">
        <v>161.69999999999999</v>
      </c>
      <c r="L272" s="231">
        <v>162.30000000000001</v>
      </c>
      <c r="M272" s="231">
        <v>165.8</v>
      </c>
      <c r="N272" s="231">
        <v>166.3</v>
      </c>
      <c r="O272" s="231">
        <v>167</v>
      </c>
      <c r="P272" s="231">
        <v>168.4</v>
      </c>
      <c r="Q272" s="231">
        <v>168.4</v>
      </c>
      <c r="R272" s="231">
        <v>169.1</v>
      </c>
      <c r="S272" s="231">
        <v>169.9</v>
      </c>
      <c r="T272" s="231">
        <v>170.6</v>
      </c>
      <c r="U272" s="231">
        <v>171.4</v>
      </c>
      <c r="V272" s="231">
        <v>172.2</v>
      </c>
      <c r="W272" s="231">
        <v>173</v>
      </c>
      <c r="X272" s="231">
        <v>174</v>
      </c>
      <c r="Y272" s="231">
        <v>174.8</v>
      </c>
      <c r="Z272" s="231">
        <v>175.4</v>
      </c>
      <c r="AA272" s="231">
        <v>176.1</v>
      </c>
      <c r="AB272" s="231">
        <v>176.8</v>
      </c>
      <c r="AC272" s="231">
        <v>177.8</v>
      </c>
      <c r="AD272" s="231">
        <v>178.7</v>
      </c>
      <c r="AE272" s="231">
        <v>179.8</v>
      </c>
      <c r="AF272" s="231">
        <v>181.1</v>
      </c>
      <c r="AG272" s="231">
        <v>182.3</v>
      </c>
      <c r="AH272" s="231">
        <v>184.4</v>
      </c>
      <c r="AI272" s="231">
        <v>184.4</v>
      </c>
      <c r="AJ272" s="231">
        <v>185</v>
      </c>
      <c r="AK272" s="231">
        <v>185.7</v>
      </c>
    </row>
    <row r="273" spans="2:37" x14ac:dyDescent="0.3">
      <c r="B273" s="230">
        <v>44896</v>
      </c>
      <c r="C273" s="229">
        <v>11445.029806847097</v>
      </c>
      <c r="D273" s="233">
        <v>149.41080897829588</v>
      </c>
      <c r="E273" s="234">
        <f t="shared" si="14"/>
        <v>-0.10546284517645063</v>
      </c>
      <c r="G273" s="231" t="s">
        <v>24</v>
      </c>
      <c r="H273" s="234">
        <v>0.69087942717524864</v>
      </c>
      <c r="I273" s="231">
        <v>141.9</v>
      </c>
      <c r="J273" s="231">
        <v>145.1</v>
      </c>
      <c r="K273" s="231">
        <v>146.19999999999999</v>
      </c>
      <c r="L273" s="231">
        <v>146.6</v>
      </c>
      <c r="M273" s="231">
        <v>148.9</v>
      </c>
      <c r="N273" s="231">
        <v>150.69999999999999</v>
      </c>
      <c r="O273" s="231">
        <v>153.1</v>
      </c>
      <c r="P273" s="231">
        <v>154</v>
      </c>
      <c r="Q273" s="231">
        <v>154</v>
      </c>
      <c r="R273" s="231">
        <v>155.69999999999999</v>
      </c>
      <c r="S273" s="231">
        <v>154.80000000000001</v>
      </c>
      <c r="T273" s="231">
        <v>155.69999999999999</v>
      </c>
      <c r="U273" s="231">
        <v>156.5</v>
      </c>
      <c r="V273" s="231">
        <v>156.9</v>
      </c>
      <c r="W273" s="231">
        <v>157.9</v>
      </c>
      <c r="X273" s="231">
        <v>162.6</v>
      </c>
      <c r="Y273" s="231">
        <v>163</v>
      </c>
      <c r="Z273" s="231">
        <v>161.1</v>
      </c>
      <c r="AA273" s="231">
        <v>161.6</v>
      </c>
      <c r="AB273" s="231">
        <v>161.9</v>
      </c>
      <c r="AC273" s="231">
        <v>162.30000000000001</v>
      </c>
      <c r="AD273" s="231">
        <v>162.9</v>
      </c>
      <c r="AE273" s="231">
        <v>163</v>
      </c>
      <c r="AF273" s="231">
        <v>163.4</v>
      </c>
      <c r="AG273" s="231">
        <v>163.6</v>
      </c>
      <c r="AH273" s="231">
        <v>164.2</v>
      </c>
      <c r="AI273" s="231">
        <v>164.2</v>
      </c>
      <c r="AJ273" s="231">
        <v>164.5</v>
      </c>
      <c r="AK273" s="231">
        <v>164.8</v>
      </c>
    </row>
    <row r="274" spans="2:37" x14ac:dyDescent="0.3">
      <c r="B274" s="230">
        <v>44927</v>
      </c>
      <c r="C274" s="229">
        <v>11350.712839064225</v>
      </c>
      <c r="D274" s="233">
        <v>148.17953438184284</v>
      </c>
      <c r="E274" s="234">
        <f t="shared" si="14"/>
        <v>-1.2312745964530336E-2</v>
      </c>
      <c r="G274" s="231" t="s">
        <v>25</v>
      </c>
      <c r="H274" s="234">
        <v>0.62433638257649116</v>
      </c>
      <c r="I274" s="231">
        <v>149.6</v>
      </c>
      <c r="J274" s="231">
        <v>151.5</v>
      </c>
      <c r="K274" s="231">
        <v>152.6</v>
      </c>
      <c r="L274" s="231">
        <v>153.19999999999999</v>
      </c>
      <c r="M274" s="231">
        <v>155.80000000000001</v>
      </c>
      <c r="N274" s="231">
        <v>154.9</v>
      </c>
      <c r="O274" s="231">
        <v>155.30000000000001</v>
      </c>
      <c r="P274" s="231">
        <v>157.6</v>
      </c>
      <c r="Q274" s="231">
        <v>157.69999999999999</v>
      </c>
      <c r="R274" s="231">
        <v>158.6</v>
      </c>
      <c r="S274" s="231">
        <v>159.80000000000001</v>
      </c>
      <c r="T274" s="231">
        <v>160.6</v>
      </c>
      <c r="U274" s="231">
        <v>161.19999999999999</v>
      </c>
      <c r="V274" s="231">
        <v>162.1</v>
      </c>
      <c r="W274" s="231">
        <v>163.30000000000001</v>
      </c>
      <c r="X274" s="231">
        <v>164.4</v>
      </c>
      <c r="Y274" s="231">
        <v>165.1</v>
      </c>
      <c r="Z274" s="231">
        <v>165.8</v>
      </c>
      <c r="AA274" s="231">
        <v>166.3</v>
      </c>
      <c r="AB274" s="231">
        <v>166.9</v>
      </c>
      <c r="AC274" s="231">
        <v>167.6</v>
      </c>
      <c r="AD274" s="231">
        <v>168.2</v>
      </c>
      <c r="AE274" s="231">
        <v>168.5</v>
      </c>
      <c r="AF274" s="231">
        <v>168.9</v>
      </c>
      <c r="AG274" s="231">
        <v>169.5</v>
      </c>
      <c r="AH274" s="231">
        <v>170.3</v>
      </c>
      <c r="AI274" s="231">
        <v>170.3</v>
      </c>
      <c r="AJ274" s="231">
        <v>170.7</v>
      </c>
      <c r="AK274" s="231">
        <v>171.2</v>
      </c>
    </row>
    <row r="275" spans="2:37" x14ac:dyDescent="0.3">
      <c r="B275" s="230">
        <v>44958</v>
      </c>
      <c r="C275" s="229">
        <v>10421.176769331698</v>
      </c>
      <c r="D275" s="233">
        <v>136.04477034041111</v>
      </c>
      <c r="E275" s="234">
        <f t="shared" si="14"/>
        <v>-0.12134764041431736</v>
      </c>
      <c r="G275" s="231" t="s">
        <v>26</v>
      </c>
      <c r="H275" s="234">
        <v>0.47804822701978189</v>
      </c>
      <c r="I275" s="231">
        <v>159.19999999999999</v>
      </c>
      <c r="J275" s="231">
        <v>159.5</v>
      </c>
      <c r="K275" s="231">
        <v>160.19999999999999</v>
      </c>
      <c r="L275" s="231">
        <v>160.30000000000001</v>
      </c>
      <c r="M275" s="231">
        <v>161.19999999999999</v>
      </c>
      <c r="N275" s="231">
        <v>161.69999999999999</v>
      </c>
      <c r="O275" s="231">
        <v>163.19999999999999</v>
      </c>
      <c r="P275" s="231">
        <v>163.80000000000001</v>
      </c>
      <c r="Q275" s="231">
        <v>163.69999999999999</v>
      </c>
      <c r="R275" s="231">
        <v>163.9</v>
      </c>
      <c r="S275" s="231">
        <v>164.3</v>
      </c>
      <c r="T275" s="231">
        <v>164.4</v>
      </c>
      <c r="U275" s="231">
        <v>164.7</v>
      </c>
      <c r="V275" s="231">
        <v>165.4</v>
      </c>
      <c r="W275" s="231">
        <v>166</v>
      </c>
      <c r="X275" s="231">
        <v>166.9</v>
      </c>
      <c r="Y275" s="231">
        <v>167.9</v>
      </c>
      <c r="Z275" s="231">
        <v>169</v>
      </c>
      <c r="AA275" s="231">
        <v>171.4</v>
      </c>
      <c r="AB275" s="231">
        <v>172.3</v>
      </c>
      <c r="AC275" s="231">
        <v>173.1</v>
      </c>
      <c r="AD275" s="231">
        <v>173.4</v>
      </c>
      <c r="AE275" s="231">
        <v>173.7</v>
      </c>
      <c r="AF275" s="231">
        <v>174.1</v>
      </c>
      <c r="AG275" s="231">
        <v>174.3</v>
      </c>
      <c r="AH275" s="231">
        <v>175</v>
      </c>
      <c r="AI275" s="231">
        <v>175</v>
      </c>
      <c r="AJ275" s="231">
        <v>176.4</v>
      </c>
      <c r="AK275" s="231">
        <v>177.1</v>
      </c>
    </row>
    <row r="276" spans="2:37" x14ac:dyDescent="0.3">
      <c r="B276" s="230">
        <v>44986</v>
      </c>
      <c r="C276" s="229">
        <v>10894.966503463778</v>
      </c>
      <c r="D276" s="233">
        <v>142.22992744851541</v>
      </c>
      <c r="E276" s="234">
        <f t="shared" si="14"/>
        <v>6.1851571081043062E-2</v>
      </c>
      <c r="G276" s="231" t="s">
        <v>27</v>
      </c>
      <c r="H276" s="234">
        <v>0.4457067419679821</v>
      </c>
      <c r="I276" s="231">
        <v>156.80000000000001</v>
      </c>
      <c r="J276" s="231">
        <v>155.80000000000001</v>
      </c>
      <c r="K276" s="231">
        <v>153.80000000000001</v>
      </c>
      <c r="L276" s="231">
        <v>155.4</v>
      </c>
      <c r="M276" s="231">
        <v>158.6</v>
      </c>
      <c r="N276" s="231">
        <v>158.80000000000001</v>
      </c>
      <c r="O276" s="231">
        <v>160.1</v>
      </c>
      <c r="P276" s="231">
        <v>160</v>
      </c>
      <c r="Q276" s="231">
        <v>160</v>
      </c>
      <c r="R276" s="231">
        <v>160.80000000000001</v>
      </c>
      <c r="S276" s="231">
        <v>162.19999999999999</v>
      </c>
      <c r="T276" s="231">
        <v>162.6</v>
      </c>
      <c r="U276" s="231">
        <v>163</v>
      </c>
      <c r="V276" s="231">
        <v>164.4</v>
      </c>
      <c r="W276" s="231">
        <v>167.2</v>
      </c>
      <c r="X276" s="231">
        <v>168.8</v>
      </c>
      <c r="Y276" s="231">
        <v>168.4</v>
      </c>
      <c r="Z276" s="231">
        <v>169.4</v>
      </c>
      <c r="AA276" s="231">
        <v>169.7</v>
      </c>
      <c r="AB276" s="231">
        <v>171.2</v>
      </c>
      <c r="AC276" s="231">
        <v>170.9</v>
      </c>
      <c r="AD276" s="231">
        <v>172.1</v>
      </c>
      <c r="AE276" s="231">
        <v>173.6</v>
      </c>
      <c r="AF276" s="231">
        <v>175.8</v>
      </c>
      <c r="AG276" s="231">
        <v>178.6</v>
      </c>
      <c r="AH276" s="231">
        <v>181</v>
      </c>
      <c r="AI276" s="231">
        <v>181</v>
      </c>
      <c r="AJ276" s="231">
        <v>184</v>
      </c>
      <c r="AK276" s="231">
        <v>185.2</v>
      </c>
    </row>
    <row r="277" spans="2:37" x14ac:dyDescent="0.3">
      <c r="B277" s="230">
        <v>45017</v>
      </c>
      <c r="C277" s="229">
        <v>10841.685920912922</v>
      </c>
      <c r="D277" s="233">
        <v>141.53436832144385</v>
      </c>
      <c r="E277" s="234">
        <f t="shared" si="14"/>
        <v>-6.9555912707156154E-3</v>
      </c>
      <c r="G277" s="231" t="s">
        <v>28</v>
      </c>
      <c r="H277" s="234">
        <v>0.56862927209737391</v>
      </c>
      <c r="I277" s="231">
        <v>151.9</v>
      </c>
      <c r="J277" s="231">
        <v>153.4</v>
      </c>
      <c r="K277" s="231">
        <v>153.80000000000001</v>
      </c>
      <c r="L277" s="231">
        <v>154.4</v>
      </c>
      <c r="M277" s="231">
        <v>156.80000000000001</v>
      </c>
      <c r="N277" s="231">
        <v>157.6</v>
      </c>
      <c r="O277" s="231">
        <v>159</v>
      </c>
      <c r="P277" s="231">
        <v>160</v>
      </c>
      <c r="Q277" s="231">
        <v>160</v>
      </c>
      <c r="R277" s="231">
        <v>161</v>
      </c>
      <c r="S277" s="231">
        <v>161.4</v>
      </c>
      <c r="T277" s="231">
        <v>162</v>
      </c>
      <c r="U277" s="231">
        <v>162.69999999999999</v>
      </c>
      <c r="V277" s="231">
        <v>163.5</v>
      </c>
      <c r="W277" s="231">
        <v>164.6</v>
      </c>
      <c r="X277" s="231">
        <v>166.8</v>
      </c>
      <c r="Y277" s="231">
        <v>167.5</v>
      </c>
      <c r="Z277" s="231">
        <v>167.5</v>
      </c>
      <c r="AA277" s="231">
        <v>168.4</v>
      </c>
      <c r="AB277" s="231">
        <v>169.1</v>
      </c>
      <c r="AC277" s="231">
        <v>169.7</v>
      </c>
      <c r="AD277" s="231">
        <v>170.5</v>
      </c>
      <c r="AE277" s="231">
        <v>171.1</v>
      </c>
      <c r="AF277" s="231">
        <v>172</v>
      </c>
      <c r="AG277" s="231">
        <v>172.8</v>
      </c>
      <c r="AH277" s="231">
        <v>174.1</v>
      </c>
      <c r="AI277" s="231">
        <v>174.1</v>
      </c>
      <c r="AJ277" s="231">
        <v>175</v>
      </c>
      <c r="AK277" s="231">
        <v>175.7</v>
      </c>
    </row>
    <row r="278" spans="2:37" x14ac:dyDescent="0.3">
      <c r="B278" s="230">
        <v>45047</v>
      </c>
      <c r="C278" s="229">
        <v>10689.254297948171</v>
      </c>
      <c r="D278" s="233">
        <v>139.54442749250757</v>
      </c>
      <c r="E278" s="234">
        <f t="shared" si="14"/>
        <v>-1.989940828936284E-2</v>
      </c>
      <c r="G278" s="238" t="s">
        <v>219</v>
      </c>
      <c r="H278" s="245">
        <f>AVERAGE(H252:H277)</f>
        <v>0.49231455941077118</v>
      </c>
      <c r="I278" s="239">
        <f>AVERAGE(I252:I277)</f>
        <v>157.42692307692306</v>
      </c>
      <c r="J278" s="239">
        <f t="shared" ref="J278:AK278" si="15">AVERAGE(J252:J277)</f>
        <v>156.83461538461543</v>
      </c>
      <c r="K278" s="239">
        <f t="shared" si="15"/>
        <v>157.09615384615384</v>
      </c>
      <c r="L278" s="239">
        <f t="shared" si="15"/>
        <v>158.40384615384619</v>
      </c>
      <c r="M278" s="239">
        <f t="shared" si="15"/>
        <v>161.3346153846154</v>
      </c>
      <c r="N278" s="239">
        <f t="shared" si="15"/>
        <v>162.48076923076925</v>
      </c>
      <c r="O278" s="239">
        <f t="shared" si="15"/>
        <v>163.50769230769231</v>
      </c>
      <c r="P278" s="239">
        <f t="shared" si="15"/>
        <v>163.96538461538464</v>
      </c>
      <c r="Q278" s="239">
        <f t="shared" si="15"/>
        <v>163.97307692307689</v>
      </c>
      <c r="R278" s="239">
        <f t="shared" si="15"/>
        <v>165.76153846153844</v>
      </c>
      <c r="S278" s="239">
        <f t="shared" si="15"/>
        <v>166.81538461538463</v>
      </c>
      <c r="T278" s="239">
        <f t="shared" si="15"/>
        <v>166.58076923076922</v>
      </c>
      <c r="U278" s="239">
        <f t="shared" si="15"/>
        <v>166.33846153846147</v>
      </c>
      <c r="V278" s="239">
        <f t="shared" si="15"/>
        <v>166.70384615384617</v>
      </c>
      <c r="W278" s="239">
        <f t="shared" si="15"/>
        <v>168.19230769230774</v>
      </c>
      <c r="X278" s="239">
        <f t="shared" si="15"/>
        <v>170.31153846153848</v>
      </c>
      <c r="Y278" s="239">
        <f t="shared" si="15"/>
        <v>171.75384615384613</v>
      </c>
      <c r="Z278" s="239">
        <f t="shared" si="15"/>
        <v>172.94615384615386</v>
      </c>
      <c r="AA278" s="239">
        <f t="shared" si="15"/>
        <v>173.69615384615386</v>
      </c>
      <c r="AB278" s="239">
        <f t="shared" si="15"/>
        <v>174.20769230769233</v>
      </c>
      <c r="AC278" s="239">
        <f t="shared" si="15"/>
        <v>175.06923076923078</v>
      </c>
      <c r="AD278" s="239">
        <f t="shared" si="15"/>
        <v>176.14230769230772</v>
      </c>
      <c r="AE278" s="239">
        <f t="shared" si="15"/>
        <v>176.51153846153849</v>
      </c>
      <c r="AF278" s="239">
        <f t="shared" si="15"/>
        <v>176.33846153846156</v>
      </c>
      <c r="AG278" s="239">
        <f t="shared" si="15"/>
        <v>177.12692307692308</v>
      </c>
      <c r="AH278" s="239">
        <f t="shared" si="15"/>
        <v>177.2076923076923</v>
      </c>
      <c r="AI278" s="239">
        <f t="shared" si="15"/>
        <v>177.2</v>
      </c>
      <c r="AJ278" s="239">
        <f t="shared" si="15"/>
        <v>178.04230769230767</v>
      </c>
      <c r="AK278" s="239">
        <f t="shared" si="15"/>
        <v>179.01538461538459</v>
      </c>
    </row>
    <row r="279" spans="2:37" x14ac:dyDescent="0.3">
      <c r="B279" s="240" t="s">
        <v>219</v>
      </c>
      <c r="C279" s="241">
        <f>AVERAGE(C250:C278)</f>
        <v>11117.634604876743</v>
      </c>
      <c r="D279" s="241">
        <f>AVERAGE(D250:D278)</f>
        <v>145.13678061772853</v>
      </c>
      <c r="E279" s="242">
        <f>AVERAGE(E250:E278)</f>
        <v>1.4123009818752702E-2</v>
      </c>
    </row>
  </sheetData>
  <sortState xmlns:xlrd2="http://schemas.microsoft.com/office/spreadsheetml/2017/richdata2" ref="H117:L128">
    <sortCondition descending="1" ref="L117:L128"/>
  </sortState>
  <mergeCells count="1">
    <mergeCell ref="B239:O239"/>
  </mergeCells>
  <phoneticPr fontId="18" type="noConversion"/>
  <conditionalFormatting sqref="E250:E278">
    <cfRule type="colorScale" priority="57">
      <colorScale>
        <cfvo type="min"/>
        <cfvo type="percentile" val="50"/>
        <cfvo type="max"/>
        <color rgb="FFF8696B"/>
        <color rgb="FFFFEB84"/>
        <color rgb="FF63BE7B"/>
      </colorScale>
    </cfRule>
  </conditionalFormatting>
  <conditionalFormatting sqref="F119:F128">
    <cfRule type="colorScale" priority="25">
      <colorScale>
        <cfvo type="min"/>
        <cfvo type="percentile" val="50"/>
        <cfvo type="max"/>
        <color rgb="FFF8696B"/>
        <color rgb="FFFFEB84"/>
        <color rgb="FF63BE7B"/>
      </colorScale>
    </cfRule>
  </conditionalFormatting>
  <conditionalFormatting sqref="G142:G143">
    <cfRule type="colorScale" priority="54">
      <colorScale>
        <cfvo type="min"/>
        <cfvo type="percentile" val="50"/>
        <cfvo type="max"/>
        <color rgb="FFF8696B"/>
        <color rgb="FFFFEB84"/>
        <color rgb="FF63BE7B"/>
      </colorScale>
    </cfRule>
  </conditionalFormatting>
  <conditionalFormatting sqref="H252:H277">
    <cfRule type="colorScale" priority="1">
      <colorScale>
        <cfvo type="min"/>
        <cfvo type="percentile" val="50"/>
        <cfvo type="max"/>
        <color rgb="FFF8696B"/>
        <color rgb="FFFCFCFF"/>
        <color rgb="FF63BE7B"/>
      </colorScale>
    </cfRule>
    <cfRule type="colorScale" priority="2">
      <colorScale>
        <cfvo type="min"/>
        <cfvo type="max"/>
        <color rgb="FFFF7128"/>
        <color rgb="FF92D050"/>
      </colorScale>
    </cfRule>
  </conditionalFormatting>
  <conditionalFormatting sqref="L14:L18">
    <cfRule type="colorScale" priority="53">
      <colorScale>
        <cfvo type="min"/>
        <cfvo type="percentile" val="50"/>
        <cfvo type="max"/>
        <color rgb="FFF8696B"/>
        <color rgb="FFFFEB84"/>
        <color rgb="FF63BE7B"/>
      </colorScale>
    </cfRule>
  </conditionalFormatting>
  <conditionalFormatting sqref="L23:L27">
    <cfRule type="colorScale" priority="47">
      <colorScale>
        <cfvo type="min"/>
        <cfvo type="percentile" val="50"/>
        <cfvo type="max"/>
        <color rgb="FFF8696B"/>
        <color rgb="FFFFEB84"/>
        <color rgb="FF63BE7B"/>
      </colorScale>
    </cfRule>
  </conditionalFormatting>
  <conditionalFormatting sqref="L119:L128">
    <cfRule type="colorScale" priority="24">
      <colorScale>
        <cfvo type="min"/>
        <cfvo type="percentile" val="50"/>
        <cfvo type="max"/>
        <color rgb="FFF8696B"/>
        <color rgb="FFFFEB84"/>
        <color rgb="FF63BE7B"/>
      </colorScale>
    </cfRule>
  </conditionalFormatting>
  <conditionalFormatting sqref="L161:L207">
    <cfRule type="colorScale" priority="13">
      <colorScale>
        <cfvo type="min"/>
        <cfvo type="percentile" val="50"/>
        <cfvo type="max"/>
        <color rgb="FFF8696B"/>
        <color rgb="FFFFEB84"/>
        <color rgb="FF63BE7B"/>
      </colorScale>
    </cfRule>
  </conditionalFormatting>
  <conditionalFormatting sqref="L162:L183">
    <cfRule type="colorScale" priority="22">
      <colorScale>
        <cfvo type="min"/>
        <cfvo type="percentile" val="50"/>
        <cfvo type="max"/>
        <color rgb="FFF8696B"/>
        <color rgb="FFFFEB84"/>
        <color rgb="FF63BE7B"/>
      </colorScale>
    </cfRule>
  </conditionalFormatting>
  <conditionalFormatting sqref="M14:M18">
    <cfRule type="colorScale" priority="52">
      <colorScale>
        <cfvo type="min"/>
        <cfvo type="percentile" val="50"/>
        <cfvo type="max"/>
        <color rgb="FFF8696B"/>
        <color rgb="FFFFEB84"/>
        <color rgb="FF63BE7B"/>
      </colorScale>
    </cfRule>
  </conditionalFormatting>
  <conditionalFormatting sqref="N14:N18">
    <cfRule type="colorScale" priority="51">
      <colorScale>
        <cfvo type="min"/>
        <cfvo type="percentile" val="50"/>
        <cfvo type="max"/>
        <color rgb="FFF8696B"/>
        <color rgb="FFFFEB84"/>
        <color rgb="FF63BE7B"/>
      </colorScale>
    </cfRule>
  </conditionalFormatting>
  <conditionalFormatting sqref="O14:O18">
    <cfRule type="colorScale" priority="58">
      <colorScale>
        <cfvo type="min"/>
        <cfvo type="percentile" val="50"/>
        <cfvo type="max"/>
        <color rgb="FFF8696B"/>
        <color rgb="FFFFEB84"/>
        <color rgb="FF63BE7B"/>
      </colorScale>
    </cfRule>
  </conditionalFormatting>
  <conditionalFormatting sqref="P14:P18">
    <cfRule type="colorScale" priority="49">
      <colorScale>
        <cfvo type="min"/>
        <cfvo type="percentile" val="50"/>
        <cfvo type="max"/>
        <color rgb="FFF8696B"/>
        <color rgb="FFFFEB84"/>
        <color rgb="FF63BE7B"/>
      </colorScale>
    </cfRule>
  </conditionalFormatting>
  <conditionalFormatting sqref="Q14:Q18">
    <cfRule type="colorScale" priority="48">
      <colorScale>
        <cfvo type="min"/>
        <cfvo type="percentile" val="50"/>
        <cfvo type="max"/>
        <color rgb="FFF8696B"/>
        <color rgb="FFFFEB84"/>
        <color rgb="FF63BE7B"/>
      </colorScale>
    </cfRule>
  </conditionalFormatting>
  <conditionalFormatting sqref="R81:R86">
    <cfRule type="colorScale" priority="45">
      <colorScale>
        <cfvo type="min"/>
        <cfvo type="percentile" val="50"/>
        <cfvo type="max"/>
        <color rgb="FF63BE7B"/>
        <color rgb="FFFFEB84"/>
        <color rgb="FFF8696B"/>
      </colorScale>
    </cfRule>
    <cfRule type="colorScale" priority="46">
      <colorScale>
        <cfvo type="min"/>
        <cfvo type="max"/>
        <color theme="6" tint="0.79998168889431442"/>
        <color rgb="FFFF7D7D"/>
      </colorScale>
    </cfRule>
  </conditionalFormatting>
  <conditionalFormatting sqref="R116:R127">
    <cfRule type="colorScale" priority="23">
      <colorScale>
        <cfvo type="min"/>
        <cfvo type="percentile" val="50"/>
        <cfvo type="max"/>
        <color rgb="FFF8696B"/>
        <color rgb="FFFFEB84"/>
        <color rgb="FF63BE7B"/>
      </colorScale>
    </cfRule>
  </conditionalFormatting>
  <conditionalFormatting sqref="W81:W86">
    <cfRule type="colorScale" priority="40">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fRule type="colorScale" priority="42">
      <colorScale>
        <cfvo type="min"/>
        <cfvo type="max"/>
        <color theme="6" tint="0.79998168889431442"/>
        <color rgb="FFFF7D7D"/>
      </colorScale>
    </cfRule>
  </conditionalFormatting>
  <conditionalFormatting sqref="Z161:Z207">
    <cfRule type="colorScale" priority="7">
      <colorScale>
        <cfvo type="min"/>
        <cfvo type="percentile" val="50"/>
        <cfvo type="max"/>
        <color rgb="FFF8696B"/>
        <color rgb="FFFFEB84"/>
        <color rgb="FF63BE7B"/>
      </colorScale>
    </cfRule>
  </conditionalFormatting>
  <conditionalFormatting sqref="Z162:Z207">
    <cfRule type="colorScale" priority="21">
      <colorScale>
        <cfvo type="min"/>
        <cfvo type="percentile" val="50"/>
        <cfvo type="max"/>
        <color rgb="FFF8696B"/>
        <color rgb="FFFFEB84"/>
        <color rgb="FF63BE7B"/>
      </colorScale>
    </cfRule>
  </conditionalFormatting>
  <conditionalFormatting sqref="AB81:AB86">
    <cfRule type="colorScale" priority="38">
      <colorScale>
        <cfvo type="min"/>
        <cfvo type="percentile" val="50"/>
        <cfvo type="max"/>
        <color rgb="FF63BE7B"/>
        <color rgb="FFFFEB84"/>
        <color rgb="FFF8696B"/>
      </colorScale>
    </cfRule>
    <cfRule type="colorScale" priority="39">
      <colorScale>
        <cfvo type="min"/>
        <cfvo type="max"/>
        <color theme="6" tint="0.79998168889431442"/>
        <color rgb="FFFF7D7D"/>
      </colorScale>
    </cfRule>
    <cfRule type="colorScale" priority="37">
      <colorScale>
        <cfvo type="min"/>
        <cfvo type="percentile" val="50"/>
        <cfvo type="max"/>
        <color rgb="FF63BE7B"/>
        <color rgb="FFFFEB84"/>
        <color rgb="FFF8696B"/>
      </colorScale>
    </cfRule>
  </conditionalFormatting>
  <conditionalFormatting sqref="AG81:AG86">
    <cfRule type="colorScale" priority="36">
      <colorScale>
        <cfvo type="min"/>
        <cfvo type="max"/>
        <color theme="6" tint="0.79998168889431442"/>
        <color rgb="FFFF7D7D"/>
      </colorScale>
    </cfRule>
    <cfRule type="colorScale" priority="35">
      <colorScale>
        <cfvo type="min"/>
        <cfvo type="percentile" val="50"/>
        <cfvo type="max"/>
        <color rgb="FF63BE7B"/>
        <color rgb="FFFFEB84"/>
        <color rgb="FFF8696B"/>
      </colorScale>
    </cfRule>
    <cfRule type="colorScale" priority="34">
      <colorScale>
        <cfvo type="min"/>
        <cfvo type="percentile" val="50"/>
        <cfvo type="max"/>
        <color rgb="FF63BE7B"/>
        <color rgb="FFFFEB84"/>
        <color rgb="FFF8696B"/>
      </colorScale>
    </cfRule>
  </conditionalFormatting>
  <conditionalFormatting sqref="AK161:AK207">
    <cfRule type="colorScale" priority="19">
      <colorScale>
        <cfvo type="min"/>
        <cfvo type="percentile" val="50"/>
        <cfvo type="max"/>
        <color rgb="FFF8696B"/>
        <color rgb="FFFFEB84"/>
        <color rgb="FF63BE7B"/>
      </colorScale>
    </cfRule>
  </conditionalFormatting>
  <conditionalFormatting sqref="AL81:AL86">
    <cfRule type="colorScale" priority="33">
      <colorScale>
        <cfvo type="min"/>
        <cfvo type="max"/>
        <color theme="6" tint="0.79998168889431442"/>
        <color rgb="FFFF7D7D"/>
      </colorScale>
    </cfRule>
    <cfRule type="colorScale" priority="32">
      <colorScale>
        <cfvo type="min"/>
        <cfvo type="percentile" val="50"/>
        <cfvo type="max"/>
        <color rgb="FF63BE7B"/>
        <color rgb="FFFFEB84"/>
        <color rgb="FFF8696B"/>
      </colorScale>
    </cfRule>
    <cfRule type="colorScale" priority="31">
      <colorScale>
        <cfvo type="min"/>
        <cfvo type="percentile" val="50"/>
        <cfvo type="max"/>
        <color rgb="FF63BE7B"/>
        <color rgb="FFFFEB84"/>
        <color rgb="FFF8696B"/>
      </colorScale>
    </cfRule>
  </conditionalFormatting>
  <conditionalFormatting sqref="AQ81:AQ86">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fRule type="colorScale" priority="30">
      <colorScale>
        <cfvo type="min"/>
        <cfvo type="max"/>
        <color theme="6" tint="0.79998168889431442"/>
        <color rgb="FFFF7D7D"/>
      </colorScale>
    </cfRule>
  </conditionalFormatting>
  <conditionalFormatting sqref="AU184">
    <cfRule type="colorScale" priority="55">
      <colorScale>
        <cfvo type="min"/>
        <cfvo type="percentile" val="50"/>
        <cfvo type="max"/>
        <color rgb="FFF8696B"/>
        <color rgb="FFFFEB84"/>
        <color rgb="FF63BE7B"/>
      </colorScale>
    </cfRule>
  </conditionalFormatting>
  <conditionalFormatting sqref="AY184">
    <cfRule type="colorScale" priority="56">
      <colorScale>
        <cfvo type="min"/>
        <cfvo type="percentile" val="50"/>
        <cfvo type="max"/>
        <color rgb="FFF8696B"/>
        <color rgb="FFFFEB84"/>
        <color rgb="FF63BE7B"/>
      </colorScale>
    </cfRule>
  </conditionalFormatting>
  <pageMargins left="0.7" right="0.7" top="0.75" bottom="0.75" header="0.3" footer="0.3"/>
  <ignoredErrors>
    <ignoredError sqref="I278:AK278" formulaRange="1"/>
  </ignoredErrors>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A9A9-B44C-451A-B728-3CEB481C07EF}">
  <dimension ref="A2:BN197"/>
  <sheetViews>
    <sheetView showGridLines="0" tabSelected="1" topLeftCell="A143" zoomScale="96" zoomScaleNormal="96" workbookViewId="0">
      <selection activeCell="G153" sqref="G153"/>
    </sheetView>
  </sheetViews>
  <sheetFormatPr defaultRowHeight="15.6" x14ac:dyDescent="0.3"/>
  <cols>
    <col min="1" max="1" width="8.88671875" style="16"/>
    <col min="2" max="2" width="13.6640625" style="16" customWidth="1"/>
    <col min="3" max="3" width="31.5546875" style="16" bestFit="1" customWidth="1"/>
    <col min="4" max="4" width="10.77734375" style="16" bestFit="1" customWidth="1"/>
    <col min="5" max="5" width="32.109375" style="16" customWidth="1"/>
    <col min="6" max="10" width="8.88671875" style="16"/>
    <col min="11" max="11" width="31.5546875" style="16" bestFit="1" customWidth="1"/>
    <col min="12" max="12" width="8.88671875" style="16"/>
    <col min="13" max="13" width="31.44140625" style="16" bestFit="1" customWidth="1"/>
    <col min="14" max="15" width="8.88671875" style="16"/>
    <col min="16" max="16" width="31.5546875" style="16" bestFit="1" customWidth="1"/>
    <col min="17" max="17" width="8.88671875" style="16"/>
    <col min="18" max="18" width="31.44140625" style="16" bestFit="1" customWidth="1"/>
    <col min="19" max="21" width="8.88671875" style="16"/>
    <col min="22" max="22" width="30.77734375" style="16" bestFit="1" customWidth="1"/>
    <col min="23" max="23" width="16.77734375" style="16" bestFit="1" customWidth="1"/>
    <col min="24" max="16384" width="8.88671875" style="16"/>
  </cols>
  <sheetData>
    <row r="2" spans="1:15" ht="21" x14ac:dyDescent="0.4">
      <c r="B2" s="250" t="s">
        <v>109</v>
      </c>
      <c r="C2" s="251"/>
      <c r="D2" s="251"/>
    </row>
    <row r="4" spans="1:15" ht="16.2" thickBot="1" x14ac:dyDescent="0.35">
      <c r="B4" s="267"/>
    </row>
    <row r="5" spans="1:15" ht="36" customHeight="1" x14ac:dyDescent="0.35">
      <c r="A5" s="256"/>
      <c r="B5" s="266" t="s">
        <v>247</v>
      </c>
      <c r="C5" s="254"/>
      <c r="D5" s="254"/>
      <c r="E5" s="254"/>
      <c r="F5" s="254"/>
      <c r="G5" s="254"/>
      <c r="H5" s="254"/>
      <c r="I5" s="254"/>
      <c r="J5" s="254"/>
      <c r="K5" s="254"/>
      <c r="L5" s="254"/>
      <c r="M5" s="254"/>
      <c r="N5" s="254"/>
      <c r="O5" s="258"/>
    </row>
    <row r="6" spans="1:15" ht="21.6" customHeight="1" x14ac:dyDescent="0.3">
      <c r="A6" s="256"/>
      <c r="B6" s="281" t="s">
        <v>110</v>
      </c>
      <c r="C6" s="73"/>
      <c r="D6" s="73"/>
      <c r="E6" s="73"/>
      <c r="F6" s="73"/>
      <c r="G6" s="73"/>
      <c r="H6" s="73"/>
      <c r="I6" s="73"/>
      <c r="J6" s="73"/>
      <c r="K6" s="73"/>
      <c r="L6" s="73"/>
      <c r="M6" s="73"/>
      <c r="N6" s="73"/>
      <c r="O6" s="259"/>
    </row>
    <row r="7" spans="1:15" x14ac:dyDescent="0.3">
      <c r="B7" s="257"/>
      <c r="O7" s="256"/>
    </row>
    <row r="8" spans="1:15" ht="16.2" thickBot="1" x14ac:dyDescent="0.35">
      <c r="B8" s="257"/>
      <c r="O8" s="256"/>
    </row>
    <row r="9" spans="1:15" x14ac:dyDescent="0.3">
      <c r="B9" s="257"/>
      <c r="C9" s="17" t="s">
        <v>3</v>
      </c>
      <c r="E9" s="49" t="s">
        <v>98</v>
      </c>
      <c r="O9" s="256"/>
    </row>
    <row r="10" spans="1:15" x14ac:dyDescent="0.3">
      <c r="B10" s="257"/>
      <c r="C10" s="17" t="s">
        <v>4</v>
      </c>
      <c r="E10" s="50" t="s">
        <v>99</v>
      </c>
      <c r="O10" s="256"/>
    </row>
    <row r="11" spans="1:15" x14ac:dyDescent="0.3">
      <c r="B11" s="257"/>
      <c r="C11" s="17" t="s">
        <v>5</v>
      </c>
      <c r="E11" s="51" t="s">
        <v>94</v>
      </c>
      <c r="O11" s="256"/>
    </row>
    <row r="12" spans="1:15" x14ac:dyDescent="0.3">
      <c r="B12" s="257"/>
      <c r="C12" s="17" t="s">
        <v>6</v>
      </c>
      <c r="E12" s="52" t="s">
        <v>95</v>
      </c>
      <c r="O12" s="256"/>
    </row>
    <row r="13" spans="1:15" x14ac:dyDescent="0.3">
      <c r="B13" s="257"/>
      <c r="C13" s="17" t="s">
        <v>7</v>
      </c>
      <c r="E13" s="53" t="s">
        <v>97</v>
      </c>
      <c r="O13" s="256"/>
    </row>
    <row r="14" spans="1:15" ht="16.2" thickBot="1" x14ac:dyDescent="0.35">
      <c r="B14" s="257"/>
      <c r="C14" s="17" t="s">
        <v>8</v>
      </c>
      <c r="E14" s="54" t="s">
        <v>102</v>
      </c>
      <c r="O14" s="256"/>
    </row>
    <row r="15" spans="1:15" x14ac:dyDescent="0.3">
      <c r="B15" s="257"/>
      <c r="C15" s="17" t="s">
        <v>9</v>
      </c>
      <c r="E15"/>
      <c r="O15" s="256"/>
    </row>
    <row r="16" spans="1:15" x14ac:dyDescent="0.3">
      <c r="B16" s="257"/>
      <c r="C16" s="17" t="s">
        <v>10</v>
      </c>
      <c r="E16" s="16" t="s">
        <v>229</v>
      </c>
      <c r="O16" s="256"/>
    </row>
    <row r="17" spans="2:15" x14ac:dyDescent="0.3">
      <c r="B17" s="257"/>
      <c r="C17" s="17" t="s">
        <v>11</v>
      </c>
      <c r="E17" s="16" t="s">
        <v>230</v>
      </c>
      <c r="O17" s="256"/>
    </row>
    <row r="18" spans="2:15" x14ac:dyDescent="0.3">
      <c r="B18" s="257"/>
      <c r="C18" s="17" t="s">
        <v>12</v>
      </c>
      <c r="O18" s="256"/>
    </row>
    <row r="19" spans="2:15" x14ac:dyDescent="0.3">
      <c r="B19" s="257"/>
      <c r="C19" s="17" t="s">
        <v>13</v>
      </c>
      <c r="O19" s="256"/>
    </row>
    <row r="20" spans="2:15" x14ac:dyDescent="0.3">
      <c r="B20" s="257"/>
      <c r="C20" s="17" t="s">
        <v>14</v>
      </c>
      <c r="O20" s="256"/>
    </row>
    <row r="21" spans="2:15" x14ac:dyDescent="0.3">
      <c r="B21" s="257"/>
      <c r="C21" s="17" t="s">
        <v>15</v>
      </c>
      <c r="O21" s="256"/>
    </row>
    <row r="22" spans="2:15" x14ac:dyDescent="0.3">
      <c r="B22" s="257"/>
      <c r="C22" s="25" t="s">
        <v>17</v>
      </c>
      <c r="O22" s="256"/>
    </row>
    <row r="23" spans="2:15" x14ac:dyDescent="0.3">
      <c r="B23" s="257"/>
      <c r="C23" s="25" t="s">
        <v>18</v>
      </c>
      <c r="O23" s="256"/>
    </row>
    <row r="24" spans="2:15" x14ac:dyDescent="0.3">
      <c r="B24" s="257"/>
      <c r="C24" s="25" t="s">
        <v>19</v>
      </c>
      <c r="O24" s="256"/>
    </row>
    <row r="25" spans="2:15" x14ac:dyDescent="0.3">
      <c r="B25" s="257"/>
      <c r="C25" s="44" t="s">
        <v>20</v>
      </c>
      <c r="O25" s="256"/>
    </row>
    <row r="26" spans="2:15" x14ac:dyDescent="0.3">
      <c r="B26" s="257"/>
      <c r="C26" s="44" t="s">
        <v>22</v>
      </c>
      <c r="O26" s="256"/>
    </row>
    <row r="27" spans="2:15" x14ac:dyDescent="0.3">
      <c r="B27" s="257"/>
      <c r="C27" s="44" t="s">
        <v>21</v>
      </c>
      <c r="O27" s="256"/>
    </row>
    <row r="28" spans="2:15" x14ac:dyDescent="0.3">
      <c r="B28" s="257"/>
      <c r="C28" s="44" t="s">
        <v>24</v>
      </c>
      <c r="O28" s="256"/>
    </row>
    <row r="29" spans="2:15" x14ac:dyDescent="0.3">
      <c r="B29" s="257"/>
      <c r="C29" s="4" t="s">
        <v>23</v>
      </c>
      <c r="O29" s="256"/>
    </row>
    <row r="30" spans="2:15" x14ac:dyDescent="0.3">
      <c r="B30" s="257"/>
      <c r="C30" s="4" t="s">
        <v>25</v>
      </c>
      <c r="O30" s="256"/>
    </row>
    <row r="31" spans="2:15" x14ac:dyDescent="0.3">
      <c r="B31" s="257"/>
      <c r="C31" s="4" t="s">
        <v>26</v>
      </c>
      <c r="D31" s="45"/>
      <c r="O31" s="256"/>
    </row>
    <row r="32" spans="2:15" x14ac:dyDescent="0.3">
      <c r="B32" s="257"/>
      <c r="C32" s="4" t="s">
        <v>27</v>
      </c>
      <c r="H32" s="45"/>
      <c r="O32" s="256"/>
    </row>
    <row r="33" spans="2:66" x14ac:dyDescent="0.3">
      <c r="B33" s="257"/>
      <c r="C33" s="55" t="s">
        <v>16</v>
      </c>
      <c r="O33" s="256"/>
    </row>
    <row r="34" spans="2:66" x14ac:dyDescent="0.3">
      <c r="B34" s="257"/>
      <c r="C34" s="55" t="s">
        <v>28</v>
      </c>
      <c r="O34" s="256"/>
    </row>
    <row r="35" spans="2:66" x14ac:dyDescent="0.3">
      <c r="B35" s="257"/>
      <c r="O35" s="256"/>
    </row>
    <row r="36" spans="2:66" x14ac:dyDescent="0.3">
      <c r="B36" s="257"/>
      <c r="O36" s="256"/>
    </row>
    <row r="37" spans="2:66" ht="15" customHeight="1" x14ac:dyDescent="0.3">
      <c r="B37" s="257"/>
      <c r="O37" s="256"/>
    </row>
    <row r="38" spans="2:66" s="252" customFormat="1" ht="20.399999999999999" customHeight="1" x14ac:dyDescent="0.3">
      <c r="B38" s="278" t="s">
        <v>231</v>
      </c>
      <c r="C38" s="279" t="s">
        <v>232</v>
      </c>
      <c r="D38" s="279"/>
      <c r="E38" s="279"/>
      <c r="F38" s="279"/>
      <c r="G38" s="279"/>
      <c r="H38" s="279"/>
      <c r="I38" s="279"/>
      <c r="J38" s="279"/>
      <c r="K38" s="279"/>
      <c r="L38" s="279"/>
      <c r="M38" s="279"/>
      <c r="N38" s="279"/>
      <c r="O38" s="280"/>
    </row>
    <row r="39" spans="2:66" x14ac:dyDescent="0.3">
      <c r="B39" s="260" t="s">
        <v>233</v>
      </c>
      <c r="K39" s="252"/>
      <c r="O39" s="256"/>
    </row>
    <row r="40" spans="2:66" ht="16.2" thickBot="1" x14ac:dyDescent="0.35">
      <c r="B40" s="261" t="s">
        <v>234</v>
      </c>
      <c r="C40" s="262"/>
      <c r="D40" s="262"/>
      <c r="E40" s="262"/>
      <c r="F40" s="262"/>
      <c r="G40" s="262"/>
      <c r="H40" s="262"/>
      <c r="I40" s="262"/>
      <c r="J40" s="262"/>
      <c r="K40" s="262"/>
      <c r="L40" s="262"/>
      <c r="M40" s="262"/>
      <c r="N40" s="262"/>
      <c r="O40" s="263"/>
    </row>
    <row r="47" spans="2:66" ht="16.2" thickBot="1" x14ac:dyDescent="0.35">
      <c r="B47" s="267"/>
    </row>
    <row r="48" spans="2:66" ht="35.4" customHeight="1" x14ac:dyDescent="0.3">
      <c r="B48" s="253" t="s">
        <v>246</v>
      </c>
      <c r="C48" s="271"/>
      <c r="D48" s="271"/>
      <c r="E48" s="271"/>
      <c r="F48" s="271"/>
      <c r="G48" s="271"/>
      <c r="H48" s="271"/>
      <c r="I48" s="271"/>
      <c r="J48" s="271"/>
      <c r="K48" s="271"/>
      <c r="L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2"/>
    </row>
    <row r="49" spans="2:66" ht="19.8" customHeight="1" x14ac:dyDescent="0.3">
      <c r="B49" s="255" t="s">
        <v>235</v>
      </c>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259"/>
    </row>
    <row r="50" spans="2:66" x14ac:dyDescent="0.3">
      <c r="B50" s="257"/>
      <c r="BN50" s="256"/>
    </row>
    <row r="51" spans="2:66" x14ac:dyDescent="0.3">
      <c r="B51" s="257"/>
      <c r="BN51" s="256"/>
    </row>
    <row r="52" spans="2:66" x14ac:dyDescent="0.3">
      <c r="B52" s="257"/>
      <c r="BN52" s="256"/>
    </row>
    <row r="53" spans="2:66" x14ac:dyDescent="0.3">
      <c r="B53" s="257"/>
      <c r="BN53" s="256"/>
    </row>
    <row r="54" spans="2:66" x14ac:dyDescent="0.3">
      <c r="B54" s="257"/>
      <c r="BN54" s="256"/>
    </row>
    <row r="55" spans="2:66" x14ac:dyDescent="0.3">
      <c r="B55" s="257"/>
      <c r="BN55" s="256"/>
    </row>
    <row r="56" spans="2:66" x14ac:dyDescent="0.3">
      <c r="B56" s="257"/>
      <c r="BN56" s="256"/>
    </row>
    <row r="57" spans="2:66" x14ac:dyDescent="0.3">
      <c r="B57" s="257"/>
      <c r="BN57" s="256"/>
    </row>
    <row r="58" spans="2:66" x14ac:dyDescent="0.3">
      <c r="B58" s="257"/>
      <c r="BN58" s="256"/>
    </row>
    <row r="59" spans="2:66" x14ac:dyDescent="0.3">
      <c r="B59" s="257"/>
      <c r="BN59" s="256"/>
    </row>
    <row r="60" spans="2:66" x14ac:dyDescent="0.3">
      <c r="B60" s="257"/>
      <c r="BN60" s="256"/>
    </row>
    <row r="61" spans="2:66" x14ac:dyDescent="0.3">
      <c r="B61" s="257"/>
      <c r="BN61" s="256"/>
    </row>
    <row r="62" spans="2:66" x14ac:dyDescent="0.3">
      <c r="B62" s="257"/>
      <c r="BN62" s="256"/>
    </row>
    <row r="63" spans="2:66" x14ac:dyDescent="0.3">
      <c r="B63" s="257"/>
      <c r="BN63" s="256"/>
    </row>
    <row r="64" spans="2:66" x14ac:dyDescent="0.3">
      <c r="B64" s="257"/>
      <c r="BN64" s="256"/>
    </row>
    <row r="65" spans="2:66" x14ac:dyDescent="0.3">
      <c r="B65" s="257"/>
      <c r="BN65" s="256"/>
    </row>
    <row r="66" spans="2:66" x14ac:dyDescent="0.3">
      <c r="B66" s="257"/>
      <c r="BN66" s="256"/>
    </row>
    <row r="67" spans="2:66" x14ac:dyDescent="0.3">
      <c r="B67" s="257"/>
      <c r="BN67" s="256"/>
    </row>
    <row r="68" spans="2:66" ht="20.399999999999999" customHeight="1" x14ac:dyDescent="0.3">
      <c r="B68" s="257"/>
      <c r="BN68" s="256"/>
    </row>
    <row r="69" spans="2:66" x14ac:dyDescent="0.3">
      <c r="B69" s="257"/>
      <c r="K69" s="16" t="s">
        <v>239</v>
      </c>
      <c r="BN69" s="256"/>
    </row>
    <row r="70" spans="2:66" ht="16.8" customHeight="1" x14ac:dyDescent="0.3">
      <c r="B70" s="257"/>
      <c r="K70" s="16" t="s">
        <v>240</v>
      </c>
      <c r="BN70" s="256"/>
    </row>
    <row r="71" spans="2:66" ht="22.8" customHeight="1" x14ac:dyDescent="0.3">
      <c r="B71" s="257"/>
      <c r="BN71" s="256"/>
    </row>
    <row r="72" spans="2:66" ht="18" customHeight="1" x14ac:dyDescent="0.3">
      <c r="B72" s="257"/>
      <c r="BN72" s="256"/>
    </row>
    <row r="73" spans="2:66" ht="20.399999999999999" customHeight="1" x14ac:dyDescent="0.3">
      <c r="B73" s="273" t="s">
        <v>231</v>
      </c>
      <c r="C73" s="274" t="s">
        <v>236</v>
      </c>
      <c r="D73" s="275"/>
      <c r="E73" s="275"/>
      <c r="F73" s="275"/>
      <c r="G73" s="275"/>
      <c r="H73" s="275"/>
      <c r="I73" s="275"/>
      <c r="J73" s="275"/>
      <c r="K73" s="275"/>
      <c r="L73" s="275"/>
      <c r="M73" s="275"/>
      <c r="N73" s="275"/>
      <c r="O73" s="275"/>
      <c r="P73" s="275"/>
      <c r="Q73" s="275"/>
      <c r="R73" s="275"/>
      <c r="S73" s="275"/>
      <c r="T73" s="275"/>
      <c r="U73" s="275"/>
      <c r="V73" s="275"/>
      <c r="W73" s="275"/>
      <c r="X73" s="275"/>
      <c r="Y73" s="275"/>
      <c r="Z73" s="275"/>
      <c r="AA73" s="275"/>
      <c r="AB73" s="275"/>
      <c r="AC73" s="275"/>
      <c r="AD73" s="275"/>
      <c r="AE73" s="275"/>
      <c r="AF73" s="275"/>
      <c r="AG73" s="275"/>
      <c r="AH73" s="275"/>
      <c r="AI73" s="275"/>
      <c r="AJ73" s="275"/>
      <c r="AK73" s="275"/>
      <c r="AL73" s="275"/>
      <c r="AM73" s="275"/>
      <c r="AN73" s="275"/>
      <c r="AO73" s="275"/>
      <c r="AP73" s="275"/>
      <c r="AQ73" s="275"/>
      <c r="AR73" s="275"/>
      <c r="AS73" s="275"/>
      <c r="AT73" s="275"/>
      <c r="AU73" s="275"/>
      <c r="AV73" s="275"/>
      <c r="AW73" s="275"/>
      <c r="AX73" s="275"/>
      <c r="AY73" s="275"/>
      <c r="AZ73" s="275"/>
      <c r="BA73" s="275"/>
      <c r="BB73" s="275"/>
      <c r="BC73" s="275"/>
      <c r="BD73" s="275"/>
      <c r="BE73" s="275"/>
      <c r="BF73" s="275"/>
      <c r="BG73" s="275"/>
      <c r="BH73" s="275"/>
      <c r="BI73" s="275"/>
      <c r="BJ73" s="275"/>
      <c r="BK73" s="275"/>
      <c r="BL73" s="275"/>
      <c r="BM73" s="275"/>
      <c r="BN73" s="276"/>
    </row>
    <row r="74" spans="2:66" ht="24" customHeight="1" x14ac:dyDescent="0.3">
      <c r="B74" s="277"/>
      <c r="C74" s="270" t="s">
        <v>237</v>
      </c>
      <c r="D74" s="264"/>
      <c r="E74" s="264"/>
      <c r="F74" s="264"/>
      <c r="G74" s="264"/>
      <c r="H74" s="264"/>
      <c r="I74" s="264"/>
      <c r="J74" s="264"/>
      <c r="K74" s="264"/>
      <c r="L74" s="264"/>
      <c r="M74" s="264"/>
      <c r="N74" s="264"/>
      <c r="O74" s="264"/>
      <c r="P74" s="264"/>
      <c r="Q74" s="264"/>
      <c r="R74" s="264"/>
      <c r="S74" s="264"/>
      <c r="T74" s="264"/>
      <c r="U74" s="264"/>
      <c r="V74" s="264"/>
      <c r="W74" s="264"/>
      <c r="X74" s="264"/>
      <c r="Y74" s="264"/>
      <c r="Z74" s="264"/>
      <c r="AA74" s="264"/>
      <c r="AB74" s="264"/>
      <c r="AC74" s="264"/>
      <c r="AD74" s="264"/>
      <c r="AE74" s="264"/>
      <c r="AF74" s="264"/>
      <c r="AG74" s="264"/>
      <c r="AH74" s="264"/>
      <c r="AI74" s="264"/>
      <c r="AJ74" s="264"/>
      <c r="AK74" s="264"/>
      <c r="AL74" s="264"/>
      <c r="AM74" s="264"/>
      <c r="AN74" s="264"/>
      <c r="AO74" s="264"/>
      <c r="AP74" s="264"/>
      <c r="AQ74" s="264"/>
      <c r="AR74" s="264"/>
      <c r="AS74" s="264"/>
      <c r="AT74" s="264"/>
      <c r="AU74" s="264"/>
      <c r="AV74" s="264"/>
      <c r="AW74" s="264"/>
      <c r="AX74" s="264"/>
      <c r="AY74" s="264"/>
      <c r="AZ74" s="264"/>
      <c r="BA74" s="264"/>
      <c r="BB74" s="264"/>
      <c r="BC74" s="264"/>
      <c r="BD74" s="264"/>
      <c r="BE74" s="264"/>
      <c r="BF74" s="264"/>
      <c r="BG74" s="264"/>
      <c r="BH74" s="264"/>
      <c r="BI74" s="264"/>
      <c r="BJ74" s="264"/>
      <c r="BK74" s="264"/>
      <c r="BL74" s="264"/>
      <c r="BM74" s="264"/>
      <c r="BN74" s="265"/>
    </row>
    <row r="75" spans="2:66" x14ac:dyDescent="0.3">
      <c r="B75" s="260" t="s">
        <v>233</v>
      </c>
      <c r="BN75" s="256"/>
    </row>
    <row r="76" spans="2:66" ht="16.2" thickBot="1" x14ac:dyDescent="0.35">
      <c r="B76" s="261" t="s">
        <v>238</v>
      </c>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c r="AA76" s="262"/>
      <c r="AB76" s="262"/>
      <c r="AC76" s="262"/>
      <c r="AD76" s="262"/>
      <c r="AE76" s="262"/>
      <c r="AF76" s="262"/>
      <c r="AG76" s="262"/>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62"/>
      <c r="BG76" s="262"/>
      <c r="BH76" s="262"/>
      <c r="BI76" s="262"/>
      <c r="BJ76" s="262"/>
      <c r="BK76" s="262"/>
      <c r="BL76" s="262"/>
      <c r="BM76" s="262"/>
      <c r="BN76" s="263"/>
    </row>
    <row r="82" spans="2:35" ht="16.2" thickBot="1" x14ac:dyDescent="0.35">
      <c r="B82" s="267"/>
    </row>
    <row r="83" spans="2:35" ht="30" customHeight="1" x14ac:dyDescent="0.3">
      <c r="B83" s="253" t="s">
        <v>245</v>
      </c>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c r="AH83" s="271"/>
      <c r="AI83" s="272"/>
    </row>
    <row r="84" spans="2:35" x14ac:dyDescent="0.3">
      <c r="B84" s="255" t="s">
        <v>241</v>
      </c>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259"/>
    </row>
    <row r="85" spans="2:35" x14ac:dyDescent="0.3">
      <c r="B85" s="257"/>
      <c r="AI85" s="256"/>
    </row>
    <row r="86" spans="2:35" x14ac:dyDescent="0.3">
      <c r="B86" s="257"/>
      <c r="AI86" s="256"/>
    </row>
    <row r="87" spans="2:35" x14ac:dyDescent="0.3">
      <c r="B87" s="257"/>
      <c r="AI87" s="256"/>
    </row>
    <row r="88" spans="2:35" x14ac:dyDescent="0.3">
      <c r="B88" s="257"/>
      <c r="AI88" s="256"/>
    </row>
    <row r="89" spans="2:35" x14ac:dyDescent="0.3">
      <c r="B89" s="257"/>
      <c r="AI89" s="256"/>
    </row>
    <row r="90" spans="2:35" x14ac:dyDescent="0.3">
      <c r="B90" s="257"/>
      <c r="AI90" s="256"/>
    </row>
    <row r="91" spans="2:35" x14ac:dyDescent="0.3">
      <c r="B91" s="257"/>
      <c r="AI91" s="256"/>
    </row>
    <row r="92" spans="2:35" x14ac:dyDescent="0.3">
      <c r="B92" s="257"/>
      <c r="AI92" s="256"/>
    </row>
    <row r="93" spans="2:35" x14ac:dyDescent="0.3">
      <c r="B93" s="257"/>
      <c r="AI93" s="256"/>
    </row>
    <row r="94" spans="2:35" x14ac:dyDescent="0.3">
      <c r="B94" s="257"/>
      <c r="AI94" s="256"/>
    </row>
    <row r="95" spans="2:35" x14ac:dyDescent="0.3">
      <c r="B95" s="257"/>
      <c r="AI95" s="256"/>
    </row>
    <row r="96" spans="2:35" x14ac:dyDescent="0.3">
      <c r="B96" s="257"/>
      <c r="AI96" s="256"/>
    </row>
    <row r="97" spans="2:35" x14ac:dyDescent="0.3">
      <c r="B97" s="257"/>
      <c r="AI97" s="256"/>
    </row>
    <row r="98" spans="2:35" x14ac:dyDescent="0.3">
      <c r="B98" s="257"/>
      <c r="AI98" s="256"/>
    </row>
    <row r="99" spans="2:35" x14ac:dyDescent="0.3">
      <c r="B99" s="257"/>
      <c r="AI99" s="256"/>
    </row>
    <row r="100" spans="2:35" x14ac:dyDescent="0.3">
      <c r="B100" s="257"/>
      <c r="AI100" s="256"/>
    </row>
    <row r="101" spans="2:35" x14ac:dyDescent="0.3">
      <c r="B101" s="257"/>
      <c r="AI101" s="256"/>
    </row>
    <row r="102" spans="2:35" x14ac:dyDescent="0.3">
      <c r="B102" s="257"/>
      <c r="AI102" s="256"/>
    </row>
    <row r="103" spans="2:35" x14ac:dyDescent="0.3">
      <c r="B103" s="257"/>
      <c r="AI103" s="256"/>
    </row>
    <row r="104" spans="2:35" x14ac:dyDescent="0.3">
      <c r="B104" s="257"/>
      <c r="AI104" s="256"/>
    </row>
    <row r="105" spans="2:35" x14ac:dyDescent="0.3">
      <c r="B105" s="257"/>
      <c r="AI105" s="256"/>
    </row>
    <row r="106" spans="2:35" x14ac:dyDescent="0.3">
      <c r="B106" s="257"/>
      <c r="AI106" s="256"/>
    </row>
    <row r="107" spans="2:35" x14ac:dyDescent="0.3">
      <c r="B107" s="257"/>
      <c r="AI107" s="256"/>
    </row>
    <row r="108" spans="2:35" x14ac:dyDescent="0.3">
      <c r="B108" s="257"/>
      <c r="AI108" s="256"/>
    </row>
    <row r="109" spans="2:35" x14ac:dyDescent="0.3">
      <c r="B109" s="257"/>
      <c r="AI109" s="256"/>
    </row>
    <row r="110" spans="2:35" x14ac:dyDescent="0.3">
      <c r="B110" s="257"/>
      <c r="AI110" s="256"/>
    </row>
    <row r="111" spans="2:35" x14ac:dyDescent="0.3">
      <c r="B111" s="257"/>
      <c r="AI111" s="256"/>
    </row>
    <row r="112" spans="2:35" x14ac:dyDescent="0.3">
      <c r="B112" s="273" t="s">
        <v>231</v>
      </c>
      <c r="C112" s="274" t="s">
        <v>242</v>
      </c>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c r="AA112" s="275"/>
      <c r="AB112" s="275"/>
      <c r="AC112" s="275"/>
      <c r="AD112" s="275"/>
      <c r="AE112" s="275"/>
      <c r="AF112" s="275"/>
      <c r="AG112" s="275"/>
      <c r="AH112" s="275"/>
      <c r="AI112" s="276"/>
    </row>
    <row r="113" spans="2:35" x14ac:dyDescent="0.3">
      <c r="B113" s="277"/>
      <c r="C113" s="270" t="s">
        <v>243</v>
      </c>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c r="AA113" s="264"/>
      <c r="AB113" s="264"/>
      <c r="AC113" s="264"/>
      <c r="AD113" s="264"/>
      <c r="AE113" s="264"/>
      <c r="AF113" s="264"/>
      <c r="AG113" s="264"/>
      <c r="AH113" s="264"/>
      <c r="AI113" s="265"/>
    </row>
    <row r="114" spans="2:35" x14ac:dyDescent="0.3">
      <c r="B114" s="260" t="s">
        <v>233</v>
      </c>
      <c r="AI114" s="256"/>
    </row>
    <row r="115" spans="2:35" ht="16.2" thickBot="1" x14ac:dyDescent="0.35">
      <c r="B115" s="261" t="s">
        <v>244</v>
      </c>
      <c r="C115" s="262"/>
      <c r="D115" s="262"/>
      <c r="E115" s="262"/>
      <c r="F115" s="262"/>
      <c r="G115" s="262"/>
      <c r="H115" s="262"/>
      <c r="I115" s="262"/>
      <c r="J115" s="262"/>
      <c r="K115" s="262"/>
      <c r="L115" s="262"/>
      <c r="M115" s="262"/>
      <c r="N115" s="262"/>
      <c r="O115" s="262"/>
      <c r="P115" s="262"/>
      <c r="Q115" s="262"/>
      <c r="R115" s="262"/>
      <c r="S115" s="262"/>
      <c r="T115" s="262"/>
      <c r="U115" s="262"/>
      <c r="V115" s="262"/>
      <c r="W115" s="262"/>
      <c r="X115" s="262"/>
      <c r="Y115" s="262"/>
      <c r="Z115" s="262"/>
      <c r="AA115" s="262"/>
      <c r="AB115" s="262"/>
      <c r="AC115" s="262"/>
      <c r="AD115" s="262"/>
      <c r="AE115" s="262"/>
      <c r="AF115" s="262"/>
      <c r="AG115" s="262"/>
      <c r="AH115" s="262"/>
      <c r="AI115" s="263"/>
    </row>
    <row r="120" spans="2:35" ht="16.2" thickBot="1" x14ac:dyDescent="0.35">
      <c r="B120" s="267"/>
    </row>
    <row r="121" spans="2:35" ht="32.4" customHeight="1" x14ac:dyDescent="0.3">
      <c r="B121" s="253" t="s">
        <v>253</v>
      </c>
      <c r="C121" s="271"/>
      <c r="D121" s="271"/>
      <c r="E121" s="271"/>
      <c r="F121" s="271"/>
      <c r="G121" s="271"/>
      <c r="H121" s="271"/>
      <c r="I121" s="271"/>
      <c r="J121" s="271"/>
      <c r="K121" s="271"/>
      <c r="L121" s="271"/>
      <c r="M121" s="271"/>
      <c r="N121" s="271"/>
      <c r="O121" s="271"/>
      <c r="P121" s="271"/>
      <c r="Q121" s="271"/>
      <c r="R121" s="271"/>
      <c r="S121" s="271"/>
      <c r="T121" s="271"/>
      <c r="U121" s="271"/>
      <c r="V121" s="271"/>
      <c r="W121" s="271"/>
      <c r="X121" s="271"/>
      <c r="Y121" s="271"/>
      <c r="Z121" s="271"/>
      <c r="AA121" s="271"/>
      <c r="AB121" s="272"/>
    </row>
    <row r="122" spans="2:35" ht="18.600000000000001" customHeight="1" x14ac:dyDescent="0.3">
      <c r="B122" s="255" t="s">
        <v>248</v>
      </c>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259"/>
    </row>
    <row r="123" spans="2:35" x14ac:dyDescent="0.3">
      <c r="B123" s="257"/>
      <c r="AB123" s="256"/>
    </row>
    <row r="124" spans="2:35" x14ac:dyDescent="0.3">
      <c r="B124" s="257"/>
      <c r="AB124" s="256"/>
    </row>
    <row r="125" spans="2:35" x14ac:dyDescent="0.3">
      <c r="B125" s="257"/>
      <c r="AB125" s="256"/>
    </row>
    <row r="126" spans="2:35" x14ac:dyDescent="0.3">
      <c r="B126" s="257"/>
      <c r="AB126" s="256"/>
    </row>
    <row r="127" spans="2:35" x14ac:dyDescent="0.3">
      <c r="B127" s="257"/>
      <c r="AB127" s="256"/>
    </row>
    <row r="128" spans="2:35" x14ac:dyDescent="0.3">
      <c r="B128" s="257"/>
      <c r="AB128" s="256"/>
    </row>
    <row r="129" spans="2:28" x14ac:dyDescent="0.3">
      <c r="B129" s="257"/>
      <c r="AB129" s="256"/>
    </row>
    <row r="130" spans="2:28" x14ac:dyDescent="0.3">
      <c r="B130" s="257"/>
      <c r="AB130" s="256"/>
    </row>
    <row r="131" spans="2:28" x14ac:dyDescent="0.3">
      <c r="B131" s="257"/>
      <c r="AB131" s="256"/>
    </row>
    <row r="132" spans="2:28" x14ac:dyDescent="0.3">
      <c r="B132" s="257"/>
      <c r="AB132" s="256"/>
    </row>
    <row r="133" spans="2:28" x14ac:dyDescent="0.3">
      <c r="B133" s="257"/>
      <c r="AB133" s="256"/>
    </row>
    <row r="134" spans="2:28" x14ac:dyDescent="0.3">
      <c r="B134" s="257"/>
      <c r="AB134" s="256"/>
    </row>
    <row r="135" spans="2:28" x14ac:dyDescent="0.3">
      <c r="B135" s="257"/>
      <c r="AB135" s="256"/>
    </row>
    <row r="136" spans="2:28" x14ac:dyDescent="0.3">
      <c r="B136" s="257"/>
      <c r="AB136" s="256"/>
    </row>
    <row r="137" spans="2:28" x14ac:dyDescent="0.3">
      <c r="B137" s="257"/>
      <c r="AB137" s="256"/>
    </row>
    <row r="138" spans="2:28" x14ac:dyDescent="0.3">
      <c r="B138" s="257"/>
      <c r="AB138" s="256"/>
    </row>
    <row r="139" spans="2:28" x14ac:dyDescent="0.3">
      <c r="B139" s="257"/>
      <c r="AB139" s="256"/>
    </row>
    <row r="140" spans="2:28" x14ac:dyDescent="0.3">
      <c r="B140" s="257"/>
      <c r="AB140" s="256"/>
    </row>
    <row r="141" spans="2:28" x14ac:dyDescent="0.3">
      <c r="B141" s="257"/>
      <c r="AB141" s="256"/>
    </row>
    <row r="142" spans="2:28" x14ac:dyDescent="0.3">
      <c r="B142" s="257"/>
      <c r="AB142" s="256"/>
    </row>
    <row r="143" spans="2:28" x14ac:dyDescent="0.3">
      <c r="B143" s="257"/>
      <c r="AB143" s="256"/>
    </row>
    <row r="144" spans="2:28" x14ac:dyDescent="0.3">
      <c r="B144" s="257"/>
      <c r="AB144" s="256"/>
    </row>
    <row r="145" spans="2:28" x14ac:dyDescent="0.3">
      <c r="B145" s="257"/>
      <c r="AB145" s="256"/>
    </row>
    <row r="146" spans="2:28" x14ac:dyDescent="0.3">
      <c r="B146" s="257"/>
      <c r="AB146" s="256"/>
    </row>
    <row r="147" spans="2:28" x14ac:dyDescent="0.3">
      <c r="B147" s="257"/>
      <c r="AB147" s="256"/>
    </row>
    <row r="148" spans="2:28" ht="20.399999999999999" customHeight="1" x14ac:dyDescent="0.3">
      <c r="B148" s="273" t="s">
        <v>231</v>
      </c>
      <c r="C148" s="274" t="s">
        <v>249</v>
      </c>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c r="AA148" s="275"/>
      <c r="AB148" s="276"/>
    </row>
    <row r="149" spans="2:28" x14ac:dyDescent="0.3">
      <c r="B149" s="290"/>
      <c r="C149" s="291" t="s">
        <v>250</v>
      </c>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3"/>
    </row>
    <row r="150" spans="2:28" x14ac:dyDescent="0.3">
      <c r="B150" s="294"/>
      <c r="C150" s="289" t="s">
        <v>251</v>
      </c>
      <c r="D150" s="288"/>
      <c r="E150" s="288"/>
      <c r="F150" s="288"/>
      <c r="G150" s="288"/>
      <c r="H150" s="288"/>
      <c r="I150" s="288"/>
      <c r="J150" s="288"/>
      <c r="K150" s="288"/>
      <c r="L150" s="288"/>
      <c r="M150" s="288"/>
      <c r="N150" s="288"/>
      <c r="O150" s="288"/>
      <c r="P150" s="288"/>
      <c r="Q150" s="288"/>
      <c r="R150" s="288"/>
      <c r="S150" s="288"/>
      <c r="T150" s="288"/>
      <c r="U150" s="288"/>
      <c r="V150" s="288"/>
      <c r="W150" s="288"/>
      <c r="X150" s="288"/>
      <c r="Y150" s="288"/>
      <c r="Z150" s="288"/>
      <c r="AA150" s="288"/>
      <c r="AB150" s="295"/>
    </row>
    <row r="151" spans="2:28" x14ac:dyDescent="0.3">
      <c r="B151" s="260" t="s">
        <v>233</v>
      </c>
      <c r="AB151" s="256"/>
    </row>
    <row r="152" spans="2:28" ht="16.2" thickBot="1" x14ac:dyDescent="0.35">
      <c r="B152" s="261" t="s">
        <v>252</v>
      </c>
      <c r="C152" s="262"/>
      <c r="D152" s="262"/>
      <c r="E152" s="262"/>
      <c r="F152" s="262"/>
      <c r="G152" s="262"/>
      <c r="H152" s="262"/>
      <c r="I152" s="262"/>
      <c r="J152" s="262"/>
      <c r="K152" s="262"/>
      <c r="L152" s="262"/>
      <c r="M152" s="262"/>
      <c r="N152" s="262"/>
      <c r="O152" s="262"/>
      <c r="P152" s="262"/>
      <c r="Q152" s="262"/>
      <c r="R152" s="262"/>
      <c r="S152" s="262"/>
      <c r="T152" s="262"/>
      <c r="U152" s="262"/>
      <c r="V152" s="262"/>
      <c r="W152" s="262"/>
      <c r="X152" s="262"/>
      <c r="Y152" s="262"/>
      <c r="Z152" s="262"/>
      <c r="AA152" s="262"/>
      <c r="AB152" s="263"/>
    </row>
    <row r="158" spans="2:28" ht="16.2" thickBot="1" x14ac:dyDescent="0.35"/>
    <row r="159" spans="2:28" ht="34.200000000000003" customHeight="1" x14ac:dyDescent="0.3">
      <c r="B159" s="253" t="s">
        <v>254</v>
      </c>
      <c r="C159" s="271"/>
      <c r="D159" s="271"/>
      <c r="E159" s="271"/>
      <c r="F159" s="271"/>
      <c r="G159" s="271"/>
      <c r="H159" s="271"/>
      <c r="I159" s="271"/>
      <c r="J159" s="271"/>
      <c r="K159" s="271"/>
      <c r="L159" s="271"/>
      <c r="M159" s="271"/>
      <c r="N159" s="271"/>
      <c r="O159" s="272"/>
    </row>
    <row r="160" spans="2:28" ht="21.6" customHeight="1" x14ac:dyDescent="0.3">
      <c r="B160" s="255" t="s">
        <v>255</v>
      </c>
      <c r="C160" s="73"/>
      <c r="D160" s="73"/>
      <c r="E160" s="73"/>
      <c r="F160" s="73"/>
      <c r="G160" s="73"/>
      <c r="H160" s="73"/>
      <c r="I160" s="73"/>
      <c r="J160" s="73"/>
      <c r="K160" s="73"/>
      <c r="L160" s="73"/>
      <c r="M160" s="73"/>
      <c r="N160" s="73"/>
      <c r="O160" s="259"/>
    </row>
    <row r="161" spans="2:15" x14ac:dyDescent="0.3">
      <c r="B161" s="257"/>
      <c r="O161" s="256"/>
    </row>
    <row r="162" spans="2:15" x14ac:dyDescent="0.3">
      <c r="B162" s="257"/>
      <c r="O162" s="256"/>
    </row>
    <row r="163" spans="2:15" x14ac:dyDescent="0.3">
      <c r="B163" s="257"/>
      <c r="C163" s="237" t="s">
        <v>219</v>
      </c>
      <c r="D163" s="246" t="s">
        <v>227</v>
      </c>
      <c r="F163" s="45" t="s">
        <v>256</v>
      </c>
      <c r="O163" s="256"/>
    </row>
    <row r="164" spans="2:15" x14ac:dyDescent="0.3">
      <c r="B164" s="257"/>
      <c r="C164" s="231" t="s">
        <v>3</v>
      </c>
      <c r="D164" s="234">
        <v>0.31</v>
      </c>
      <c r="F164" s="45" t="s">
        <v>257</v>
      </c>
      <c r="O164" s="256"/>
    </row>
    <row r="165" spans="2:15" x14ac:dyDescent="0.3">
      <c r="B165" s="257"/>
      <c r="C165" s="231" t="s">
        <v>4</v>
      </c>
      <c r="D165" s="234">
        <v>0.7532386358587595</v>
      </c>
      <c r="F165" s="16" t="s">
        <v>258</v>
      </c>
      <c r="O165" s="256"/>
    </row>
    <row r="166" spans="2:15" x14ac:dyDescent="0.3">
      <c r="B166" s="257"/>
      <c r="C166" s="231" t="s">
        <v>5</v>
      </c>
      <c r="D166" s="234">
        <v>-0.15393220321149378</v>
      </c>
      <c r="F166" s="16" t="s">
        <v>259</v>
      </c>
      <c r="O166" s="256"/>
    </row>
    <row r="167" spans="2:15" x14ac:dyDescent="0.3">
      <c r="B167" s="257"/>
      <c r="C167" s="231" t="s">
        <v>6</v>
      </c>
      <c r="D167" s="234">
        <v>0.40410168436698124</v>
      </c>
      <c r="F167" s="16" t="s">
        <v>260</v>
      </c>
      <c r="O167" s="256"/>
    </row>
    <row r="168" spans="2:15" x14ac:dyDescent="0.3">
      <c r="B168" s="257"/>
      <c r="C168" s="231" t="s">
        <v>7</v>
      </c>
      <c r="D168" s="234">
        <v>0.77019825303193412</v>
      </c>
      <c r="O168" s="256"/>
    </row>
    <row r="169" spans="2:15" x14ac:dyDescent="0.3">
      <c r="B169" s="257"/>
      <c r="C169" s="231" t="s">
        <v>8</v>
      </c>
      <c r="D169" s="234">
        <v>0.50360446852306329</v>
      </c>
      <c r="O169" s="256"/>
    </row>
    <row r="170" spans="2:15" x14ac:dyDescent="0.3">
      <c r="B170" s="257"/>
      <c r="C170" s="231" t="s">
        <v>9</v>
      </c>
      <c r="D170" s="234">
        <v>0.33273200992585555</v>
      </c>
      <c r="F170" s="296" t="s">
        <v>261</v>
      </c>
      <c r="G170" s="297"/>
      <c r="H170" s="297"/>
      <c r="I170" s="297"/>
      <c r="J170" s="297"/>
      <c r="K170" s="297"/>
      <c r="L170" s="297"/>
      <c r="M170" s="297"/>
      <c r="O170" s="256"/>
    </row>
    <row r="171" spans="2:15" x14ac:dyDescent="0.3">
      <c r="B171" s="257"/>
      <c r="C171" s="231" t="s">
        <v>10</v>
      </c>
      <c r="D171" s="234">
        <v>0.20380619996592225</v>
      </c>
      <c r="F171" s="298" t="s">
        <v>262</v>
      </c>
      <c r="G171" s="299"/>
      <c r="H171" s="299"/>
      <c r="I171" s="299"/>
      <c r="J171" s="299"/>
      <c r="K171" s="299"/>
      <c r="L171" s="299"/>
      <c r="M171" s="299"/>
      <c r="O171" s="256"/>
    </row>
    <row r="172" spans="2:15" x14ac:dyDescent="0.3">
      <c r="B172" s="257"/>
      <c r="C172" s="231" t="s">
        <v>11</v>
      </c>
      <c r="D172" s="234">
        <v>0.5312896462932869</v>
      </c>
      <c r="F172" s="300" t="s">
        <v>263</v>
      </c>
      <c r="G172" s="301"/>
      <c r="H172" s="301"/>
      <c r="I172" s="301"/>
      <c r="J172" s="301"/>
      <c r="K172" s="301"/>
      <c r="L172" s="301"/>
      <c r="M172" s="301"/>
      <c r="O172" s="256"/>
    </row>
    <row r="173" spans="2:15" x14ac:dyDescent="0.3">
      <c r="B173" s="257"/>
      <c r="C173" s="231" t="s">
        <v>12</v>
      </c>
      <c r="D173" s="234">
        <v>0.38889924441199109</v>
      </c>
      <c r="O173" s="256"/>
    </row>
    <row r="174" spans="2:15" x14ac:dyDescent="0.3">
      <c r="B174" s="257"/>
      <c r="C174" s="231" t="s">
        <v>13</v>
      </c>
      <c r="D174" s="234">
        <v>0.57308597047770438</v>
      </c>
      <c r="O174" s="256"/>
    </row>
    <row r="175" spans="2:15" x14ac:dyDescent="0.3">
      <c r="B175" s="257"/>
      <c r="C175" s="231" t="s">
        <v>14</v>
      </c>
      <c r="D175" s="234">
        <v>0.52152052617127587</v>
      </c>
      <c r="O175" s="256"/>
    </row>
    <row r="176" spans="2:15" x14ac:dyDescent="0.3">
      <c r="B176" s="257"/>
      <c r="C176" s="231" t="s">
        <v>15</v>
      </c>
      <c r="D176" s="234">
        <v>0.60715442473584946</v>
      </c>
      <c r="O176" s="256"/>
    </row>
    <row r="177" spans="2:15" x14ac:dyDescent="0.3">
      <c r="B177" s="257"/>
      <c r="C177" s="231" t="s">
        <v>16</v>
      </c>
      <c r="D177" s="234">
        <v>0.41874793339370014</v>
      </c>
      <c r="O177" s="256"/>
    </row>
    <row r="178" spans="2:15" x14ac:dyDescent="0.3">
      <c r="B178" s="257"/>
      <c r="C178" s="231" t="s">
        <v>17</v>
      </c>
      <c r="D178" s="234">
        <v>0.55794809940836199</v>
      </c>
      <c r="O178" s="256"/>
    </row>
    <row r="179" spans="2:15" x14ac:dyDescent="0.3">
      <c r="B179" s="257"/>
      <c r="C179" s="231" t="s">
        <v>18</v>
      </c>
      <c r="D179" s="234">
        <v>0.58535404145704173</v>
      </c>
      <c r="O179" s="256"/>
    </row>
    <row r="180" spans="2:15" x14ac:dyDescent="0.3">
      <c r="B180" s="257"/>
      <c r="C180" s="231" t="s">
        <v>19</v>
      </c>
      <c r="D180" s="234">
        <v>0.56246407206981408</v>
      </c>
      <c r="O180" s="256"/>
    </row>
    <row r="181" spans="2:15" x14ac:dyDescent="0.3">
      <c r="B181" s="257"/>
      <c r="C181" s="231" t="s">
        <v>20</v>
      </c>
      <c r="D181" s="234">
        <v>0.46745505029961931</v>
      </c>
      <c r="O181" s="256"/>
    </row>
    <row r="182" spans="2:15" x14ac:dyDescent="0.3">
      <c r="B182" s="257"/>
      <c r="C182" s="231" t="s">
        <v>21</v>
      </c>
      <c r="D182" s="234">
        <v>0.60585825391841708</v>
      </c>
      <c r="O182" s="256"/>
    </row>
    <row r="183" spans="2:15" x14ac:dyDescent="0.3">
      <c r="B183" s="257"/>
      <c r="C183" s="231" t="s">
        <v>22</v>
      </c>
      <c r="D183" s="234">
        <v>0.54302446700296425</v>
      </c>
      <c r="O183" s="256"/>
    </row>
    <row r="184" spans="2:15" x14ac:dyDescent="0.3">
      <c r="B184" s="257"/>
      <c r="C184" s="231" t="s">
        <v>23</v>
      </c>
      <c r="D184" s="234">
        <v>0.50714752860266388</v>
      </c>
      <c r="O184" s="256"/>
    </row>
    <row r="185" spans="2:15" x14ac:dyDescent="0.3">
      <c r="B185" s="257"/>
      <c r="C185" s="231" t="s">
        <v>24</v>
      </c>
      <c r="D185" s="234">
        <v>0.69087942717524864</v>
      </c>
      <c r="O185" s="256"/>
    </row>
    <row r="186" spans="2:15" x14ac:dyDescent="0.3">
      <c r="B186" s="257"/>
      <c r="C186" s="231" t="s">
        <v>25</v>
      </c>
      <c r="D186" s="234">
        <v>0.62433638257649116</v>
      </c>
      <c r="O186" s="256"/>
    </row>
    <row r="187" spans="2:15" x14ac:dyDescent="0.3">
      <c r="B187" s="257"/>
      <c r="C187" s="231" t="s">
        <v>26</v>
      </c>
      <c r="D187" s="234">
        <v>0.47804822701978189</v>
      </c>
      <c r="O187" s="256"/>
    </row>
    <row r="188" spans="2:15" x14ac:dyDescent="0.3">
      <c r="B188" s="257"/>
      <c r="C188" s="231" t="s">
        <v>27</v>
      </c>
      <c r="D188" s="234">
        <v>0.4457067419679821</v>
      </c>
      <c r="O188" s="256"/>
    </row>
    <row r="189" spans="2:15" x14ac:dyDescent="0.3">
      <c r="B189" s="257"/>
      <c r="C189" s="231" t="s">
        <v>28</v>
      </c>
      <c r="D189" s="234">
        <v>0.56862927209737391</v>
      </c>
      <c r="O189" s="256"/>
    </row>
    <row r="190" spans="2:15" x14ac:dyDescent="0.3">
      <c r="B190" s="257"/>
      <c r="O190" s="256"/>
    </row>
    <row r="191" spans="2:15" x14ac:dyDescent="0.3">
      <c r="B191" s="257"/>
      <c r="O191" s="256"/>
    </row>
    <row r="192" spans="2:15" x14ac:dyDescent="0.3">
      <c r="B192" s="257"/>
      <c r="O192" s="256"/>
    </row>
    <row r="193" spans="2:15" x14ac:dyDescent="0.3">
      <c r="B193" s="273" t="s">
        <v>231</v>
      </c>
      <c r="C193" s="274" t="s">
        <v>264</v>
      </c>
      <c r="D193" s="275"/>
      <c r="E193" s="275"/>
      <c r="F193" s="275"/>
      <c r="G193" s="275"/>
      <c r="H193" s="275"/>
      <c r="I193" s="275"/>
      <c r="J193" s="275"/>
      <c r="K193" s="275"/>
      <c r="L193" s="275"/>
      <c r="M193" s="275"/>
      <c r="N193" s="275"/>
      <c r="O193" s="276"/>
    </row>
    <row r="194" spans="2:15" x14ac:dyDescent="0.3">
      <c r="B194" s="290"/>
      <c r="C194" s="291" t="s">
        <v>265</v>
      </c>
      <c r="D194" s="292"/>
      <c r="E194" s="292"/>
      <c r="F194" s="292"/>
      <c r="G194" s="292"/>
      <c r="H194" s="292"/>
      <c r="I194" s="292"/>
      <c r="J194" s="292"/>
      <c r="K194" s="292"/>
      <c r="L194" s="292"/>
      <c r="M194" s="292"/>
      <c r="N194" s="292"/>
      <c r="O194" s="293"/>
    </row>
    <row r="195" spans="2:15" ht="16.2" thickBot="1" x14ac:dyDescent="0.35">
      <c r="B195" s="302"/>
      <c r="C195" s="303" t="s">
        <v>266</v>
      </c>
      <c r="D195" s="304"/>
      <c r="E195" s="304"/>
      <c r="F195" s="304"/>
      <c r="G195" s="304"/>
      <c r="H195" s="304"/>
      <c r="I195" s="304"/>
      <c r="J195" s="304"/>
      <c r="K195" s="304"/>
      <c r="L195" s="304"/>
      <c r="M195" s="304"/>
      <c r="N195" s="304"/>
      <c r="O195" s="305"/>
    </row>
    <row r="196" spans="2:15" x14ac:dyDescent="0.3">
      <c r="B196" s="260" t="s">
        <v>267</v>
      </c>
    </row>
    <row r="197" spans="2:15" ht="16.2" thickBot="1" x14ac:dyDescent="0.35">
      <c r="B197" s="261" t="s">
        <v>268</v>
      </c>
    </row>
  </sheetData>
  <conditionalFormatting sqref="D164:D189">
    <cfRule type="colorScale" priority="1">
      <colorScale>
        <cfvo type="min"/>
        <cfvo type="percentile" val="50"/>
        <cfvo type="max"/>
        <color rgb="FFF8696B"/>
        <color rgb="FFFCFCFF"/>
        <color rgb="FF63BE7B"/>
      </colorScale>
    </cfRule>
    <cfRule type="colorScale" priority="2">
      <colorScale>
        <cfvo type="min"/>
        <cfvo type="max"/>
        <color rgb="FFFF7128"/>
        <color rgb="FF92D050"/>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ABB6-057C-40C6-9A13-931BD6CEB0D1}">
  <dimension ref="B1:J40"/>
  <sheetViews>
    <sheetView showGridLines="0" workbookViewId="0">
      <pane ySplit="8" topLeftCell="A57" activePane="bottomLeft" state="frozen"/>
      <selection pane="bottomLeft" activeCell="I21" sqref="I21"/>
    </sheetView>
  </sheetViews>
  <sheetFormatPr defaultRowHeight="14.4" x14ac:dyDescent="0.3"/>
  <cols>
    <col min="2" max="2" width="12.44140625" bestFit="1" customWidth="1"/>
    <col min="3" max="3" width="10.5546875" bestFit="1" customWidth="1"/>
    <col min="4" max="4" width="19.77734375" bestFit="1" customWidth="1"/>
    <col min="6" max="6" width="10.5546875" bestFit="1" customWidth="1"/>
    <col min="7" max="7" width="18.6640625" bestFit="1" customWidth="1"/>
    <col min="9" max="9" width="11.109375" bestFit="1" customWidth="1"/>
    <col min="10" max="10" width="19.77734375" bestFit="1" customWidth="1"/>
    <col min="11" max="11" width="8.33203125" bestFit="1" customWidth="1"/>
    <col min="12" max="12" width="6.109375" bestFit="1" customWidth="1"/>
    <col min="13" max="13" width="5" bestFit="1" customWidth="1"/>
    <col min="14" max="14" width="4.33203125" bestFit="1" customWidth="1"/>
    <col min="15" max="15" width="4.6640625" bestFit="1" customWidth="1"/>
    <col min="16" max="16" width="4.109375" bestFit="1" customWidth="1"/>
    <col min="17" max="17" width="6.5546875" bestFit="1" customWidth="1"/>
    <col min="18" max="18" width="10.33203125" bestFit="1" customWidth="1"/>
    <col min="19" max="19" width="7.77734375" bestFit="1" customWidth="1"/>
    <col min="20" max="21" width="9.6640625" bestFit="1" customWidth="1"/>
    <col min="22" max="22" width="7" bestFit="1" customWidth="1"/>
    <col min="23" max="23" width="10.5546875" bestFit="1" customWidth="1"/>
    <col min="24" max="32" width="5" bestFit="1" customWidth="1"/>
    <col min="33" max="33" width="12.77734375" bestFit="1" customWidth="1"/>
    <col min="34" max="34" width="7.77734375" bestFit="1" customWidth="1"/>
    <col min="35" max="44" width="5" bestFit="1" customWidth="1"/>
    <col min="45" max="45" width="10.5546875" bestFit="1" customWidth="1"/>
    <col min="46" max="46" width="6.6640625" bestFit="1" customWidth="1"/>
    <col min="47" max="55" width="5" bestFit="1" customWidth="1"/>
    <col min="56" max="56" width="9.44140625" bestFit="1" customWidth="1"/>
    <col min="57" max="57" width="6" bestFit="1" customWidth="1"/>
    <col min="58" max="67" width="5" bestFit="1" customWidth="1"/>
    <col min="68" max="68" width="8.77734375" bestFit="1" customWidth="1"/>
    <col min="69" max="69" width="6.33203125" bestFit="1" customWidth="1"/>
    <col min="70" max="78" width="5" bestFit="1" customWidth="1"/>
    <col min="79" max="79" width="9.109375" bestFit="1" customWidth="1"/>
    <col min="80" max="80" width="5.77734375" bestFit="1" customWidth="1"/>
    <col min="81" max="89" width="5" bestFit="1" customWidth="1"/>
    <col min="90" max="90" width="8.5546875" bestFit="1" customWidth="1"/>
    <col min="91" max="91" width="8.21875" bestFit="1" customWidth="1"/>
    <col min="92" max="100" width="5" bestFit="1" customWidth="1"/>
    <col min="101" max="101" width="11" bestFit="1" customWidth="1"/>
    <col min="102" max="102" width="12" bestFit="1" customWidth="1"/>
    <col min="103" max="111" width="5" bestFit="1" customWidth="1"/>
    <col min="112" max="112" width="14.88671875" bestFit="1" customWidth="1"/>
    <col min="113" max="113" width="9.44140625" bestFit="1" customWidth="1"/>
    <col min="114" max="122" width="5" bestFit="1" customWidth="1"/>
    <col min="123" max="123" width="12.21875" bestFit="1" customWidth="1"/>
    <col min="124" max="124" width="11.33203125" bestFit="1" customWidth="1"/>
    <col min="125" max="133" width="5" bestFit="1" customWidth="1"/>
    <col min="134" max="134" width="14.21875" bestFit="1" customWidth="1"/>
    <col min="135" max="135" width="11.33203125" bestFit="1" customWidth="1"/>
    <col min="136" max="144" width="5" bestFit="1" customWidth="1"/>
    <col min="145" max="145" width="14.21875" bestFit="1" customWidth="1"/>
    <col min="146" max="146" width="8.6640625" bestFit="1" customWidth="1"/>
    <col min="147" max="147" width="11.44140625" bestFit="1" customWidth="1"/>
    <col min="148" max="148" width="10.5546875" bestFit="1" customWidth="1"/>
  </cols>
  <sheetData>
    <row r="1" spans="2:10" x14ac:dyDescent="0.3">
      <c r="B1" s="13"/>
    </row>
    <row r="2" spans="2:10" ht="18" x14ac:dyDescent="0.35">
      <c r="B2" s="32" t="s">
        <v>83</v>
      </c>
      <c r="C2" s="31"/>
      <c r="D2" s="31"/>
    </row>
    <row r="3" spans="2:10" x14ac:dyDescent="0.3">
      <c r="B3" t="s">
        <v>84</v>
      </c>
    </row>
    <row r="6" spans="2:10" ht="15" thickBot="1" x14ac:dyDescent="0.35"/>
    <row r="7" spans="2:10" x14ac:dyDescent="0.3">
      <c r="C7" s="33" t="s">
        <v>85</v>
      </c>
      <c r="D7" s="34"/>
      <c r="F7" s="33" t="s">
        <v>87</v>
      </c>
      <c r="G7" s="34" t="s">
        <v>89</v>
      </c>
      <c r="I7" s="33" t="s">
        <v>87</v>
      </c>
      <c r="J7" s="34" t="s">
        <v>90</v>
      </c>
    </row>
    <row r="8" spans="2:10" ht="15" thickBot="1" x14ac:dyDescent="0.35">
      <c r="C8" s="35" t="s">
        <v>86</v>
      </c>
      <c r="D8" s="36"/>
      <c r="F8" s="35" t="s">
        <v>88</v>
      </c>
      <c r="G8" s="36" t="s">
        <v>93</v>
      </c>
      <c r="I8" s="35" t="s">
        <v>88</v>
      </c>
      <c r="J8" s="36" t="s">
        <v>91</v>
      </c>
    </row>
    <row r="10" spans="2:10" x14ac:dyDescent="0.3">
      <c r="C10" s="28" t="s">
        <v>1</v>
      </c>
      <c r="D10" t="s">
        <v>82</v>
      </c>
      <c r="F10" s="28" t="s">
        <v>2</v>
      </c>
      <c r="G10" t="s">
        <v>92</v>
      </c>
      <c r="I10" s="28" t="s">
        <v>2</v>
      </c>
      <c r="J10" t="s">
        <v>82</v>
      </c>
    </row>
    <row r="11" spans="2:10" x14ac:dyDescent="0.3">
      <c r="C11" s="29">
        <v>2013</v>
      </c>
      <c r="D11">
        <v>36</v>
      </c>
      <c r="F11" s="29" t="s">
        <v>31</v>
      </c>
      <c r="G11">
        <v>4559.0999999999995</v>
      </c>
      <c r="I11" s="29" t="s">
        <v>30</v>
      </c>
      <c r="J11">
        <v>125</v>
      </c>
    </row>
    <row r="12" spans="2:10" x14ac:dyDescent="0.3">
      <c r="C12" s="29">
        <v>2014</v>
      </c>
      <c r="D12">
        <v>36</v>
      </c>
      <c r="F12" s="29" t="s">
        <v>35</v>
      </c>
      <c r="G12">
        <v>4559.7999999999993</v>
      </c>
      <c r="I12" s="29" t="s">
        <v>34</v>
      </c>
      <c r="J12">
        <v>125</v>
      </c>
    </row>
    <row r="13" spans="2:10" x14ac:dyDescent="0.3">
      <c r="C13" s="29">
        <v>2015</v>
      </c>
      <c r="D13">
        <v>36</v>
      </c>
      <c r="F13" s="29" t="s">
        <v>36</v>
      </c>
      <c r="G13">
        <v>4570.3999999999996</v>
      </c>
      <c r="I13" s="29" t="s">
        <v>33</v>
      </c>
      <c r="J13">
        <v>125</v>
      </c>
    </row>
    <row r="14" spans="2:10" x14ac:dyDescent="0.3">
      <c r="C14" s="29">
        <v>2016</v>
      </c>
      <c r="D14">
        <v>36</v>
      </c>
      <c r="F14" s="29" t="s">
        <v>37</v>
      </c>
      <c r="G14">
        <v>4600.75</v>
      </c>
      <c r="I14" s="29" t="s">
        <v>79</v>
      </c>
    </row>
    <row r="15" spans="2:10" x14ac:dyDescent="0.3">
      <c r="C15" s="29">
        <v>2017</v>
      </c>
      <c r="D15">
        <v>36</v>
      </c>
      <c r="F15" s="29" t="s">
        <v>38</v>
      </c>
      <c r="G15">
        <v>4636.1750000000002</v>
      </c>
      <c r="I15" s="29" t="s">
        <v>80</v>
      </c>
      <c r="J15">
        <v>375</v>
      </c>
    </row>
    <row r="16" spans="2:10" x14ac:dyDescent="0.3">
      <c r="C16" s="29">
        <v>2018</v>
      </c>
      <c r="D16">
        <v>36</v>
      </c>
      <c r="F16" s="29" t="s">
        <v>39</v>
      </c>
      <c r="G16">
        <v>4133.2000000000007</v>
      </c>
    </row>
    <row r="17" spans="3:7" x14ac:dyDescent="0.3">
      <c r="C17" s="29">
        <v>2019</v>
      </c>
      <c r="D17">
        <v>36</v>
      </c>
      <c r="F17" s="29" t="s">
        <v>40</v>
      </c>
      <c r="G17">
        <v>4171.0000000000009</v>
      </c>
    </row>
    <row r="18" spans="3:7" x14ac:dyDescent="0.3">
      <c r="C18" s="29">
        <v>2020</v>
      </c>
      <c r="D18">
        <v>36</v>
      </c>
      <c r="F18" s="29" t="s">
        <v>41</v>
      </c>
      <c r="G18">
        <v>4200.2</v>
      </c>
    </row>
    <row r="19" spans="3:7" x14ac:dyDescent="0.3">
      <c r="C19" s="29">
        <v>2021</v>
      </c>
      <c r="D19">
        <v>36</v>
      </c>
      <c r="F19" s="29" t="s">
        <v>42</v>
      </c>
      <c r="G19">
        <v>4211.7</v>
      </c>
    </row>
    <row r="20" spans="3:7" x14ac:dyDescent="0.3">
      <c r="C20" s="29">
        <v>2022</v>
      </c>
      <c r="D20">
        <v>36</v>
      </c>
      <c r="F20" s="29" t="s">
        <v>43</v>
      </c>
      <c r="G20">
        <v>4243</v>
      </c>
    </row>
    <row r="21" spans="3:7" x14ac:dyDescent="0.3">
      <c r="C21" s="29">
        <v>2023</v>
      </c>
      <c r="D21">
        <v>15</v>
      </c>
      <c r="F21" s="29" t="s">
        <v>45</v>
      </c>
      <c r="G21">
        <v>4265</v>
      </c>
    </row>
    <row r="22" spans="3:7" x14ac:dyDescent="0.3">
      <c r="C22" s="29" t="s">
        <v>79</v>
      </c>
      <c r="F22" s="29" t="s">
        <v>46</v>
      </c>
      <c r="G22">
        <v>4254.0999999999995</v>
      </c>
    </row>
    <row r="23" spans="3:7" x14ac:dyDescent="0.3">
      <c r="C23" s="29" t="s">
        <v>80</v>
      </c>
      <c r="D23">
        <v>375</v>
      </c>
      <c r="F23" s="29" t="s">
        <v>79</v>
      </c>
    </row>
    <row r="24" spans="3:7" x14ac:dyDescent="0.3">
      <c r="F24" s="29" t="s">
        <v>80</v>
      </c>
      <c r="G24">
        <v>52404.424999999988</v>
      </c>
    </row>
    <row r="26" spans="3:7" ht="15" thickBot="1" x14ac:dyDescent="0.35"/>
    <row r="27" spans="3:7" x14ac:dyDescent="0.3">
      <c r="F27" s="37" t="s">
        <v>31</v>
      </c>
      <c r="G27" s="34">
        <v>4559.0999999999995</v>
      </c>
    </row>
    <row r="28" spans="3:7" x14ac:dyDescent="0.3">
      <c r="F28" s="38" t="s">
        <v>35</v>
      </c>
      <c r="G28" s="39">
        <v>4559.7999999999993</v>
      </c>
    </row>
    <row r="29" spans="3:7" x14ac:dyDescent="0.3">
      <c r="F29" s="38" t="s">
        <v>36</v>
      </c>
      <c r="G29" s="39">
        <v>4456.2000000000007</v>
      </c>
    </row>
    <row r="30" spans="3:7" x14ac:dyDescent="0.3">
      <c r="F30" s="38" t="s">
        <v>37</v>
      </c>
      <c r="G30" s="39">
        <v>3728.8</v>
      </c>
    </row>
    <row r="31" spans="3:7" x14ac:dyDescent="0.3">
      <c r="F31" s="38" t="s">
        <v>38</v>
      </c>
      <c r="G31" s="39">
        <v>4184.3</v>
      </c>
    </row>
    <row r="32" spans="3:7" x14ac:dyDescent="0.3">
      <c r="F32" s="38" t="s">
        <v>39</v>
      </c>
      <c r="G32" s="39">
        <v>4133.2000000000007</v>
      </c>
    </row>
    <row r="33" spans="6:7" x14ac:dyDescent="0.3">
      <c r="F33" s="38" t="s">
        <v>40</v>
      </c>
      <c r="G33" s="39">
        <v>4171.0000000000009</v>
      </c>
    </row>
    <row r="34" spans="6:7" x14ac:dyDescent="0.3">
      <c r="F34" s="38" t="s">
        <v>41</v>
      </c>
      <c r="G34" s="39">
        <v>4200.2</v>
      </c>
    </row>
    <row r="35" spans="6:7" x14ac:dyDescent="0.3">
      <c r="F35" s="38" t="s">
        <v>42</v>
      </c>
      <c r="G35" s="39">
        <v>4211.7</v>
      </c>
    </row>
    <row r="36" spans="6:7" x14ac:dyDescent="0.3">
      <c r="F36" s="38" t="s">
        <v>43</v>
      </c>
      <c r="G36" s="39">
        <v>4243</v>
      </c>
    </row>
    <row r="37" spans="6:7" x14ac:dyDescent="0.3">
      <c r="F37" s="38" t="s">
        <v>45</v>
      </c>
      <c r="G37" s="39">
        <v>4147.6000000000004</v>
      </c>
    </row>
    <row r="38" spans="6:7" x14ac:dyDescent="0.3">
      <c r="F38" s="38" t="s">
        <v>46</v>
      </c>
      <c r="G38" s="39">
        <v>4254.0999999999995</v>
      </c>
    </row>
    <row r="39" spans="6:7" x14ac:dyDescent="0.3">
      <c r="F39" s="38" t="s">
        <v>47</v>
      </c>
      <c r="G39" s="39">
        <v>114.2</v>
      </c>
    </row>
    <row r="40" spans="6:7" ht="15" thickBot="1" x14ac:dyDescent="0.35">
      <c r="F40" s="40" t="s">
        <v>44</v>
      </c>
      <c r="G40" s="36">
        <v>117.4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9873-A681-4266-8409-BCEA991F5947}">
  <dimension ref="B6:F28"/>
  <sheetViews>
    <sheetView showGridLines="0" topLeftCell="A12" zoomScaleNormal="100" workbookViewId="0">
      <selection activeCell="E24" sqref="E24"/>
    </sheetView>
  </sheetViews>
  <sheetFormatPr defaultRowHeight="14.4" x14ac:dyDescent="0.3"/>
  <cols>
    <col min="2" max="2" width="81.88671875" customWidth="1"/>
    <col min="3" max="3" width="13.44140625" customWidth="1"/>
    <col min="4" max="4" width="47.21875" customWidth="1"/>
    <col min="5" max="5" width="34.5546875" customWidth="1"/>
    <col min="6" max="6" width="62.88671875" customWidth="1"/>
    <col min="8" max="8" width="17.109375" customWidth="1"/>
    <col min="9" max="9" width="18.44140625" customWidth="1"/>
    <col min="10" max="10" width="14.77734375" customWidth="1"/>
    <col min="11" max="11" width="28.77734375" customWidth="1"/>
    <col min="12" max="12" width="35.44140625" customWidth="1"/>
    <col min="13" max="13" width="63.21875" customWidth="1"/>
  </cols>
  <sheetData>
    <row r="6" spans="2:6" x14ac:dyDescent="0.3">
      <c r="F6" s="1"/>
    </row>
    <row r="7" spans="2:6" ht="18" x14ac:dyDescent="0.3">
      <c r="B7" s="7" t="s">
        <v>49</v>
      </c>
      <c r="C7" t="s">
        <v>59</v>
      </c>
      <c r="D7" s="24" t="s">
        <v>61</v>
      </c>
      <c r="E7" s="24" t="s">
        <v>62</v>
      </c>
      <c r="F7" s="24" t="s">
        <v>63</v>
      </c>
    </row>
    <row r="8" spans="2:6" ht="147" customHeight="1" x14ac:dyDescent="0.3">
      <c r="B8" s="10" t="s">
        <v>52</v>
      </c>
      <c r="D8" s="23" t="s">
        <v>77</v>
      </c>
    </row>
    <row r="9" spans="2:6" ht="15" customHeight="1" x14ac:dyDescent="0.3"/>
    <row r="10" spans="2:6" s="11" customFormat="1" ht="17.399999999999999" customHeight="1" x14ac:dyDescent="0.3">
      <c r="E10" s="12"/>
    </row>
    <row r="11" spans="2:6" ht="18" x14ac:dyDescent="0.35">
      <c r="B11" s="8" t="s">
        <v>50</v>
      </c>
      <c r="D11" s="24" t="s">
        <v>61</v>
      </c>
      <c r="E11" s="24" t="s">
        <v>62</v>
      </c>
      <c r="F11" s="24" t="s">
        <v>63</v>
      </c>
    </row>
    <row r="12" spans="2:6" ht="108" customHeight="1" x14ac:dyDescent="0.3">
      <c r="B12" s="9" t="s">
        <v>65</v>
      </c>
    </row>
    <row r="14" spans="2:6" x14ac:dyDescent="0.3">
      <c r="D14" s="3"/>
    </row>
    <row r="15" spans="2:6" ht="18" x14ac:dyDescent="0.35">
      <c r="B15" s="8" t="s">
        <v>51</v>
      </c>
    </row>
    <row r="16" spans="2:6" ht="124.8" x14ac:dyDescent="0.3">
      <c r="B16" s="10" t="s">
        <v>53</v>
      </c>
    </row>
    <row r="21" spans="2:2" ht="18" x14ac:dyDescent="0.35">
      <c r="B21" s="8" t="s">
        <v>54</v>
      </c>
    </row>
    <row r="22" spans="2:2" ht="93.6" x14ac:dyDescent="0.3">
      <c r="B22" s="10" t="s">
        <v>60</v>
      </c>
    </row>
    <row r="27" spans="2:2" ht="18" x14ac:dyDescent="0.35">
      <c r="B27" s="8" t="s">
        <v>55</v>
      </c>
    </row>
    <row r="28" spans="2:2" ht="124.8" x14ac:dyDescent="0.3">
      <c r="B28" s="10"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669793-D4D8-426A-910C-D1F92744E1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Notes</vt:lpstr>
      <vt:lpstr>Main Data</vt:lpstr>
      <vt:lpstr>EDA &amp; Analysis</vt:lpstr>
      <vt:lpstr>Communication</vt:lpstr>
      <vt:lpstr>Sample Size Analysis</vt:lpstr>
      <vt:lpstr>Objectives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Souvik Karmakar</cp:lastModifiedBy>
  <dcterms:created xsi:type="dcterms:W3CDTF">2025-10-29T13:55:04Z</dcterms:created>
  <dcterms:modified xsi:type="dcterms:W3CDTF">2025-11-17T13:16:29Z</dcterms:modified>
</cp:coreProperties>
</file>