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8850" yWindow="0" windowWidth="2535" windowHeight="4935" tabRatio="838" activeTab="6"/>
  </bookViews>
  <sheets>
    <sheet name="Student Info" sheetId="5" r:id="rId1"/>
    <sheet name="Student Documents" sheetId="10" r:id="rId2"/>
    <sheet name="Student Planner" sheetId="1" r:id="rId3"/>
    <sheet name="Student Shortlist" sheetId="4" r:id="rId4"/>
    <sheet name="Add Service Authorization " sheetId="9" r:id="rId5"/>
    <sheet name="App Sub Authorization" sheetId="6" r:id="rId6"/>
    <sheet name="Student Application Check list" sheetId="3" r:id="rId7"/>
    <sheet name="Application Review" sheetId="7" r:id="rId8"/>
    <sheet name="Options" sheetId="2" state="hidden" r:id="rId9"/>
    <sheet name="Exchange Rate" sheetId="8" state="hidden" r:id="rId10"/>
  </sheets>
  <definedNames>
    <definedName name="_xlnm._FilterDatabase" localSheetId="3" hidden="1">'Student Shortlist'!$A$1:$AB$4</definedName>
    <definedName name="converter?a_1_from_USD_to_INR" localSheetId="9">'Exchange Rate'!$A$1:$A$3</definedName>
    <definedName name="_xlnm.Print_Area" localSheetId="4">'Add Service Authorization '!$B$1:$F$25</definedName>
    <definedName name="_xlnm.Print_Area" localSheetId="5">'App Sub Authorization'!$A$1:$E$44</definedName>
  </definedNames>
  <calcPr calcId="144525"/>
</workbook>
</file>

<file path=xl/calcChain.xml><?xml version="1.0" encoding="utf-8"?>
<calcChain xmlns="http://schemas.openxmlformats.org/spreadsheetml/2006/main">
  <c r="B7" i="3" l="1"/>
  <c r="C20" i="3" l="1"/>
  <c r="G32" i="5" l="1"/>
  <c r="G31" i="5"/>
  <c r="G30" i="5"/>
  <c r="G29" i="5"/>
  <c r="G28" i="5"/>
  <c r="G27" i="5"/>
  <c r="G26" i="5"/>
  <c r="G25" i="5"/>
  <c r="G24" i="5"/>
  <c r="G23" i="5"/>
  <c r="G22" i="5" l="1"/>
  <c r="B3" i="8" l="1"/>
  <c r="C3" i="8" s="1"/>
  <c r="C4" i="9" l="1"/>
  <c r="C3" i="9"/>
  <c r="B4" i="6"/>
  <c r="B3" i="6"/>
  <c r="H22" i="5" l="1"/>
  <c r="F33" i="5" l="1"/>
  <c r="H5" i="10" l="1"/>
  <c r="H6" i="10"/>
  <c r="H7" i="10"/>
  <c r="H8" i="10"/>
  <c r="H9" i="10"/>
  <c r="H10" i="10"/>
  <c r="H11" i="10"/>
  <c r="H12" i="10"/>
  <c r="H13" i="10"/>
  <c r="H4" i="10"/>
  <c r="H25" i="5" l="1"/>
  <c r="H23" i="5"/>
  <c r="H24" i="5"/>
  <c r="H26" i="5"/>
  <c r="H27" i="5"/>
  <c r="H28" i="5"/>
  <c r="H29" i="5"/>
  <c r="H30" i="5"/>
  <c r="H31" i="5"/>
  <c r="H32" i="5"/>
  <c r="H33" i="5" l="1"/>
  <c r="E15" i="9" s="1"/>
  <c r="D8" i="9"/>
  <c r="E8" i="9" l="1"/>
  <c r="D9" i="9"/>
  <c r="E9" i="9" s="1"/>
  <c r="D10" i="9"/>
  <c r="E10" i="9" s="1"/>
  <c r="D11" i="9"/>
  <c r="E11" i="9" s="1"/>
  <c r="D12" i="9"/>
  <c r="E12" i="9" s="1"/>
  <c r="D13" i="9"/>
  <c r="E13" i="9" s="1"/>
  <c r="C18" i="6"/>
  <c r="E14" i="9" l="1"/>
  <c r="C29" i="6"/>
  <c r="E16" i="9" l="1"/>
  <c r="E17" i="9" s="1"/>
  <c r="C27" i="6"/>
  <c r="C26" i="6"/>
  <c r="A18" i="6"/>
  <c r="E18" i="9" l="1"/>
  <c r="C17" i="1"/>
  <c r="E17" i="1" s="1"/>
  <c r="D17" i="1"/>
  <c r="F17" i="1" s="1"/>
  <c r="G17" i="1" l="1"/>
  <c r="H17" i="1"/>
  <c r="G20" i="3" l="1"/>
  <c r="D20" i="3"/>
  <c r="E20" i="3"/>
  <c r="F20" i="3"/>
  <c r="B20" i="3"/>
  <c r="C11" i="7" l="1"/>
  <c r="D9" i="7" l="1"/>
  <c r="E9" i="7"/>
  <c r="F9" i="7"/>
  <c r="G9" i="7"/>
  <c r="H9" i="7"/>
  <c r="C9" i="7"/>
  <c r="D11" i="7"/>
  <c r="E11" i="7"/>
  <c r="F11" i="7"/>
  <c r="G11" i="7"/>
  <c r="H11" i="7"/>
  <c r="B23" i="6" l="1"/>
  <c r="B34" i="1"/>
  <c r="B35" i="1" s="1"/>
  <c r="B36" i="1" s="1"/>
  <c r="C34" i="1"/>
  <c r="C35" i="1" s="1"/>
  <c r="C36" i="1" s="1"/>
  <c r="C47" i="1"/>
  <c r="C48" i="1" s="1"/>
  <c r="D48" i="1" s="1"/>
  <c r="D49" i="1" s="1"/>
  <c r="B47" i="1"/>
  <c r="B48" i="1" s="1"/>
  <c r="C41" i="1"/>
  <c r="C42" i="1" s="1"/>
  <c r="B41" i="1"/>
  <c r="B42" i="1" s="1"/>
  <c r="C19" i="6" l="1"/>
  <c r="D36" i="1" l="1"/>
  <c r="D16" i="1"/>
  <c r="D18" i="1" s="1"/>
  <c r="D19" i="1" s="1"/>
  <c r="F19" i="4" l="1"/>
  <c r="J19" i="4"/>
  <c r="M19" i="4"/>
  <c r="C23" i="6" l="1"/>
  <c r="B21" i="6"/>
  <c r="C21" i="6" s="1"/>
  <c r="A14" i="6"/>
  <c r="A13" i="6"/>
  <c r="A12" i="6"/>
  <c r="A11" i="6"/>
  <c r="A10" i="6"/>
  <c r="A9" i="6"/>
  <c r="C25" i="6" l="1"/>
  <c r="A19" i="6"/>
  <c r="A20" i="6"/>
  <c r="A21" i="6"/>
  <c r="A22" i="6"/>
  <c r="A23" i="6"/>
  <c r="B22" i="6" l="1"/>
  <c r="C22" i="6" s="1"/>
  <c r="B20" i="6"/>
  <c r="C20" i="6" s="1"/>
  <c r="C24" i="6" l="1"/>
  <c r="C28" i="6" s="1"/>
  <c r="C30" i="6" s="1"/>
  <c r="C31" i="6" s="1"/>
  <c r="C32" i="6" s="1"/>
  <c r="M27" i="4"/>
  <c r="M26" i="4"/>
  <c r="M25" i="4"/>
  <c r="M24" i="4"/>
  <c r="M21" i="4"/>
  <c r="M22" i="4"/>
  <c r="M20" i="4"/>
  <c r="K21" i="4"/>
  <c r="K22" i="4"/>
  <c r="K20" i="4"/>
  <c r="B11" i="1"/>
  <c r="M23" i="4" l="1"/>
  <c r="B7" i="1"/>
  <c r="B9" i="1" s="1"/>
  <c r="B6" i="1"/>
  <c r="B10" i="1" s="1"/>
  <c r="B6" i="3" l="1"/>
  <c r="C16" i="1" l="1"/>
  <c r="E16" i="1" s="1"/>
  <c r="G15" i="1"/>
  <c r="G16" i="1" l="1"/>
  <c r="F18" i="1"/>
  <c r="C18" i="1"/>
  <c r="C19" i="1" s="1"/>
  <c r="F16" i="1"/>
  <c r="H16" i="1" s="1"/>
  <c r="C20" i="1" l="1"/>
  <c r="C21" i="1" s="1"/>
  <c r="C23" i="1" s="1"/>
  <c r="E19" i="1"/>
  <c r="G18" i="1"/>
  <c r="E18" i="1"/>
  <c r="H18" i="1" s="1"/>
  <c r="C24" i="1" l="1"/>
  <c r="E23" i="1"/>
  <c r="E20" i="1"/>
  <c r="D35" i="1"/>
  <c r="D42" i="1"/>
  <c r="D43" i="1" s="1"/>
  <c r="E24" i="1" l="1"/>
  <c r="C25" i="1"/>
  <c r="F19" i="1"/>
  <c r="G19" i="1"/>
  <c r="C22" i="1"/>
  <c r="E21" i="1"/>
  <c r="D37" i="1"/>
  <c r="E25" i="1" l="1"/>
  <c r="C26" i="1"/>
  <c r="E22" i="1"/>
  <c r="H19" i="1"/>
  <c r="D20" i="1"/>
  <c r="C27" i="1" l="1"/>
  <c r="E26" i="1"/>
  <c r="D21" i="1"/>
  <c r="D23" i="1" s="1"/>
  <c r="D24" i="1" s="1"/>
  <c r="F20" i="1"/>
  <c r="G20" i="1"/>
  <c r="F24" i="1" l="1"/>
  <c r="D25" i="1"/>
  <c r="E27" i="1"/>
  <c r="C28" i="1"/>
  <c r="F23" i="1"/>
  <c r="H23" i="1" s="1"/>
  <c r="G23" i="1"/>
  <c r="F21" i="1"/>
  <c r="H21" i="1" s="1"/>
  <c r="G21" i="1"/>
  <c r="H20" i="1"/>
  <c r="D22" i="1"/>
  <c r="E28" i="1" l="1"/>
  <c r="C29" i="1"/>
  <c r="D26" i="1"/>
  <c r="F25" i="1"/>
  <c r="H25" i="1" s="1"/>
  <c r="G25" i="1"/>
  <c r="F22" i="1"/>
  <c r="G22" i="1"/>
  <c r="E30" i="1" l="1"/>
  <c r="E29" i="1"/>
  <c r="D27" i="1"/>
  <c r="F26" i="1"/>
  <c r="H22" i="1"/>
  <c r="G27" i="1" l="1"/>
  <c r="D28" i="1"/>
  <c r="F27" i="1"/>
  <c r="H27" i="1" s="1"/>
  <c r="F28" i="1" l="1"/>
  <c r="H28" i="1" s="1"/>
  <c r="G28" i="1"/>
  <c r="D29" i="1"/>
  <c r="F29" i="1" l="1"/>
  <c r="H29" i="1" s="1"/>
  <c r="F30" i="1"/>
  <c r="G29" i="1"/>
</calcChain>
</file>

<file path=xl/connections.xml><?xml version="1.0" encoding="utf-8"?>
<connections xmlns="http://schemas.openxmlformats.org/spreadsheetml/2006/main">
  <connection id="1" interval="60" name="Connection" type="4" refreshedVersion="4" background="1" refreshOnLoad="1" saveData="1">
    <webPr sourceData="1" parsePre="1" consecutive="1" xl2000="1" url="https://www.google.com/finance/converter?a=1&amp;from=USD&amp;to=INR"/>
  </connection>
</connections>
</file>

<file path=xl/sharedStrings.xml><?xml version="1.0" encoding="utf-8"?>
<sst xmlns="http://schemas.openxmlformats.org/spreadsheetml/2006/main" count="492" uniqueCount="373">
  <si>
    <t>Agreement Signed Date</t>
  </si>
  <si>
    <t>Completed Questionnaire</t>
  </si>
  <si>
    <t>University Shortlist</t>
  </si>
  <si>
    <t>Final Universities Selection</t>
  </si>
  <si>
    <t>Application Checklist</t>
  </si>
  <si>
    <t>Prepare Application Packet</t>
  </si>
  <si>
    <t>Application Submission</t>
  </si>
  <si>
    <t>First Draft</t>
  </si>
  <si>
    <t>Second Draft</t>
  </si>
  <si>
    <t>Final Draft</t>
  </si>
  <si>
    <t>LOR Process</t>
  </si>
  <si>
    <t>Total Days</t>
  </si>
  <si>
    <t>Does the student have atleast 6 copies of transcript</t>
  </si>
  <si>
    <t xml:space="preserve"> If Yes, transcript received date</t>
  </si>
  <si>
    <t>Yes</t>
  </si>
  <si>
    <t>No</t>
  </si>
  <si>
    <t>Actual Dates</t>
  </si>
  <si>
    <t>Application Method</t>
  </si>
  <si>
    <t>Online/Paper</t>
  </si>
  <si>
    <t>Weblink</t>
  </si>
  <si>
    <t>Username</t>
  </si>
  <si>
    <t>Password</t>
  </si>
  <si>
    <t>Deadline</t>
  </si>
  <si>
    <t>Payment Details</t>
  </si>
  <si>
    <t>Method</t>
  </si>
  <si>
    <t>Statement of Purpose/Essay</t>
  </si>
  <si>
    <t>Number</t>
  </si>
  <si>
    <t>Description</t>
  </si>
  <si>
    <t>Recommendations</t>
  </si>
  <si>
    <t>Recommender 1</t>
  </si>
  <si>
    <t>Recommender 2</t>
  </si>
  <si>
    <t>Recommender 3</t>
  </si>
  <si>
    <t>Transcripts</t>
  </si>
  <si>
    <t>Third Party Evaluation</t>
  </si>
  <si>
    <t>Test Scores</t>
  </si>
  <si>
    <t>GRE</t>
  </si>
  <si>
    <t>TOEFL code</t>
  </si>
  <si>
    <t>Financial Documents</t>
  </si>
  <si>
    <t>Website</t>
  </si>
  <si>
    <t>Checklist</t>
  </si>
  <si>
    <t>University 5</t>
  </si>
  <si>
    <t>University 6</t>
  </si>
  <si>
    <t>University Name</t>
  </si>
  <si>
    <t>Application Suggestions</t>
  </si>
  <si>
    <t>Course Details</t>
  </si>
  <si>
    <t>University Details</t>
  </si>
  <si>
    <t>Financial Information</t>
  </si>
  <si>
    <t>Notes</t>
  </si>
  <si>
    <t>Standardized Test Score</t>
  </si>
  <si>
    <t>Average GPA</t>
  </si>
  <si>
    <t>Course Website</t>
  </si>
  <si>
    <t>Location</t>
  </si>
  <si>
    <t>Type</t>
  </si>
  <si>
    <t>Minimum TOEFL Score Required</t>
  </si>
  <si>
    <t>Ranking</t>
  </si>
  <si>
    <t>University  Website</t>
  </si>
  <si>
    <t>International Student Office</t>
  </si>
  <si>
    <t>Cost of Living Per Year</t>
  </si>
  <si>
    <t>Scholarships Available</t>
  </si>
  <si>
    <t>Financial Documentation required with Application</t>
  </si>
  <si>
    <t>Application Fee</t>
  </si>
  <si>
    <t>Category</t>
  </si>
  <si>
    <t>Quant</t>
  </si>
  <si>
    <t>Verbal</t>
  </si>
  <si>
    <t>Writing</t>
  </si>
  <si>
    <t>Actual No. of Days</t>
  </si>
  <si>
    <t>Delay in days from Original Set date</t>
  </si>
  <si>
    <t>Delay from previous milestone</t>
  </si>
  <si>
    <t xml:space="preserve">Original Dates </t>
  </si>
  <si>
    <t>Original No. of Days</t>
  </si>
  <si>
    <t>SOP/Essay Process</t>
  </si>
  <si>
    <t>Questionnaire/Presentation/SOP/Essay/LOR Session</t>
  </si>
  <si>
    <t>Transcript</t>
  </si>
  <si>
    <t>Deliverables</t>
  </si>
  <si>
    <t>ELS Student Planner</t>
  </si>
  <si>
    <t>Last Modified Date</t>
  </si>
  <si>
    <t>Student Name</t>
  </si>
  <si>
    <t>Student ID</t>
  </si>
  <si>
    <t>Additional Requirements - If any</t>
  </si>
  <si>
    <t>ELS India Student Details</t>
  </si>
  <si>
    <t>Application Check List for</t>
  </si>
  <si>
    <t xml:space="preserve">ELS India Student ID No </t>
  </si>
  <si>
    <t>Student Recommendation</t>
  </si>
  <si>
    <t>Tuition Fee (Full Course based on number of credits)</t>
  </si>
  <si>
    <t>Assistantships Available</t>
  </si>
  <si>
    <t>Name</t>
  </si>
  <si>
    <t>Department Ranking</t>
  </si>
  <si>
    <t>Counselor</t>
  </si>
  <si>
    <t>Date</t>
  </si>
  <si>
    <t>This list has been prepared usingly publicly available information from the University/College. Certain facts and figures may be incorrct due to outdated, inaccurate or unavailable information at the source</t>
  </si>
  <si>
    <t>Apply</t>
  </si>
  <si>
    <t>Reach</t>
  </si>
  <si>
    <t>Public</t>
  </si>
  <si>
    <t>Top 10</t>
  </si>
  <si>
    <t xml:space="preserve">Match </t>
  </si>
  <si>
    <t>Private</t>
  </si>
  <si>
    <t>Top 20</t>
  </si>
  <si>
    <t>Safety</t>
  </si>
  <si>
    <t>Research</t>
  </si>
  <si>
    <t>Top 30</t>
  </si>
  <si>
    <t>Top 40</t>
  </si>
  <si>
    <t>Top 50</t>
  </si>
  <si>
    <t>Top 75</t>
  </si>
  <si>
    <t>Top 100</t>
  </si>
  <si>
    <t>Top 125</t>
  </si>
  <si>
    <t>Top 150</t>
  </si>
  <si>
    <t>Top 175</t>
  </si>
  <si>
    <t>Top 200</t>
  </si>
  <si>
    <t>Top 225</t>
  </si>
  <si>
    <t>Top 250</t>
  </si>
  <si>
    <t>Top 275</t>
  </si>
  <si>
    <t>Top 300</t>
  </si>
  <si>
    <t>Top 325</t>
  </si>
  <si>
    <t>Top 350</t>
  </si>
  <si>
    <t>Unranked</t>
  </si>
  <si>
    <t>Ranking not Available</t>
  </si>
  <si>
    <t>Housing</t>
  </si>
  <si>
    <t>Global  Pathway Planner for</t>
  </si>
  <si>
    <t>GRE/GMAT/SAT</t>
  </si>
  <si>
    <t xml:space="preserve">Counselor Name </t>
  </si>
  <si>
    <t>Student Info</t>
  </si>
  <si>
    <t xml:space="preserve">Overall </t>
  </si>
  <si>
    <t>Semester Intake</t>
  </si>
  <si>
    <t>TOEFL/ITELS</t>
  </si>
  <si>
    <t>TOEFL/IELTS</t>
  </si>
  <si>
    <t>Average UG GPA</t>
  </si>
  <si>
    <t>Degree Seeking</t>
  </si>
  <si>
    <t>Major Interested</t>
  </si>
  <si>
    <t xml:space="preserve">Degree </t>
  </si>
  <si>
    <t>Major</t>
  </si>
  <si>
    <t>University Names</t>
  </si>
  <si>
    <t>Request ELS to conduct follow up communication ( Please fill out FERPA form for all marked Yes)</t>
  </si>
  <si>
    <t>Item</t>
  </si>
  <si>
    <t> Cost in $</t>
  </si>
  <si>
    <t xml:space="preserve">  Estimated Amount  </t>
  </si>
  <si>
    <t>Bank Fees on Foreign Currency Transactions</t>
  </si>
  <si>
    <t>Balance to be paid</t>
  </si>
  <si>
    <t xml:space="preserve">Total Estimated Charges </t>
  </si>
  <si>
    <t>Application Submission Authorization</t>
  </si>
  <si>
    <r>
      <t>·</t>
    </r>
    <r>
      <rPr>
        <sz val="7"/>
        <color theme="1"/>
        <rFont val="Times New Roman"/>
        <family val="1"/>
      </rPr>
      <t xml:space="preserve">         </t>
    </r>
    <r>
      <rPr>
        <sz val="11"/>
        <color theme="1"/>
        <rFont val="Calibri"/>
        <family val="2"/>
        <scheme val="minor"/>
      </rPr>
      <t>I hereby authorize ELS to submit applications for the following universities on my behalf</t>
    </r>
  </si>
  <si>
    <t>Student Signature :</t>
  </si>
  <si>
    <t>Date:</t>
  </si>
  <si>
    <r>
      <t>Student Name</t>
    </r>
    <r>
      <rPr>
        <b/>
        <sz val="14"/>
        <color theme="1"/>
        <rFont val="Calibri"/>
        <family val="2"/>
        <scheme val="minor"/>
      </rPr>
      <t xml:space="preserve"> :</t>
    </r>
  </si>
  <si>
    <r>
      <t>Student ID</t>
    </r>
    <r>
      <rPr>
        <b/>
        <sz val="14"/>
        <color theme="1"/>
        <rFont val="Calibri"/>
        <family val="2"/>
        <scheme val="minor"/>
      </rPr>
      <t xml:space="preserve"> :</t>
    </r>
  </si>
  <si>
    <r>
      <t xml:space="preserve">          §</t>
    </r>
    <r>
      <rPr>
        <b/>
        <sz val="7"/>
        <color theme="1"/>
        <rFont val="Times New Roman"/>
        <family val="1"/>
      </rPr>
      <t xml:space="preserve">  </t>
    </r>
    <r>
      <rPr>
        <b/>
        <sz val="11"/>
        <color theme="1"/>
        <rFont val="Calibri"/>
        <family val="2"/>
        <scheme val="minor"/>
      </rPr>
      <t xml:space="preserve">Check/NEFT Transfer Number: </t>
    </r>
  </si>
  <si>
    <r>
      <t xml:space="preserve">               §</t>
    </r>
    <r>
      <rPr>
        <b/>
        <sz val="7"/>
        <color theme="1"/>
        <rFont val="Times New Roman"/>
        <family val="1"/>
      </rPr>
      <t xml:space="preserve">  </t>
    </r>
    <r>
      <rPr>
        <b/>
        <sz val="11"/>
        <color theme="1"/>
        <rFont val="Calibri"/>
        <family val="2"/>
        <scheme val="minor"/>
      </rPr>
      <t>Date of Payment:</t>
    </r>
  </si>
  <si>
    <t>________________</t>
  </si>
  <si>
    <r>
      <t>Estimate of Application Charges</t>
    </r>
    <r>
      <rPr>
        <b/>
        <sz val="9"/>
        <color theme="1"/>
        <rFont val="Calibri"/>
        <family val="2"/>
        <scheme val="minor"/>
      </rPr>
      <t xml:space="preserve">       </t>
    </r>
    <r>
      <rPr>
        <b/>
        <u/>
        <sz val="9"/>
        <color theme="1"/>
        <rFont val="Calibri"/>
        <family val="2"/>
        <scheme val="minor"/>
      </rPr>
      <t>Dollar Converted</t>
    </r>
  </si>
  <si>
    <r>
      <t>·</t>
    </r>
    <r>
      <rPr>
        <sz val="7"/>
        <color theme="1"/>
        <rFont val="Times New Roman"/>
        <family val="1"/>
      </rPr>
      <t xml:space="preserve">         </t>
    </r>
    <r>
      <rPr>
        <sz val="11"/>
        <color theme="1"/>
        <rFont val="Calibri"/>
        <family val="2"/>
        <scheme val="minor"/>
      </rPr>
      <t>I hereby declare that I have reviewed all my applications and supporting                           materials and take full responsibility for their accuracy.</t>
    </r>
  </si>
  <si>
    <r>
      <t>·</t>
    </r>
    <r>
      <rPr>
        <sz val="7"/>
        <color theme="1"/>
        <rFont val="Times New Roman"/>
        <family val="1"/>
      </rPr>
      <t xml:space="preserve">         </t>
    </r>
    <r>
      <rPr>
        <sz val="11"/>
        <color theme="1"/>
        <rFont val="Calibri"/>
        <family val="2"/>
        <scheme val="minor"/>
      </rPr>
      <t>I have made full payment of the estimate above</t>
    </r>
  </si>
  <si>
    <t>Approx. Projection</t>
  </si>
  <si>
    <t>Amount in Dollars</t>
  </si>
  <si>
    <t>Amount in Rupees</t>
  </si>
  <si>
    <t>Student Requested</t>
  </si>
  <si>
    <t>ELS Recommendation</t>
  </si>
  <si>
    <t xml:space="preserve">ELS Tracking </t>
  </si>
  <si>
    <t>Admission</t>
  </si>
  <si>
    <t>Matriculation</t>
  </si>
  <si>
    <t>Application</t>
  </si>
  <si>
    <t xml:space="preserve">Deposit Amount </t>
  </si>
  <si>
    <t xml:space="preserve">Service Tax </t>
  </si>
  <si>
    <t xml:space="preserve">Total Payment Due </t>
  </si>
  <si>
    <t>Date of Application Submission:</t>
  </si>
  <si>
    <t>Application Reviewed by:(Counselor Name)</t>
  </si>
  <si>
    <t>Application Submitted by:(Counselor Name or Student)</t>
  </si>
  <si>
    <t>Estimated Courier Charges  for Application</t>
  </si>
  <si>
    <t xml:space="preserve">Estimated Courier Charges  for Financial Documents </t>
  </si>
  <si>
    <t>Mailing Address(Application Submission)</t>
  </si>
  <si>
    <t>Contact</t>
  </si>
  <si>
    <t>Address Line 1</t>
  </si>
  <si>
    <t>Address Line 2(P.O. Box)</t>
  </si>
  <si>
    <t>City, State, Zip</t>
  </si>
  <si>
    <t>Country</t>
  </si>
  <si>
    <t>Passport Copy</t>
  </si>
  <si>
    <t>Resume</t>
  </si>
  <si>
    <t>Security Questions/Answers(If Any)</t>
  </si>
  <si>
    <t>Application Check List Notes(If Any)</t>
  </si>
  <si>
    <t>Recommendation Forms</t>
  </si>
  <si>
    <t xml:space="preserve">    Form 1 </t>
  </si>
  <si>
    <t>Other Required Forms</t>
  </si>
  <si>
    <t xml:space="preserve">    Form 2</t>
  </si>
  <si>
    <t xml:space="preserve">Campus </t>
  </si>
  <si>
    <t>Additional Universities Requested by Student:</t>
  </si>
  <si>
    <t>University Confirmed by Student for Application</t>
  </si>
  <si>
    <t>Application Review Checklist</t>
  </si>
  <si>
    <t xml:space="preserve">Application Processor: </t>
  </si>
  <si>
    <t xml:space="preserve">Date Completed: </t>
  </si>
  <si>
    <t>Correct Application Chosen</t>
  </si>
  <si>
    <t>Personal Details</t>
  </si>
  <si>
    <t>Application Items</t>
  </si>
  <si>
    <t>Verified Against</t>
  </si>
  <si>
    <t>Passport</t>
  </si>
  <si>
    <t>ELS Student Agreement</t>
  </si>
  <si>
    <t>ELS Student Questionnaire</t>
  </si>
  <si>
    <t>Full Name</t>
  </si>
  <si>
    <t>Student Email Communication</t>
  </si>
  <si>
    <t xml:space="preserve">Mailing Address </t>
  </si>
  <si>
    <t>Unofficial Transcript</t>
  </si>
  <si>
    <t>Unofficial Score Report</t>
  </si>
  <si>
    <t>N/A</t>
  </si>
  <si>
    <t>Phone Number</t>
  </si>
  <si>
    <t>Correct Program/Specialization Chosen</t>
  </si>
  <si>
    <t>University Guidelines</t>
  </si>
  <si>
    <t>Academic Details</t>
  </si>
  <si>
    <t>Unofficial GRE/GMAT/SAT scores</t>
  </si>
  <si>
    <t>Unofficial TOEFL/IELTS scores</t>
  </si>
  <si>
    <t>Official GRE/GMAT/SAT scores</t>
  </si>
  <si>
    <t>Official TOEFL/IELTS scores</t>
  </si>
  <si>
    <t>Transcript Evaluation</t>
  </si>
  <si>
    <t>Application Materials</t>
  </si>
  <si>
    <t>Statement of Purpose</t>
  </si>
  <si>
    <t>Additional Essays</t>
  </si>
  <si>
    <t>Letter of Recommendation 1</t>
  </si>
  <si>
    <t>Letter of Recommendation 2</t>
  </si>
  <si>
    <t>Letter of Recommendation 3</t>
  </si>
  <si>
    <t>SOP/Essays</t>
  </si>
  <si>
    <t>LOR</t>
  </si>
  <si>
    <t>Official Test Scores</t>
  </si>
  <si>
    <t>Bank/Financial Statement</t>
  </si>
  <si>
    <t>Letter of Support from Sponsor</t>
  </si>
  <si>
    <t>University Financial Affidavit</t>
  </si>
  <si>
    <t>Other Financial Forms</t>
  </si>
  <si>
    <t>Cover Documents</t>
  </si>
  <si>
    <t>Enclosure Sheet</t>
  </si>
  <si>
    <t>ELS Cover Letter</t>
  </si>
  <si>
    <t>FERPA Form</t>
  </si>
  <si>
    <t>University Cover Sheet</t>
  </si>
  <si>
    <t>Personal Documents</t>
  </si>
  <si>
    <t>Passport Front and Back Page</t>
  </si>
  <si>
    <t>Other Documents</t>
  </si>
  <si>
    <t>Courier Packet 1</t>
  </si>
  <si>
    <t>AWB Number</t>
  </si>
  <si>
    <t>Date Sent</t>
  </si>
  <si>
    <t xml:space="preserve">Courier Packet 2 </t>
  </si>
  <si>
    <t>Courier Packet 3</t>
  </si>
  <si>
    <t>Courier Packet 2</t>
  </si>
  <si>
    <t>Order Confirmation Received from Student</t>
  </si>
  <si>
    <t>Order Confirmation Pending from Student</t>
  </si>
  <si>
    <t>Payment Receipt</t>
  </si>
  <si>
    <t>Date of Birth</t>
  </si>
  <si>
    <t>Email Address</t>
  </si>
  <si>
    <t>Verified</t>
  </si>
  <si>
    <t>Educational History (Most Recent)</t>
  </si>
  <si>
    <t>Not Applicable</t>
  </si>
  <si>
    <t>Confirmation Not Received</t>
  </si>
  <si>
    <t>Confirmation Received - Email</t>
  </si>
  <si>
    <t>Confirmation Received - Online</t>
  </si>
  <si>
    <t>ELS Recommended</t>
  </si>
  <si>
    <t>Department</t>
  </si>
  <si>
    <t>Action Required</t>
  </si>
  <si>
    <t>Evaluation Sent to University by Student</t>
  </si>
  <si>
    <t>Evaluation Sent to University by ELS</t>
  </si>
  <si>
    <t>International Student Visa Information</t>
  </si>
  <si>
    <t>University 2</t>
  </si>
  <si>
    <t>University 3</t>
  </si>
  <si>
    <t>University 4</t>
  </si>
  <si>
    <t xml:space="preserve">Initial Document Collection - Verify Checklist </t>
  </si>
  <si>
    <t>Receipt of Application Submission Authorization, FERPA Forms and Balance Amount</t>
  </si>
  <si>
    <t>Initial Online Application Review</t>
  </si>
  <si>
    <t>Final Review Online application and Documents</t>
  </si>
  <si>
    <t>Responsibiltiy</t>
  </si>
  <si>
    <t>Student</t>
  </si>
  <si>
    <t>ELS</t>
  </si>
  <si>
    <t>Online Application Data Entry Complete</t>
  </si>
  <si>
    <t>Online Application Data Correction Complete</t>
  </si>
  <si>
    <t xml:space="preserve">Full Service Deposit Fees (for Limited Service Students Only) </t>
  </si>
  <si>
    <t>The following items have been reviewed during the review of your applications. Please review your online applications and bring any discrepancies or errors to the notice of your counselor within 24 hours of receipt of this document. Cells colored in green are items approved for submission. Blank cells or cells colored yellow require your attention. Please review the relevant comments and address them. This is a generic list, you must also pay attention to any specific instructions from received from your counselor prior to submission.</t>
  </si>
  <si>
    <t>Additional Service Authorization Form</t>
  </si>
  <si>
    <t xml:space="preserve">Type of Additional Service </t>
  </si>
  <si>
    <t>Additional Service Options</t>
  </si>
  <si>
    <t>Additional University Shortlist Request</t>
  </si>
  <si>
    <t>Additional University Checklist Request</t>
  </si>
  <si>
    <t>Editorial Service Request</t>
  </si>
  <si>
    <t>No of Additional Universities or Additional Editorial</t>
  </si>
  <si>
    <t>No Of Universities</t>
  </si>
  <si>
    <t>Student Accounting:</t>
  </si>
  <si>
    <t xml:space="preserve">Date of Payment </t>
  </si>
  <si>
    <t xml:space="preserve">Payment Group </t>
  </si>
  <si>
    <t xml:space="preserve">Mode of Payment </t>
  </si>
  <si>
    <t>Sign-up Fees</t>
  </si>
  <si>
    <t>Initial Deposit</t>
  </si>
  <si>
    <t>Additional Deposit Payment</t>
  </si>
  <si>
    <t>Additional Service Payment</t>
  </si>
  <si>
    <t>Payment Group</t>
  </si>
  <si>
    <t>Cash</t>
  </si>
  <si>
    <t>Check</t>
  </si>
  <si>
    <t>Demand Draft</t>
  </si>
  <si>
    <t>NEFT</t>
  </si>
  <si>
    <t xml:space="preserve">Total Deposit or Payments </t>
  </si>
  <si>
    <t xml:space="preserve">Additional Service Charges </t>
  </si>
  <si>
    <t xml:space="preserve">Total Current Payment Due </t>
  </si>
  <si>
    <r>
      <t>·</t>
    </r>
    <r>
      <rPr>
        <sz val="7"/>
        <color theme="1"/>
        <rFont val="Times New Roman"/>
        <family val="1"/>
      </rPr>
      <t xml:space="preserve">         </t>
    </r>
    <r>
      <rPr>
        <sz val="11"/>
        <color theme="1"/>
        <rFont val="Calibri"/>
        <family val="2"/>
        <scheme val="minor"/>
      </rPr>
      <t>I hereby agree to pay the additional charges levied  by ELS for services beyond the "Free Services" rendered</t>
    </r>
  </si>
  <si>
    <t>Service Tax</t>
  </si>
  <si>
    <t xml:space="preserve">Total Amount Paid </t>
  </si>
  <si>
    <t xml:space="preserve">Gross amount Paid </t>
  </si>
  <si>
    <t>Total Service Charges towards Deposit</t>
  </si>
  <si>
    <t>Additional Deposit to be made</t>
  </si>
  <si>
    <t>Current Deposit available in the Student Account</t>
  </si>
  <si>
    <r>
      <t>§</t>
    </r>
    <r>
      <rPr>
        <b/>
        <sz val="7"/>
        <color theme="1"/>
        <rFont val="Times New Roman"/>
        <family val="1"/>
      </rPr>
      <t xml:space="preserve">  </t>
    </r>
    <r>
      <rPr>
        <b/>
        <sz val="11"/>
        <color theme="1"/>
        <rFont val="Calibri"/>
        <family val="2"/>
        <scheme val="minor"/>
      </rPr>
      <t>Check/NEFT Transfer Number: __________________________________</t>
    </r>
  </si>
  <si>
    <r>
      <t>§</t>
    </r>
    <r>
      <rPr>
        <b/>
        <sz val="7"/>
        <color theme="1"/>
        <rFont val="Times New Roman"/>
        <family val="1"/>
      </rPr>
      <t xml:space="preserve">  </t>
    </r>
    <r>
      <rPr>
        <b/>
        <sz val="11"/>
        <color theme="1"/>
        <rFont val="Calibri"/>
        <family val="2"/>
        <scheme val="minor"/>
      </rPr>
      <t>Date of Payment: _____________________________________________</t>
    </r>
  </si>
  <si>
    <t>Student Document Portfolio</t>
  </si>
  <si>
    <t xml:space="preserve">Name of the Document </t>
  </si>
  <si>
    <t xml:space="preserve">Submitted Date </t>
  </si>
  <si>
    <t xml:space="preserve">Document List </t>
  </si>
  <si>
    <t>University Financial Forms</t>
  </si>
  <si>
    <t>Affidavit of Support</t>
  </si>
  <si>
    <t xml:space="preserve">Bank Statement </t>
  </si>
  <si>
    <t xml:space="preserve">University Cover Letter </t>
  </si>
  <si>
    <t>University Assistanship Forms</t>
  </si>
  <si>
    <t xml:space="preserve">Date Received from the Student </t>
  </si>
  <si>
    <t xml:space="preserve">Number of Documents Received </t>
  </si>
  <si>
    <t>Received By</t>
  </si>
  <si>
    <t xml:space="preserve">Submitted to - Institution Name </t>
  </si>
  <si>
    <t>No of Documents Submitted to Institutions</t>
  </si>
  <si>
    <t>No of Documents Remaining with ELS</t>
  </si>
  <si>
    <t>ELS/Student</t>
  </si>
  <si>
    <r>
      <rPr>
        <b/>
        <sz val="11"/>
        <color theme="1"/>
        <rFont val="Calibri"/>
        <family val="2"/>
        <scheme val="minor"/>
      </rPr>
      <t xml:space="preserve">Email Name:          </t>
    </r>
    <r>
      <rPr>
        <b/>
        <u/>
        <sz val="11"/>
        <color theme="1"/>
        <rFont val="Calibri"/>
        <family val="2"/>
        <scheme val="minor"/>
      </rPr>
      <t xml:space="preserve">                                                             @gmail.com</t>
    </r>
  </si>
  <si>
    <r>
      <rPr>
        <b/>
        <sz val="11"/>
        <color theme="1"/>
        <rFont val="Calibri"/>
        <family val="2"/>
        <scheme val="minor"/>
      </rPr>
      <t xml:space="preserve">Email Password:  </t>
    </r>
    <r>
      <rPr>
        <b/>
        <u/>
        <sz val="11"/>
        <color theme="1"/>
        <rFont val="Calibri"/>
        <family val="2"/>
        <scheme val="minor"/>
      </rPr>
      <t xml:space="preserve">                                                                                 .</t>
    </r>
  </si>
  <si>
    <t>Common Email Account Details:</t>
  </si>
  <si>
    <t>Receipt Number</t>
  </si>
  <si>
    <t>Payment Received by (Name)</t>
  </si>
  <si>
    <t>Supplementary Forms</t>
  </si>
  <si>
    <t>to</t>
  </si>
  <si>
    <t>Dilishwaran.V</t>
  </si>
  <si>
    <t xml:space="preserve"> L7951872</t>
  </si>
  <si>
    <t>Spring 2016</t>
  </si>
  <si>
    <t>MS</t>
  </si>
  <si>
    <t>PadmaPriya</t>
  </si>
  <si>
    <t>NA</t>
  </si>
  <si>
    <t>Swipe</t>
  </si>
  <si>
    <t>Sunitha</t>
  </si>
  <si>
    <t>Electrical/Computer</t>
  </si>
  <si>
    <t>Dalhousie University</t>
  </si>
  <si>
    <t>Dilishwaran. V</t>
  </si>
  <si>
    <t>http://www.dal.ca/admissions/graduate/admission_process.html</t>
  </si>
  <si>
    <t>MASc Electrical Engineering</t>
  </si>
  <si>
    <t xml:space="preserve"> </t>
  </si>
  <si>
    <t>http://www.dal.ca/</t>
  </si>
  <si>
    <t>Gmail Id</t>
  </si>
  <si>
    <t>dilishwaranvl7951872</t>
  </si>
  <si>
    <t>l7951872 </t>
  </si>
  <si>
    <t>Online</t>
  </si>
  <si>
    <t>https://dalonline.dal.ca/PROD/bwskalog.P_DispLoginNon</t>
  </si>
  <si>
    <t>http://www.dal.ca/faculty/engineering/electrical.html</t>
  </si>
  <si>
    <t>Required</t>
  </si>
  <si>
    <t xml:space="preserve">Refer below </t>
  </si>
  <si>
    <t>SOP</t>
  </si>
  <si>
    <t xml:space="preserve"> it must be in a sealed, stamped envelope which</t>
  </si>
  <si>
    <t xml:space="preserve"> is endorsed across the back seal by the referee </t>
  </si>
  <si>
    <t xml:space="preserve">and mailed to the address indicated on the form. </t>
  </si>
  <si>
    <t xml:space="preserve">If a referee is reluctant to follow this procedure, </t>
  </si>
  <si>
    <t xml:space="preserve">please provide him/her with a stamped envelope, </t>
  </si>
  <si>
    <t xml:space="preserve">addressed to the department to which you are </t>
  </si>
  <si>
    <t xml:space="preserve">applying, and have him/her mail the letter directly. </t>
  </si>
  <si>
    <t>If the reference is given to the student directly,</t>
  </si>
  <si>
    <t xml:space="preserve"> do not open the envelope.</t>
  </si>
  <si>
    <r>
      <rPr>
        <b/>
        <sz val="7"/>
        <color rgb="FF535454"/>
        <rFont val="Times New Roman"/>
        <family val="1"/>
      </rPr>
      <t xml:space="preserve"> </t>
    </r>
    <r>
      <rPr>
        <b/>
        <sz val="11"/>
        <color rgb="FF535454"/>
        <rFont val="Arial"/>
        <family val="2"/>
      </rPr>
      <t>If you are submitting a paper reference letter</t>
    </r>
    <r>
      <rPr>
        <sz val="11"/>
        <color rgb="FF535454"/>
        <rFont val="Arial"/>
        <family val="2"/>
      </rPr>
      <t>,</t>
    </r>
  </si>
  <si>
    <t>http://www.dal.ca/content/dam/dalhousie/doc/fgs/prospectivestudents/conf_ref.doc</t>
  </si>
  <si>
    <t>TRANCRIPTS</t>
  </si>
  <si>
    <t xml:space="preserve"> An official academic transcript for each post-secondary institution attended, sent directly from the host university in a sealed envelope (a notarized translation is also required for each non-English transcript)</t>
  </si>
  <si>
    <t xml:space="preserve">Other supplementary documentation, </t>
  </si>
  <si>
    <t xml:space="preserve">such as English language proficiency scores, </t>
  </si>
  <si>
    <t>GMAT, GRE, CV, statement of intent,</t>
  </si>
  <si>
    <t>statement of research interests, portfolio,</t>
  </si>
  <si>
    <t xml:space="preserve"> etc. as required by your department</t>
  </si>
  <si>
    <t>Candidates must satisfy the general requirements for admission to the Faculty of Graduate Studies.</t>
  </si>
  <si>
    <t>902-494-1288</t>
  </si>
  <si>
    <t>http://www.dal.ca/faculty/engineering/electrical/programs/graduate-studies/electrical-computer-engineering.html</t>
  </si>
  <si>
    <t>1 USD = 66.1454 INR</t>
  </si>
  <si>
    <t>Faculty of Engineering, Dalhousie University</t>
  </si>
  <si>
    <t>5248 Morris Street</t>
  </si>
  <si>
    <t xml:space="preserve">PO Box 15000 Halifax, 
</t>
  </si>
  <si>
    <t>NS  B3H 4R2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</si>
</sst>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_);[Red]\(&quot;$&quot;#,##0.00\)"/>
    <numFmt numFmtId="164" formatCode="_ &quot;Rs.&quot;\ * #,##0.00_ ;_ &quot;Rs.&quot;\ * \-#,##0.00_ ;_ &quot;Rs.&quot;\ * &quot;-&quot;??_ ;_ @_ "/>
    <numFmt numFmtId="165" formatCode="_-[$$-409]* #,##0.00_ ;_-[$$-409]* \-#,##0.00\ ;_-[$$-409]* &quot;-&quot;??_ ;_-@_ "/>
    <numFmt numFmtId="166" formatCode="[$-409]m/d/yy\ h:mm\ AM/PM;@"/>
    <numFmt numFmtId="167" formatCode="[$रु-439]\ #,##0.00"/>
    <numFmt numFmtId="168" formatCode="[$रु-439]\ #,##0.00;[$रु-439]\ \-#,##0.00"/>
    <numFmt numFmtId="169" formatCode="&quot;$&quot;#,##0.00"/>
    <numFmt numFmtId="170" formatCode="[$-F800]dddd\,\ mmmm\ dd\,\ yyyy"/>
    <numFmt numFmtId="171" formatCode="[$₹-4009]\ #,##0.00"/>
    <numFmt numFmtId="172" formatCode="[$-409]d\-mmm;@"/>
    <numFmt numFmtId="173" formatCode="[$$-409]#,##0.00"/>
  </numFmts>
  <fonts count="50" x14ac:knownFonts="1">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F0000"/>
      <name val="Calibri"/>
      <family val="2"/>
      <scheme val="minor"/>
    </font>
    <font>
      <u/>
      <sz val="11"/>
      <color theme="10"/>
      <name val="Calibri"/>
      <family val="2"/>
      <scheme val="minor"/>
    </font>
    <font>
      <u/>
      <sz val="11"/>
      <color theme="1"/>
      <name val="Calibri"/>
      <family val="2"/>
      <scheme val="minor"/>
    </font>
    <font>
      <b/>
      <sz val="9"/>
      <color rgb="FF000000"/>
      <name val="Arial"/>
      <family val="2"/>
    </font>
    <font>
      <sz val="12"/>
      <color theme="1"/>
      <name val="Calibri"/>
      <family val="2"/>
      <scheme val="minor"/>
    </font>
    <font>
      <b/>
      <sz val="15"/>
      <name val="Calibri"/>
      <family val="2"/>
      <scheme val="minor"/>
    </font>
    <font>
      <b/>
      <sz val="13"/>
      <name val="Calibri"/>
      <family val="2"/>
      <scheme val="minor"/>
    </font>
    <font>
      <b/>
      <sz val="11"/>
      <name val="Calibri"/>
      <family val="2"/>
      <scheme val="minor"/>
    </font>
    <font>
      <b/>
      <sz val="11"/>
      <color rgb="FFFA7D00"/>
      <name val="Calibri"/>
      <family val="2"/>
      <scheme val="minor"/>
    </font>
    <font>
      <sz val="11"/>
      <color theme="0"/>
      <name val="Calibri"/>
      <family val="2"/>
      <scheme val="minor"/>
    </font>
    <font>
      <b/>
      <u/>
      <sz val="11"/>
      <color theme="1"/>
      <name val="Calibri"/>
      <family val="2"/>
      <scheme val="minor"/>
    </font>
    <font>
      <b/>
      <u/>
      <sz val="14"/>
      <color theme="1"/>
      <name val="Calibri"/>
      <family val="2"/>
      <scheme val="minor"/>
    </font>
    <font>
      <b/>
      <sz val="14"/>
      <color theme="5" tint="-0.249977111117893"/>
      <name val="Calibri"/>
      <family val="2"/>
      <scheme val="minor"/>
    </font>
    <font>
      <b/>
      <u/>
      <sz val="14"/>
      <name val="Calibri"/>
      <family val="2"/>
      <scheme val="minor"/>
    </font>
    <font>
      <i/>
      <sz val="9"/>
      <color theme="1"/>
      <name val="Calibri"/>
      <family val="2"/>
      <scheme val="minor"/>
    </font>
    <font>
      <b/>
      <sz val="8"/>
      <color rgb="FFFFFFFF"/>
      <name val="Calibri"/>
      <family val="2"/>
      <scheme val="minor"/>
    </font>
    <font>
      <b/>
      <sz val="9"/>
      <color rgb="FF000000"/>
      <name val="Calibri"/>
      <family val="2"/>
      <scheme val="minor"/>
    </font>
    <font>
      <sz val="9"/>
      <color rgb="FF000000"/>
      <name val="Calibri"/>
      <family val="2"/>
      <scheme val="minor"/>
    </font>
    <font>
      <sz val="8"/>
      <color rgb="FF808080"/>
      <name val="Calibri"/>
      <family val="2"/>
      <scheme val="minor"/>
    </font>
    <font>
      <b/>
      <sz val="9"/>
      <color theme="1"/>
      <name val="Calibri"/>
      <family val="2"/>
      <scheme val="minor"/>
    </font>
    <font>
      <b/>
      <sz val="9"/>
      <color rgb="FFFFFFFF"/>
      <name val="Calibri"/>
      <family val="2"/>
      <scheme val="minor"/>
    </font>
    <font>
      <b/>
      <sz val="9"/>
      <color rgb="FFFF0000"/>
      <name val="Calibri"/>
      <family val="2"/>
      <scheme val="minor"/>
    </font>
    <font>
      <b/>
      <u/>
      <sz val="9"/>
      <color theme="1"/>
      <name val="Calibri"/>
      <family val="2"/>
      <scheme val="minor"/>
    </font>
    <font>
      <sz val="26"/>
      <color rgb="FF17365D"/>
      <name val="Cambria"/>
      <family val="1"/>
    </font>
    <font>
      <sz val="11"/>
      <color theme="1"/>
      <name val="Symbol"/>
      <family val="1"/>
      <charset val="2"/>
    </font>
    <font>
      <sz val="7"/>
      <color theme="1"/>
      <name val="Times New Roman"/>
      <family val="1"/>
    </font>
    <font>
      <sz val="11"/>
      <color theme="1"/>
      <name val="Wingdings"/>
      <charset val="2"/>
    </font>
    <font>
      <b/>
      <sz val="14"/>
      <color theme="1"/>
      <name val="Calibri"/>
      <family val="2"/>
      <scheme val="minor"/>
    </font>
    <font>
      <b/>
      <sz val="11"/>
      <color theme="1"/>
      <name val="Wingdings"/>
      <charset val="2"/>
    </font>
    <font>
      <b/>
      <sz val="7"/>
      <color theme="1"/>
      <name val="Times New Roman"/>
      <family val="1"/>
    </font>
    <font>
      <b/>
      <u/>
      <sz val="11"/>
      <color rgb="FF000000"/>
      <name val="Calibri"/>
      <family val="2"/>
      <scheme val="minor"/>
    </font>
    <font>
      <b/>
      <sz val="18"/>
      <color theme="3"/>
      <name val="Cambria"/>
      <family val="2"/>
      <scheme val="major"/>
    </font>
    <font>
      <b/>
      <sz val="11"/>
      <color theme="0"/>
      <name val="Calibri"/>
      <family val="2"/>
      <scheme val="minor"/>
    </font>
    <font>
      <sz val="10"/>
      <color rgb="FF000000"/>
      <name val="Calibri"/>
      <family val="2"/>
    </font>
    <font>
      <sz val="10"/>
      <color theme="1"/>
      <name val="Calibri"/>
      <family val="2"/>
      <scheme val="minor"/>
    </font>
    <font>
      <b/>
      <sz val="24"/>
      <color theme="1"/>
      <name val="Calibri"/>
      <family val="2"/>
      <scheme val="minor"/>
    </font>
    <font>
      <b/>
      <sz val="13.5"/>
      <color theme="1"/>
      <name val="Calibri"/>
      <family val="2"/>
      <scheme val="minor"/>
    </font>
    <font>
      <b/>
      <sz val="18"/>
      <color theme="1"/>
      <name val="Calibri"/>
      <family val="2"/>
      <scheme val="minor"/>
    </font>
    <font>
      <sz val="10"/>
      <name val="Calibri"/>
      <family val="2"/>
      <scheme val="minor"/>
    </font>
    <font>
      <sz val="12"/>
      <color rgb="FF000000"/>
      <name val="Arial"/>
      <family val="2"/>
    </font>
    <font>
      <sz val="11"/>
      <color rgb="FF535454"/>
      <name val="Arial"/>
      <family val="2"/>
    </font>
    <font>
      <b/>
      <sz val="11"/>
      <color rgb="FF535454"/>
      <name val="Arial"/>
      <family val="2"/>
    </font>
    <font>
      <b/>
      <sz val="7"/>
      <color rgb="FF535454"/>
      <name val="Times New Roman"/>
      <family val="1"/>
    </font>
    <font>
      <sz val="11"/>
      <color rgb="FF535454"/>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2F2F2"/>
      </patternFill>
    </fill>
    <fill>
      <patternFill patternType="solid">
        <fgColor theme="5" tint="0.39997558519241921"/>
        <bgColor indexed="65"/>
      </patternFill>
    </fill>
    <fill>
      <patternFill patternType="solid">
        <fgColor theme="5" tint="0.59999389629810485"/>
        <bgColor indexed="65"/>
      </patternFill>
    </fill>
    <fill>
      <patternFill patternType="solid">
        <fgColor rgb="FF92D050"/>
        <bgColor indexed="64"/>
      </patternFill>
    </fill>
    <fill>
      <patternFill patternType="solid">
        <fgColor rgb="FF4F81BD"/>
        <bgColor indexed="64"/>
      </patternFill>
    </fill>
    <fill>
      <patternFill patternType="solid">
        <fgColor rgb="FFFFFFCC"/>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medium">
        <color indexed="64"/>
      </right>
      <top style="medium">
        <color indexed="64"/>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style="medium">
        <color indexed="64"/>
      </right>
      <top/>
      <bottom/>
      <diagonal/>
    </border>
    <border>
      <left/>
      <right/>
      <top style="medium">
        <color indexed="64"/>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thin">
        <color theme="0"/>
      </right>
      <top/>
      <bottom style="thin">
        <color theme="0"/>
      </bottom>
      <diagonal/>
    </border>
    <border>
      <left style="thin">
        <color theme="0"/>
      </left>
      <right style="thin">
        <color theme="0"/>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indexed="64"/>
      </top>
      <bottom style="medium">
        <color indexed="64"/>
      </bottom>
      <diagonal/>
    </border>
    <border>
      <left style="medium">
        <color indexed="64"/>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thin">
        <color theme="0"/>
      </right>
      <top style="medium">
        <color indexed="64"/>
      </top>
      <bottom style="medium">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medium">
        <color indexed="64"/>
      </right>
      <top/>
      <bottom style="thin">
        <color theme="0"/>
      </bottom>
      <diagonal/>
    </border>
    <border>
      <left style="medium">
        <color indexed="64"/>
      </left>
      <right style="thin">
        <color theme="0"/>
      </right>
      <top style="medium">
        <color indexed="64"/>
      </top>
      <bottom style="thin">
        <color theme="0"/>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theme="0"/>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theme="0"/>
      </left>
      <right/>
      <top/>
      <bottom style="thin">
        <color theme="0"/>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bottom/>
      <diagonal/>
    </border>
    <border>
      <left/>
      <right style="medium">
        <color rgb="FF4F81BD"/>
      </right>
      <top/>
      <bottom/>
      <diagonal/>
    </border>
    <border>
      <left style="medium">
        <color rgb="FF4F81BD"/>
      </left>
      <right/>
      <top/>
      <bottom style="medium">
        <color rgb="FF4F81BD"/>
      </bottom>
      <diagonal/>
    </border>
    <border>
      <left/>
      <right style="medium">
        <color rgb="FF4F81BD"/>
      </right>
      <top/>
      <bottom style="medium">
        <color rgb="FF4F81BD"/>
      </bottom>
      <diagonal/>
    </border>
    <border>
      <left/>
      <right/>
      <top style="medium">
        <color rgb="FF4F81BD"/>
      </top>
      <bottom/>
      <diagonal/>
    </border>
    <border>
      <left/>
      <right/>
      <top style="medium">
        <color rgb="FF4F81BD"/>
      </top>
      <bottom style="medium">
        <color rgb="FF4F81BD"/>
      </bottom>
      <diagonal/>
    </border>
    <border>
      <left/>
      <right/>
      <top/>
      <bottom style="medium">
        <color rgb="FF4F81BD"/>
      </bottom>
      <diagonal/>
    </border>
    <border>
      <left/>
      <right style="medium">
        <color rgb="FF4F81BD"/>
      </right>
      <top style="medium">
        <color rgb="FF4F81BD"/>
      </top>
      <bottom style="double">
        <color rgb="FF4F81BD"/>
      </bottom>
      <diagonal/>
    </border>
    <border>
      <left/>
      <right style="medium">
        <color rgb="FF4F81BD"/>
      </right>
      <top/>
      <bottom style="double">
        <color rgb="FF4F81BD"/>
      </bottom>
      <diagonal/>
    </border>
    <border>
      <left style="medium">
        <color indexed="64"/>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style="medium">
        <color indexed="64"/>
      </right>
      <top style="medium">
        <color theme="0"/>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medium">
        <color indexed="64"/>
      </right>
      <top style="thin">
        <color theme="0"/>
      </top>
      <bottom/>
      <diagonal/>
    </border>
    <border>
      <left/>
      <right/>
      <top style="medium">
        <color rgb="FF4F81BD"/>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style="medium">
        <color theme="0"/>
      </top>
      <bottom style="medium">
        <color indexed="64"/>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double">
        <color indexed="64"/>
      </bottom>
      <diagonal/>
    </border>
    <border>
      <left/>
      <right style="medium">
        <color rgb="FF4F81BD"/>
      </right>
      <top style="double">
        <color rgb="FF4F81BD"/>
      </top>
      <bottom style="medium">
        <color rgb="FF4F81BD"/>
      </bottom>
      <diagonal/>
    </border>
    <border>
      <left/>
      <right/>
      <top style="double">
        <color rgb="FF4F81BD"/>
      </top>
      <bottom style="medium">
        <color rgb="FF4F81BD"/>
      </bottom>
      <diagonal/>
    </border>
    <border>
      <left style="medium">
        <color rgb="FF4F81BD"/>
      </left>
      <right/>
      <top style="medium">
        <color rgb="FF4F81BD"/>
      </top>
      <bottom style="double">
        <color rgb="FF4F81BD"/>
      </bottom>
      <diagonal/>
    </border>
    <border>
      <left/>
      <right/>
      <top style="medium">
        <color rgb="FF4F81BD"/>
      </top>
      <bottom style="double">
        <color rgb="FF4F81BD"/>
      </bottom>
      <diagonal/>
    </border>
    <border>
      <left style="medium">
        <color rgb="FF4F81BD"/>
      </left>
      <right/>
      <top style="double">
        <color rgb="FF4F81BD"/>
      </top>
      <bottom style="double">
        <color rgb="FF4F81BD"/>
      </bottom>
      <diagonal/>
    </border>
    <border>
      <left/>
      <right/>
      <top style="double">
        <color rgb="FF4F81BD"/>
      </top>
      <bottom style="double">
        <color rgb="FF4F81BD"/>
      </bottom>
      <diagonal/>
    </border>
    <border>
      <left/>
      <right style="medium">
        <color rgb="FF4F81BD"/>
      </right>
      <top style="double">
        <color rgb="FF4F81BD"/>
      </top>
      <bottom style="double">
        <color rgb="FF4F81BD"/>
      </bottom>
      <diagonal/>
    </border>
    <border>
      <left/>
      <right/>
      <top/>
      <bottom style="double">
        <color rgb="FF4F81BD"/>
      </bottom>
      <diagonal/>
    </border>
    <border>
      <left style="medium">
        <color rgb="FF4F81BD"/>
      </left>
      <right/>
      <top style="double">
        <color rgb="FF4F81BD"/>
      </top>
      <bottom style="medium">
        <color rgb="FF4F81BD"/>
      </bottom>
      <diagonal/>
    </border>
    <border>
      <left style="medium">
        <color rgb="FF4F81BD"/>
      </left>
      <right style="medium">
        <color rgb="FF4F81BD"/>
      </right>
      <top style="medium">
        <color rgb="FF4F81BD"/>
      </top>
      <bottom style="medium">
        <color rgb="FF4F81BD"/>
      </bottom>
      <diagonal/>
    </border>
    <border>
      <left style="medium">
        <color rgb="FF4F81BD"/>
      </left>
      <right style="medium">
        <color rgb="FF4F81BD"/>
      </right>
      <top/>
      <bottom style="double">
        <color rgb="FF4F81BD"/>
      </bottom>
      <diagonal/>
    </border>
    <border>
      <left style="medium">
        <color rgb="FF4F81BD"/>
      </left>
      <right/>
      <top/>
      <bottom style="double">
        <color rgb="FF4F81BD"/>
      </bottom>
      <diagonal/>
    </border>
    <border>
      <left style="medium">
        <color rgb="FF4F81BD"/>
      </left>
      <right style="medium">
        <color rgb="FF4F81BD"/>
      </right>
      <top/>
      <bottom style="medium">
        <color rgb="FF4F81BD"/>
      </bottom>
      <diagonal/>
    </border>
    <border>
      <left style="thick">
        <color rgb="FF4F81BD"/>
      </left>
      <right/>
      <top style="thick">
        <color rgb="FF4F81BD"/>
      </top>
      <bottom style="thick">
        <color rgb="FF4F81BD"/>
      </bottom>
      <diagonal/>
    </border>
    <border>
      <left/>
      <right/>
      <top style="thick">
        <color rgb="FF4F81BD"/>
      </top>
      <bottom style="thick">
        <color rgb="FF4F81BD"/>
      </bottom>
      <diagonal/>
    </border>
    <border>
      <left/>
      <right style="thick">
        <color rgb="FF4F81BD"/>
      </right>
      <top style="thick">
        <color rgb="FF4F81BD"/>
      </top>
      <bottom style="thick">
        <color rgb="FF4F81BD"/>
      </bottom>
      <diagonal/>
    </border>
    <border>
      <left/>
      <right/>
      <top/>
      <bottom style="double">
        <color indexed="64"/>
      </bottom>
      <diagonal/>
    </border>
  </borders>
  <cellStyleXfs count="13">
    <xf numFmtId="0" fontId="0" fillId="0" borderId="0"/>
    <xf numFmtId="164" fontId="2" fillId="0" borderId="0" applyFont="0" applyFill="0" applyBorder="0" applyAlignment="0" applyProtection="0"/>
    <xf numFmtId="9" fontId="2" fillId="0" borderId="0" applyFont="0" applyFill="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7" fillId="0" borderId="0" applyNumberFormat="0" applyFill="0" applyBorder="0" applyAlignment="0" applyProtection="0"/>
    <xf numFmtId="0" fontId="14" fillId="17" borderId="31" applyNumberFormat="0" applyAlignment="0" applyProtection="0"/>
    <xf numFmtId="0" fontId="15" fillId="18" borderId="0" applyNumberFormat="0" applyBorder="0" applyAlignment="0" applyProtection="0"/>
    <xf numFmtId="0" fontId="2" fillId="19" borderId="0" applyNumberFormat="0" applyBorder="0" applyAlignment="0" applyProtection="0"/>
    <xf numFmtId="0" fontId="37" fillId="0" borderId="0" applyNumberFormat="0" applyFill="0" applyBorder="0" applyAlignment="0" applyProtection="0"/>
    <xf numFmtId="0" fontId="5" fillId="0" borderId="0" applyNumberFormat="0" applyFill="0" applyBorder="0" applyAlignment="0" applyProtection="0"/>
    <xf numFmtId="0" fontId="2" fillId="22" borderId="128" applyNumberFormat="0" applyFont="0" applyAlignment="0" applyProtection="0"/>
  </cellStyleXfs>
  <cellXfs count="525">
    <xf numFmtId="0" fontId="0" fillId="0" borderId="0" xfId="0"/>
    <xf numFmtId="14" fontId="0" fillId="0" borderId="0" xfId="0" applyNumberFormat="1"/>
    <xf numFmtId="0" fontId="0" fillId="0" borderId="1" xfId="0" applyBorder="1"/>
    <xf numFmtId="14" fontId="0" fillId="0" borderId="1" xfId="0" applyNumberFormat="1" applyBorder="1"/>
    <xf numFmtId="0" fontId="1" fillId="0" borderId="0" xfId="0" applyFont="1"/>
    <xf numFmtId="0" fontId="0" fillId="0" borderId="0" xfId="0" applyFont="1"/>
    <xf numFmtId="0" fontId="0" fillId="0" borderId="12" xfId="0" applyBorder="1"/>
    <xf numFmtId="0" fontId="0" fillId="0" borderId="13" xfId="0" applyBorder="1"/>
    <xf numFmtId="0" fontId="5" fillId="0" borderId="13" xfId="5" applyBorder="1" applyAlignment="1">
      <alignment wrapText="1"/>
    </xf>
    <xf numFmtId="0" fontId="0" fillId="14" borderId="13" xfId="0" applyFill="1" applyBorder="1"/>
    <xf numFmtId="0" fontId="7" fillId="14" borderId="13" xfId="6" applyFill="1" applyBorder="1"/>
    <xf numFmtId="0" fontId="0" fillId="14" borderId="30" xfId="0" applyFill="1" applyBorder="1"/>
    <xf numFmtId="0" fontId="7" fillId="14" borderId="30" xfId="6" applyFill="1" applyBorder="1"/>
    <xf numFmtId="0" fontId="0" fillId="0" borderId="19" xfId="0" applyBorder="1"/>
    <xf numFmtId="165" fontId="0" fillId="0" borderId="19" xfId="0" applyNumberFormat="1" applyBorder="1"/>
    <xf numFmtId="165" fontId="0" fillId="0" borderId="13" xfId="0" applyNumberFormat="1" applyBorder="1"/>
    <xf numFmtId="0" fontId="7" fillId="0" borderId="1" xfId="6" applyBorder="1"/>
    <xf numFmtId="0" fontId="0" fillId="0" borderId="24" xfId="0" applyBorder="1"/>
    <xf numFmtId="0" fontId="0" fillId="0" borderId="32" xfId="0" applyBorder="1"/>
    <xf numFmtId="0" fontId="0" fillId="0" borderId="33" xfId="0" applyBorder="1"/>
    <xf numFmtId="0" fontId="0" fillId="0" borderId="34" xfId="0" applyBorder="1"/>
    <xf numFmtId="10" fontId="0" fillId="0" borderId="34" xfId="2" applyNumberFormat="1" applyFont="1" applyBorder="1"/>
    <xf numFmtId="165" fontId="0" fillId="0" borderId="32" xfId="0" applyNumberFormat="1" applyBorder="1"/>
    <xf numFmtId="165" fontId="0" fillId="0" borderId="34" xfId="0" applyNumberFormat="1" applyBorder="1"/>
    <xf numFmtId="165" fontId="0" fillId="0" borderId="33" xfId="0" applyNumberFormat="1" applyBorder="1"/>
    <xf numFmtId="0" fontId="0" fillId="0" borderId="39" xfId="0" applyBorder="1"/>
    <xf numFmtId="0" fontId="0" fillId="0" borderId="40" xfId="0" applyBorder="1"/>
    <xf numFmtId="0" fontId="7" fillId="0" borderId="39" xfId="6" applyBorder="1"/>
    <xf numFmtId="0" fontId="0" fillId="0" borderId="41" xfId="0" applyBorder="1"/>
    <xf numFmtId="14" fontId="0" fillId="0" borderId="42" xfId="0" applyNumberFormat="1" applyBorder="1"/>
    <xf numFmtId="0" fontId="0" fillId="0" borderId="42" xfId="0" applyBorder="1"/>
    <xf numFmtId="0" fontId="0" fillId="0" borderId="43" xfId="0" applyBorder="1"/>
    <xf numFmtId="0" fontId="0" fillId="0" borderId="44" xfId="0" applyBorder="1"/>
    <xf numFmtId="14" fontId="0" fillId="2" borderId="45" xfId="0" applyNumberFormat="1" applyFill="1" applyBorder="1"/>
    <xf numFmtId="0" fontId="0" fillId="0" borderId="45" xfId="0" applyBorder="1"/>
    <xf numFmtId="0" fontId="0" fillId="0" borderId="46" xfId="0" applyFill="1" applyBorder="1"/>
    <xf numFmtId="0" fontId="15" fillId="18" borderId="47" xfId="8" applyBorder="1"/>
    <xf numFmtId="0" fontId="15" fillId="18" borderId="48" xfId="8" applyBorder="1"/>
    <xf numFmtId="14" fontId="15" fillId="18" borderId="48" xfId="8" applyNumberFormat="1" applyBorder="1"/>
    <xf numFmtId="0" fontId="15" fillId="18" borderId="49" xfId="8" applyBorder="1"/>
    <xf numFmtId="14" fontId="0" fillId="0" borderId="45" xfId="0" applyNumberFormat="1" applyBorder="1"/>
    <xf numFmtId="0" fontId="0" fillId="0" borderId="46" xfId="0" applyBorder="1"/>
    <xf numFmtId="0" fontId="0" fillId="0" borderId="36" xfId="0" applyBorder="1"/>
    <xf numFmtId="14" fontId="0" fillId="0" borderId="38" xfId="0" applyNumberFormat="1" applyBorder="1" applyAlignment="1">
      <alignment horizontal="right"/>
    </xf>
    <xf numFmtId="14" fontId="0" fillId="0" borderId="43" xfId="0" applyNumberFormat="1" applyBorder="1" applyAlignment="1">
      <alignment horizontal="right"/>
    </xf>
    <xf numFmtId="0" fontId="0" fillId="0" borderId="38" xfId="0" applyBorder="1"/>
    <xf numFmtId="0" fontId="0" fillId="0" borderId="50" xfId="0" applyBorder="1"/>
    <xf numFmtId="0" fontId="0" fillId="0" borderId="51" xfId="0" applyBorder="1"/>
    <xf numFmtId="0" fontId="14" fillId="17" borderId="53" xfId="7" applyBorder="1"/>
    <xf numFmtId="0" fontId="14" fillId="17" borderId="21" xfId="7" applyBorder="1"/>
    <xf numFmtId="0" fontId="14" fillId="17" borderId="27" xfId="7" applyBorder="1"/>
    <xf numFmtId="0" fontId="17" fillId="0" borderId="24" xfId="0" applyFont="1" applyBorder="1"/>
    <xf numFmtId="0" fontId="7" fillId="0" borderId="1" xfId="6" applyBorder="1" applyAlignment="1">
      <alignment wrapText="1"/>
    </xf>
    <xf numFmtId="0" fontId="8" fillId="0" borderId="1" xfId="6" applyFont="1" applyBorder="1"/>
    <xf numFmtId="0" fontId="9" fillId="0" borderId="1" xfId="0" applyFont="1" applyBorder="1"/>
    <xf numFmtId="0" fontId="0" fillId="0" borderId="1" xfId="0" applyBorder="1" applyAlignment="1">
      <alignment wrapText="1"/>
    </xf>
    <xf numFmtId="0" fontId="10" fillId="0" borderId="1" xfId="6" applyFont="1" applyBorder="1" applyAlignment="1">
      <alignment vertical="center" wrapText="1"/>
    </xf>
    <xf numFmtId="0" fontId="0" fillId="0" borderId="1" xfId="0" applyFont="1" applyBorder="1" applyAlignment="1">
      <alignment wrapText="1"/>
    </xf>
    <xf numFmtId="0" fontId="18" fillId="0" borderId="48" xfId="0" applyFont="1" applyBorder="1" applyAlignment="1">
      <alignment horizontal="center"/>
    </xf>
    <xf numFmtId="0" fontId="18" fillId="0" borderId="49" xfId="0" applyFont="1" applyBorder="1" applyAlignment="1">
      <alignment horizontal="center"/>
    </xf>
    <xf numFmtId="0" fontId="18" fillId="0" borderId="54" xfId="0" applyFont="1" applyBorder="1" applyAlignment="1">
      <alignment horizontal="center"/>
    </xf>
    <xf numFmtId="0" fontId="0" fillId="0" borderId="55" xfId="0" applyBorder="1"/>
    <xf numFmtId="0" fontId="18" fillId="0" borderId="35" xfId="0" applyFont="1" applyBorder="1" applyAlignment="1">
      <alignment horizontal="center"/>
    </xf>
    <xf numFmtId="0" fontId="0" fillId="0" borderId="21" xfId="0" applyFont="1" applyBorder="1" applyAlignment="1">
      <alignment horizontal="left" indent="1"/>
    </xf>
    <xf numFmtId="0" fontId="6" fillId="0" borderId="21" xfId="0" applyFont="1" applyBorder="1" applyAlignment="1">
      <alignment horizontal="left" indent="2"/>
    </xf>
    <xf numFmtId="0" fontId="4" fillId="0" borderId="21" xfId="4" applyFont="1" applyBorder="1"/>
    <xf numFmtId="0" fontId="0" fillId="0" borderId="21" xfId="0" applyFont="1" applyBorder="1" applyAlignment="1">
      <alignment horizontal="left" vertical="top" indent="1"/>
    </xf>
    <xf numFmtId="0" fontId="4" fillId="0" borderId="21" xfId="4" applyFont="1" applyBorder="1" applyAlignment="1">
      <alignment horizontal="left"/>
    </xf>
    <xf numFmtId="0" fontId="0" fillId="0" borderId="21" xfId="0" applyFont="1" applyBorder="1" applyAlignment="1">
      <alignment horizontal="left" indent="2"/>
    </xf>
    <xf numFmtId="0" fontId="4" fillId="0" borderId="53" xfId="4" applyFont="1" applyBorder="1"/>
    <xf numFmtId="0" fontId="0" fillId="0" borderId="56" xfId="0" applyBorder="1"/>
    <xf numFmtId="0" fontId="0" fillId="0" borderId="37" xfId="0" applyBorder="1"/>
    <xf numFmtId="0" fontId="8" fillId="0" borderId="40" xfId="6" applyFont="1" applyBorder="1" applyAlignment="1">
      <alignment wrapText="1"/>
    </xf>
    <xf numFmtId="0" fontId="0" fillId="0" borderId="40" xfId="0" applyBorder="1" applyAlignment="1">
      <alignment wrapText="1"/>
    </xf>
    <xf numFmtId="0" fontId="8" fillId="0" borderId="37" xfId="6" applyFont="1" applyBorder="1"/>
    <xf numFmtId="0" fontId="8" fillId="0" borderId="38" xfId="6" applyFont="1" applyBorder="1"/>
    <xf numFmtId="0" fontId="0" fillId="0" borderId="40" xfId="0" applyFont="1" applyBorder="1" applyAlignment="1">
      <alignment wrapText="1"/>
    </xf>
    <xf numFmtId="0" fontId="0" fillId="0" borderId="42" xfId="0" applyBorder="1" applyAlignment="1">
      <alignment wrapText="1"/>
    </xf>
    <xf numFmtId="0" fontId="0" fillId="0" borderId="43" xfId="0" applyFont="1" applyBorder="1" applyAlignment="1">
      <alignment wrapText="1"/>
    </xf>
    <xf numFmtId="0" fontId="0" fillId="0" borderId="0" xfId="0" applyBorder="1"/>
    <xf numFmtId="0" fontId="16" fillId="0" borderId="0" xfId="0" applyFont="1"/>
    <xf numFmtId="0" fontId="17" fillId="0" borderId="0" xfId="0" applyFont="1" applyBorder="1"/>
    <xf numFmtId="10" fontId="0" fillId="0" borderId="0" xfId="2" applyNumberFormat="1" applyFont="1" applyBorder="1"/>
    <xf numFmtId="165" fontId="0" fillId="0" borderId="0" xfId="0" applyNumberFormat="1" applyBorder="1"/>
    <xf numFmtId="0" fontId="0" fillId="0" borderId="0" xfId="0" applyAlignment="1">
      <alignment horizontal="left"/>
    </xf>
    <xf numFmtId="0" fontId="0" fillId="0" borderId="32" xfId="0" applyBorder="1" applyAlignment="1">
      <alignment horizontal="left"/>
    </xf>
    <xf numFmtId="0" fontId="0" fillId="14" borderId="19" xfId="0" applyFill="1" applyBorder="1"/>
    <xf numFmtId="0" fontId="7" fillId="14" borderId="19" xfId="6" applyFill="1" applyBorder="1"/>
    <xf numFmtId="165" fontId="0" fillId="0" borderId="19" xfId="1" applyNumberFormat="1" applyFont="1" applyBorder="1"/>
    <xf numFmtId="0" fontId="2" fillId="19" borderId="66" xfId="9" applyBorder="1"/>
    <xf numFmtId="0" fontId="0" fillId="19" borderId="64" xfId="9" applyFont="1" applyBorder="1"/>
    <xf numFmtId="165" fontId="0" fillId="0" borderId="13" xfId="1" applyNumberFormat="1" applyFont="1" applyBorder="1"/>
    <xf numFmtId="0" fontId="2" fillId="19" borderId="22" xfId="9" applyBorder="1"/>
    <xf numFmtId="0" fontId="2" fillId="19" borderId="23" xfId="9" applyBorder="1"/>
    <xf numFmtId="0" fontId="2" fillId="19" borderId="28" xfId="9" applyBorder="1"/>
    <xf numFmtId="14" fontId="2" fillId="19" borderId="29" xfId="9" applyNumberFormat="1" applyBorder="1"/>
    <xf numFmtId="0" fontId="20" fillId="0" borderId="13" xfId="0" applyFont="1" applyBorder="1"/>
    <xf numFmtId="0" fontId="0" fillId="0" borderId="25" xfId="0" applyBorder="1"/>
    <xf numFmtId="0" fontId="12" fillId="9" borderId="58" xfId="4" applyFont="1" applyFill="1" applyBorder="1" applyAlignment="1">
      <alignment horizontal="center"/>
    </xf>
    <xf numFmtId="0" fontId="13" fillId="9" borderId="58" xfId="5" applyFont="1" applyFill="1" applyBorder="1" applyAlignment="1">
      <alignment horizontal="center" wrapText="1"/>
    </xf>
    <xf numFmtId="0" fontId="0" fillId="14" borderId="61" xfId="0" applyFill="1" applyBorder="1"/>
    <xf numFmtId="0" fontId="0" fillId="14" borderId="62" xfId="0" applyFill="1" applyBorder="1"/>
    <xf numFmtId="0" fontId="0" fillId="14" borderId="22" xfId="0" applyFill="1" applyBorder="1"/>
    <xf numFmtId="0" fontId="0" fillId="14" borderId="23" xfId="0" applyFill="1" applyBorder="1"/>
    <xf numFmtId="0" fontId="0" fillId="14" borderId="28" xfId="0" applyFill="1" applyBorder="1"/>
    <xf numFmtId="0" fontId="0" fillId="14" borderId="20" xfId="0" applyFill="1" applyBorder="1"/>
    <xf numFmtId="0" fontId="0" fillId="14" borderId="29" xfId="0" applyFill="1" applyBorder="1"/>
    <xf numFmtId="165" fontId="0" fillId="15" borderId="70" xfId="0" applyNumberFormat="1" applyFill="1" applyBorder="1"/>
    <xf numFmtId="165" fontId="0" fillId="15" borderId="71" xfId="0" applyNumberFormat="1" applyFill="1" applyBorder="1"/>
    <xf numFmtId="165" fontId="0" fillId="15" borderId="72" xfId="0" applyNumberFormat="1" applyFill="1" applyBorder="1"/>
    <xf numFmtId="165" fontId="0" fillId="15" borderId="73" xfId="0" applyNumberFormat="1" applyFill="1" applyBorder="1"/>
    <xf numFmtId="165" fontId="0" fillId="15" borderId="74" xfId="0" applyNumberFormat="1" applyFill="1" applyBorder="1"/>
    <xf numFmtId="165" fontId="0" fillId="15" borderId="75" xfId="0" applyNumberFormat="1" applyFill="1" applyBorder="1"/>
    <xf numFmtId="165" fontId="0" fillId="15" borderId="76" xfId="0" applyNumberFormat="1" applyFill="1" applyBorder="1"/>
    <xf numFmtId="165" fontId="0" fillId="15" borderId="77" xfId="0" applyNumberFormat="1" applyFill="1" applyBorder="1"/>
    <xf numFmtId="165" fontId="0" fillId="15" borderId="78" xfId="0" applyNumberFormat="1" applyFill="1" applyBorder="1"/>
    <xf numFmtId="0" fontId="13" fillId="9" borderId="14" xfId="5" applyFont="1" applyFill="1" applyBorder="1" applyAlignment="1">
      <alignment wrapText="1"/>
    </xf>
    <xf numFmtId="0" fontId="13" fillId="9" borderId="79" xfId="5" applyFont="1" applyFill="1" applyBorder="1" applyAlignment="1">
      <alignment wrapText="1"/>
    </xf>
    <xf numFmtId="0" fontId="13" fillId="9" borderId="34" xfId="5" applyFont="1" applyFill="1" applyBorder="1" applyAlignment="1">
      <alignment wrapText="1"/>
    </xf>
    <xf numFmtId="0" fontId="13" fillId="9" borderId="80" xfId="5" applyFont="1" applyFill="1" applyBorder="1" applyAlignment="1">
      <alignment wrapText="1"/>
    </xf>
    <xf numFmtId="0" fontId="0" fillId="13" borderId="73" xfId="0" applyFill="1" applyBorder="1"/>
    <xf numFmtId="0" fontId="0" fillId="13" borderId="74" xfId="0" applyFill="1" applyBorder="1"/>
    <xf numFmtId="0" fontId="0" fillId="13" borderId="75" xfId="0" applyFill="1" applyBorder="1"/>
    <xf numFmtId="0" fontId="0" fillId="13" borderId="70" xfId="0" applyFill="1" applyBorder="1"/>
    <xf numFmtId="0" fontId="0" fillId="13" borderId="71" xfId="0" applyFill="1" applyBorder="1"/>
    <xf numFmtId="0" fontId="0" fillId="13" borderId="72" xfId="0" applyFill="1" applyBorder="1"/>
    <xf numFmtId="0" fontId="0" fillId="13" borderId="76" xfId="0" applyFill="1" applyBorder="1"/>
    <xf numFmtId="0" fontId="0" fillId="13" borderId="77" xfId="0" applyFill="1" applyBorder="1"/>
    <xf numFmtId="0" fontId="0" fillId="13" borderId="78" xfId="0" applyFill="1" applyBorder="1"/>
    <xf numFmtId="0" fontId="0" fillId="12" borderId="73" xfId="0" applyFill="1" applyBorder="1"/>
    <xf numFmtId="0" fontId="0" fillId="12" borderId="74" xfId="0" applyFill="1" applyBorder="1"/>
    <xf numFmtId="0" fontId="0" fillId="12" borderId="75" xfId="0" applyFill="1" applyBorder="1"/>
    <xf numFmtId="0" fontId="0" fillId="12" borderId="70" xfId="0" applyFill="1" applyBorder="1"/>
    <xf numFmtId="0" fontId="0" fillId="12" borderId="71" xfId="0" applyFill="1" applyBorder="1"/>
    <xf numFmtId="0" fontId="0" fillId="12" borderId="72" xfId="0" applyFill="1" applyBorder="1"/>
    <xf numFmtId="0" fontId="0" fillId="12" borderId="76" xfId="0" applyFill="1" applyBorder="1"/>
    <xf numFmtId="0" fontId="0" fillId="12" borderId="77" xfId="0" applyFill="1" applyBorder="1"/>
    <xf numFmtId="0" fontId="0" fillId="12" borderId="78" xfId="0" applyFill="1" applyBorder="1"/>
    <xf numFmtId="0" fontId="19" fillId="0" borderId="24" xfId="0" applyFont="1" applyBorder="1"/>
    <xf numFmtId="166" fontId="0" fillId="0" borderId="52" xfId="0" applyNumberFormat="1" applyBorder="1" applyAlignment="1">
      <alignment horizontal="left"/>
    </xf>
    <xf numFmtId="0" fontId="16" fillId="0" borderId="89" xfId="0" applyFont="1" applyBorder="1"/>
    <xf numFmtId="0" fontId="0" fillId="0" borderId="89" xfId="0" applyBorder="1"/>
    <xf numFmtId="0" fontId="1" fillId="0" borderId="53" xfId="0" applyFont="1" applyBorder="1" applyAlignment="1">
      <alignment horizontal="right"/>
    </xf>
    <xf numFmtId="0" fontId="1" fillId="0" borderId="21" xfId="0" applyFont="1" applyBorder="1" applyAlignment="1">
      <alignment horizontal="right"/>
    </xf>
    <xf numFmtId="0" fontId="1" fillId="0" borderId="27" xfId="0" applyFont="1" applyBorder="1" applyAlignment="1">
      <alignment horizontal="right"/>
    </xf>
    <xf numFmtId="0" fontId="1" fillId="0" borderId="81" xfId="0" applyFont="1" applyBorder="1" applyAlignment="1">
      <alignment horizontal="right"/>
    </xf>
    <xf numFmtId="0" fontId="1" fillId="0" borderId="35" xfId="0" applyFont="1" applyBorder="1" applyAlignment="1">
      <alignment horizontal="right"/>
    </xf>
    <xf numFmtId="0" fontId="0" fillId="0" borderId="93" xfId="0" applyBorder="1"/>
    <xf numFmtId="0" fontId="1" fillId="20" borderId="36" xfId="0" applyFont="1" applyFill="1" applyBorder="1"/>
    <xf numFmtId="0" fontId="1" fillId="20" borderId="37" xfId="0" applyFont="1" applyFill="1" applyBorder="1"/>
    <xf numFmtId="0" fontId="1" fillId="20" borderId="38" xfId="0" applyFont="1" applyFill="1" applyBorder="1"/>
    <xf numFmtId="0" fontId="0" fillId="0" borderId="40" xfId="0" applyBorder="1" applyAlignment="1">
      <alignment horizontal="center"/>
    </xf>
    <xf numFmtId="0" fontId="0" fillId="0" borderId="95" xfId="0" applyBorder="1" applyAlignment="1">
      <alignment horizontal="center"/>
    </xf>
    <xf numFmtId="0" fontId="0" fillId="0" borderId="38" xfId="0" applyBorder="1" applyAlignment="1">
      <alignment horizontal="center"/>
    </xf>
    <xf numFmtId="0" fontId="0" fillId="0" borderId="43" xfId="0" applyBorder="1" applyAlignment="1">
      <alignment horizontal="center"/>
    </xf>
    <xf numFmtId="0" fontId="1" fillId="0" borderId="91" xfId="0" applyFont="1" applyBorder="1" applyAlignment="1">
      <alignment horizontal="center"/>
    </xf>
    <xf numFmtId="0" fontId="21" fillId="21" borderId="96" xfId="0" applyFont="1" applyFill="1" applyBorder="1" applyAlignment="1">
      <alignment vertical="center" wrapText="1"/>
    </xf>
    <xf numFmtId="0" fontId="22" fillId="0" borderId="98" xfId="0" applyFont="1" applyBorder="1" applyAlignment="1">
      <alignment vertical="center" wrapText="1"/>
    </xf>
    <xf numFmtId="0" fontId="24" fillId="0" borderId="99" xfId="0" applyFont="1" applyBorder="1" applyAlignment="1">
      <alignment vertical="center" wrapText="1"/>
    </xf>
    <xf numFmtId="0" fontId="22" fillId="0" borderId="100" xfId="0" applyFont="1" applyBorder="1" applyAlignment="1">
      <alignment vertical="center" wrapText="1"/>
    </xf>
    <xf numFmtId="0" fontId="24" fillId="0" borderId="101" xfId="0" applyFont="1" applyBorder="1" applyAlignment="1">
      <alignment vertical="center" wrapText="1"/>
    </xf>
    <xf numFmtId="0" fontId="25" fillId="0" borderId="0" xfId="0" applyFont="1" applyAlignment="1">
      <alignment vertical="center"/>
    </xf>
    <xf numFmtId="0" fontId="26" fillId="21" borderId="96" xfId="0" applyFont="1" applyFill="1" applyBorder="1" applyAlignment="1">
      <alignment vertical="center"/>
    </xf>
    <xf numFmtId="0" fontId="26" fillId="21" borderId="104" xfId="0" applyFont="1" applyFill="1" applyBorder="1" applyAlignment="1">
      <alignment vertical="center" wrapText="1"/>
    </xf>
    <xf numFmtId="0" fontId="26" fillId="21" borderId="97" xfId="0" applyFont="1" applyFill="1" applyBorder="1" applyAlignment="1">
      <alignment vertical="center" wrapText="1"/>
    </xf>
    <xf numFmtId="0" fontId="22" fillId="0" borderId="98" xfId="0" applyFont="1" applyBorder="1" applyAlignment="1">
      <alignment vertical="center"/>
    </xf>
    <xf numFmtId="0" fontId="22" fillId="0" borderId="102" xfId="0" applyFont="1" applyBorder="1" applyAlignment="1">
      <alignment vertical="center"/>
    </xf>
    <xf numFmtId="0" fontId="23" fillId="0" borderId="106" xfId="0" applyFont="1" applyBorder="1" applyAlignment="1">
      <alignment vertical="center" wrapText="1"/>
    </xf>
    <xf numFmtId="0" fontId="23" fillId="0" borderId="105" xfId="0" applyFont="1" applyBorder="1" applyAlignment="1">
      <alignment vertical="center" wrapText="1"/>
    </xf>
    <xf numFmtId="0" fontId="28" fillId="0" borderId="0" xfId="0" applyFont="1" applyAlignment="1">
      <alignment vertical="center"/>
    </xf>
    <xf numFmtId="0" fontId="21" fillId="21" borderId="97" xfId="0" applyFont="1" applyFill="1" applyBorder="1" applyAlignment="1">
      <alignment horizontal="center" vertical="center" wrapText="1"/>
    </xf>
    <xf numFmtId="0" fontId="29" fillId="0" borderId="0" xfId="0" applyFont="1" applyAlignment="1">
      <alignment vertical="center"/>
    </xf>
    <xf numFmtId="0" fontId="30" fillId="0" borderId="0" xfId="0" applyFont="1" applyAlignment="1">
      <alignment horizontal="left" vertical="center" indent="5"/>
    </xf>
    <xf numFmtId="0" fontId="32" fillId="0" borderId="0" xfId="0" applyFont="1" applyAlignment="1">
      <alignment horizontal="left" vertical="center" indent="15"/>
    </xf>
    <xf numFmtId="0" fontId="1" fillId="0" borderId="0" xfId="0" applyFont="1" applyAlignment="1">
      <alignment horizontal="left"/>
    </xf>
    <xf numFmtId="0" fontId="16" fillId="0" borderId="0" xfId="0" applyFont="1" applyAlignment="1">
      <alignment horizontal="center" vertical="center"/>
    </xf>
    <xf numFmtId="0" fontId="30" fillId="0" borderId="0" xfId="0" applyFont="1" applyAlignment="1">
      <alignment vertical="center"/>
    </xf>
    <xf numFmtId="0" fontId="17" fillId="0" borderId="0" xfId="0" applyFont="1" applyAlignment="1">
      <alignment horizontal="left" vertical="center"/>
    </xf>
    <xf numFmtId="0" fontId="33" fillId="0" borderId="0" xfId="0" applyFont="1" applyAlignment="1">
      <alignment vertical="center"/>
    </xf>
    <xf numFmtId="0" fontId="34" fillId="0" borderId="0" xfId="0" applyFont="1" applyAlignment="1">
      <alignment vertical="center"/>
    </xf>
    <xf numFmtId="8" fontId="23" fillId="0" borderId="105" xfId="0" applyNumberFormat="1" applyFont="1" applyBorder="1" applyAlignment="1">
      <alignment horizontal="center" vertical="center" wrapText="1"/>
    </xf>
    <xf numFmtId="167" fontId="23" fillId="0" borderId="99" xfId="0" applyNumberFormat="1" applyFont="1" applyBorder="1" applyAlignment="1">
      <alignment horizontal="center" vertical="center" wrapText="1"/>
    </xf>
    <xf numFmtId="8" fontId="23" fillId="0" borderId="0" xfId="0" applyNumberFormat="1" applyFont="1" applyAlignment="1">
      <alignment horizontal="center" vertical="center" wrapText="1"/>
    </xf>
    <xf numFmtId="8" fontId="23" fillId="0" borderId="106" xfId="0" applyNumberFormat="1" applyFont="1" applyBorder="1" applyAlignment="1">
      <alignment horizontal="center" vertical="center" wrapText="1"/>
    </xf>
    <xf numFmtId="0" fontId="23" fillId="0" borderId="106" xfId="0" applyFont="1" applyBorder="1" applyAlignment="1">
      <alignment horizontal="center" wrapText="1"/>
    </xf>
    <xf numFmtId="167" fontId="23" fillId="0" borderId="99" xfId="0" applyNumberFormat="1" applyFont="1" applyFill="1" applyBorder="1" applyAlignment="1">
      <alignment horizontal="center" vertical="center" wrapText="1"/>
    </xf>
    <xf numFmtId="167" fontId="23" fillId="0" borderId="107" xfId="0" applyNumberFormat="1" applyFont="1" applyBorder="1" applyAlignment="1">
      <alignment horizontal="center" vertical="center" wrapText="1"/>
    </xf>
    <xf numFmtId="167" fontId="23" fillId="0" borderId="108" xfId="0" applyNumberFormat="1" applyFont="1" applyBorder="1" applyAlignment="1">
      <alignment horizontal="center" vertical="center" wrapText="1"/>
    </xf>
    <xf numFmtId="168" fontId="27" fillId="0" borderId="103" xfId="0" applyNumberFormat="1" applyFont="1" applyBorder="1" applyAlignment="1">
      <alignment horizontal="center" vertical="center" wrapText="1"/>
    </xf>
    <xf numFmtId="167" fontId="25" fillId="0" borderId="0" xfId="0" applyNumberFormat="1" applyFont="1" applyAlignment="1">
      <alignment horizontal="center"/>
    </xf>
    <xf numFmtId="164" fontId="0" fillId="0" borderId="21" xfId="1" applyFont="1" applyBorder="1" applyAlignment="1">
      <alignment horizontal="left" indent="1"/>
    </xf>
    <xf numFmtId="169" fontId="0" fillId="0" borderId="1" xfId="0" applyNumberFormat="1" applyBorder="1" applyAlignment="1">
      <alignment horizontal="center"/>
    </xf>
    <xf numFmtId="169" fontId="0" fillId="0" borderId="40" xfId="0" applyNumberFormat="1" applyBorder="1" applyAlignment="1">
      <alignment horizontal="center"/>
    </xf>
    <xf numFmtId="167" fontId="0" fillId="0" borderId="55" xfId="0" applyNumberFormat="1" applyBorder="1" applyAlignment="1">
      <alignment horizontal="center"/>
    </xf>
    <xf numFmtId="0" fontId="0" fillId="16" borderId="65" xfId="0" applyFill="1" applyBorder="1" applyAlignment="1">
      <alignment wrapText="1"/>
    </xf>
    <xf numFmtId="0" fontId="0" fillId="16" borderId="26" xfId="0" applyFill="1" applyBorder="1" applyAlignment="1">
      <alignment wrapText="1"/>
    </xf>
    <xf numFmtId="0" fontId="0" fillId="14" borderId="34" xfId="0" applyFill="1" applyBorder="1"/>
    <xf numFmtId="0" fontId="0" fillId="12" borderId="109" xfId="0" applyFill="1" applyBorder="1"/>
    <xf numFmtId="0" fontId="0" fillId="12" borderId="110" xfId="0" applyFill="1" applyBorder="1"/>
    <xf numFmtId="0" fontId="0" fillId="12" borderId="111" xfId="0" applyFill="1" applyBorder="1"/>
    <xf numFmtId="0" fontId="0" fillId="13" borderId="109" xfId="0" applyFill="1" applyBorder="1"/>
    <xf numFmtId="0" fontId="0" fillId="13" borderId="110" xfId="0" applyFill="1" applyBorder="1"/>
    <xf numFmtId="0" fontId="0" fillId="13" borderId="111" xfId="0" applyFill="1" applyBorder="1"/>
    <xf numFmtId="0" fontId="0" fillId="14" borderId="112" xfId="0" applyFill="1" applyBorder="1"/>
    <xf numFmtId="0" fontId="0" fillId="14" borderId="89" xfId="0" applyFill="1" applyBorder="1"/>
    <xf numFmtId="0" fontId="7" fillId="14" borderId="89" xfId="6" applyFill="1" applyBorder="1"/>
    <xf numFmtId="0" fontId="0" fillId="14" borderId="113" xfId="0" applyFill="1" applyBorder="1"/>
    <xf numFmtId="165" fontId="0" fillId="15" borderId="109" xfId="0" applyNumberFormat="1" applyFill="1" applyBorder="1"/>
    <xf numFmtId="165" fontId="0" fillId="15" borderId="110" xfId="0" applyNumberFormat="1" applyFill="1" applyBorder="1"/>
    <xf numFmtId="165" fontId="0" fillId="15" borderId="111" xfId="0" applyNumberFormat="1" applyFill="1" applyBorder="1"/>
    <xf numFmtId="9" fontId="0" fillId="13" borderId="110" xfId="0" applyNumberFormat="1" applyFill="1" applyBorder="1"/>
    <xf numFmtId="0" fontId="0" fillId="16" borderId="114" xfId="0" applyFill="1" applyBorder="1" applyAlignment="1">
      <alignment wrapText="1"/>
    </xf>
    <xf numFmtId="0" fontId="0" fillId="16" borderId="16" xfId="0" applyFill="1" applyBorder="1" applyAlignment="1">
      <alignment wrapText="1"/>
    </xf>
    <xf numFmtId="167" fontId="1" fillId="0" borderId="115" xfId="0" applyNumberFormat="1" applyFont="1" applyBorder="1" applyAlignment="1">
      <alignment horizontal="center"/>
    </xf>
    <xf numFmtId="0" fontId="36" fillId="0" borderId="0" xfId="0" applyFont="1" applyFill="1" applyBorder="1" applyAlignment="1">
      <alignment horizontal="center" vertical="center"/>
    </xf>
    <xf numFmtId="0" fontId="1" fillId="0" borderId="53" xfId="0" applyFont="1" applyFill="1" applyBorder="1"/>
    <xf numFmtId="170" fontId="0" fillId="0" borderId="37" xfId="0" applyNumberFormat="1" applyBorder="1"/>
    <xf numFmtId="170" fontId="0" fillId="0" borderId="38" xfId="0" applyNumberFormat="1" applyBorder="1"/>
    <xf numFmtId="0" fontId="1" fillId="0" borderId="81" xfId="0" applyFont="1" applyFill="1" applyBorder="1"/>
    <xf numFmtId="170" fontId="0" fillId="0" borderId="117" xfId="0" applyNumberFormat="1" applyBorder="1"/>
    <xf numFmtId="170" fontId="0" fillId="0" borderId="91" xfId="0" applyNumberFormat="1" applyBorder="1"/>
    <xf numFmtId="0" fontId="1" fillId="0" borderId="21" xfId="0" applyFont="1" applyFill="1" applyBorder="1"/>
    <xf numFmtId="0" fontId="0" fillId="0" borderId="119" xfId="0" applyBorder="1"/>
    <xf numFmtId="0" fontId="0" fillId="0" borderId="120" xfId="0" applyBorder="1"/>
    <xf numFmtId="14" fontId="0" fillId="0" borderId="0" xfId="0" applyNumberFormat="1" applyBorder="1"/>
    <xf numFmtId="49" fontId="6" fillId="0" borderId="21" xfId="0" applyNumberFormat="1" applyFont="1" applyBorder="1" applyAlignment="1">
      <alignment horizontal="left" indent="2"/>
    </xf>
    <xf numFmtId="49" fontId="0" fillId="0" borderId="1" xfId="0" applyNumberFormat="1" applyBorder="1"/>
    <xf numFmtId="49" fontId="0" fillId="0" borderId="40" xfId="0" applyNumberFormat="1" applyBorder="1"/>
    <xf numFmtId="49" fontId="0" fillId="0" borderId="0" xfId="0" applyNumberFormat="1"/>
    <xf numFmtId="0" fontId="4" fillId="0" borderId="121" xfId="4" applyFont="1" applyBorder="1"/>
    <xf numFmtId="0" fontId="0" fillId="0" borderId="122" xfId="0" applyBorder="1"/>
    <xf numFmtId="0" fontId="0" fillId="0" borderId="27" xfId="0" applyFont="1" applyBorder="1" applyAlignment="1">
      <alignment horizontal="left" indent="2"/>
    </xf>
    <xf numFmtId="0" fontId="7" fillId="0" borderId="117" xfId="6" applyBorder="1" applyAlignment="1">
      <alignment wrapText="1"/>
    </xf>
    <xf numFmtId="0" fontId="8" fillId="0" borderId="117" xfId="6" applyFont="1" applyBorder="1" applyAlignment="1">
      <alignment wrapText="1"/>
    </xf>
    <xf numFmtId="0" fontId="0" fillId="0" borderId="117" xfId="0" applyFont="1" applyBorder="1" applyAlignment="1">
      <alignment wrapText="1"/>
    </xf>
    <xf numFmtId="0" fontId="0" fillId="0" borderId="91" xfId="0" applyFont="1" applyBorder="1"/>
    <xf numFmtId="0" fontId="8" fillId="0" borderId="42" xfId="6" applyFont="1" applyBorder="1"/>
    <xf numFmtId="0" fontId="8" fillId="0" borderId="43" xfId="6" applyFont="1" applyBorder="1"/>
    <xf numFmtId="0" fontId="0" fillId="0" borderId="121" xfId="0" applyFont="1" applyBorder="1" applyAlignment="1">
      <alignment horizontal="left" indent="2"/>
    </xf>
    <xf numFmtId="0" fontId="4" fillId="0" borderId="35" xfId="4" applyFont="1" applyBorder="1"/>
    <xf numFmtId="0" fontId="0" fillId="13" borderId="123" xfId="0" applyFill="1" applyBorder="1"/>
    <xf numFmtId="0" fontId="0" fillId="13" borderId="124" xfId="0" applyFill="1" applyBorder="1"/>
    <xf numFmtId="0" fontId="0" fillId="13" borderId="125" xfId="0" applyFill="1" applyBorder="1"/>
    <xf numFmtId="0" fontId="0" fillId="13" borderId="126" xfId="0" applyFill="1" applyBorder="1"/>
    <xf numFmtId="0" fontId="0" fillId="0" borderId="93" xfId="9" applyFont="1" applyFill="1" applyBorder="1"/>
    <xf numFmtId="0" fontId="2" fillId="0" borderId="25" xfId="9" applyFill="1" applyBorder="1"/>
    <xf numFmtId="14" fontId="2" fillId="0" borderId="127" xfId="9" applyNumberFormat="1" applyFill="1" applyBorder="1"/>
    <xf numFmtId="0" fontId="20" fillId="0" borderId="0" xfId="0" applyFont="1" applyBorder="1"/>
    <xf numFmtId="0" fontId="0" fillId="0" borderId="53" xfId="0" applyBorder="1"/>
    <xf numFmtId="0" fontId="0" fillId="0" borderId="21" xfId="0" applyBorder="1"/>
    <xf numFmtId="0" fontId="0" fillId="0" borderId="14" xfId="0" applyBorder="1"/>
    <xf numFmtId="0" fontId="0" fillId="0" borderId="118" xfId="0" applyBorder="1"/>
    <xf numFmtId="0" fontId="16" fillId="0" borderId="118" xfId="0" applyFont="1" applyBorder="1"/>
    <xf numFmtId="0" fontId="0" fillId="0" borderId="27" xfId="0" applyBorder="1"/>
    <xf numFmtId="0" fontId="37" fillId="0" borderId="0" xfId="10"/>
    <xf numFmtId="0" fontId="5" fillId="0" borderId="4" xfId="5"/>
    <xf numFmtId="0" fontId="18" fillId="0" borderId="129" xfId="0" applyFont="1" applyBorder="1" applyAlignment="1">
      <alignment horizontal="center"/>
    </xf>
    <xf numFmtId="0" fontId="0" fillId="0" borderId="1" xfId="0" applyFont="1" applyBorder="1" applyAlignment="1">
      <alignment horizontal="left" indent="1"/>
    </xf>
    <xf numFmtId="0" fontId="0" fillId="23" borderId="1" xfId="0" applyFill="1" applyBorder="1"/>
    <xf numFmtId="0" fontId="4" fillId="0" borderId="36" xfId="4" applyBorder="1"/>
    <xf numFmtId="0" fontId="0" fillId="0" borderId="39" xfId="0" applyFill="1" applyBorder="1" applyAlignment="1">
      <alignment horizontal="left" indent="1"/>
    </xf>
    <xf numFmtId="0" fontId="4" fillId="0" borderId="39" xfId="4" applyBorder="1"/>
    <xf numFmtId="0" fontId="0" fillId="0" borderId="41" xfId="0" applyFill="1" applyBorder="1" applyAlignment="1">
      <alignment horizontal="left" indent="1"/>
    </xf>
    <xf numFmtId="0" fontId="18" fillId="0" borderId="92" xfId="0" applyFont="1" applyBorder="1" applyAlignment="1">
      <alignment horizontal="center"/>
    </xf>
    <xf numFmtId="0" fontId="0" fillId="0" borderId="0" xfId="0" applyBorder="1" applyAlignment="1">
      <alignment horizontal="left" indent="1"/>
    </xf>
    <xf numFmtId="0" fontId="0" fillId="0" borderId="0" xfId="0" applyAlignment="1">
      <alignment wrapText="1"/>
    </xf>
    <xf numFmtId="0" fontId="0" fillId="0" borderId="45" xfId="0" applyBorder="1" applyAlignment="1">
      <alignment wrapText="1"/>
    </xf>
    <xf numFmtId="0" fontId="0" fillId="0" borderId="0" xfId="0"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43" xfId="0" applyBorder="1" applyAlignment="1">
      <alignment wrapText="1"/>
    </xf>
    <xf numFmtId="0" fontId="0" fillId="0" borderId="130" xfId="0" applyFont="1" applyBorder="1" applyAlignment="1">
      <alignment horizontal="left" indent="1"/>
    </xf>
    <xf numFmtId="0" fontId="0" fillId="23" borderId="45" xfId="0" applyFont="1" applyFill="1" applyBorder="1" applyAlignment="1">
      <alignment horizontal="left" indent="1"/>
    </xf>
    <xf numFmtId="0" fontId="0" fillId="0" borderId="119" xfId="0" applyBorder="1" applyAlignment="1">
      <alignment horizontal="left" indent="1"/>
    </xf>
    <xf numFmtId="0" fontId="0" fillId="0" borderId="119" xfId="0" applyBorder="1" applyAlignment="1">
      <alignment wrapText="1"/>
    </xf>
    <xf numFmtId="0" fontId="0" fillId="23" borderId="45" xfId="0" applyFill="1" applyBorder="1"/>
    <xf numFmtId="0" fontId="0" fillId="23" borderId="119" xfId="0" applyFill="1" applyBorder="1"/>
    <xf numFmtId="0" fontId="4" fillId="0" borderId="36" xfId="4" applyFont="1" applyBorder="1"/>
    <xf numFmtId="0" fontId="0" fillId="23" borderId="37" xfId="0" applyFill="1" applyBorder="1"/>
    <xf numFmtId="0" fontId="4" fillId="0" borderId="41" xfId="4" applyFont="1" applyBorder="1"/>
    <xf numFmtId="0" fontId="0" fillId="23" borderId="42" xfId="0" applyFill="1" applyBorder="1"/>
    <xf numFmtId="0" fontId="0" fillId="0" borderId="46" xfId="0" applyBorder="1" applyAlignment="1">
      <alignment wrapText="1"/>
    </xf>
    <xf numFmtId="0" fontId="0" fillId="0" borderId="67" xfId="0" applyBorder="1" applyAlignment="1">
      <alignment horizontal="left" indent="1"/>
    </xf>
    <xf numFmtId="0" fontId="0" fillId="0" borderId="138" xfId="0" applyBorder="1" applyAlignment="1">
      <alignment horizontal="left" indent="1"/>
    </xf>
    <xf numFmtId="0" fontId="0" fillId="0" borderId="120" xfId="0" applyBorder="1" applyAlignment="1">
      <alignment wrapText="1"/>
    </xf>
    <xf numFmtId="0" fontId="0" fillId="0" borderId="39" xfId="0" applyBorder="1" applyAlignment="1">
      <alignment horizontal="left" indent="1"/>
    </xf>
    <xf numFmtId="0" fontId="0" fillId="0" borderId="139" xfId="0" applyFill="1" applyBorder="1" applyAlignment="1">
      <alignment horizontal="left" indent="1"/>
    </xf>
    <xf numFmtId="0" fontId="0" fillId="0" borderId="44" xfId="0" applyFill="1" applyBorder="1" applyAlignment="1">
      <alignment horizontal="left" indent="1"/>
    </xf>
    <xf numFmtId="0" fontId="0" fillId="0" borderId="139" xfId="0" applyBorder="1" applyAlignment="1">
      <alignment horizontal="left" indent="1"/>
    </xf>
    <xf numFmtId="0" fontId="0" fillId="0" borderId="36" xfId="0" applyFill="1" applyBorder="1" applyAlignment="1">
      <alignment horizontal="left" indent="1"/>
    </xf>
    <xf numFmtId="0" fontId="4" fillId="24" borderId="137" xfId="4" applyFont="1" applyFill="1" applyBorder="1" applyAlignment="1"/>
    <xf numFmtId="0" fontId="4" fillId="24" borderId="129" xfId="4" applyFont="1" applyFill="1" applyBorder="1" applyAlignment="1"/>
    <xf numFmtId="0" fontId="4" fillId="24" borderId="92" xfId="4" applyFont="1" applyFill="1" applyBorder="1" applyAlignment="1"/>
    <xf numFmtId="0" fontId="5" fillId="14" borderId="137" xfId="11" applyFill="1" applyBorder="1" applyAlignment="1"/>
    <xf numFmtId="0" fontId="5" fillId="14" borderId="129" xfId="11" applyFill="1" applyBorder="1" applyAlignment="1"/>
    <xf numFmtId="0" fontId="5" fillId="14" borderId="92" xfId="11" applyFill="1" applyBorder="1" applyAlignment="1"/>
    <xf numFmtId="0" fontId="4" fillId="24" borderId="133" xfId="4" applyFont="1" applyFill="1" applyBorder="1" applyAlignment="1"/>
    <xf numFmtId="0" fontId="4" fillId="24" borderId="134" xfId="4" applyFont="1" applyFill="1" applyBorder="1" applyAlignment="1"/>
    <xf numFmtId="0" fontId="4" fillId="24" borderId="82" xfId="4" applyFont="1" applyFill="1" applyBorder="1" applyAlignment="1"/>
    <xf numFmtId="0" fontId="0" fillId="0" borderId="36" xfId="0" applyBorder="1" applyAlignment="1">
      <alignment horizontal="left" indent="1"/>
    </xf>
    <xf numFmtId="168" fontId="27" fillId="0" borderId="103" xfId="0" applyNumberFormat="1" applyFont="1" applyBorder="1" applyAlignment="1">
      <alignment horizontal="center" vertical="center" wrapText="1"/>
    </xf>
    <xf numFmtId="0" fontId="0" fillId="0" borderId="59" xfId="0" applyFill="1" applyBorder="1"/>
    <xf numFmtId="0" fontId="0" fillId="0" borderId="134" xfId="0" applyFill="1" applyBorder="1"/>
    <xf numFmtId="167" fontId="0" fillId="0" borderId="40" xfId="0" applyNumberFormat="1" applyBorder="1" applyAlignment="1">
      <alignment horizontal="center"/>
    </xf>
    <xf numFmtId="0" fontId="7" fillId="0" borderId="0" xfId="6"/>
    <xf numFmtId="0" fontId="0" fillId="0" borderId="67" xfId="0" applyFont="1" applyBorder="1" applyAlignment="1">
      <alignment horizontal="left" indent="2"/>
    </xf>
    <xf numFmtId="0" fontId="4" fillId="0" borderId="138" xfId="4" applyFont="1" applyBorder="1" applyAlignment="1">
      <alignment horizontal="left"/>
    </xf>
    <xf numFmtId="0" fontId="4" fillId="0" borderId="140" xfId="4" applyFont="1" applyBorder="1"/>
    <xf numFmtId="0" fontId="0" fillId="0" borderId="68" xfId="0" applyFont="1" applyBorder="1" applyAlignment="1">
      <alignment horizontal="left" indent="2"/>
    </xf>
    <xf numFmtId="0" fontId="8" fillId="0" borderId="45" xfId="6" applyFont="1" applyBorder="1"/>
    <xf numFmtId="14" fontId="0" fillId="0" borderId="1" xfId="0" applyNumberFormat="1" applyFill="1" applyBorder="1"/>
    <xf numFmtId="0" fontId="0" fillId="0" borderId="141" xfId="0" applyBorder="1"/>
    <xf numFmtId="0" fontId="7" fillId="0" borderId="55" xfId="6" applyBorder="1"/>
    <xf numFmtId="0" fontId="1" fillId="0" borderId="142" xfId="0" applyFont="1" applyBorder="1" applyAlignment="1">
      <alignment horizontal="center"/>
    </xf>
    <xf numFmtId="0" fontId="1" fillId="0" borderId="116" xfId="0" applyFont="1" applyBorder="1" applyAlignment="1">
      <alignment horizontal="center"/>
    </xf>
    <xf numFmtId="2" fontId="1" fillId="0" borderId="117" xfId="0" applyNumberFormat="1" applyFont="1" applyBorder="1" applyAlignment="1">
      <alignment horizontal="center"/>
    </xf>
    <xf numFmtId="14" fontId="1" fillId="0" borderId="117" xfId="0" applyNumberFormat="1" applyFont="1" applyBorder="1" applyAlignment="1">
      <alignment horizontal="center"/>
    </xf>
    <xf numFmtId="0" fontId="1" fillId="0" borderId="117" xfId="0" applyFont="1" applyBorder="1" applyAlignment="1">
      <alignment horizontal="center"/>
    </xf>
    <xf numFmtId="0" fontId="0" fillId="0" borderId="143" xfId="0" applyBorder="1"/>
    <xf numFmtId="0" fontId="0" fillId="0" borderId="144" xfId="0" applyBorder="1"/>
    <xf numFmtId="14" fontId="0" fillId="0" borderId="145" xfId="0" applyNumberFormat="1" applyFill="1" applyBorder="1"/>
    <xf numFmtId="0" fontId="0" fillId="0" borderId="145" xfId="0" applyBorder="1"/>
    <xf numFmtId="0" fontId="0" fillId="0" borderId="95" xfId="0" applyBorder="1"/>
    <xf numFmtId="0" fontId="38" fillId="18" borderId="47" xfId="8" applyFont="1" applyBorder="1" applyAlignment="1">
      <alignment horizontal="center"/>
    </xf>
    <xf numFmtId="0" fontId="38" fillId="18" borderId="54" xfId="8" applyFont="1" applyBorder="1" applyAlignment="1">
      <alignment horizontal="center"/>
    </xf>
    <xf numFmtId="0" fontId="38" fillId="18" borderId="48" xfId="8" applyFont="1" applyBorder="1" applyAlignment="1">
      <alignment horizontal="center"/>
    </xf>
    <xf numFmtId="14" fontId="38" fillId="18" borderId="48" xfId="8" applyNumberFormat="1" applyFont="1" applyBorder="1" applyAlignment="1">
      <alignment horizontal="center"/>
    </xf>
    <xf numFmtId="0" fontId="38" fillId="18" borderId="49" xfId="8" applyFont="1" applyBorder="1" applyAlignment="1">
      <alignment horizontal="center"/>
    </xf>
    <xf numFmtId="171" fontId="23" fillId="0" borderId="99" xfId="0" applyNumberFormat="1" applyFont="1" applyBorder="1" applyAlignment="1">
      <alignment horizontal="center" vertical="center" wrapText="1"/>
    </xf>
    <xf numFmtId="171" fontId="0" fillId="0" borderId="0" xfId="0" applyNumberFormat="1"/>
    <xf numFmtId="0" fontId="1" fillId="2" borderId="35" xfId="0" applyFont="1" applyFill="1" applyBorder="1"/>
    <xf numFmtId="0" fontId="1" fillId="2" borderId="92" xfId="0" applyFont="1" applyFill="1" applyBorder="1"/>
    <xf numFmtId="0" fontId="39" fillId="0" borderId="0" xfId="0" applyFont="1" applyAlignment="1">
      <alignment vertical="center"/>
    </xf>
    <xf numFmtId="0" fontId="1" fillId="2" borderId="83" xfId="0" applyFont="1" applyFill="1" applyBorder="1" applyAlignment="1">
      <alignment horizontal="center"/>
    </xf>
    <xf numFmtId="0" fontId="1" fillId="2" borderId="146" xfId="0" applyFont="1" applyFill="1" applyBorder="1" applyAlignment="1">
      <alignment horizontal="center"/>
    </xf>
    <xf numFmtId="0" fontId="1" fillId="2" borderId="87" xfId="0" applyFont="1" applyFill="1" applyBorder="1" applyAlignment="1">
      <alignment horizontal="center"/>
    </xf>
    <xf numFmtId="0" fontId="1" fillId="2" borderId="147" xfId="0" applyFont="1" applyFill="1" applyBorder="1" applyAlignment="1">
      <alignment horizontal="center"/>
    </xf>
    <xf numFmtId="0" fontId="0" fillId="0" borderId="148" xfId="0" applyBorder="1"/>
    <xf numFmtId="0" fontId="0" fillId="0" borderId="90" xfId="0" applyBorder="1"/>
    <xf numFmtId="0" fontId="0" fillId="0" borderId="94" xfId="0" applyBorder="1"/>
    <xf numFmtId="0" fontId="1" fillId="0" borderId="149" xfId="0" applyFont="1" applyBorder="1" applyAlignment="1">
      <alignment horizontal="center"/>
    </xf>
    <xf numFmtId="3" fontId="23" fillId="0" borderId="99" xfId="0" applyNumberFormat="1" applyFont="1" applyBorder="1" applyAlignment="1">
      <alignment horizontal="center" vertical="center" wrapText="1"/>
    </xf>
    <xf numFmtId="171" fontId="22" fillId="0" borderId="108" xfId="0" applyNumberFormat="1" applyFont="1" applyBorder="1" applyAlignment="1">
      <alignment horizontal="center" vertical="center" wrapText="1"/>
    </xf>
    <xf numFmtId="0" fontId="0" fillId="0" borderId="151" xfId="0" applyBorder="1" applyAlignment="1">
      <alignment vertical="center" wrapText="1"/>
    </xf>
    <xf numFmtId="171" fontId="23" fillId="0" borderId="150" xfId="0" applyNumberFormat="1" applyFont="1" applyBorder="1" applyAlignment="1">
      <alignment horizontal="center" vertical="center" wrapText="1"/>
    </xf>
    <xf numFmtId="0" fontId="22" fillId="0" borderId="98" xfId="0" applyFont="1" applyBorder="1" applyAlignment="1">
      <alignment horizontal="center" vertical="center"/>
    </xf>
    <xf numFmtId="0" fontId="22" fillId="0" borderId="152" xfId="0" applyFont="1" applyBorder="1" applyAlignment="1">
      <alignment vertical="center"/>
    </xf>
    <xf numFmtId="0" fontId="23" fillId="0" borderId="153" xfId="0" applyFont="1" applyBorder="1" applyAlignment="1">
      <alignment horizontal="center" wrapText="1"/>
    </xf>
    <xf numFmtId="0" fontId="0" fillId="0" borderId="106" xfId="0" applyBorder="1" applyAlignment="1">
      <alignment vertical="center" wrapText="1"/>
    </xf>
    <xf numFmtId="0" fontId="22" fillId="0" borderId="154" xfId="0" applyFont="1" applyBorder="1" applyAlignment="1">
      <alignment horizontal="center" vertical="center"/>
    </xf>
    <xf numFmtId="0" fontId="1" fillId="0" borderId="155" xfId="0" applyFont="1" applyBorder="1" applyAlignment="1">
      <alignment horizontal="center" vertical="center" wrapText="1"/>
    </xf>
    <xf numFmtId="167" fontId="22" fillId="0" borderId="156" xfId="0" applyNumberFormat="1" applyFont="1" applyBorder="1" applyAlignment="1">
      <alignment horizontal="center" vertical="center" wrapText="1"/>
    </xf>
    <xf numFmtId="171" fontId="1" fillId="2" borderId="85" xfId="0" applyNumberFormat="1" applyFont="1" applyFill="1" applyBorder="1" applyAlignment="1">
      <alignment horizontal="center"/>
    </xf>
    <xf numFmtId="171" fontId="1" fillId="0" borderId="149" xfId="0" applyNumberFormat="1" applyFont="1" applyBorder="1" applyAlignment="1">
      <alignment horizontal="center"/>
    </xf>
    <xf numFmtId="171" fontId="0" fillId="0" borderId="0" xfId="0" applyNumberFormat="1" applyAlignment="1">
      <alignment horizontal="center"/>
    </xf>
    <xf numFmtId="171" fontId="0" fillId="0" borderId="40" xfId="0" applyNumberFormat="1" applyBorder="1" applyAlignment="1">
      <alignment horizontal="center"/>
    </xf>
    <xf numFmtId="0" fontId="1" fillId="2" borderId="59" xfId="0" applyFont="1" applyFill="1" applyBorder="1" applyAlignment="1">
      <alignment horizontal="center"/>
    </xf>
    <xf numFmtId="171" fontId="1" fillId="2" borderId="87" xfId="0" applyNumberFormat="1" applyFont="1" applyFill="1" applyBorder="1" applyAlignment="1">
      <alignment horizontal="center"/>
    </xf>
    <xf numFmtId="171" fontId="0" fillId="0" borderId="37" xfId="0" applyNumberFormat="1" applyBorder="1" applyAlignment="1">
      <alignment horizontal="center"/>
    </xf>
    <xf numFmtId="171" fontId="0" fillId="0" borderId="1" xfId="0" applyNumberFormat="1" applyBorder="1" applyAlignment="1">
      <alignment horizontal="center"/>
    </xf>
    <xf numFmtId="171" fontId="0" fillId="0" borderId="42" xfId="0" applyNumberFormat="1" applyBorder="1" applyAlignment="1">
      <alignment horizontal="center"/>
    </xf>
    <xf numFmtId="171" fontId="22" fillId="0" borderId="157" xfId="0" applyNumberFormat="1" applyFont="1" applyBorder="1" applyAlignment="1">
      <alignment horizontal="center" vertical="center" wrapText="1"/>
    </xf>
    <xf numFmtId="0" fontId="22" fillId="0" borderId="158" xfId="0" applyFont="1" applyBorder="1" applyAlignment="1">
      <alignment horizontal="center" vertical="center"/>
    </xf>
    <xf numFmtId="171" fontId="23" fillId="0" borderId="153" xfId="0" applyNumberFormat="1" applyFont="1" applyBorder="1" applyAlignment="1">
      <alignment horizontal="center" vertical="center" wrapText="1"/>
    </xf>
    <xf numFmtId="0" fontId="34" fillId="0" borderId="0" xfId="0" applyFont="1" applyAlignment="1">
      <alignment horizontal="left" vertical="center"/>
    </xf>
    <xf numFmtId="0" fontId="0" fillId="0" borderId="46" xfId="0" applyBorder="1" applyAlignment="1">
      <alignment horizontal="center"/>
    </xf>
    <xf numFmtId="0" fontId="0" fillId="0" borderId="91" xfId="0" applyBorder="1" applyAlignment="1">
      <alignment horizontal="center"/>
    </xf>
    <xf numFmtId="0" fontId="1" fillId="0" borderId="47" xfId="0" applyFont="1" applyBorder="1" applyAlignment="1">
      <alignment horizontal="center" vertical="center" wrapText="1"/>
    </xf>
    <xf numFmtId="0" fontId="1" fillId="0" borderId="48" xfId="0" applyFont="1" applyBorder="1" applyAlignment="1">
      <alignment horizontal="center" vertical="center" wrapText="1"/>
    </xf>
    <xf numFmtId="0" fontId="1" fillId="0" borderId="49" xfId="0" applyFont="1" applyBorder="1" applyAlignment="1">
      <alignment horizontal="center" vertical="center" wrapText="1"/>
    </xf>
    <xf numFmtId="0" fontId="0" fillId="0" borderId="0" xfId="0" applyAlignment="1">
      <alignment vertical="center" wrapText="1"/>
    </xf>
    <xf numFmtId="2" fontId="16" fillId="0" borderId="0" xfId="0" applyNumberFormat="1" applyFont="1" applyAlignment="1">
      <alignment vertical="center"/>
    </xf>
    <xf numFmtId="2" fontId="16" fillId="0" borderId="0" xfId="0" applyNumberFormat="1" applyFont="1" applyAlignment="1"/>
    <xf numFmtId="171" fontId="23" fillId="0" borderId="159" xfId="0" applyNumberFormat="1" applyFont="1" applyBorder="1" applyAlignment="1">
      <alignment horizontal="left" vertical="center" wrapText="1"/>
    </xf>
    <xf numFmtId="171" fontId="22" fillId="0" borderId="160" xfId="0" applyNumberFormat="1" applyFont="1" applyBorder="1" applyAlignment="1">
      <alignment horizontal="center" vertical="center" wrapText="1"/>
    </xf>
    <xf numFmtId="171" fontId="22" fillId="0" borderId="161" xfId="0" applyNumberFormat="1" applyFont="1" applyBorder="1" applyAlignment="1">
      <alignment horizontal="center" vertical="center" wrapText="1"/>
    </xf>
    <xf numFmtId="171" fontId="23" fillId="0" borderId="162" xfId="0" applyNumberFormat="1" applyFont="1" applyBorder="1" applyAlignment="1">
      <alignment horizontal="left" vertical="center" wrapText="1"/>
    </xf>
    <xf numFmtId="3" fontId="23" fillId="0" borderId="103" xfId="0" applyNumberFormat="1" applyFont="1" applyBorder="1" applyAlignment="1">
      <alignment horizontal="center" vertical="center" wrapText="1"/>
    </xf>
    <xf numFmtId="171" fontId="23" fillId="0" borderId="103" xfId="0" applyNumberFormat="1" applyFont="1" applyBorder="1" applyAlignment="1">
      <alignment horizontal="center" vertical="center" wrapText="1"/>
    </xf>
    <xf numFmtId="0" fontId="21" fillId="21" borderId="163" xfId="0" applyFont="1" applyFill="1" applyBorder="1" applyAlignment="1">
      <alignment horizontal="center" vertical="center" wrapText="1"/>
    </xf>
    <xf numFmtId="0" fontId="21" fillId="21" borderId="164" xfId="0" applyFont="1" applyFill="1" applyBorder="1" applyAlignment="1">
      <alignment horizontal="center" vertical="center" wrapText="1"/>
    </xf>
    <xf numFmtId="0" fontId="26" fillId="21" borderId="164" xfId="0" applyFont="1" applyFill="1" applyBorder="1" applyAlignment="1">
      <alignment horizontal="center" vertical="center" wrapText="1"/>
    </xf>
    <xf numFmtId="0" fontId="26" fillId="21" borderId="165" xfId="0" applyFont="1" applyFill="1" applyBorder="1" applyAlignment="1">
      <alignment horizontal="center" vertical="center" wrapText="1"/>
    </xf>
    <xf numFmtId="172" fontId="0" fillId="0" borderId="21" xfId="0" applyNumberFormat="1" applyFont="1" applyBorder="1" applyAlignment="1">
      <alignment horizontal="left" indent="1"/>
    </xf>
    <xf numFmtId="172" fontId="0" fillId="0" borderId="1" xfId="0" applyNumberFormat="1" applyBorder="1"/>
    <xf numFmtId="172" fontId="0" fillId="0" borderId="1" xfId="0" applyNumberFormat="1" applyBorder="1" applyAlignment="1">
      <alignment horizontal="left"/>
    </xf>
    <xf numFmtId="172" fontId="0" fillId="0" borderId="40" xfId="0" applyNumberFormat="1" applyBorder="1"/>
    <xf numFmtId="172" fontId="0" fillId="0" borderId="0" xfId="0" applyNumberFormat="1"/>
    <xf numFmtId="14" fontId="0" fillId="0" borderId="37" xfId="0" applyNumberFormat="1" applyBorder="1"/>
    <xf numFmtId="0" fontId="7" fillId="0" borderId="0" xfId="6" applyAlignment="1">
      <alignment horizontal="left" vertical="center" indent="1"/>
    </xf>
    <xf numFmtId="0" fontId="7" fillId="0" borderId="0" xfId="6" applyAlignment="1">
      <alignment vertical="center"/>
    </xf>
    <xf numFmtId="0" fontId="40" fillId="0" borderId="0" xfId="0" applyFont="1"/>
    <xf numFmtId="0" fontId="41"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7" fillId="0" borderId="0" xfId="6" applyAlignment="1">
      <alignment horizontal="left" vertical="center" indent="2"/>
    </xf>
    <xf numFmtId="0" fontId="0" fillId="0" borderId="0" xfId="0" applyAlignment="1">
      <alignment horizontal="left" vertical="center" indent="3"/>
    </xf>
    <xf numFmtId="0" fontId="42" fillId="0" borderId="0" xfId="0" applyFont="1" applyAlignment="1">
      <alignment vertical="center"/>
    </xf>
    <xf numFmtId="0" fontId="40" fillId="0" borderId="0" xfId="0" applyFont="1" applyAlignment="1">
      <alignment horizontal="left" vertical="center" indent="3"/>
    </xf>
    <xf numFmtId="0" fontId="7" fillId="0" borderId="0" xfId="6" applyAlignment="1">
      <alignment horizontal="left" vertical="center" indent="3"/>
    </xf>
    <xf numFmtId="0" fontId="43" fillId="0" borderId="0" xfId="0" applyFont="1" applyAlignment="1">
      <alignment vertical="center"/>
    </xf>
    <xf numFmtId="10" fontId="40" fillId="0" borderId="0" xfId="0" applyNumberFormat="1" applyFont="1"/>
    <xf numFmtId="10" fontId="40" fillId="0" borderId="0" xfId="0" applyNumberFormat="1" applyFont="1" applyAlignment="1">
      <alignment horizontal="left" vertical="center" indent="1"/>
    </xf>
    <xf numFmtId="4" fontId="40" fillId="0" borderId="0" xfId="0" applyNumberFormat="1" applyFont="1"/>
    <xf numFmtId="2" fontId="0" fillId="0" borderId="0" xfId="0" applyNumberFormat="1"/>
    <xf numFmtId="173" fontId="25" fillId="0" borderId="0" xfId="0" applyNumberFormat="1" applyFont="1" applyAlignment="1">
      <alignment horizontal="center"/>
    </xf>
    <xf numFmtId="165" fontId="0" fillId="0" borderId="0" xfId="0" applyNumberFormat="1"/>
    <xf numFmtId="0" fontId="1" fillId="0" borderId="166" xfId="0" applyFont="1" applyBorder="1" applyAlignment="1">
      <alignment horizontal="center"/>
    </xf>
    <xf numFmtId="171" fontId="0" fillId="0" borderId="94" xfId="0" applyNumberFormat="1" applyBorder="1" applyAlignment="1">
      <alignment horizontal="center"/>
    </xf>
    <xf numFmtId="171" fontId="0" fillId="0" borderId="52" xfId="0" applyNumberFormat="1" applyBorder="1" applyAlignment="1">
      <alignment horizontal="center"/>
    </xf>
    <xf numFmtId="171" fontId="0" fillId="0" borderId="119" xfId="0" applyNumberFormat="1" applyBorder="1" applyAlignment="1">
      <alignment horizontal="center"/>
    </xf>
    <xf numFmtId="0" fontId="44" fillId="0" borderId="1" xfId="0" applyFont="1" applyBorder="1" applyAlignment="1">
      <alignment horizontal="left" vertical="top"/>
    </xf>
    <xf numFmtId="14" fontId="0" fillId="0" borderId="36" xfId="0" applyNumberFormat="1" applyBorder="1"/>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0" fillId="0" borderId="82" xfId="0" applyBorder="1" applyAlignment="1">
      <alignment horizontal="left"/>
    </xf>
    <xf numFmtId="9" fontId="0" fillId="0" borderId="92" xfId="0" applyNumberFormat="1" applyBorder="1" applyAlignment="1">
      <alignment horizontal="left"/>
    </xf>
    <xf numFmtId="0" fontId="1" fillId="0" borderId="118" xfId="0" applyFont="1" applyBorder="1"/>
    <xf numFmtId="16" fontId="0" fillId="13" borderId="110" xfId="0" applyNumberFormat="1" applyFill="1" applyBorder="1"/>
    <xf numFmtId="0" fontId="45" fillId="0" borderId="0" xfId="0" applyFont="1" applyAlignment="1">
      <alignment vertical="center"/>
    </xf>
    <xf numFmtId="0" fontId="45" fillId="0" borderId="0" xfId="0" applyFont="1"/>
    <xf numFmtId="0" fontId="1" fillId="2" borderId="0" xfId="0" applyFont="1" applyFill="1"/>
    <xf numFmtId="0" fontId="18" fillId="0" borderId="48" xfId="0" applyFont="1" applyBorder="1" applyAlignment="1">
      <alignment horizontal="left"/>
    </xf>
    <xf numFmtId="0" fontId="0" fillId="0" borderId="56" xfId="0" applyBorder="1" applyAlignment="1">
      <alignment horizontal="left"/>
    </xf>
    <xf numFmtId="0" fontId="7" fillId="0" borderId="0" xfId="6" applyAlignment="1">
      <alignment horizontal="left"/>
    </xf>
    <xf numFmtId="0" fontId="8" fillId="0" borderId="55" xfId="6" applyFont="1" applyBorder="1" applyAlignment="1">
      <alignment horizontal="left"/>
    </xf>
    <xf numFmtId="49" fontId="0" fillId="0" borderId="55" xfId="0" applyNumberFormat="1" applyBorder="1" applyAlignment="1">
      <alignment horizontal="left"/>
    </xf>
    <xf numFmtId="0" fontId="0" fillId="0" borderId="55" xfId="0" applyBorder="1" applyAlignment="1">
      <alignment horizontal="left"/>
    </xf>
    <xf numFmtId="172" fontId="0" fillId="0" borderId="55" xfId="0" applyNumberFormat="1" applyBorder="1" applyAlignment="1">
      <alignment horizontal="left"/>
    </xf>
    <xf numFmtId="169" fontId="0" fillId="0" borderId="55" xfId="0" applyNumberFormat="1" applyBorder="1" applyAlignment="1">
      <alignment horizontal="left"/>
    </xf>
    <xf numFmtId="167" fontId="0" fillId="0" borderId="55" xfId="0" applyNumberFormat="1" applyBorder="1" applyAlignment="1">
      <alignment horizontal="left"/>
    </xf>
    <xf numFmtId="0" fontId="0" fillId="2" borderId="55" xfId="0" applyFill="1" applyBorder="1" applyAlignment="1">
      <alignment horizontal="left"/>
    </xf>
    <xf numFmtId="0" fontId="0" fillId="2" borderId="0" xfId="0" applyFont="1" applyFill="1" applyAlignment="1">
      <alignment horizontal="left"/>
    </xf>
    <xf numFmtId="0" fontId="0" fillId="0" borderId="1" xfId="0" applyBorder="1" applyAlignment="1">
      <alignment horizontal="left"/>
    </xf>
    <xf numFmtId="0" fontId="7" fillId="0" borderId="1" xfId="6" applyBorder="1" applyAlignment="1">
      <alignment horizontal="left"/>
    </xf>
    <xf numFmtId="0" fontId="7" fillId="2" borderId="1" xfId="6" applyFill="1" applyBorder="1" applyAlignment="1">
      <alignment horizontal="left"/>
    </xf>
    <xf numFmtId="0" fontId="2" fillId="0" borderId="1" xfId="0" applyFont="1" applyBorder="1" applyAlignment="1">
      <alignment horizontal="left"/>
    </xf>
    <xf numFmtId="0" fontId="2" fillId="0" borderId="141" xfId="0" applyFont="1" applyBorder="1" applyAlignment="1">
      <alignment horizontal="left"/>
    </xf>
    <xf numFmtId="0" fontId="7" fillId="0" borderId="116" xfId="6" applyBorder="1" applyAlignment="1">
      <alignment horizontal="left" wrapText="1"/>
    </xf>
    <xf numFmtId="170" fontId="0" fillId="0" borderId="56" xfId="0" applyNumberFormat="1" applyBorder="1" applyAlignment="1">
      <alignment horizontal="left"/>
    </xf>
    <xf numFmtId="170" fontId="0" fillId="0" borderId="116" xfId="0" applyNumberFormat="1" applyBorder="1" applyAlignment="1">
      <alignment horizontal="left"/>
    </xf>
    <xf numFmtId="0" fontId="47" fillId="2" borderId="0" xfId="0" applyFont="1" applyFill="1" applyAlignment="1">
      <alignment horizontal="left" vertical="center"/>
    </xf>
    <xf numFmtId="0" fontId="46" fillId="2" borderId="0" xfId="0" applyFont="1" applyFill="1" applyAlignment="1">
      <alignment horizontal="left" vertical="center"/>
    </xf>
    <xf numFmtId="0" fontId="46" fillId="2" borderId="0" xfId="0" applyFont="1" applyFill="1" applyAlignment="1">
      <alignment horizontal="left" vertical="center" wrapText="1"/>
    </xf>
    <xf numFmtId="0" fontId="49" fillId="0" borderId="1" xfId="0" applyFont="1" applyBorder="1"/>
    <xf numFmtId="0" fontId="0" fillId="0" borderId="56" xfId="0" applyFont="1" applyBorder="1" applyAlignment="1">
      <alignment horizontal="left"/>
    </xf>
    <xf numFmtId="0" fontId="0" fillId="0" borderId="57" xfId="0" applyFont="1" applyBorder="1" applyAlignment="1">
      <alignment horizontal="left"/>
    </xf>
    <xf numFmtId="0" fontId="46" fillId="2" borderId="0" xfId="0" applyFont="1" applyFill="1" applyAlignment="1">
      <alignment vertical="center"/>
    </xf>
    <xf numFmtId="0" fontId="1" fillId="2" borderId="1" xfId="0" applyFont="1" applyFill="1" applyBorder="1" applyAlignment="1">
      <alignment horizontal="left"/>
    </xf>
    <xf numFmtId="0" fontId="47" fillId="2" borderId="0" xfId="0" applyFont="1" applyFill="1" applyAlignment="1">
      <alignment horizontal="left" vertical="center" wrapText="1"/>
    </xf>
    <xf numFmtId="0" fontId="0" fillId="0" borderId="130" xfId="0" applyFont="1" applyBorder="1" applyAlignment="1">
      <alignment horizontal="left" indent="2"/>
    </xf>
    <xf numFmtId="0" fontId="0" fillId="0" borderId="141" xfId="0" applyFont="1" applyBorder="1" applyAlignment="1">
      <alignment horizontal="left"/>
    </xf>
    <xf numFmtId="0" fontId="4" fillId="0" borderId="0" xfId="4" applyBorder="1" applyAlignment="1">
      <alignment horizontal="left"/>
    </xf>
    <xf numFmtId="165" fontId="13" fillId="11" borderId="10" xfId="1" applyNumberFormat="1" applyFont="1" applyFill="1" applyBorder="1" applyAlignment="1">
      <alignment horizontal="left" wrapText="1"/>
    </xf>
    <xf numFmtId="165" fontId="13" fillId="11" borderId="20" xfId="1" applyNumberFormat="1" applyFont="1" applyFill="1" applyBorder="1" applyAlignment="1">
      <alignment horizontal="left" wrapText="1"/>
    </xf>
    <xf numFmtId="0" fontId="11" fillId="0" borderId="58" xfId="3" applyFont="1" applyBorder="1" applyAlignment="1">
      <alignment horizontal="center"/>
    </xf>
    <xf numFmtId="0" fontId="11" fillId="0" borderId="14" xfId="3" applyFont="1" applyBorder="1" applyAlignment="1">
      <alignment horizontal="center"/>
    </xf>
    <xf numFmtId="0" fontId="11" fillId="0" borderId="81" xfId="3" applyFont="1" applyBorder="1" applyAlignment="1">
      <alignment horizontal="center"/>
    </xf>
    <xf numFmtId="0" fontId="12" fillId="3" borderId="9" xfId="4" applyFont="1" applyFill="1" applyBorder="1" applyAlignment="1">
      <alignment horizontal="center"/>
    </xf>
    <xf numFmtId="0" fontId="12" fillId="3" borderId="59" xfId="4" applyFont="1" applyFill="1" applyBorder="1" applyAlignment="1">
      <alignment horizontal="center"/>
    </xf>
    <xf numFmtId="0" fontId="12" fillId="3" borderId="11" xfId="4" applyFont="1" applyFill="1" applyBorder="1" applyAlignment="1">
      <alignment horizontal="center"/>
    </xf>
    <xf numFmtId="0" fontId="12" fillId="4" borderId="6" xfId="4" applyFont="1" applyFill="1" applyBorder="1" applyAlignment="1">
      <alignment horizontal="center"/>
    </xf>
    <xf numFmtId="0" fontId="12" fillId="4" borderId="60" xfId="4" applyFont="1" applyFill="1" applyBorder="1" applyAlignment="1">
      <alignment horizontal="center"/>
    </xf>
    <xf numFmtId="0" fontId="12" fillId="4" borderId="8" xfId="4" applyFont="1" applyFill="1" applyBorder="1" applyAlignment="1">
      <alignment horizontal="center"/>
    </xf>
    <xf numFmtId="0" fontId="12" fillId="4" borderId="7" xfId="4" applyFont="1" applyFill="1" applyBorder="1" applyAlignment="1">
      <alignment horizontal="center"/>
    </xf>
    <xf numFmtId="0" fontId="12" fillId="5" borderId="9" xfId="4" applyFont="1" applyFill="1" applyBorder="1" applyAlignment="1">
      <alignment horizontal="center"/>
    </xf>
    <xf numFmtId="0" fontId="12" fillId="5" borderId="10" xfId="4" applyFont="1" applyFill="1" applyBorder="1" applyAlignment="1">
      <alignment horizontal="center"/>
    </xf>
    <xf numFmtId="0" fontId="12" fillId="5" borderId="11" xfId="4" applyFont="1" applyFill="1" applyBorder="1" applyAlignment="1">
      <alignment horizontal="center"/>
    </xf>
    <xf numFmtId="0" fontId="12" fillId="6" borderId="9" xfId="4" applyFont="1" applyFill="1" applyBorder="1" applyAlignment="1">
      <alignment horizontal="center"/>
    </xf>
    <xf numFmtId="0" fontId="12" fillId="6" borderId="10" xfId="4" applyFont="1" applyFill="1" applyBorder="1" applyAlignment="1">
      <alignment horizontal="center"/>
    </xf>
    <xf numFmtId="0" fontId="12" fillId="6" borderId="11" xfId="4" applyFont="1" applyFill="1" applyBorder="1" applyAlignment="1">
      <alignment horizontal="center"/>
    </xf>
    <xf numFmtId="0" fontId="13" fillId="11" borderId="10" xfId="5" applyFont="1" applyFill="1" applyBorder="1" applyAlignment="1">
      <alignment horizontal="left" wrapText="1"/>
    </xf>
    <xf numFmtId="0" fontId="13" fillId="11" borderId="20" xfId="5" applyFont="1" applyFill="1" applyBorder="1" applyAlignment="1">
      <alignment horizontal="left" wrapText="1"/>
    </xf>
    <xf numFmtId="165" fontId="13" fillId="11" borderId="11" xfId="5" applyNumberFormat="1" applyFont="1" applyFill="1" applyBorder="1" applyAlignment="1">
      <alignment horizontal="left" wrapText="1"/>
    </xf>
    <xf numFmtId="165" fontId="13" fillId="11" borderId="18" xfId="5" applyNumberFormat="1" applyFont="1" applyFill="1" applyBorder="1" applyAlignment="1">
      <alignment horizontal="left" wrapText="1"/>
    </xf>
    <xf numFmtId="0" fontId="11" fillId="0" borderId="58" xfId="3" applyFont="1" applyBorder="1" applyAlignment="1">
      <alignment horizontal="center" wrapText="1"/>
    </xf>
    <xf numFmtId="0" fontId="0" fillId="0" borderId="14" xfId="0" applyBorder="1" applyAlignment="1">
      <alignment horizontal="center" wrapText="1"/>
    </xf>
    <xf numFmtId="0" fontId="0" fillId="0" borderId="81" xfId="0" applyBorder="1" applyAlignment="1">
      <alignment horizontal="center" wrapText="1"/>
    </xf>
    <xf numFmtId="0" fontId="0" fillId="0" borderId="68" xfId="0" applyBorder="1" applyAlignment="1"/>
    <xf numFmtId="0" fontId="0" fillId="0" borderId="57" xfId="0" applyBorder="1" applyAlignment="1"/>
    <xf numFmtId="0" fontId="13" fillId="8" borderId="85" xfId="5" applyFont="1" applyFill="1" applyBorder="1" applyAlignment="1">
      <alignment horizontal="center" wrapText="1"/>
    </xf>
    <xf numFmtId="0" fontId="13" fillId="8" borderId="86" xfId="5" applyFont="1" applyFill="1" applyBorder="1" applyAlignment="1">
      <alignment horizontal="center" wrapText="1"/>
    </xf>
    <xf numFmtId="0" fontId="13" fillId="8" borderId="87" xfId="5" applyFont="1" applyFill="1" applyBorder="1" applyAlignment="1">
      <alignment horizontal="center" wrapText="1"/>
    </xf>
    <xf numFmtId="0" fontId="13" fillId="8" borderId="88" xfId="5" applyFont="1" applyFill="1" applyBorder="1" applyAlignment="1">
      <alignment horizontal="center" wrapText="1"/>
    </xf>
    <xf numFmtId="0" fontId="13" fillId="8" borderId="83" xfId="5" applyFont="1" applyFill="1" applyBorder="1" applyAlignment="1">
      <alignment horizontal="center" wrapText="1"/>
    </xf>
    <xf numFmtId="0" fontId="13" fillId="8" borderId="84" xfId="5" applyFont="1" applyFill="1" applyBorder="1" applyAlignment="1">
      <alignment horizontal="center" wrapText="1"/>
    </xf>
    <xf numFmtId="0" fontId="0" fillId="0" borderId="90" xfId="0" applyBorder="1" applyAlignment="1"/>
    <xf numFmtId="0" fontId="0" fillId="0" borderId="55" xfId="0" applyBorder="1" applyAlignment="1"/>
    <xf numFmtId="0" fontId="1" fillId="0" borderId="94" xfId="0" applyFont="1" applyBorder="1" applyAlignment="1">
      <alignment horizontal="center"/>
    </xf>
    <xf numFmtId="0" fontId="1" fillId="0" borderId="57" xfId="0" applyFont="1" applyBorder="1" applyAlignment="1">
      <alignment horizontal="center"/>
    </xf>
    <xf numFmtId="0" fontId="13" fillId="9" borderId="63" xfId="5" applyFont="1" applyFill="1" applyBorder="1" applyAlignment="1">
      <alignment horizontal="center" wrapText="1"/>
    </xf>
    <xf numFmtId="0" fontId="13" fillId="9" borderId="15" xfId="5" applyFont="1" applyFill="1" applyBorder="1" applyAlignment="1">
      <alignment horizontal="center" wrapText="1"/>
    </xf>
    <xf numFmtId="0" fontId="13" fillId="9" borderId="69" xfId="5" applyFont="1" applyFill="1" applyBorder="1" applyAlignment="1">
      <alignment horizontal="center" wrapText="1"/>
    </xf>
    <xf numFmtId="0" fontId="0" fillId="0" borderId="67" xfId="0" applyBorder="1" applyAlignment="1"/>
    <xf numFmtId="0" fontId="12" fillId="7" borderId="5" xfId="4" applyFont="1" applyFill="1" applyBorder="1" applyAlignment="1">
      <alignment horizontal="center"/>
    </xf>
    <xf numFmtId="0" fontId="12" fillId="7" borderId="14" xfId="4" applyFont="1" applyFill="1" applyBorder="1" applyAlignment="1">
      <alignment horizontal="center"/>
    </xf>
    <xf numFmtId="0" fontId="12" fillId="7" borderId="16" xfId="4" applyFont="1" applyFill="1" applyBorder="1" applyAlignment="1">
      <alignment horizontal="center"/>
    </xf>
    <xf numFmtId="0" fontId="13" fillId="9" borderId="58" xfId="5" applyFont="1" applyFill="1" applyBorder="1" applyAlignment="1">
      <alignment horizontal="left" wrapText="1"/>
    </xf>
    <xf numFmtId="0" fontId="13" fillId="9" borderId="14" xfId="5" applyFont="1" applyFill="1" applyBorder="1" applyAlignment="1">
      <alignment horizontal="left" wrapText="1"/>
    </xf>
    <xf numFmtId="0" fontId="13" fillId="10" borderId="9" xfId="5" applyFont="1" applyFill="1" applyBorder="1" applyAlignment="1">
      <alignment horizontal="left" wrapText="1"/>
    </xf>
    <xf numFmtId="0" fontId="13" fillId="10" borderId="17" xfId="5" applyFont="1" applyFill="1" applyBorder="1" applyAlignment="1">
      <alignment horizontal="left" wrapText="1"/>
    </xf>
    <xf numFmtId="0" fontId="13" fillId="10" borderId="10" xfId="5" applyFont="1" applyFill="1" applyBorder="1" applyAlignment="1">
      <alignment horizontal="left" wrapText="1"/>
    </xf>
    <xf numFmtId="0" fontId="13" fillId="10" borderId="20" xfId="5" applyFont="1" applyFill="1" applyBorder="1" applyAlignment="1">
      <alignment horizontal="left" wrapText="1"/>
    </xf>
    <xf numFmtId="0" fontId="13" fillId="10" borderId="11" xfId="5" applyFont="1" applyFill="1" applyBorder="1" applyAlignment="1">
      <alignment horizontal="left" wrapText="1"/>
    </xf>
    <xf numFmtId="0" fontId="13" fillId="10" borderId="18" xfId="5" applyFont="1" applyFill="1" applyBorder="1" applyAlignment="1">
      <alignment horizontal="left" wrapText="1"/>
    </xf>
    <xf numFmtId="165" fontId="13" fillId="11" borderId="9" xfId="5" applyNumberFormat="1" applyFont="1" applyFill="1" applyBorder="1" applyAlignment="1">
      <alignment horizontal="left" wrapText="1"/>
    </xf>
    <xf numFmtId="165" fontId="13" fillId="11" borderId="17" xfId="5" applyNumberFormat="1" applyFont="1" applyFill="1" applyBorder="1" applyAlignment="1">
      <alignment horizontal="left" wrapText="1"/>
    </xf>
    <xf numFmtId="0" fontId="30" fillId="0" borderId="0" xfId="0" applyFont="1" applyAlignment="1">
      <alignment vertical="center" wrapText="1"/>
    </xf>
    <xf numFmtId="0" fontId="0" fillId="0" borderId="0" xfId="0" applyAlignment="1">
      <alignment wrapText="1"/>
    </xf>
    <xf numFmtId="0" fontId="0" fillId="0" borderId="0" xfId="0" applyAlignment="1"/>
    <xf numFmtId="0" fontId="16" fillId="0" borderId="0" xfId="0" applyFont="1" applyAlignment="1">
      <alignment vertical="center" wrapText="1"/>
    </xf>
    <xf numFmtId="0" fontId="16" fillId="0" borderId="0" xfId="0" applyFont="1" applyAlignment="1">
      <alignment wrapText="1"/>
    </xf>
    <xf numFmtId="0" fontId="16" fillId="0" borderId="0" xfId="0" applyFont="1" applyAlignment="1"/>
    <xf numFmtId="0" fontId="0" fillId="14" borderId="131" xfId="12" applyFont="1" applyFill="1" applyBorder="1" applyAlignment="1">
      <alignment horizontal="left" wrapText="1"/>
    </xf>
    <xf numFmtId="0" fontId="0" fillId="14" borderId="59" xfId="12" applyFont="1" applyFill="1" applyBorder="1" applyAlignment="1">
      <alignment horizontal="left" wrapText="1"/>
    </xf>
    <xf numFmtId="0" fontId="0" fillId="14" borderId="132" xfId="12" applyFont="1" applyFill="1" applyBorder="1" applyAlignment="1">
      <alignment horizontal="left" wrapText="1"/>
    </xf>
    <xf numFmtId="0" fontId="0" fillId="14" borderId="135" xfId="12" applyFont="1" applyFill="1" applyBorder="1" applyAlignment="1">
      <alignment horizontal="left" wrapText="1"/>
    </xf>
    <xf numFmtId="0" fontId="0" fillId="14" borderId="0" xfId="12" applyFont="1" applyFill="1" applyBorder="1" applyAlignment="1">
      <alignment horizontal="left" wrapText="1"/>
    </xf>
    <xf numFmtId="0" fontId="0" fillId="14" borderId="136" xfId="12" applyFont="1" applyFill="1" applyBorder="1" applyAlignment="1">
      <alignment horizontal="left" wrapText="1"/>
    </xf>
    <xf numFmtId="0" fontId="0" fillId="14" borderId="133" xfId="12" applyFont="1" applyFill="1" applyBorder="1" applyAlignment="1">
      <alignment horizontal="left" wrapText="1"/>
    </xf>
    <xf numFmtId="0" fontId="0" fillId="14" borderId="134" xfId="12" applyFont="1" applyFill="1" applyBorder="1" applyAlignment="1">
      <alignment horizontal="left" wrapText="1"/>
    </xf>
    <xf numFmtId="0" fontId="0" fillId="14" borderId="82" xfId="12" applyFont="1" applyFill="1" applyBorder="1" applyAlignment="1">
      <alignment horizontal="left" wrapText="1"/>
    </xf>
    <xf numFmtId="0" fontId="0" fillId="25" borderId="1" xfId="0" applyFont="1" applyFill="1" applyBorder="1" applyAlignment="1">
      <alignment wrapText="1"/>
    </xf>
    <xf numFmtId="0" fontId="49" fillId="0" borderId="1" xfId="0" applyFont="1" applyBorder="1" applyAlignment="1">
      <alignment wrapText="1"/>
    </xf>
  </cellXfs>
  <cellStyles count="13">
    <cellStyle name="40% - Accent2" xfId="9" builtinId="35"/>
    <cellStyle name="60% - Accent2" xfId="8" builtinId="36"/>
    <cellStyle name="Calculation" xfId="7" builtinId="22"/>
    <cellStyle name="Currency" xfId="1" builtinId="4"/>
    <cellStyle name="Heading 1" xfId="3" builtinId="16"/>
    <cellStyle name="Heading 2" xfId="4" builtinId="17"/>
    <cellStyle name="Heading 3" xfId="5" builtinId="18"/>
    <cellStyle name="Heading 4" xfId="11" builtinId="19"/>
    <cellStyle name="Hyperlink" xfId="6" builtinId="8"/>
    <cellStyle name="Normal" xfId="0" builtinId="0"/>
    <cellStyle name="Note" xfId="12" builtinId="10"/>
    <cellStyle name="Percent" xfId="2" builtinId="5"/>
    <cellStyle name="Title" xfId="10" builtinId="15"/>
  </cellStyles>
  <dxfs count="87">
    <dxf>
      <fill>
        <patternFill>
          <bgColor theme="6"/>
        </patternFill>
      </fill>
    </dxf>
    <dxf>
      <fill>
        <patternFill>
          <bgColor rgb="FFFFFF00"/>
        </patternFill>
      </fill>
    </dxf>
    <dxf>
      <fill>
        <patternFill>
          <bgColor rgb="FFFFFF00"/>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rgb="FFFFFF00"/>
        </patternFill>
      </fill>
    </dxf>
    <dxf>
      <fill>
        <patternFill>
          <bgColor rgb="FFFFFF00"/>
        </patternFill>
      </fill>
    </dxf>
    <dxf>
      <fill>
        <patternFill>
          <bgColor theme="6"/>
        </patternFill>
      </fill>
    </dxf>
    <dxf>
      <fill>
        <patternFill>
          <bgColor rgb="FFFFFF00"/>
        </patternFill>
      </fill>
    </dxf>
    <dxf>
      <fill>
        <patternFill>
          <bgColor rgb="FFFFFF00"/>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patternFill>
      </fill>
    </dxf>
    <dxf>
      <fill>
        <patternFill>
          <bgColor theme="6"/>
        </patternFill>
      </fill>
    </dxf>
    <dxf>
      <fill>
        <patternFill>
          <bgColor rgb="FFFFFF00"/>
        </patternFill>
      </fill>
    </dxf>
    <dxf>
      <fill>
        <patternFill>
          <bgColor rgb="FFFFFF00"/>
        </patternFill>
      </fill>
    </dxf>
    <dxf>
      <fill>
        <patternFill>
          <bgColor theme="6"/>
        </patternFill>
      </fill>
    </dxf>
    <dxf>
      <fill>
        <patternFill>
          <bgColor rgb="FFFFFF00"/>
        </patternFill>
      </fill>
    </dxf>
    <dxf>
      <fill>
        <patternFill>
          <bgColor rgb="FFFFFF00"/>
        </patternFill>
      </fill>
    </dxf>
    <dxf>
      <fill>
        <patternFill>
          <bgColor rgb="FFFFFF00"/>
        </patternFill>
      </fill>
    </dxf>
    <dxf>
      <fill>
        <patternFill>
          <bgColor theme="6"/>
        </patternFill>
      </fill>
    </dxf>
    <dxf>
      <fill>
        <patternFill>
          <bgColor rgb="FFFFFF00"/>
        </patternFill>
      </fill>
    </dxf>
    <dxf>
      <fill>
        <patternFill>
          <bgColor rgb="FFFFFF00"/>
        </patternFill>
      </fill>
    </dxf>
    <dxf>
      <fill>
        <patternFill>
          <bgColor rgb="FFFFFF00"/>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3057525</xdr:colOff>
      <xdr:row>4</xdr:row>
      <xdr:rowOff>125349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3067049" cy="887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16</xdr:row>
      <xdr:rowOff>104775</xdr:rowOff>
    </xdr:from>
    <xdr:to>
      <xdr:col>0</xdr:col>
      <xdr:colOff>2741186</xdr:colOff>
      <xdr:row>20</xdr:row>
      <xdr:rowOff>160728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2867025"/>
          <a:ext cx="2645936" cy="858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2857500</xdr:colOff>
      <xdr:row>4</xdr:row>
      <xdr:rowOff>125349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57500" cy="887349"/>
        </a:xfrm>
        <a:prstGeom prst="rect">
          <a:avLst/>
        </a:prstGeom>
      </xdr:spPr>
    </xdr:pic>
    <xdr:clientData/>
  </xdr:twoCellAnchor>
</xdr:wsDr>
</file>

<file path=xl/queryTables/queryTable1.xml><?xml version="1.0" encoding="utf-8"?>
<queryTable xmlns="http://schemas.openxmlformats.org/spreadsheetml/2006/main" name="converter?a=1&amp;from=USD&amp;to=INR" refreshOnLoad="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4" workbookViewId="0">
      <selection activeCell="H23" sqref="H23"/>
    </sheetView>
  </sheetViews>
  <sheetFormatPr defaultRowHeight="15" x14ac:dyDescent="0.25"/>
  <cols>
    <col min="1" max="1" width="23.140625" bestFit="1" customWidth="1"/>
    <col min="2" max="2" width="15.28515625" bestFit="1" customWidth="1"/>
    <col min="3" max="3" width="17.42578125" bestFit="1" customWidth="1"/>
    <col min="4" max="4" width="25.7109375" customWidth="1"/>
    <col min="5" max="5" width="26.5703125" bestFit="1" customWidth="1"/>
    <col min="6" max="7" width="26.5703125" customWidth="1"/>
    <col min="8" max="8" width="19.7109375" style="354" customWidth="1"/>
  </cols>
  <sheetData>
    <row r="1" spans="1:2" x14ac:dyDescent="0.25">
      <c r="A1" s="80" t="s">
        <v>79</v>
      </c>
    </row>
    <row r="3" spans="1:2" x14ac:dyDescent="0.25">
      <c r="A3" s="4" t="s">
        <v>76</v>
      </c>
      <c r="B3" t="s">
        <v>323</v>
      </c>
    </row>
    <row r="4" spans="1:2" x14ac:dyDescent="0.25">
      <c r="A4" s="4" t="s">
        <v>77</v>
      </c>
      <c r="B4" s="411" t="s">
        <v>324</v>
      </c>
    </row>
    <row r="5" spans="1:2" x14ac:dyDescent="0.25">
      <c r="A5" s="4" t="s">
        <v>122</v>
      </c>
      <c r="B5" t="s">
        <v>325</v>
      </c>
    </row>
    <row r="6" spans="1:2" x14ac:dyDescent="0.25">
      <c r="A6" s="4" t="s">
        <v>126</v>
      </c>
      <c r="B6" t="s">
        <v>326</v>
      </c>
    </row>
    <row r="7" spans="1:2" x14ac:dyDescent="0.25">
      <c r="A7" s="4" t="s">
        <v>127</v>
      </c>
      <c r="B7" t="s">
        <v>331</v>
      </c>
    </row>
    <row r="8" spans="1:2" x14ac:dyDescent="0.25">
      <c r="A8" s="4" t="s">
        <v>119</v>
      </c>
      <c r="B8" t="s">
        <v>327</v>
      </c>
    </row>
    <row r="9" spans="1:2" x14ac:dyDescent="0.25">
      <c r="A9" s="4"/>
    </row>
    <row r="10" spans="1:2" ht="15.75" thickBot="1" x14ac:dyDescent="0.3">
      <c r="A10" s="4"/>
    </row>
    <row r="11" spans="1:2" ht="15.75" thickBot="1" x14ac:dyDescent="0.3">
      <c r="A11" s="330" t="s">
        <v>48</v>
      </c>
      <c r="B11" s="331" t="s">
        <v>118</v>
      </c>
    </row>
    <row r="12" spans="1:2" x14ac:dyDescent="0.25">
      <c r="A12" s="142" t="s">
        <v>62</v>
      </c>
      <c r="B12" s="413" t="s">
        <v>328</v>
      </c>
    </row>
    <row r="13" spans="1:2" x14ac:dyDescent="0.25">
      <c r="A13" s="143" t="s">
        <v>63</v>
      </c>
      <c r="B13" s="414" t="s">
        <v>328</v>
      </c>
    </row>
    <row r="14" spans="1:2" ht="15.75" thickBot="1" x14ac:dyDescent="0.3">
      <c r="A14" s="144" t="s">
        <v>64</v>
      </c>
      <c r="B14" s="415" t="s">
        <v>328</v>
      </c>
    </row>
    <row r="15" spans="1:2" ht="15.75" thickBot="1" x14ac:dyDescent="0.3">
      <c r="A15" s="145" t="s">
        <v>124</v>
      </c>
      <c r="B15" s="416">
        <v>5.5</v>
      </c>
    </row>
    <row r="16" spans="1:2" ht="15.75" thickBot="1" x14ac:dyDescent="0.3">
      <c r="A16" s="146" t="s">
        <v>125</v>
      </c>
      <c r="B16" s="417">
        <v>0.72</v>
      </c>
    </row>
    <row r="20" spans="1:8" ht="15.75" thickBot="1" x14ac:dyDescent="0.3">
      <c r="A20" s="80" t="s">
        <v>275</v>
      </c>
    </row>
    <row r="21" spans="1:8" ht="15.75" thickBot="1" x14ac:dyDescent="0.3">
      <c r="A21" s="333" t="s">
        <v>276</v>
      </c>
      <c r="B21" s="334" t="s">
        <v>319</v>
      </c>
      <c r="C21" s="335" t="s">
        <v>277</v>
      </c>
      <c r="D21" s="335" t="s">
        <v>278</v>
      </c>
      <c r="E21" s="336" t="s">
        <v>320</v>
      </c>
      <c r="F21" s="357" t="s">
        <v>293</v>
      </c>
      <c r="G21" s="356" t="s">
        <v>292</v>
      </c>
      <c r="H21" s="352" t="s">
        <v>294</v>
      </c>
    </row>
    <row r="22" spans="1:8" ht="15.75" thickBot="1" x14ac:dyDescent="0.3">
      <c r="A22" s="412">
        <v>42071</v>
      </c>
      <c r="B22" s="71">
        <v>1168</v>
      </c>
      <c r="C22" s="71" t="s">
        <v>279</v>
      </c>
      <c r="D22" s="2" t="s">
        <v>329</v>
      </c>
      <c r="E22" s="337" t="s">
        <v>330</v>
      </c>
      <c r="F22" s="358">
        <v>500</v>
      </c>
      <c r="G22" s="359">
        <f>F22*14/114</f>
        <v>61.403508771929822</v>
      </c>
      <c r="H22" s="355">
        <f>F22-G22</f>
        <v>438.59649122807019</v>
      </c>
    </row>
    <row r="23" spans="1:8" x14ac:dyDescent="0.25">
      <c r="A23" s="412">
        <v>42071</v>
      </c>
      <c r="B23" s="71">
        <v>1168</v>
      </c>
      <c r="C23" s="2" t="s">
        <v>280</v>
      </c>
      <c r="D23" s="2" t="s">
        <v>329</v>
      </c>
      <c r="E23" s="338" t="s">
        <v>330</v>
      </c>
      <c r="F23" s="359">
        <v>5700</v>
      </c>
      <c r="G23" s="359">
        <f t="shared" ref="G23:G32" si="0">F23*14/114</f>
        <v>700</v>
      </c>
      <c r="H23" s="355">
        <f t="shared" ref="H23:H32" si="1">F23-G23</f>
        <v>5000</v>
      </c>
    </row>
    <row r="24" spans="1:8" x14ac:dyDescent="0.25">
      <c r="A24" s="25"/>
      <c r="B24" s="2"/>
      <c r="C24" s="2"/>
      <c r="D24" s="2"/>
      <c r="E24" s="338"/>
      <c r="F24" s="359"/>
      <c r="G24" s="359">
        <f t="shared" si="0"/>
        <v>0</v>
      </c>
      <c r="H24" s="355">
        <f t="shared" si="1"/>
        <v>0</v>
      </c>
    </row>
    <row r="25" spans="1:8" x14ac:dyDescent="0.25">
      <c r="A25" s="25"/>
      <c r="B25" s="2"/>
      <c r="C25" s="2"/>
      <c r="D25" s="2"/>
      <c r="E25" s="338"/>
      <c r="F25" s="359"/>
      <c r="G25" s="359">
        <f t="shared" si="0"/>
        <v>0</v>
      </c>
      <c r="H25" s="355">
        <f t="shared" si="1"/>
        <v>0</v>
      </c>
    </row>
    <row r="26" spans="1:8" x14ac:dyDescent="0.25">
      <c r="A26" s="25"/>
      <c r="B26" s="2"/>
      <c r="C26" s="2"/>
      <c r="D26" s="2"/>
      <c r="E26" s="338"/>
      <c r="F26" s="359"/>
      <c r="G26" s="359">
        <f t="shared" si="0"/>
        <v>0</v>
      </c>
      <c r="H26" s="355">
        <f t="shared" si="1"/>
        <v>0</v>
      </c>
    </row>
    <row r="27" spans="1:8" x14ac:dyDescent="0.25">
      <c r="A27" s="25"/>
      <c r="B27" s="2"/>
      <c r="C27" s="2"/>
      <c r="D27" s="2"/>
      <c r="E27" s="338"/>
      <c r="F27" s="359"/>
      <c r="G27" s="359">
        <f t="shared" si="0"/>
        <v>0</v>
      </c>
      <c r="H27" s="355">
        <f t="shared" si="1"/>
        <v>0</v>
      </c>
    </row>
    <row r="28" spans="1:8" x14ac:dyDescent="0.25">
      <c r="A28" s="25"/>
      <c r="B28" s="2"/>
      <c r="C28" s="2"/>
      <c r="D28" s="2"/>
      <c r="E28" s="338"/>
      <c r="F28" s="359"/>
      <c r="G28" s="359">
        <f t="shared" si="0"/>
        <v>0</v>
      </c>
      <c r="H28" s="355">
        <f t="shared" si="1"/>
        <v>0</v>
      </c>
    </row>
    <row r="29" spans="1:8" x14ac:dyDescent="0.25">
      <c r="A29" s="25"/>
      <c r="B29" s="2"/>
      <c r="C29" s="2"/>
      <c r="D29" s="2"/>
      <c r="E29" s="338"/>
      <c r="F29" s="359"/>
      <c r="G29" s="359">
        <f t="shared" si="0"/>
        <v>0</v>
      </c>
      <c r="H29" s="355">
        <f t="shared" si="1"/>
        <v>0</v>
      </c>
    </row>
    <row r="30" spans="1:8" x14ac:dyDescent="0.25">
      <c r="A30" s="25"/>
      <c r="B30" s="2"/>
      <c r="C30" s="2"/>
      <c r="D30" s="2"/>
      <c r="E30" s="338"/>
      <c r="F30" s="359"/>
      <c r="G30" s="359">
        <f t="shared" si="0"/>
        <v>0</v>
      </c>
      <c r="H30" s="355">
        <f t="shared" si="1"/>
        <v>0</v>
      </c>
    </row>
    <row r="31" spans="1:8" x14ac:dyDescent="0.25">
      <c r="A31" s="25"/>
      <c r="B31" s="2"/>
      <c r="C31" s="2"/>
      <c r="D31" s="2"/>
      <c r="E31" s="338"/>
      <c r="F31" s="359"/>
      <c r="G31" s="410">
        <f t="shared" si="0"/>
        <v>0</v>
      </c>
      <c r="H31" s="355">
        <f t="shared" si="1"/>
        <v>0</v>
      </c>
    </row>
    <row r="32" spans="1:8" ht="15.75" thickBot="1" x14ac:dyDescent="0.3">
      <c r="A32" s="28"/>
      <c r="B32" s="30"/>
      <c r="C32" s="30"/>
      <c r="D32" s="30"/>
      <c r="E32" s="339"/>
      <c r="F32" s="408"/>
      <c r="G32" s="360">
        <f t="shared" si="0"/>
        <v>0</v>
      </c>
      <c r="H32" s="409">
        <f t="shared" si="1"/>
        <v>0</v>
      </c>
    </row>
    <row r="33" spans="5:8" ht="15.75" thickBot="1" x14ac:dyDescent="0.3">
      <c r="E33" s="340" t="s">
        <v>288</v>
      </c>
      <c r="F33" s="353">
        <f>SUM(F22:F32)</f>
        <v>6200</v>
      </c>
      <c r="G33" s="407"/>
      <c r="H33" s="353">
        <f>SUM(H23:H32)</f>
        <v>5000</v>
      </c>
    </row>
    <row r="34" spans="5:8" ht="15.75" thickTop="1" x14ac:dyDescent="0.25"/>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Options!$S$2:$S$5</xm:f>
          </x14:formula1>
          <xm:sqref>C22:C32</xm:sqref>
        </x14:dataValidation>
        <x14:dataValidation type="list" allowBlank="1" showInputMessage="1" showErrorMessage="1">
          <x14:formula1>
            <xm:f>Options!$T$2:$T$5</xm:f>
          </x14:formula1>
          <xm:sqref>D24:D32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A3" sqref="A3"/>
    </sheetView>
  </sheetViews>
  <sheetFormatPr defaultRowHeight="15" x14ac:dyDescent="0.25"/>
  <cols>
    <col min="1" max="1" width="41" bestFit="1" customWidth="1"/>
    <col min="2" max="2" width="12.28515625" customWidth="1"/>
    <col min="3" max="3" width="12.85546875" customWidth="1"/>
    <col min="4" max="5" width="13" customWidth="1"/>
    <col min="7" max="9" width="10.140625" customWidth="1"/>
  </cols>
  <sheetData>
    <row r="1" spans="1:3" x14ac:dyDescent="0.25">
      <c r="A1" s="391" t="s">
        <v>322</v>
      </c>
    </row>
    <row r="3" spans="1:3" ht="31.5" x14ac:dyDescent="0.25">
      <c r="A3" s="392" t="s">
        <v>368</v>
      </c>
      <c r="B3" t="str">
        <f>RIGHT(A3,12)</f>
        <v xml:space="preserve"> 66.1454 INR</v>
      </c>
      <c r="C3" s="406" t="str">
        <f>LEFT(B3,6)</f>
        <v xml:space="preserve"> 66.14</v>
      </c>
    </row>
    <row r="4" spans="1:3" x14ac:dyDescent="0.25">
      <c r="A4" s="393"/>
    </row>
    <row r="5" spans="1:3" ht="15" customHeight="1" x14ac:dyDescent="0.25">
      <c r="A5" s="394"/>
    </row>
    <row r="6" spans="1:3" ht="15" customHeight="1" x14ac:dyDescent="0.25">
      <c r="A6" s="393"/>
    </row>
    <row r="7" spans="1:3" ht="15" customHeight="1" x14ac:dyDescent="0.25">
      <c r="A7" s="395"/>
    </row>
    <row r="8" spans="1:3" ht="15" customHeight="1" x14ac:dyDescent="0.25">
      <c r="A8" s="396"/>
    </row>
    <row r="9" spans="1:3" ht="15" customHeight="1" x14ac:dyDescent="0.25">
      <c r="A9" s="397"/>
    </row>
    <row r="10" spans="1:3" ht="15" customHeight="1" x14ac:dyDescent="0.25">
      <c r="A10" s="396"/>
    </row>
    <row r="11" spans="1:3" ht="15" customHeight="1" x14ac:dyDescent="0.25">
      <c r="A11" s="391"/>
    </row>
    <row r="12" spans="1:3" ht="15" customHeight="1" x14ac:dyDescent="0.25">
      <c r="A12" s="396"/>
    </row>
    <row r="13" spans="1:3" ht="15" customHeight="1" x14ac:dyDescent="0.25">
      <c r="A13" s="399"/>
    </row>
    <row r="14" spans="1:3" ht="15" customHeight="1" x14ac:dyDescent="0.25">
      <c r="A14" s="398"/>
    </row>
    <row r="15" spans="1:3" ht="15" customHeight="1" x14ac:dyDescent="0.25">
      <c r="A15" s="398"/>
    </row>
    <row r="16" spans="1:3" ht="15" customHeight="1" x14ac:dyDescent="0.25">
      <c r="A16" s="398"/>
    </row>
    <row r="17" spans="1:1" ht="15" customHeight="1" x14ac:dyDescent="0.25">
      <c r="A17" s="399"/>
    </row>
    <row r="18" spans="1:1" ht="15" customHeight="1" x14ac:dyDescent="0.25">
      <c r="A18" s="393"/>
    </row>
    <row r="19" spans="1:1" ht="15" customHeight="1" x14ac:dyDescent="0.25">
      <c r="A19" s="389"/>
    </row>
    <row r="20" spans="1:1" ht="15" customHeight="1" x14ac:dyDescent="0.25">
      <c r="A20" s="389"/>
    </row>
    <row r="21" spans="1:1" ht="15" customHeight="1" x14ac:dyDescent="0.25">
      <c r="A21" s="389"/>
    </row>
    <row r="22" spans="1:1" ht="15" customHeight="1" x14ac:dyDescent="0.25">
      <c r="A22" s="389"/>
    </row>
    <row r="23" spans="1:1" ht="15" customHeight="1" x14ac:dyDescent="0.25">
      <c r="A23" s="389"/>
    </row>
    <row r="24" spans="1:1" ht="15" customHeight="1" x14ac:dyDescent="0.25">
      <c r="A24" s="389"/>
    </row>
    <row r="25" spans="1:1" ht="15" customHeight="1" x14ac:dyDescent="0.25">
      <c r="A25" s="389"/>
    </row>
    <row r="26" spans="1:1" ht="15" customHeight="1" x14ac:dyDescent="0.25">
      <c r="A26" s="393"/>
    </row>
    <row r="27" spans="1:1" ht="15" customHeight="1" x14ac:dyDescent="0.25">
      <c r="A27" s="389"/>
    </row>
    <row r="28" spans="1:1" ht="15" customHeight="1" x14ac:dyDescent="0.25">
      <c r="A28" s="389"/>
    </row>
    <row r="29" spans="1:1" ht="15" customHeight="1" x14ac:dyDescent="0.25">
      <c r="A29" s="389"/>
    </row>
    <row r="30" spans="1:1" ht="15" customHeight="1" x14ac:dyDescent="0.25">
      <c r="A30" s="389"/>
    </row>
    <row r="31" spans="1:1" ht="15" customHeight="1" x14ac:dyDescent="0.25">
      <c r="A31" s="393"/>
    </row>
    <row r="32" spans="1:1" ht="15" customHeight="1" x14ac:dyDescent="0.25">
      <c r="A32" s="389"/>
    </row>
    <row r="33" spans="1:1" ht="15" customHeight="1" x14ac:dyDescent="0.25">
      <c r="A33" s="389"/>
    </row>
    <row r="34" spans="1:1" ht="15" customHeight="1" x14ac:dyDescent="0.25">
      <c r="A34" s="389"/>
    </row>
    <row r="35" spans="1:1" ht="15" customHeight="1" x14ac:dyDescent="0.25">
      <c r="A35" s="389"/>
    </row>
    <row r="36" spans="1:1" ht="15" customHeight="1" x14ac:dyDescent="0.25">
      <c r="A36" s="389"/>
    </row>
    <row r="37" spans="1:1" ht="15" customHeight="1" x14ac:dyDescent="0.25">
      <c r="A37" s="389"/>
    </row>
    <row r="38" spans="1:1" ht="15" customHeight="1" x14ac:dyDescent="0.25">
      <c r="A38" s="393"/>
    </row>
    <row r="39" spans="1:1" ht="15" customHeight="1" x14ac:dyDescent="0.25">
      <c r="A39" s="389"/>
    </row>
    <row r="40" spans="1:1" ht="15" customHeight="1" x14ac:dyDescent="0.25">
      <c r="A40" s="389"/>
    </row>
    <row r="41" spans="1:1" ht="15" customHeight="1" x14ac:dyDescent="0.25">
      <c r="A41" s="389"/>
    </row>
    <row r="42" spans="1:1" ht="15" customHeight="1" x14ac:dyDescent="0.25">
      <c r="A42" s="389"/>
    </row>
    <row r="43" spans="1:1" ht="15" customHeight="1" x14ac:dyDescent="0.25">
      <c r="A43" s="389"/>
    </row>
    <row r="44" spans="1:1" ht="15" customHeight="1" x14ac:dyDescent="0.25">
      <c r="A44" s="389"/>
    </row>
    <row r="45" spans="1:1" ht="15" customHeight="1" x14ac:dyDescent="0.25"/>
    <row r="46" spans="1:1" ht="15" customHeight="1" x14ac:dyDescent="0.25">
      <c r="A46" s="400"/>
    </row>
    <row r="47" spans="1:1" ht="15" customHeight="1" x14ac:dyDescent="0.25">
      <c r="A47" s="393"/>
    </row>
    <row r="48" spans="1:1" ht="15" customHeight="1" x14ac:dyDescent="0.25">
      <c r="A48" s="389"/>
    </row>
    <row r="49" spans="1:1" ht="15" customHeight="1" x14ac:dyDescent="0.25">
      <c r="A49" s="389"/>
    </row>
    <row r="50" spans="1:1" ht="15" customHeight="1" x14ac:dyDescent="0.25">
      <c r="A50" s="389"/>
    </row>
    <row r="51" spans="1:1" ht="15" customHeight="1" x14ac:dyDescent="0.25">
      <c r="A51" s="389"/>
    </row>
    <row r="52" spans="1:1" ht="15" customHeight="1" x14ac:dyDescent="0.25">
      <c r="A52" s="389"/>
    </row>
    <row r="53" spans="1:1" ht="15" customHeight="1" x14ac:dyDescent="0.25">
      <c r="A53" s="389"/>
    </row>
    <row r="54" spans="1:1" ht="15.75" customHeight="1" x14ac:dyDescent="0.25">
      <c r="A54" s="389"/>
    </row>
    <row r="55" spans="1:1" ht="15" customHeight="1" x14ac:dyDescent="0.25"/>
    <row r="56" spans="1:1" ht="15" customHeight="1" x14ac:dyDescent="0.25">
      <c r="A56" s="400"/>
    </row>
    <row r="57" spans="1:1" ht="15" customHeight="1" x14ac:dyDescent="0.25">
      <c r="A57" s="393"/>
    </row>
    <row r="58" spans="1:1" ht="15" customHeight="1" x14ac:dyDescent="0.25">
      <c r="A58" s="389"/>
    </row>
    <row r="59" spans="1:1" ht="15" customHeight="1" x14ac:dyDescent="0.25">
      <c r="A59" s="389"/>
    </row>
    <row r="60" spans="1:1" ht="15" customHeight="1" x14ac:dyDescent="0.25">
      <c r="A60" s="389"/>
    </row>
    <row r="61" spans="1:1" ht="15" customHeight="1" x14ac:dyDescent="0.25">
      <c r="A61" s="389"/>
    </row>
    <row r="62" spans="1:1" ht="15" customHeight="1" x14ac:dyDescent="0.25">
      <c r="A62" s="389"/>
    </row>
    <row r="63" spans="1:1" ht="15" customHeight="1" x14ac:dyDescent="0.25">
      <c r="A63" s="389"/>
    </row>
    <row r="64" spans="1:1" ht="15" customHeight="1" x14ac:dyDescent="0.25"/>
    <row r="65" spans="1:3" ht="31.5" x14ac:dyDescent="0.25">
      <c r="A65" s="392"/>
    </row>
    <row r="66" spans="1:3" ht="15" customHeight="1" x14ac:dyDescent="0.25"/>
    <row r="67" spans="1:3" ht="15" customHeight="1" x14ac:dyDescent="0.25">
      <c r="A67" s="391"/>
      <c r="C67" s="404"/>
    </row>
    <row r="68" spans="1:3" ht="15" customHeight="1" x14ac:dyDescent="0.25">
      <c r="A68" s="391"/>
    </row>
    <row r="69" spans="1:3" ht="15" customHeight="1" x14ac:dyDescent="0.25">
      <c r="A69" s="391"/>
    </row>
    <row r="70" spans="1:3" ht="15" customHeight="1" x14ac:dyDescent="0.25">
      <c r="A70" s="391"/>
    </row>
    <row r="71" spans="1:3" ht="15" customHeight="1" x14ac:dyDescent="0.25">
      <c r="A71" s="391"/>
    </row>
    <row r="72" spans="1:3" ht="15" customHeight="1" x14ac:dyDescent="0.25">
      <c r="A72" s="391"/>
    </row>
    <row r="73" spans="1:3" ht="15" customHeight="1" x14ac:dyDescent="0.25">
      <c r="A73" s="391"/>
    </row>
    <row r="74" spans="1:3" ht="15" customHeight="1" x14ac:dyDescent="0.25">
      <c r="A74" s="393"/>
    </row>
    <row r="75" spans="1:3" ht="15" customHeight="1" x14ac:dyDescent="0.25">
      <c r="A75" s="394"/>
    </row>
    <row r="76" spans="1:3" ht="15" customHeight="1" x14ac:dyDescent="0.25">
      <c r="A76" s="393"/>
    </row>
    <row r="77" spans="1:3" ht="15" customHeight="1" x14ac:dyDescent="0.25">
      <c r="A77" s="394"/>
    </row>
    <row r="78" spans="1:3" ht="15" customHeight="1" x14ac:dyDescent="0.25">
      <c r="A78" s="393"/>
    </row>
    <row r="79" spans="1:3" ht="15" customHeight="1" x14ac:dyDescent="0.25">
      <c r="A79" s="394"/>
    </row>
    <row r="80" spans="1:3" ht="15" customHeight="1" x14ac:dyDescent="0.25">
      <c r="A80" s="393"/>
    </row>
    <row r="81" spans="1:1" ht="15" customHeight="1" x14ac:dyDescent="0.25">
      <c r="A81" s="394"/>
    </row>
    <row r="82" spans="1:1" ht="15" customHeight="1" x14ac:dyDescent="0.25">
      <c r="A82" s="393"/>
    </row>
    <row r="83" spans="1:1" ht="15" customHeight="1" x14ac:dyDescent="0.25">
      <c r="A83" s="394"/>
    </row>
    <row r="84" spans="1:1" ht="15" customHeight="1" x14ac:dyDescent="0.25">
      <c r="A84" s="393"/>
    </row>
    <row r="85" spans="1:1" ht="15" customHeight="1" x14ac:dyDescent="0.25">
      <c r="A85" s="402"/>
    </row>
    <row r="86" spans="1:1" ht="15" customHeight="1" x14ac:dyDescent="0.25">
      <c r="A86" s="393"/>
    </row>
    <row r="87" spans="1:1" ht="15" customHeight="1" x14ac:dyDescent="0.25">
      <c r="A87" s="394"/>
    </row>
    <row r="88" spans="1:1" ht="15" customHeight="1" x14ac:dyDescent="0.25">
      <c r="A88" s="393"/>
    </row>
    <row r="89" spans="1:1" ht="15" customHeight="1" x14ac:dyDescent="0.25">
      <c r="A89" s="394"/>
    </row>
    <row r="90" spans="1:1" ht="15" customHeight="1" x14ac:dyDescent="0.25">
      <c r="A90" s="393"/>
    </row>
    <row r="91" spans="1:1" ht="15" customHeight="1" x14ac:dyDescent="0.25">
      <c r="A91" s="394"/>
    </row>
    <row r="92" spans="1:1" ht="15" customHeight="1" x14ac:dyDescent="0.25">
      <c r="A92" s="393"/>
    </row>
    <row r="93" spans="1:1" ht="15" customHeight="1" x14ac:dyDescent="0.25">
      <c r="A93" s="394"/>
    </row>
    <row r="94" spans="1:1" ht="15" customHeight="1" x14ac:dyDescent="0.25"/>
    <row r="95" spans="1:1" ht="15" customHeight="1" x14ac:dyDescent="0.25">
      <c r="A95" s="391"/>
    </row>
    <row r="96" spans="1:1" ht="15" customHeight="1" x14ac:dyDescent="0.25">
      <c r="A96" s="391"/>
    </row>
    <row r="97" spans="1:1" ht="15" customHeight="1" x14ac:dyDescent="0.25"/>
    <row r="98" spans="1:1" ht="15" customHeight="1" x14ac:dyDescent="0.25">
      <c r="A98" s="391"/>
    </row>
    <row r="99" spans="1:1" ht="15" customHeight="1" x14ac:dyDescent="0.25">
      <c r="A99" s="391"/>
    </row>
    <row r="100" spans="1:1" ht="15" customHeight="1" x14ac:dyDescent="0.25">
      <c r="A100" s="391"/>
    </row>
    <row r="101" spans="1:1" ht="15" customHeight="1" x14ac:dyDescent="0.25"/>
    <row r="102" spans="1:1" ht="15" customHeight="1" x14ac:dyDescent="0.25">
      <c r="A102" s="391"/>
    </row>
    <row r="103" spans="1:1" ht="15" customHeight="1" x14ac:dyDescent="0.25"/>
    <row r="104" spans="1:1" ht="15" customHeight="1" x14ac:dyDescent="0.25">
      <c r="A104" s="391"/>
    </row>
    <row r="105" spans="1:1" ht="15" customHeight="1" x14ac:dyDescent="0.25"/>
    <row r="106" spans="1:1" ht="15" customHeight="1" x14ac:dyDescent="0.25">
      <c r="A106" s="391"/>
    </row>
    <row r="107" spans="1:1" ht="15" customHeight="1" x14ac:dyDescent="0.25"/>
    <row r="108" spans="1:1" ht="15" customHeight="1" x14ac:dyDescent="0.25">
      <c r="A108" s="391"/>
    </row>
    <row r="109" spans="1:1" ht="15" customHeight="1" x14ac:dyDescent="0.25"/>
    <row r="110" spans="1:1" ht="15" customHeight="1" x14ac:dyDescent="0.25">
      <c r="A110" s="391"/>
    </row>
    <row r="111" spans="1:1" ht="15" customHeight="1" x14ac:dyDescent="0.25"/>
    <row r="112" spans="1:1" ht="15" customHeight="1" x14ac:dyDescent="0.25">
      <c r="A112" s="391"/>
    </row>
    <row r="113" spans="1:1" ht="15" customHeight="1" x14ac:dyDescent="0.25"/>
    <row r="114" spans="1:1" ht="15" customHeight="1" x14ac:dyDescent="0.25">
      <c r="A114" s="391"/>
    </row>
    <row r="115" spans="1:1" ht="15" customHeight="1" x14ac:dyDescent="0.25"/>
    <row r="116" spans="1:1" ht="15" customHeight="1" x14ac:dyDescent="0.25">
      <c r="A116" s="391"/>
    </row>
    <row r="117" spans="1:1" ht="15" customHeight="1" x14ac:dyDescent="0.25"/>
    <row r="118" spans="1:1" ht="15" customHeight="1" x14ac:dyDescent="0.25">
      <c r="A118" s="391"/>
    </row>
    <row r="119" spans="1:1" ht="15" customHeight="1" x14ac:dyDescent="0.25"/>
    <row r="120" spans="1:1" ht="15" customHeight="1" x14ac:dyDescent="0.25">
      <c r="A120" s="391"/>
    </row>
    <row r="121" spans="1:1" ht="15" customHeight="1" x14ac:dyDescent="0.25"/>
    <row r="122" spans="1:1" ht="15" customHeight="1" x14ac:dyDescent="0.25">
      <c r="A122" s="391"/>
    </row>
    <row r="123" spans="1:1" ht="15" customHeight="1" x14ac:dyDescent="0.25"/>
    <row r="124" spans="1:1" ht="15" customHeight="1" x14ac:dyDescent="0.25">
      <c r="A124" s="401"/>
    </row>
    <row r="125" spans="1:1" ht="15" customHeight="1" x14ac:dyDescent="0.25"/>
    <row r="126" spans="1:1" ht="15" customHeight="1" x14ac:dyDescent="0.25">
      <c r="A126" s="391"/>
    </row>
    <row r="127" spans="1:1" ht="15" customHeight="1" x14ac:dyDescent="0.25"/>
    <row r="128" spans="1:1" ht="15" customHeight="1" x14ac:dyDescent="0.25">
      <c r="A128" s="391"/>
    </row>
    <row r="129" spans="1:1" ht="15" customHeight="1" x14ac:dyDescent="0.25"/>
    <row r="130" spans="1:1" ht="15" customHeight="1" x14ac:dyDescent="0.25">
      <c r="A130" s="391"/>
    </row>
    <row r="131" spans="1:1" ht="15" customHeight="1" x14ac:dyDescent="0.25"/>
    <row r="132" spans="1:1" ht="15" customHeight="1" x14ac:dyDescent="0.25">
      <c r="A132" s="391"/>
    </row>
    <row r="133" spans="1:1" ht="15" customHeight="1" x14ac:dyDescent="0.25"/>
    <row r="134" spans="1:1" ht="15" customHeight="1" x14ac:dyDescent="0.25">
      <c r="A134" s="391"/>
    </row>
    <row r="135" spans="1:1" ht="15" customHeight="1" x14ac:dyDescent="0.25"/>
    <row r="136" spans="1:1" ht="15" customHeight="1" x14ac:dyDescent="0.25">
      <c r="A136" s="391"/>
    </row>
    <row r="137" spans="1:1" ht="15" customHeight="1" x14ac:dyDescent="0.25"/>
    <row r="138" spans="1:1" ht="15" customHeight="1" x14ac:dyDescent="0.25">
      <c r="A138" s="391"/>
    </row>
    <row r="139" spans="1:1" ht="15" customHeight="1" x14ac:dyDescent="0.25"/>
    <row r="140" spans="1:1" ht="15" customHeight="1" x14ac:dyDescent="0.25">
      <c r="A140" s="401"/>
    </row>
    <row r="141" spans="1:1" ht="15" customHeight="1" x14ac:dyDescent="0.25"/>
    <row r="142" spans="1:1" ht="15" customHeight="1" x14ac:dyDescent="0.25">
      <c r="A142" s="391"/>
    </row>
    <row r="143" spans="1:1" ht="15" customHeight="1" x14ac:dyDescent="0.25"/>
    <row r="144" spans="1:1" ht="15" customHeight="1" x14ac:dyDescent="0.25">
      <c r="A144" s="391"/>
    </row>
    <row r="145" spans="1:1" ht="15" customHeight="1" x14ac:dyDescent="0.25"/>
    <row r="146" spans="1:1" ht="15" customHeight="1" x14ac:dyDescent="0.25">
      <c r="A146" s="391"/>
    </row>
    <row r="147" spans="1:1" ht="15" customHeight="1" x14ac:dyDescent="0.25"/>
    <row r="148" spans="1:1" ht="15" customHeight="1" x14ac:dyDescent="0.25">
      <c r="A148" s="391"/>
    </row>
    <row r="149" spans="1:1" ht="15" customHeight="1" x14ac:dyDescent="0.25"/>
    <row r="150" spans="1:1" ht="15" customHeight="1" x14ac:dyDescent="0.25">
      <c r="A150" s="391"/>
    </row>
    <row r="152" spans="1:1" x14ac:dyDescent="0.25">
      <c r="A152" s="391"/>
    </row>
    <row r="154" spans="1:1" x14ac:dyDescent="0.25">
      <c r="A154" s="391"/>
    </row>
    <row r="156" spans="1:1" x14ac:dyDescent="0.25">
      <c r="A156" s="401"/>
    </row>
    <row r="158" spans="1:1" x14ac:dyDescent="0.25">
      <c r="A158" s="391"/>
    </row>
    <row r="160" spans="1:1" x14ac:dyDescent="0.25">
      <c r="A160" s="391"/>
    </row>
    <row r="162" spans="1:1" x14ac:dyDescent="0.25">
      <c r="A162" s="391"/>
    </row>
    <row r="164" spans="1:1" x14ac:dyDescent="0.25">
      <c r="A164" s="391"/>
    </row>
    <row r="166" spans="1:1" x14ac:dyDescent="0.25">
      <c r="A166" s="391"/>
    </row>
    <row r="168" spans="1:1" x14ac:dyDescent="0.25">
      <c r="A168" s="391"/>
    </row>
    <row r="170" spans="1:1" x14ac:dyDescent="0.25">
      <c r="A170" s="391"/>
    </row>
    <row r="172" spans="1:1" x14ac:dyDescent="0.25">
      <c r="A172" s="401"/>
    </row>
    <row r="174" spans="1:1" x14ac:dyDescent="0.25">
      <c r="A174" s="391"/>
    </row>
    <row r="176" spans="1:1" x14ac:dyDescent="0.25">
      <c r="A176" s="391"/>
    </row>
    <row r="178" spans="1:1" x14ac:dyDescent="0.25">
      <c r="A178" s="391"/>
    </row>
    <row r="180" spans="1:1" x14ac:dyDescent="0.25">
      <c r="A180" s="391"/>
    </row>
    <row r="182" spans="1:1" x14ac:dyDescent="0.25">
      <c r="A182" s="391"/>
    </row>
    <row r="184" spans="1:1" x14ac:dyDescent="0.25">
      <c r="A184" s="391"/>
    </row>
    <row r="186" spans="1:1" x14ac:dyDescent="0.25">
      <c r="A186" s="391"/>
    </row>
    <row r="188" spans="1:1" x14ac:dyDescent="0.25">
      <c r="A188" s="401"/>
    </row>
    <row r="190" spans="1:1" x14ac:dyDescent="0.25">
      <c r="A190" s="391"/>
    </row>
    <row r="192" spans="1:1" x14ac:dyDescent="0.25">
      <c r="A192" s="391"/>
    </row>
    <row r="194" spans="1:1" x14ac:dyDescent="0.25">
      <c r="A194" s="391"/>
    </row>
    <row r="196" spans="1:1" x14ac:dyDescent="0.25">
      <c r="A196" s="391"/>
    </row>
    <row r="198" spans="1:1" x14ac:dyDescent="0.25">
      <c r="A198" s="391"/>
    </row>
    <row r="200" spans="1:1" x14ac:dyDescent="0.25">
      <c r="A200" s="391"/>
    </row>
    <row r="202" spans="1:1" x14ac:dyDescent="0.25">
      <c r="A202" s="391"/>
    </row>
    <row r="204" spans="1:1" x14ac:dyDescent="0.25">
      <c r="A204" s="401"/>
    </row>
    <row r="206" spans="1:1" x14ac:dyDescent="0.25">
      <c r="A206" s="391"/>
    </row>
    <row r="208" spans="1:1" x14ac:dyDescent="0.25">
      <c r="A208" s="391"/>
    </row>
    <row r="210" spans="1:1" x14ac:dyDescent="0.25">
      <c r="A210" s="391"/>
    </row>
    <row r="212" spans="1:1" x14ac:dyDescent="0.25">
      <c r="A212" s="391"/>
    </row>
    <row r="214" spans="1:1" x14ac:dyDescent="0.25">
      <c r="A214" s="391"/>
    </row>
    <row r="216" spans="1:1" x14ac:dyDescent="0.25">
      <c r="A216" s="391"/>
    </row>
    <row r="218" spans="1:1" x14ac:dyDescent="0.25">
      <c r="A218" s="391"/>
    </row>
    <row r="220" spans="1:1" x14ac:dyDescent="0.25">
      <c r="A220" s="401"/>
    </row>
    <row r="222" spans="1:1" x14ac:dyDescent="0.25">
      <c r="A222" s="391"/>
    </row>
    <row r="224" spans="1:1" x14ac:dyDescent="0.25">
      <c r="A224" s="391"/>
    </row>
    <row r="226" spans="1:1" x14ac:dyDescent="0.25">
      <c r="A226" s="391"/>
    </row>
    <row r="228" spans="1:1" x14ac:dyDescent="0.25">
      <c r="A228" s="391"/>
    </row>
    <row r="230" spans="1:1" x14ac:dyDescent="0.25">
      <c r="A230" s="391"/>
    </row>
    <row r="232" spans="1:1" x14ac:dyDescent="0.25">
      <c r="A232" s="391"/>
    </row>
    <row r="234" spans="1:1" x14ac:dyDescent="0.25">
      <c r="A234" s="391"/>
    </row>
    <row r="236" spans="1:1" x14ac:dyDescent="0.25">
      <c r="A236" s="401"/>
    </row>
    <row r="238" spans="1:1" x14ac:dyDescent="0.25">
      <c r="A238" s="391"/>
    </row>
    <row r="240" spans="1:1" x14ac:dyDescent="0.25">
      <c r="A240" s="391"/>
    </row>
    <row r="242" spans="1:1" x14ac:dyDescent="0.25">
      <c r="A242" s="391"/>
    </row>
    <row r="244" spans="1:1" x14ac:dyDescent="0.25">
      <c r="A244" s="391"/>
    </row>
    <row r="246" spans="1:1" x14ac:dyDescent="0.25">
      <c r="A246" s="391"/>
    </row>
    <row r="248" spans="1:1" x14ac:dyDescent="0.25">
      <c r="A248" s="391"/>
    </row>
    <row r="250" spans="1:1" x14ac:dyDescent="0.25">
      <c r="A250" s="391"/>
    </row>
    <row r="252" spans="1:1" x14ac:dyDescent="0.25">
      <c r="A252" s="401"/>
    </row>
    <row r="254" spans="1:1" x14ac:dyDescent="0.25">
      <c r="A254" s="391"/>
    </row>
    <row r="256" spans="1:1" x14ac:dyDescent="0.25">
      <c r="A256" s="391"/>
    </row>
    <row r="258" spans="1:1" x14ac:dyDescent="0.25">
      <c r="A258" s="391"/>
    </row>
    <row r="260" spans="1:1" x14ac:dyDescent="0.25">
      <c r="A260" s="391"/>
    </row>
    <row r="262" spans="1:1" x14ac:dyDescent="0.25">
      <c r="A262" s="391"/>
    </row>
    <row r="264" spans="1:1" x14ac:dyDescent="0.25">
      <c r="A264" s="403"/>
    </row>
    <row r="266" spans="1:1" x14ac:dyDescent="0.25">
      <c r="A266" s="391"/>
    </row>
    <row r="268" spans="1:1" x14ac:dyDescent="0.25">
      <c r="A268" s="401"/>
    </row>
    <row r="270" spans="1:1" x14ac:dyDescent="0.25">
      <c r="A270" s="403"/>
    </row>
    <row r="272" spans="1:1" x14ac:dyDescent="0.25">
      <c r="A272" s="391"/>
    </row>
    <row r="274" spans="1:1" x14ac:dyDescent="0.25">
      <c r="A274" s="391"/>
    </row>
    <row r="276" spans="1:1" x14ac:dyDescent="0.25">
      <c r="A276" s="391"/>
    </row>
    <row r="278" spans="1:1" x14ac:dyDescent="0.25">
      <c r="A278" s="391"/>
    </row>
    <row r="280" spans="1:1" x14ac:dyDescent="0.25">
      <c r="A280" s="391"/>
    </row>
    <row r="282" spans="1:1" x14ac:dyDescent="0.25">
      <c r="A282" s="391"/>
    </row>
    <row r="284" spans="1:1" x14ac:dyDescent="0.25">
      <c r="A284" s="401"/>
    </row>
    <row r="286" spans="1:1" x14ac:dyDescent="0.25">
      <c r="A286" s="391"/>
    </row>
    <row r="288" spans="1:1" x14ac:dyDescent="0.25">
      <c r="A288" s="391"/>
    </row>
    <row r="290" spans="1:1" x14ac:dyDescent="0.25">
      <c r="A290" s="391"/>
    </row>
    <row r="292" spans="1:1" x14ac:dyDescent="0.25">
      <c r="A292" s="391"/>
    </row>
    <row r="294" spans="1:1" x14ac:dyDescent="0.25">
      <c r="A294" s="391"/>
    </row>
    <row r="296" spans="1:1" x14ac:dyDescent="0.25">
      <c r="A296" s="391"/>
    </row>
    <row r="298" spans="1:1" x14ac:dyDescent="0.25">
      <c r="A298" s="391"/>
    </row>
    <row r="300" spans="1:1" x14ac:dyDescent="0.25">
      <c r="A300" s="401"/>
    </row>
    <row r="302" spans="1:1" x14ac:dyDescent="0.25">
      <c r="A302" s="391"/>
    </row>
    <row r="304" spans="1:1" x14ac:dyDescent="0.25">
      <c r="A304" s="391"/>
    </row>
    <row r="306" spans="1:1" x14ac:dyDescent="0.25">
      <c r="A306" s="391"/>
    </row>
    <row r="308" spans="1:1" x14ac:dyDescent="0.25">
      <c r="A308" s="391"/>
    </row>
    <row r="310" spans="1:1" x14ac:dyDescent="0.25">
      <c r="A310" s="391"/>
    </row>
    <row r="312" spans="1:1" x14ac:dyDescent="0.25">
      <c r="A312" s="391"/>
    </row>
    <row r="314" spans="1:1" x14ac:dyDescent="0.25">
      <c r="A314" s="391"/>
    </row>
    <row r="316" spans="1:1" x14ac:dyDescent="0.25">
      <c r="A316" s="401"/>
    </row>
    <row r="318" spans="1:1" x14ac:dyDescent="0.25">
      <c r="A318" s="391"/>
    </row>
    <row r="320" spans="1:1" x14ac:dyDescent="0.25">
      <c r="A320" s="391"/>
    </row>
    <row r="322" spans="1:1" x14ac:dyDescent="0.25">
      <c r="A322" s="391"/>
    </row>
    <row r="324" spans="1:1" x14ac:dyDescent="0.25">
      <c r="A324" s="391"/>
    </row>
    <row r="326" spans="1:1" x14ac:dyDescent="0.25">
      <c r="A326" s="391"/>
    </row>
    <row r="328" spans="1:1" x14ac:dyDescent="0.25">
      <c r="A328" s="391"/>
    </row>
    <row r="330" spans="1:1" x14ac:dyDescent="0.25">
      <c r="A330" s="391"/>
    </row>
    <row r="332" spans="1:1" x14ac:dyDescent="0.25">
      <c r="A332" s="401"/>
    </row>
    <row r="334" spans="1:1" x14ac:dyDescent="0.25">
      <c r="A334" s="391"/>
    </row>
    <row r="336" spans="1:1" x14ac:dyDescent="0.25">
      <c r="A336" s="391"/>
    </row>
    <row r="338" spans="1:1" x14ac:dyDescent="0.25">
      <c r="A338" s="391"/>
    </row>
    <row r="340" spans="1:1" x14ac:dyDescent="0.25">
      <c r="A340" s="391"/>
    </row>
    <row r="342" spans="1:1" x14ac:dyDescent="0.25">
      <c r="A342" s="391"/>
    </row>
    <row r="344" spans="1:1" x14ac:dyDescent="0.25">
      <c r="A344" s="391"/>
    </row>
    <row r="346" spans="1:1" x14ac:dyDescent="0.25">
      <c r="A346" s="391"/>
    </row>
    <row r="348" spans="1:1" x14ac:dyDescent="0.25">
      <c r="A348" s="401"/>
    </row>
    <row r="350" spans="1:1" x14ac:dyDescent="0.25">
      <c r="A350" s="391"/>
    </row>
    <row r="352" spans="1:1" x14ac:dyDescent="0.25">
      <c r="A352" s="391"/>
    </row>
    <row r="354" spans="1:1" x14ac:dyDescent="0.25">
      <c r="A354" s="304"/>
    </row>
    <row r="355" spans="1:1" x14ac:dyDescent="0.25">
      <c r="A355" s="304"/>
    </row>
    <row r="356" spans="1:1" x14ac:dyDescent="0.25">
      <c r="A356" s="393"/>
    </row>
    <row r="357" spans="1:1" x14ac:dyDescent="0.25">
      <c r="A357" s="389"/>
    </row>
    <row r="358" spans="1:1" x14ac:dyDescent="0.25">
      <c r="A358" s="389"/>
    </row>
    <row r="359" spans="1:1" x14ac:dyDescent="0.25">
      <c r="A359" s="389"/>
    </row>
    <row r="360" spans="1:1" x14ac:dyDescent="0.25">
      <c r="A360" s="389"/>
    </row>
    <row r="361" spans="1:1" x14ac:dyDescent="0.25">
      <c r="A361" s="389"/>
    </row>
    <row r="362" spans="1:1" x14ac:dyDescent="0.25">
      <c r="A362" s="389"/>
    </row>
    <row r="363" spans="1:1" x14ac:dyDescent="0.25">
      <c r="A363" s="389"/>
    </row>
    <row r="364" spans="1:1" x14ac:dyDescent="0.25">
      <c r="A364" s="389"/>
    </row>
    <row r="365" spans="1:1" x14ac:dyDescent="0.25">
      <c r="A365" s="389"/>
    </row>
    <row r="367" spans="1:1" x14ac:dyDescent="0.25">
      <c r="A367" s="391"/>
    </row>
    <row r="369" spans="1:1" x14ac:dyDescent="0.25">
      <c r="A369" s="390"/>
    </row>
    <row r="371" spans="1:1" x14ac:dyDescent="0.25">
      <c r="A371" s="391"/>
    </row>
    <row r="373" spans="1:1" ht="23.25" x14ac:dyDescent="0.25">
      <c r="A373" s="400"/>
    </row>
    <row r="375" spans="1:1" x14ac:dyDescent="0.25">
      <c r="A375" s="391"/>
    </row>
    <row r="377" spans="1:1" ht="23.25" x14ac:dyDescent="0.25">
      <c r="A377" s="400"/>
    </row>
    <row r="379" spans="1:1" x14ac:dyDescent="0.25">
      <c r="A379" s="391"/>
    </row>
    <row r="380" spans="1:1" x14ac:dyDescent="0.25">
      <c r="A380" s="393"/>
    </row>
    <row r="381" spans="1:1" x14ac:dyDescent="0.25">
      <c r="A381" s="394"/>
    </row>
    <row r="382" spans="1:1" x14ac:dyDescent="0.25">
      <c r="A382" s="393"/>
    </row>
    <row r="383" spans="1:1" x14ac:dyDescent="0.25">
      <c r="A383" s="394"/>
    </row>
    <row r="384" spans="1:1" x14ac:dyDescent="0.25">
      <c r="A384" s="393"/>
    </row>
    <row r="385" spans="1:1" x14ac:dyDescent="0.25">
      <c r="A385" s="394"/>
    </row>
    <row r="386" spans="1:1" x14ac:dyDescent="0.25">
      <c r="A386" s="393"/>
    </row>
    <row r="387" spans="1:1" x14ac:dyDescent="0.25">
      <c r="A387" s="394"/>
    </row>
    <row r="388" spans="1:1" x14ac:dyDescent="0.25">
      <c r="A388" s="393"/>
    </row>
    <row r="389" spans="1:1" x14ac:dyDescent="0.25">
      <c r="A389" s="394"/>
    </row>
    <row r="391" spans="1:1" x14ac:dyDescent="0.25">
      <c r="A391" s="391"/>
    </row>
    <row r="393" spans="1:1" x14ac:dyDescent="0.25">
      <c r="A393" s="391"/>
    </row>
    <row r="395" spans="1:1" x14ac:dyDescent="0.25">
      <c r="A395" s="391"/>
    </row>
    <row r="396" spans="1:1" x14ac:dyDescent="0.25">
      <c r="A396" s="304"/>
    </row>
    <row r="397" spans="1:1" x14ac:dyDescent="0.25">
      <c r="A397" s="39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G4" sqref="G4"/>
    </sheetView>
  </sheetViews>
  <sheetFormatPr defaultRowHeight="15" x14ac:dyDescent="0.25"/>
  <cols>
    <col min="1" max="1" width="15.140625" customWidth="1"/>
    <col min="2" max="2" width="22" customWidth="1"/>
    <col min="3" max="3" width="20" customWidth="1"/>
    <col min="4" max="4" width="10.85546875" customWidth="1"/>
    <col min="5" max="5" width="20.85546875" customWidth="1"/>
    <col min="6" max="6" width="30.85546875" customWidth="1"/>
    <col min="7" max="7" width="15.42578125" bestFit="1" customWidth="1"/>
    <col min="8" max="8" width="28.85546875" customWidth="1"/>
  </cols>
  <sheetData>
    <row r="1" spans="1:8" ht="18.75" x14ac:dyDescent="0.3">
      <c r="A1" s="51" t="s">
        <v>300</v>
      </c>
    </row>
    <row r="2" spans="1:8" ht="15.75" thickBot="1" x14ac:dyDescent="0.3"/>
    <row r="3" spans="1:8" s="370" customFormat="1" ht="30.75" thickBot="1" x14ac:dyDescent="0.3">
      <c r="A3" s="367" t="s">
        <v>301</v>
      </c>
      <c r="B3" s="368" t="s">
        <v>309</v>
      </c>
      <c r="C3" s="368" t="s">
        <v>310</v>
      </c>
      <c r="D3" s="368" t="s">
        <v>311</v>
      </c>
      <c r="E3" s="368" t="s">
        <v>312</v>
      </c>
      <c r="F3" s="368" t="s">
        <v>313</v>
      </c>
      <c r="G3" s="368" t="s">
        <v>302</v>
      </c>
      <c r="H3" s="369" t="s">
        <v>314</v>
      </c>
    </row>
    <row r="4" spans="1:8" x14ac:dyDescent="0.25">
      <c r="A4" s="42"/>
      <c r="B4" s="388"/>
      <c r="C4" s="71"/>
      <c r="D4" s="71"/>
      <c r="E4" s="71"/>
      <c r="F4" s="71"/>
      <c r="G4" s="388"/>
      <c r="H4" s="153">
        <f>C4-F4</f>
        <v>0</v>
      </c>
    </row>
    <row r="5" spans="1:8" x14ac:dyDescent="0.25">
      <c r="A5" s="25"/>
      <c r="B5" s="2"/>
      <c r="C5" s="2"/>
      <c r="D5" s="2"/>
      <c r="E5" s="2"/>
      <c r="F5" s="2"/>
      <c r="G5" s="2"/>
      <c r="H5" s="365">
        <f t="shared" ref="H5:H13" si="0">C5-F5</f>
        <v>0</v>
      </c>
    </row>
    <row r="6" spans="1:8" x14ac:dyDescent="0.25">
      <c r="A6" s="25"/>
      <c r="B6" s="2"/>
      <c r="C6" s="2"/>
      <c r="D6" s="2"/>
      <c r="E6" s="2"/>
      <c r="F6" s="2"/>
      <c r="G6" s="2"/>
      <c r="H6" s="365">
        <f t="shared" si="0"/>
        <v>0</v>
      </c>
    </row>
    <row r="7" spans="1:8" x14ac:dyDescent="0.25">
      <c r="A7" s="25"/>
      <c r="B7" s="2"/>
      <c r="C7" s="2"/>
      <c r="D7" s="2"/>
      <c r="E7" s="2"/>
      <c r="F7" s="2"/>
      <c r="G7" s="2"/>
      <c r="H7" s="365">
        <f t="shared" si="0"/>
        <v>0</v>
      </c>
    </row>
    <row r="8" spans="1:8" x14ac:dyDescent="0.25">
      <c r="A8" s="25"/>
      <c r="B8" s="2"/>
      <c r="C8" s="2"/>
      <c r="D8" s="2"/>
      <c r="E8" s="2"/>
      <c r="F8" s="2"/>
      <c r="G8" s="2"/>
      <c r="H8" s="365">
        <f t="shared" si="0"/>
        <v>0</v>
      </c>
    </row>
    <row r="9" spans="1:8" x14ac:dyDescent="0.25">
      <c r="A9" s="25"/>
      <c r="B9" s="2"/>
      <c r="C9" s="2"/>
      <c r="D9" s="2"/>
      <c r="E9" s="2"/>
      <c r="F9" s="2"/>
      <c r="G9" s="2"/>
      <c r="H9" s="365">
        <f t="shared" si="0"/>
        <v>0</v>
      </c>
    </row>
    <row r="10" spans="1:8" x14ac:dyDescent="0.25">
      <c r="A10" s="25"/>
      <c r="B10" s="2"/>
      <c r="C10" s="2"/>
      <c r="D10" s="2"/>
      <c r="E10" s="2"/>
      <c r="F10" s="2"/>
      <c r="G10" s="2"/>
      <c r="H10" s="365">
        <f t="shared" si="0"/>
        <v>0</v>
      </c>
    </row>
    <row r="11" spans="1:8" x14ac:dyDescent="0.25">
      <c r="A11" s="25"/>
      <c r="B11" s="2"/>
      <c r="C11" s="2"/>
      <c r="D11" s="2"/>
      <c r="E11" s="2"/>
      <c r="F11" s="2"/>
      <c r="G11" s="2"/>
      <c r="H11" s="365">
        <f t="shared" si="0"/>
        <v>0</v>
      </c>
    </row>
    <row r="12" spans="1:8" x14ac:dyDescent="0.25">
      <c r="A12" s="25"/>
      <c r="B12" s="2"/>
      <c r="C12" s="2"/>
      <c r="D12" s="2"/>
      <c r="E12" s="2"/>
      <c r="F12" s="2"/>
      <c r="G12" s="2"/>
      <c r="H12" s="365">
        <f t="shared" si="0"/>
        <v>0</v>
      </c>
    </row>
    <row r="13" spans="1:8" ht="15.75" thickBot="1" x14ac:dyDescent="0.3">
      <c r="A13" s="28"/>
      <c r="B13" s="30"/>
      <c r="C13" s="30"/>
      <c r="D13" s="30"/>
      <c r="E13" s="30"/>
      <c r="F13" s="30"/>
      <c r="G13" s="30"/>
      <c r="H13" s="366">
        <f t="shared" si="0"/>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Options!$W$2:$W$19</xm:f>
          </x14:formula1>
          <xm:sqref>A1:A1048576</xm:sqref>
        </x14:dataValidation>
        <x14:dataValidation type="list" allowBlank="1" showInputMessage="1" showErrorMessage="1">
          <x14:formula1>
            <xm:f>Options!$R$2:$R$11</xm:f>
          </x14:formula1>
          <xm:sqref>F1:F1048576 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53"/>
  <sheetViews>
    <sheetView zoomScale="90" zoomScaleNormal="90" workbookViewId="0">
      <selection activeCell="E15" sqref="E15"/>
    </sheetView>
  </sheetViews>
  <sheetFormatPr defaultRowHeight="15" x14ac:dyDescent="0.25"/>
  <cols>
    <col min="1" max="1" width="77" bestFit="1" customWidth="1"/>
    <col min="2" max="2" width="40.5703125" customWidth="1"/>
    <col min="3" max="3" width="14" style="1" bestFit="1" customWidth="1"/>
    <col min="4" max="5" width="18.7109375" bestFit="1" customWidth="1"/>
    <col min="6" max="6" width="17.28515625" bestFit="1" customWidth="1"/>
    <col min="7" max="7" width="33.140625" bestFit="1" customWidth="1"/>
    <col min="8" max="8" width="28.85546875" bestFit="1" customWidth="1"/>
  </cols>
  <sheetData>
    <row r="1" spans="1:24" s="7" customFormat="1" x14ac:dyDescent="0.25">
      <c r="A1" s="17"/>
      <c r="B1" s="18"/>
      <c r="C1" s="19"/>
      <c r="D1" s="18"/>
      <c r="E1" s="20"/>
      <c r="F1" s="20"/>
      <c r="G1" s="20"/>
      <c r="H1" s="21"/>
      <c r="I1" s="20"/>
      <c r="J1" s="19"/>
      <c r="K1" s="18"/>
      <c r="L1" s="20"/>
      <c r="M1" s="20"/>
      <c r="N1" s="20"/>
      <c r="O1" s="20"/>
      <c r="P1" s="20"/>
      <c r="Q1" s="19"/>
      <c r="R1" s="22"/>
      <c r="S1" s="23"/>
      <c r="T1" s="20"/>
      <c r="U1" s="20"/>
      <c r="V1" s="24"/>
      <c r="W1" s="17"/>
      <c r="X1" s="6"/>
    </row>
    <row r="2" spans="1:24" s="7" customFormat="1" x14ac:dyDescent="0.25">
      <c r="A2" s="17"/>
      <c r="B2" s="18"/>
      <c r="C2" s="19"/>
      <c r="D2" s="18"/>
      <c r="E2" s="20"/>
      <c r="F2" s="20"/>
      <c r="G2" s="20"/>
      <c r="H2" s="21"/>
      <c r="I2" s="20"/>
      <c r="J2" s="19"/>
      <c r="K2" s="18"/>
      <c r="L2" s="20"/>
      <c r="M2" s="20"/>
      <c r="N2" s="20"/>
      <c r="O2" s="20"/>
      <c r="P2" s="20"/>
      <c r="Q2" s="19"/>
      <c r="R2" s="22"/>
      <c r="S2" s="23"/>
      <c r="T2" s="20"/>
      <c r="U2" s="20"/>
      <c r="V2" s="24"/>
      <c r="W2" s="17"/>
      <c r="X2" s="6"/>
    </row>
    <row r="3" spans="1:24" s="7" customFormat="1" x14ac:dyDescent="0.25">
      <c r="A3" s="17"/>
      <c r="B3" s="18"/>
      <c r="C3" s="19"/>
      <c r="D3" s="18"/>
      <c r="E3" s="20"/>
      <c r="F3" s="20"/>
      <c r="G3" s="20"/>
      <c r="H3" s="21"/>
      <c r="I3" s="20"/>
      <c r="J3" s="19"/>
      <c r="K3" s="18"/>
      <c r="L3" s="20"/>
      <c r="M3" s="20"/>
      <c r="N3" s="20"/>
      <c r="O3" s="20"/>
      <c r="P3" s="20"/>
      <c r="Q3" s="19"/>
      <c r="R3" s="22"/>
      <c r="S3" s="23"/>
      <c r="T3" s="20"/>
      <c r="U3" s="20"/>
      <c r="V3" s="24"/>
      <c r="W3" s="17"/>
      <c r="X3" s="6"/>
    </row>
    <row r="4" spans="1:24" s="7" customFormat="1" x14ac:dyDescent="0.25">
      <c r="A4" s="17"/>
      <c r="B4" s="18"/>
      <c r="C4" s="19"/>
      <c r="D4" s="18"/>
      <c r="E4" s="20"/>
      <c r="F4" s="20"/>
      <c r="G4" s="20"/>
      <c r="H4" s="21"/>
      <c r="I4" s="20"/>
      <c r="J4" s="19"/>
      <c r="K4" s="18"/>
      <c r="L4" s="20"/>
      <c r="M4" s="20"/>
      <c r="N4" s="20"/>
      <c r="O4" s="20"/>
      <c r="P4" s="20"/>
      <c r="Q4" s="19"/>
      <c r="R4" s="22"/>
      <c r="S4" s="23"/>
      <c r="T4" s="20"/>
      <c r="U4" s="20"/>
      <c r="V4" s="24"/>
      <c r="W4" s="17"/>
      <c r="X4" s="6"/>
    </row>
    <row r="5" spans="1:24" s="7" customFormat="1" x14ac:dyDescent="0.25">
      <c r="A5" s="17"/>
      <c r="B5" s="18"/>
      <c r="C5" s="19"/>
      <c r="D5" s="18"/>
      <c r="E5" s="20"/>
      <c r="F5" s="20"/>
      <c r="G5" s="20"/>
      <c r="H5" s="21"/>
      <c r="I5" s="20"/>
      <c r="J5" s="19"/>
      <c r="K5" s="18"/>
      <c r="L5" s="20"/>
      <c r="M5" s="20"/>
      <c r="N5" s="20"/>
      <c r="O5" s="20"/>
      <c r="P5" s="20"/>
      <c r="Q5" s="19"/>
      <c r="R5" s="22"/>
      <c r="S5" s="23"/>
      <c r="T5" s="20"/>
      <c r="U5" s="20"/>
      <c r="V5" s="24"/>
      <c r="W5" s="17"/>
      <c r="X5" s="6"/>
    </row>
    <row r="6" spans="1:24" s="7" customFormat="1" ht="18.75" x14ac:dyDescent="0.3">
      <c r="A6" s="138" t="s">
        <v>117</v>
      </c>
      <c r="B6" s="85" t="str">
        <f>'Student Info'!B3</f>
        <v>Dilishwaran.V</v>
      </c>
      <c r="C6" s="19"/>
      <c r="D6" s="18"/>
      <c r="E6" s="20"/>
      <c r="F6" s="20"/>
      <c r="G6" s="20"/>
      <c r="H6" s="21"/>
      <c r="I6" s="20"/>
      <c r="J6" s="19"/>
      <c r="K6" s="18"/>
      <c r="L6" s="20"/>
      <c r="M6" s="20"/>
      <c r="N6" s="20"/>
      <c r="O6" s="20"/>
      <c r="P6" s="20"/>
      <c r="Q6" s="19"/>
      <c r="R6" s="22"/>
      <c r="S6" s="23"/>
      <c r="T6" s="20"/>
      <c r="U6" s="20"/>
      <c r="V6" s="24"/>
      <c r="W6" s="17"/>
      <c r="X6" s="6"/>
    </row>
    <row r="7" spans="1:24" s="79" customFormat="1" ht="18.75" x14ac:dyDescent="0.3">
      <c r="A7" s="81" t="s">
        <v>81</v>
      </c>
      <c r="B7" s="84" t="str">
        <f>'Student Info'!B4</f>
        <v xml:space="preserve"> L7951872</v>
      </c>
      <c r="H7" s="82"/>
      <c r="R7" s="83"/>
      <c r="S7" s="83"/>
      <c r="V7" s="83"/>
    </row>
    <row r="8" spans="1:24" s="79" customFormat="1" ht="19.5" thickBot="1" x14ac:dyDescent="0.35">
      <c r="A8" s="81"/>
      <c r="H8" s="82"/>
      <c r="R8" s="83"/>
      <c r="S8" s="83"/>
      <c r="V8" s="83"/>
    </row>
    <row r="9" spans="1:24" x14ac:dyDescent="0.25">
      <c r="A9" s="48" t="s">
        <v>77</v>
      </c>
      <c r="B9" s="46" t="str">
        <f>B7</f>
        <v xml:space="preserve"> L7951872</v>
      </c>
    </row>
    <row r="10" spans="1:24" x14ac:dyDescent="0.25">
      <c r="A10" s="49" t="s">
        <v>76</v>
      </c>
      <c r="B10" s="47" t="str">
        <f>B6</f>
        <v>Dilishwaran.V</v>
      </c>
    </row>
    <row r="11" spans="1:24" ht="15.75" thickBot="1" x14ac:dyDescent="0.3">
      <c r="A11" s="50" t="s">
        <v>75</v>
      </c>
      <c r="B11" s="139">
        <f ca="1">TODAY()+ NOW()</f>
        <v>84488.677081828704</v>
      </c>
    </row>
    <row r="12" spans="1:24" x14ac:dyDescent="0.25">
      <c r="B12" s="1"/>
    </row>
    <row r="13" spans="1:24" ht="18" thickBot="1" x14ac:dyDescent="0.35">
      <c r="A13" s="453" t="s">
        <v>74</v>
      </c>
      <c r="B13" s="453"/>
      <c r="C13" s="453"/>
      <c r="D13" s="453"/>
      <c r="E13" s="453"/>
      <c r="F13" s="453"/>
      <c r="G13" s="453"/>
    </row>
    <row r="14" spans="1:24" s="4" customFormat="1" ht="15.75" thickBot="1" x14ac:dyDescent="0.3">
      <c r="A14" s="323" t="s">
        <v>73</v>
      </c>
      <c r="B14" s="324" t="s">
        <v>260</v>
      </c>
      <c r="C14" s="325" t="s">
        <v>68</v>
      </c>
      <c r="D14" s="326" t="s">
        <v>16</v>
      </c>
      <c r="E14" s="325" t="s">
        <v>69</v>
      </c>
      <c r="F14" s="325" t="s">
        <v>65</v>
      </c>
      <c r="G14" s="325" t="s">
        <v>66</v>
      </c>
      <c r="H14" s="327" t="s">
        <v>67</v>
      </c>
    </row>
    <row r="15" spans="1:24" x14ac:dyDescent="0.25">
      <c r="A15" s="32" t="s">
        <v>0</v>
      </c>
      <c r="B15" s="311" t="s">
        <v>261</v>
      </c>
      <c r="C15" s="33">
        <v>42219</v>
      </c>
      <c r="D15" s="33">
        <v>42223</v>
      </c>
      <c r="E15" s="34">
        <v>0</v>
      </c>
      <c r="F15" s="34">
        <v>0</v>
      </c>
      <c r="G15" s="34">
        <f>D15-C15</f>
        <v>4</v>
      </c>
      <c r="H15" s="35">
        <v>0</v>
      </c>
    </row>
    <row r="16" spans="1:24" x14ac:dyDescent="0.25">
      <c r="A16" s="25" t="s">
        <v>71</v>
      </c>
      <c r="B16" s="61" t="s">
        <v>262</v>
      </c>
      <c r="C16" s="3">
        <f>WORKDAY.INTL(C15,1,1)</f>
        <v>42220</v>
      </c>
      <c r="D16" s="3">
        <f>WORKDAY.INTL(D15,1,1)</f>
        <v>42226</v>
      </c>
      <c r="E16" s="2">
        <f t="shared" ref="E16:F19" si="0">C16-C15</f>
        <v>1</v>
      </c>
      <c r="F16" s="2">
        <f t="shared" si="0"/>
        <v>3</v>
      </c>
      <c r="G16" s="2">
        <f t="shared" ref="G16:G29" si="1">D16-C16</f>
        <v>6</v>
      </c>
      <c r="H16" s="26">
        <f>F16-E16</f>
        <v>2</v>
      </c>
    </row>
    <row r="17" spans="1:8" x14ac:dyDescent="0.25">
      <c r="A17" s="25" t="s">
        <v>265</v>
      </c>
      <c r="B17" s="61" t="s">
        <v>261</v>
      </c>
      <c r="C17" s="3">
        <f>WORKDAY.INTL(C15,7,1)</f>
        <v>42228</v>
      </c>
      <c r="D17" s="3">
        <f>WORKDAY.INTL(D15,7,1)</f>
        <v>42234</v>
      </c>
      <c r="E17" s="2">
        <f>C17-C15</f>
        <v>9</v>
      </c>
      <c r="F17" s="2">
        <f>D17-D15</f>
        <v>11</v>
      </c>
      <c r="G17" s="2">
        <f>D17-C17</f>
        <v>6</v>
      </c>
      <c r="H17" s="26">
        <f>F17-E17</f>
        <v>2</v>
      </c>
    </row>
    <row r="18" spans="1:8" x14ac:dyDescent="0.25">
      <c r="A18" s="25" t="s">
        <v>1</v>
      </c>
      <c r="B18" s="61" t="s">
        <v>261</v>
      </c>
      <c r="C18" s="3">
        <f>WORKDAY.INTL(C16,7,1)</f>
        <v>42229</v>
      </c>
      <c r="D18" s="3">
        <f>WORKDAY.INTL(D16,7,1)</f>
        <v>42235</v>
      </c>
      <c r="E18" s="2">
        <f>C18-C16</f>
        <v>9</v>
      </c>
      <c r="F18" s="2">
        <f>D18-D16</f>
        <v>9</v>
      </c>
      <c r="G18" s="2">
        <f t="shared" si="1"/>
        <v>6</v>
      </c>
      <c r="H18" s="26">
        <f t="shared" ref="H18:H25" si="2">F18-E18</f>
        <v>0</v>
      </c>
    </row>
    <row r="19" spans="1:8" x14ac:dyDescent="0.25">
      <c r="A19" s="27" t="s">
        <v>2</v>
      </c>
      <c r="B19" s="312" t="s">
        <v>262</v>
      </c>
      <c r="C19" s="310">
        <f>WORKDAY.INTL(C18,2,1)</f>
        <v>42233</v>
      </c>
      <c r="D19" s="310">
        <f>WORKDAY.INTL(D18,5,11)</f>
        <v>42241</v>
      </c>
      <c r="E19" s="2">
        <f t="shared" si="0"/>
        <v>4</v>
      </c>
      <c r="F19" s="2">
        <f t="shared" si="0"/>
        <v>6</v>
      </c>
      <c r="G19" s="2">
        <f t="shared" si="1"/>
        <v>8</v>
      </c>
      <c r="H19" s="26">
        <f t="shared" si="2"/>
        <v>2</v>
      </c>
    </row>
    <row r="20" spans="1:8" x14ac:dyDescent="0.25">
      <c r="A20" s="25" t="s">
        <v>3</v>
      </c>
      <c r="B20" s="61" t="s">
        <v>261</v>
      </c>
      <c r="C20" s="310">
        <f>WORKDAY.INTL(C19,2,11)</f>
        <v>42235</v>
      </c>
      <c r="D20" s="310">
        <f>WORKDAY.INTL(D19,2,11)</f>
        <v>42243</v>
      </c>
      <c r="E20" s="2">
        <f t="shared" ref="E20:F22" si="3">C20-C19</f>
        <v>2</v>
      </c>
      <c r="F20" s="2">
        <f t="shared" si="3"/>
        <v>2</v>
      </c>
      <c r="G20" s="2">
        <f t="shared" si="1"/>
        <v>8</v>
      </c>
      <c r="H20" s="26">
        <f t="shared" si="2"/>
        <v>0</v>
      </c>
    </row>
    <row r="21" spans="1:8" x14ac:dyDescent="0.25">
      <c r="A21" s="25" t="s">
        <v>4</v>
      </c>
      <c r="B21" s="61" t="s">
        <v>262</v>
      </c>
      <c r="C21" s="310">
        <f>WORKDAY.INTL(C20,1,1)</f>
        <v>42236</v>
      </c>
      <c r="D21" s="310">
        <f>WORKDAY.INTL(D20,1,1)</f>
        <v>42244</v>
      </c>
      <c r="E21" s="2">
        <f t="shared" si="3"/>
        <v>1</v>
      </c>
      <c r="F21" s="2">
        <f t="shared" si="3"/>
        <v>1</v>
      </c>
      <c r="G21" s="2">
        <f t="shared" si="1"/>
        <v>8</v>
      </c>
      <c r="H21" s="26">
        <f t="shared" si="2"/>
        <v>0</v>
      </c>
    </row>
    <row r="22" spans="1:8" x14ac:dyDescent="0.25">
      <c r="A22" s="27" t="s">
        <v>256</v>
      </c>
      <c r="B22" s="312" t="s">
        <v>262</v>
      </c>
      <c r="C22" s="310">
        <f>WORKDAY.INTL(C21,3,11)</f>
        <v>42240</v>
      </c>
      <c r="D22" s="310">
        <f>WORKDAY.INTL(D21,3,11)</f>
        <v>42248</v>
      </c>
      <c r="E22" s="2">
        <f t="shared" si="3"/>
        <v>4</v>
      </c>
      <c r="F22" s="2">
        <f t="shared" si="3"/>
        <v>4</v>
      </c>
      <c r="G22" s="2">
        <f t="shared" si="1"/>
        <v>8</v>
      </c>
      <c r="H22" s="26">
        <f t="shared" si="2"/>
        <v>0</v>
      </c>
    </row>
    <row r="23" spans="1:8" x14ac:dyDescent="0.25">
      <c r="A23" s="25" t="s">
        <v>257</v>
      </c>
      <c r="B23" s="61" t="s">
        <v>261</v>
      </c>
      <c r="C23" s="310">
        <f>WORKDAY.INTL(C21,5,11)</f>
        <v>42242</v>
      </c>
      <c r="D23" s="310">
        <f>WORKDAY.INTL(D21,5,11)</f>
        <v>42250</v>
      </c>
      <c r="E23" s="2">
        <f>C23-C21</f>
        <v>6</v>
      </c>
      <c r="F23" s="2">
        <f>D23-D21</f>
        <v>6</v>
      </c>
      <c r="G23" s="2">
        <f t="shared" si="1"/>
        <v>8</v>
      </c>
      <c r="H23" s="26">
        <f t="shared" si="2"/>
        <v>0</v>
      </c>
    </row>
    <row r="24" spans="1:8" x14ac:dyDescent="0.25">
      <c r="A24" s="25" t="s">
        <v>263</v>
      </c>
      <c r="B24" s="61" t="s">
        <v>261</v>
      </c>
      <c r="C24" s="310">
        <f>WORKDAY.INTL(C23,7,11)</f>
        <v>42250</v>
      </c>
      <c r="D24" s="310">
        <f>WORKDAY.INTL(D23,7,11)</f>
        <v>42258</v>
      </c>
      <c r="E24" s="2">
        <f t="shared" ref="E24:F29" si="4">C24-C23</f>
        <v>8</v>
      </c>
      <c r="F24" s="2">
        <f t="shared" si="4"/>
        <v>8</v>
      </c>
      <c r="G24" s="2"/>
      <c r="H24" s="26"/>
    </row>
    <row r="25" spans="1:8" x14ac:dyDescent="0.25">
      <c r="A25" s="25" t="s">
        <v>258</v>
      </c>
      <c r="B25" s="61" t="s">
        <v>262</v>
      </c>
      <c r="C25" s="310">
        <f>WORKDAY.INTL(C24,2,11)</f>
        <v>42252</v>
      </c>
      <c r="D25" s="310">
        <f>WORKDAY.INTL(D24,2,11)</f>
        <v>42261</v>
      </c>
      <c r="E25" s="2">
        <f t="shared" si="4"/>
        <v>2</v>
      </c>
      <c r="F25" s="2">
        <f t="shared" si="4"/>
        <v>3</v>
      </c>
      <c r="G25" s="2">
        <f t="shared" si="1"/>
        <v>9</v>
      </c>
      <c r="H25" s="26">
        <f t="shared" si="2"/>
        <v>1</v>
      </c>
    </row>
    <row r="26" spans="1:8" x14ac:dyDescent="0.25">
      <c r="A26" s="25" t="s">
        <v>264</v>
      </c>
      <c r="B26" s="61" t="s">
        <v>315</v>
      </c>
      <c r="C26" s="310">
        <f>WORKDAY.INTL(C25,2,11)</f>
        <v>42255</v>
      </c>
      <c r="D26" s="310">
        <f>WORKDAY.INTL(D25,2,11)</f>
        <v>42263</v>
      </c>
      <c r="E26" s="2">
        <f t="shared" si="4"/>
        <v>3</v>
      </c>
      <c r="F26" s="2">
        <f t="shared" si="4"/>
        <v>2</v>
      </c>
      <c r="G26" s="2"/>
      <c r="H26" s="26"/>
    </row>
    <row r="27" spans="1:8" x14ac:dyDescent="0.25">
      <c r="A27" s="25" t="s">
        <v>259</v>
      </c>
      <c r="B27" s="61" t="s">
        <v>262</v>
      </c>
      <c r="C27" s="310">
        <f t="shared" ref="C27:D29" si="5">WORKDAY.INTL(C26,1,11)</f>
        <v>42256</v>
      </c>
      <c r="D27" s="310">
        <f t="shared" si="5"/>
        <v>42264</v>
      </c>
      <c r="E27" s="2">
        <f t="shared" si="4"/>
        <v>1</v>
      </c>
      <c r="F27" s="2">
        <f t="shared" si="4"/>
        <v>1</v>
      </c>
      <c r="G27" s="2">
        <f>D27-C27</f>
        <v>8</v>
      </c>
      <c r="H27" s="26">
        <f>F27-E27</f>
        <v>0</v>
      </c>
    </row>
    <row r="28" spans="1:8" x14ac:dyDescent="0.25">
      <c r="A28" s="25" t="s">
        <v>5</v>
      </c>
      <c r="B28" s="61" t="s">
        <v>262</v>
      </c>
      <c r="C28" s="310">
        <f t="shared" si="5"/>
        <v>42257</v>
      </c>
      <c r="D28" s="310">
        <f t="shared" si="5"/>
        <v>42265</v>
      </c>
      <c r="E28" s="2">
        <f t="shared" si="4"/>
        <v>1</v>
      </c>
      <c r="F28" s="2">
        <f t="shared" si="4"/>
        <v>1</v>
      </c>
      <c r="G28" s="2">
        <f>D28-C28</f>
        <v>8</v>
      </c>
      <c r="H28" s="26">
        <f>F28-E28</f>
        <v>0</v>
      </c>
    </row>
    <row r="29" spans="1:8" ht="15.75" thickBot="1" x14ac:dyDescent="0.3">
      <c r="A29" s="318" t="s">
        <v>6</v>
      </c>
      <c r="B29" s="319" t="s">
        <v>262</v>
      </c>
      <c r="C29" s="320">
        <f t="shared" si="5"/>
        <v>42258</v>
      </c>
      <c r="D29" s="320">
        <f t="shared" si="5"/>
        <v>42266</v>
      </c>
      <c r="E29" s="321">
        <f t="shared" si="4"/>
        <v>1</v>
      </c>
      <c r="F29" s="321">
        <f t="shared" si="4"/>
        <v>1</v>
      </c>
      <c r="G29" s="321">
        <f t="shared" si="1"/>
        <v>8</v>
      </c>
      <c r="H29" s="322">
        <f>F29-E29</f>
        <v>0</v>
      </c>
    </row>
    <row r="30" spans="1:8" ht="16.5" thickTop="1" thickBot="1" x14ac:dyDescent="0.3">
      <c r="A30" s="313" t="s">
        <v>11</v>
      </c>
      <c r="B30" s="314"/>
      <c r="C30" s="315"/>
      <c r="D30" s="316"/>
      <c r="E30" s="317">
        <f>C29-C15</f>
        <v>39</v>
      </c>
      <c r="F30" s="317">
        <f>D29-D15</f>
        <v>43</v>
      </c>
      <c r="G30" s="317"/>
      <c r="H30" s="155"/>
    </row>
    <row r="31" spans="1:8" x14ac:dyDescent="0.25">
      <c r="B31" s="1"/>
    </row>
    <row r="32" spans="1:8" ht="18" thickBot="1" x14ac:dyDescent="0.35">
      <c r="A32" s="453" t="s">
        <v>70</v>
      </c>
      <c r="B32" s="453"/>
      <c r="C32" s="453"/>
      <c r="D32" s="453"/>
    </row>
    <row r="33" spans="1:4" ht="15.75" thickBot="1" x14ac:dyDescent="0.3">
      <c r="A33" s="36" t="s">
        <v>73</v>
      </c>
      <c r="B33" s="37" t="s">
        <v>68</v>
      </c>
      <c r="C33" s="38" t="s">
        <v>16</v>
      </c>
      <c r="D33" s="39" t="s">
        <v>69</v>
      </c>
    </row>
    <row r="34" spans="1:4" x14ac:dyDescent="0.25">
      <c r="A34" s="32" t="s">
        <v>7</v>
      </c>
      <c r="B34" s="40">
        <f>WORKDAY($C$15,3)</f>
        <v>42222</v>
      </c>
      <c r="C34" s="40">
        <f>WORKDAY($D$15,3)</f>
        <v>42228</v>
      </c>
      <c r="D34" s="41">
        <v>0</v>
      </c>
    </row>
    <row r="35" spans="1:4" x14ac:dyDescent="0.25">
      <c r="A35" s="25" t="s">
        <v>8</v>
      </c>
      <c r="B35" s="3">
        <f>WORKDAY.INTL(B34,2,11)</f>
        <v>42224</v>
      </c>
      <c r="C35" s="3">
        <f>WORKDAY.INTL(C34,2,11)</f>
        <v>42230</v>
      </c>
      <c r="D35" s="26">
        <f>C35-C34</f>
        <v>2</v>
      </c>
    </row>
    <row r="36" spans="1:4" x14ac:dyDescent="0.25">
      <c r="A36" s="25" t="s">
        <v>9</v>
      </c>
      <c r="B36" s="3">
        <f>WORKDAY.INTL(B35,2,11)</f>
        <v>42227</v>
      </c>
      <c r="C36" s="3">
        <f>WORKDAY.INTL(C35,2,11)</f>
        <v>42233</v>
      </c>
      <c r="D36" s="26">
        <f>C36-C35</f>
        <v>3</v>
      </c>
    </row>
    <row r="37" spans="1:4" ht="15.75" thickBot="1" x14ac:dyDescent="0.3">
      <c r="A37" s="28" t="s">
        <v>11</v>
      </c>
      <c r="B37" s="29"/>
      <c r="C37" s="29"/>
      <c r="D37" s="31">
        <f>SUM(D34:D36)</f>
        <v>5</v>
      </c>
    </row>
    <row r="38" spans="1:4" x14ac:dyDescent="0.25">
      <c r="B38" s="1"/>
    </row>
    <row r="39" spans="1:4" ht="18" thickBot="1" x14ac:dyDescent="0.35">
      <c r="A39" s="453" t="s">
        <v>10</v>
      </c>
      <c r="B39" s="453"/>
      <c r="C39" s="453"/>
      <c r="D39" s="453"/>
    </row>
    <row r="40" spans="1:4" ht="15.75" thickBot="1" x14ac:dyDescent="0.3">
      <c r="A40" s="36" t="s">
        <v>73</v>
      </c>
      <c r="B40" s="37" t="s">
        <v>68</v>
      </c>
      <c r="C40" s="38" t="s">
        <v>16</v>
      </c>
      <c r="D40" s="39" t="s">
        <v>69</v>
      </c>
    </row>
    <row r="41" spans="1:4" x14ac:dyDescent="0.25">
      <c r="A41" s="32" t="s">
        <v>7</v>
      </c>
      <c r="B41" s="40">
        <f>WORKDAY($C$15,3)</f>
        <v>42222</v>
      </c>
      <c r="C41" s="40">
        <f>WORKDAY($D$15,3)</f>
        <v>42228</v>
      </c>
      <c r="D41" s="41">
        <v>0</v>
      </c>
    </row>
    <row r="42" spans="1:4" x14ac:dyDescent="0.25">
      <c r="A42" s="25" t="s">
        <v>9</v>
      </c>
      <c r="B42" s="3">
        <f>WORKDAY.INTL(B41,2,11)</f>
        <v>42224</v>
      </c>
      <c r="C42" s="3">
        <f>WORKDAY.INTL(C41,2,11)</f>
        <v>42230</v>
      </c>
      <c r="D42" s="26">
        <f>C42-C41</f>
        <v>2</v>
      </c>
    </row>
    <row r="43" spans="1:4" ht="15.75" thickBot="1" x14ac:dyDescent="0.3">
      <c r="A43" s="28" t="s">
        <v>11</v>
      </c>
      <c r="B43" s="29"/>
      <c r="C43" s="29"/>
      <c r="D43" s="31">
        <f>SUM(D41:D42)</f>
        <v>2</v>
      </c>
    </row>
    <row r="45" spans="1:4" ht="18" thickBot="1" x14ac:dyDescent="0.35">
      <c r="A45" s="453" t="s">
        <v>174</v>
      </c>
      <c r="B45" s="453"/>
      <c r="C45" s="453"/>
      <c r="D45" s="453"/>
    </row>
    <row r="46" spans="1:4" ht="15.75" thickBot="1" x14ac:dyDescent="0.3">
      <c r="A46" s="36" t="s">
        <v>73</v>
      </c>
      <c r="B46" s="37" t="s">
        <v>68</v>
      </c>
      <c r="C46" s="38" t="s">
        <v>16</v>
      </c>
      <c r="D46" s="39" t="s">
        <v>69</v>
      </c>
    </row>
    <row r="47" spans="1:4" x14ac:dyDescent="0.25">
      <c r="A47" s="32" t="s">
        <v>7</v>
      </c>
      <c r="B47" s="40">
        <f>WORKDAY($C$15,3)</f>
        <v>42222</v>
      </c>
      <c r="C47" s="40">
        <f>WORKDAY($D$15,3)</f>
        <v>42228</v>
      </c>
      <c r="D47" s="41">
        <v>0</v>
      </c>
    </row>
    <row r="48" spans="1:4" x14ac:dyDescent="0.25">
      <c r="A48" s="25" t="s">
        <v>9</v>
      </c>
      <c r="B48" s="3">
        <f>WORKDAY.INTL(B47,2,11)</f>
        <v>42224</v>
      </c>
      <c r="C48" s="3">
        <f>WORKDAY.INTL(C47,2,11)</f>
        <v>42230</v>
      </c>
      <c r="D48" s="26">
        <f>C48-C47</f>
        <v>2</v>
      </c>
    </row>
    <row r="49" spans="1:4" ht="15.75" thickBot="1" x14ac:dyDescent="0.3">
      <c r="A49" s="28" t="s">
        <v>11</v>
      </c>
      <c r="B49" s="29"/>
      <c r="C49" s="29"/>
      <c r="D49" s="31">
        <f>SUM(D47:D48)</f>
        <v>2</v>
      </c>
    </row>
    <row r="50" spans="1:4" x14ac:dyDescent="0.25">
      <c r="A50" s="79"/>
      <c r="B50" s="224"/>
      <c r="C50" s="224"/>
      <c r="D50" s="79"/>
    </row>
    <row r="51" spans="1:4" ht="18" thickBot="1" x14ac:dyDescent="0.35">
      <c r="A51" s="453" t="s">
        <v>72</v>
      </c>
      <c r="B51" s="453"/>
    </row>
    <row r="52" spans="1:4" x14ac:dyDescent="0.25">
      <c r="A52" s="42" t="s">
        <v>12</v>
      </c>
      <c r="B52" s="43" t="s">
        <v>15</v>
      </c>
      <c r="C52"/>
    </row>
    <row r="53" spans="1:4" ht="15.75" thickBot="1" x14ac:dyDescent="0.3">
      <c r="A53" s="28" t="s">
        <v>13</v>
      </c>
      <c r="B53" s="44"/>
      <c r="C53"/>
    </row>
  </sheetData>
  <mergeCells count="5">
    <mergeCell ref="A51:B51"/>
    <mergeCell ref="A39:D39"/>
    <mergeCell ref="A32:D32"/>
    <mergeCell ref="A13:G13"/>
    <mergeCell ref="A45:D45"/>
  </mergeCells>
  <hyperlinks>
    <hyperlink ref="A22" location="'Application Check list'!A1" display="Document Collection - Verify Checklist "/>
    <hyperlink ref="A19" location="Shortlist!A1" display="University Shortlist"/>
  </hyperlinks>
  <pageMargins left="0.7" right="0.7" top="0.75" bottom="0.75" header="0.3" footer="0.3"/>
  <pageSetup paperSize="9" orientation="portrait" r:id="rId1"/>
  <headerFooter>
    <oddHeader>&amp;CELS International Education Pathways Private Limited</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Options!$A$1:$A$2</xm:f>
          </x14:formula1>
          <xm:sqref>B52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33"/>
  <sheetViews>
    <sheetView showGridLines="0" zoomScale="70" zoomScaleNormal="70" workbookViewId="0">
      <selection activeCell="A15" sqref="A15"/>
    </sheetView>
  </sheetViews>
  <sheetFormatPr defaultRowHeight="15" x14ac:dyDescent="0.25"/>
  <cols>
    <col min="1" max="1" width="58.5703125" style="7" customWidth="1"/>
    <col min="2" max="2" width="33.42578125" style="7" customWidth="1"/>
    <col min="3" max="3" width="21.7109375" style="7" bestFit="1" customWidth="1"/>
    <col min="4" max="4" width="31.7109375" style="7" bestFit="1" customWidth="1"/>
    <col min="5" max="5" width="18.42578125" style="7" customWidth="1"/>
    <col min="6" max="7" width="39.7109375" style="7" customWidth="1"/>
    <col min="8" max="8" width="31.85546875" style="7" customWidth="1"/>
    <col min="9" max="9" width="10.42578125" style="7" bestFit="1" customWidth="1"/>
    <col min="10" max="10" width="9.140625" style="7" bestFit="1" customWidth="1"/>
    <col min="11" max="11" width="9.5703125" style="7" bestFit="1" customWidth="1"/>
    <col min="12" max="12" width="11.140625" style="7" bestFit="1" customWidth="1"/>
    <col min="13" max="13" width="20" style="7" bestFit="1" customWidth="1"/>
    <col min="14" max="14" width="22.140625" style="7" customWidth="1"/>
    <col min="15" max="15" width="11.7109375" style="7" bestFit="1" customWidth="1"/>
    <col min="16" max="16" width="9.140625" style="7"/>
    <col min="17" max="17" width="11.85546875" style="7" customWidth="1"/>
    <col min="18" max="19" width="11" style="7" bestFit="1" customWidth="1"/>
    <col min="20" max="20" width="19.5703125" style="7" customWidth="1"/>
    <col min="21" max="21" width="26.42578125" style="7" bestFit="1" customWidth="1"/>
    <col min="22" max="22" width="22" style="15" customWidth="1"/>
    <col min="23" max="23" width="16.140625" style="91" customWidth="1"/>
    <col min="24" max="24" width="13.7109375" style="7" customWidth="1"/>
    <col min="25" max="25" width="12.42578125" style="7" customWidth="1"/>
    <col min="26" max="26" width="16.85546875" style="7" customWidth="1"/>
    <col min="27" max="27" width="14.42578125" style="15" customWidth="1"/>
    <col min="28" max="28" width="134" style="7" customWidth="1"/>
    <col min="29" max="29" width="27.140625" style="7" bestFit="1" customWidth="1"/>
    <col min="30" max="30" width="13.140625" style="7" bestFit="1" customWidth="1"/>
    <col min="31" max="31" width="16.7109375" style="7" bestFit="1" customWidth="1"/>
    <col min="32" max="16384" width="9.140625" style="7"/>
  </cols>
  <sheetData>
    <row r="1" spans="1:31" ht="18" customHeight="1" thickBot="1" x14ac:dyDescent="0.35">
      <c r="A1" s="456" t="s">
        <v>42</v>
      </c>
      <c r="B1" s="476" t="s">
        <v>183</v>
      </c>
      <c r="C1" s="459" t="s">
        <v>43</v>
      </c>
      <c r="D1" s="460"/>
      <c r="E1" s="461"/>
      <c r="F1" s="462" t="s">
        <v>44</v>
      </c>
      <c r="G1" s="463"/>
      <c r="H1" s="463"/>
      <c r="I1" s="464"/>
      <c r="J1" s="464"/>
      <c r="K1" s="464"/>
      <c r="L1" s="464"/>
      <c r="M1" s="464"/>
      <c r="N1" s="465"/>
      <c r="O1" s="466" t="s">
        <v>45</v>
      </c>
      <c r="P1" s="467"/>
      <c r="Q1" s="467"/>
      <c r="R1" s="467"/>
      <c r="S1" s="467"/>
      <c r="T1" s="467"/>
      <c r="U1" s="468"/>
      <c r="V1" s="469" t="s">
        <v>46</v>
      </c>
      <c r="W1" s="470"/>
      <c r="X1" s="470"/>
      <c r="Y1" s="470"/>
      <c r="Z1" s="470"/>
      <c r="AA1" s="471"/>
      <c r="AB1" s="495" t="s">
        <v>47</v>
      </c>
      <c r="AC1" s="459" t="s">
        <v>155</v>
      </c>
      <c r="AD1" s="460"/>
      <c r="AE1" s="461"/>
    </row>
    <row r="2" spans="1:31" ht="17.25" customHeight="1" x14ac:dyDescent="0.3">
      <c r="A2" s="457"/>
      <c r="B2" s="477"/>
      <c r="C2" s="485" t="s">
        <v>154</v>
      </c>
      <c r="D2" s="483" t="s">
        <v>82</v>
      </c>
      <c r="E2" s="481" t="s">
        <v>61</v>
      </c>
      <c r="F2" s="98"/>
      <c r="G2" s="98"/>
      <c r="H2" s="98"/>
      <c r="I2" s="491" t="s">
        <v>48</v>
      </c>
      <c r="J2" s="492"/>
      <c r="K2" s="493"/>
      <c r="L2" s="99"/>
      <c r="M2" s="498" t="s">
        <v>22</v>
      </c>
      <c r="N2" s="498" t="s">
        <v>50</v>
      </c>
      <c r="O2" s="500" t="s">
        <v>51</v>
      </c>
      <c r="P2" s="502" t="s">
        <v>52</v>
      </c>
      <c r="Q2" s="502" t="s">
        <v>53</v>
      </c>
      <c r="R2" s="502" t="s">
        <v>54</v>
      </c>
      <c r="S2" s="502" t="s">
        <v>116</v>
      </c>
      <c r="T2" s="502" t="s">
        <v>55</v>
      </c>
      <c r="U2" s="504" t="s">
        <v>56</v>
      </c>
      <c r="V2" s="506" t="s">
        <v>83</v>
      </c>
      <c r="W2" s="454" t="s">
        <v>57</v>
      </c>
      <c r="X2" s="472" t="s">
        <v>84</v>
      </c>
      <c r="Y2" s="472" t="s">
        <v>58</v>
      </c>
      <c r="Z2" s="472" t="s">
        <v>59</v>
      </c>
      <c r="AA2" s="474" t="s">
        <v>60</v>
      </c>
      <c r="AB2" s="496"/>
      <c r="AC2" s="485" t="s">
        <v>158</v>
      </c>
      <c r="AD2" s="483" t="s">
        <v>156</v>
      </c>
      <c r="AE2" s="481" t="s">
        <v>157</v>
      </c>
    </row>
    <row r="3" spans="1:31" s="8" customFormat="1" ht="30.75" customHeight="1" thickBot="1" x14ac:dyDescent="0.3">
      <c r="A3" s="458"/>
      <c r="B3" s="478"/>
      <c r="C3" s="486"/>
      <c r="D3" s="484"/>
      <c r="E3" s="482"/>
      <c r="F3" s="116" t="s">
        <v>85</v>
      </c>
      <c r="G3" s="116" t="s">
        <v>181</v>
      </c>
      <c r="H3" s="116" t="s">
        <v>86</v>
      </c>
      <c r="I3" s="117" t="s">
        <v>62</v>
      </c>
      <c r="J3" s="118" t="s">
        <v>63</v>
      </c>
      <c r="K3" s="119" t="s">
        <v>64</v>
      </c>
      <c r="L3" s="116" t="s">
        <v>49</v>
      </c>
      <c r="M3" s="499"/>
      <c r="N3" s="499"/>
      <c r="O3" s="501"/>
      <c r="P3" s="503"/>
      <c r="Q3" s="503"/>
      <c r="R3" s="503"/>
      <c r="S3" s="503" t="s">
        <v>116</v>
      </c>
      <c r="T3" s="503"/>
      <c r="U3" s="505"/>
      <c r="V3" s="507"/>
      <c r="W3" s="455"/>
      <c r="X3" s="473"/>
      <c r="Y3" s="473"/>
      <c r="Z3" s="473"/>
      <c r="AA3" s="475"/>
      <c r="AB3" s="497"/>
      <c r="AC3" s="486"/>
      <c r="AD3" s="484"/>
      <c r="AE3" s="482"/>
    </row>
    <row r="4" spans="1:31" ht="15.75" thickBot="1" x14ac:dyDescent="0.3">
      <c r="A4" s="248"/>
      <c r="B4" s="248"/>
      <c r="C4" s="132"/>
      <c r="D4" s="133"/>
      <c r="E4" s="134"/>
      <c r="F4" s="123"/>
      <c r="G4" s="240"/>
      <c r="H4" s="124"/>
      <c r="I4" s="124"/>
      <c r="J4" s="124"/>
      <c r="K4" s="124"/>
      <c r="L4" s="124"/>
      <c r="M4" s="124"/>
      <c r="N4" s="125"/>
      <c r="O4" s="100"/>
      <c r="P4" s="86"/>
      <c r="Q4" s="86"/>
      <c r="R4" s="87"/>
      <c r="S4" s="87"/>
      <c r="T4" s="87"/>
      <c r="U4" s="101"/>
      <c r="V4" s="107"/>
      <c r="W4" s="108"/>
      <c r="X4" s="108"/>
      <c r="Y4" s="108"/>
      <c r="Z4" s="108"/>
      <c r="AA4" s="109"/>
      <c r="AB4" s="194"/>
      <c r="AC4" s="132"/>
      <c r="AD4" s="133"/>
      <c r="AE4" s="134"/>
    </row>
    <row r="5" spans="1:31" ht="15.75" thickBot="1" x14ac:dyDescent="0.3">
      <c r="A5" s="249"/>
      <c r="B5" s="249"/>
      <c r="C5" s="129"/>
      <c r="D5" s="130"/>
      <c r="E5" s="131"/>
      <c r="F5" s="120"/>
      <c r="G5" s="241"/>
      <c r="H5" s="121"/>
      <c r="I5" s="121"/>
      <c r="J5" s="121"/>
      <c r="K5" s="121"/>
      <c r="L5" s="121"/>
      <c r="M5" s="121"/>
      <c r="N5" s="122"/>
      <c r="O5" s="102"/>
      <c r="P5" s="86"/>
      <c r="Q5" s="9"/>
      <c r="R5" s="10"/>
      <c r="S5" s="10"/>
      <c r="T5" s="10"/>
      <c r="U5" s="103"/>
      <c r="V5" s="110"/>
      <c r="W5" s="111"/>
      <c r="X5" s="111"/>
      <c r="Y5" s="111"/>
      <c r="Z5" s="111"/>
      <c r="AA5" s="112"/>
      <c r="AB5" s="195"/>
      <c r="AC5" s="129"/>
      <c r="AD5" s="130"/>
      <c r="AE5" s="131"/>
    </row>
    <row r="6" spans="1:31" ht="15.75" thickBot="1" x14ac:dyDescent="0.3">
      <c r="A6" s="249"/>
      <c r="B6" s="249"/>
      <c r="C6" s="129"/>
      <c r="D6" s="130"/>
      <c r="E6" s="131"/>
      <c r="F6" s="120"/>
      <c r="G6" s="241"/>
      <c r="H6" s="121"/>
      <c r="I6" s="121"/>
      <c r="J6" s="121"/>
      <c r="K6" s="121"/>
      <c r="L6" s="121"/>
      <c r="M6" s="121"/>
      <c r="N6" s="122"/>
      <c r="O6" s="102"/>
      <c r="P6" s="86"/>
      <c r="Q6" s="9"/>
      <c r="R6" s="10"/>
      <c r="S6" s="10"/>
      <c r="T6" s="10"/>
      <c r="U6" s="103"/>
      <c r="V6" s="110"/>
      <c r="W6" s="111"/>
      <c r="X6" s="111"/>
      <c r="Y6" s="111"/>
      <c r="Z6" s="111"/>
      <c r="AA6" s="112"/>
      <c r="AB6" s="195"/>
      <c r="AC6" s="129"/>
      <c r="AD6" s="130"/>
      <c r="AE6" s="131"/>
    </row>
    <row r="7" spans="1:31" ht="15.75" thickBot="1" x14ac:dyDescent="0.3">
      <c r="A7" s="249"/>
      <c r="B7" s="249"/>
      <c r="C7" s="129"/>
      <c r="D7" s="130"/>
      <c r="E7" s="131"/>
      <c r="F7" s="120"/>
      <c r="G7" s="241"/>
      <c r="H7" s="121"/>
      <c r="I7" s="121"/>
      <c r="J7" s="121"/>
      <c r="K7" s="121"/>
      <c r="L7" s="121"/>
      <c r="M7" s="121"/>
      <c r="N7" s="122"/>
      <c r="O7" s="102"/>
      <c r="P7" s="86"/>
      <c r="Q7" s="9"/>
      <c r="R7" s="10"/>
      <c r="S7" s="10"/>
      <c r="T7" s="10"/>
      <c r="U7" s="103"/>
      <c r="V7" s="110"/>
      <c r="W7" s="111"/>
      <c r="X7" s="111"/>
      <c r="Y7" s="111"/>
      <c r="Z7" s="111"/>
      <c r="AA7" s="112"/>
      <c r="AB7" s="195"/>
      <c r="AC7" s="129"/>
      <c r="AD7" s="130"/>
      <c r="AE7" s="131"/>
    </row>
    <row r="8" spans="1:31" ht="15.75" thickBot="1" x14ac:dyDescent="0.3">
      <c r="A8" s="249"/>
      <c r="B8" s="249"/>
      <c r="C8" s="129"/>
      <c r="D8" s="130"/>
      <c r="E8" s="131"/>
      <c r="F8" s="120"/>
      <c r="G8" s="241"/>
      <c r="H8" s="121"/>
      <c r="I8" s="121"/>
      <c r="J8" s="121"/>
      <c r="K8" s="121"/>
      <c r="L8" s="121"/>
      <c r="M8" s="121"/>
      <c r="N8" s="122"/>
      <c r="O8" s="102"/>
      <c r="P8" s="86"/>
      <c r="Q8" s="9"/>
      <c r="R8" s="10"/>
      <c r="S8" s="10"/>
      <c r="T8" s="10"/>
      <c r="U8" s="103"/>
      <c r="V8" s="110"/>
      <c r="W8" s="111"/>
      <c r="X8" s="111"/>
      <c r="Y8" s="111"/>
      <c r="Z8" s="111"/>
      <c r="AA8" s="112"/>
      <c r="AB8" s="195"/>
      <c r="AC8" s="129"/>
      <c r="AD8" s="130"/>
      <c r="AE8" s="131"/>
    </row>
    <row r="9" spans="1:31" ht="15.75" thickBot="1" x14ac:dyDescent="0.3">
      <c r="A9" s="249"/>
      <c r="B9" s="249"/>
      <c r="C9" s="129"/>
      <c r="D9" s="130"/>
      <c r="E9" s="131"/>
      <c r="F9" s="120"/>
      <c r="G9" s="241"/>
      <c r="H9" s="121"/>
      <c r="I9" s="121"/>
      <c r="J9" s="121"/>
      <c r="K9" s="121"/>
      <c r="L9" s="121"/>
      <c r="M9" s="121"/>
      <c r="N9" s="122"/>
      <c r="O9" s="102"/>
      <c r="P9" s="86"/>
      <c r="Q9" s="9"/>
      <c r="R9" s="10"/>
      <c r="S9" s="10"/>
      <c r="T9" s="10"/>
      <c r="U9" s="103"/>
      <c r="V9" s="110"/>
      <c r="W9" s="111"/>
      <c r="X9" s="111"/>
      <c r="Y9" s="111"/>
      <c r="Z9" s="111"/>
      <c r="AA9" s="112"/>
      <c r="AB9" s="195"/>
      <c r="AC9" s="129"/>
      <c r="AD9" s="130"/>
      <c r="AE9" s="131"/>
    </row>
    <row r="10" spans="1:31" ht="15.75" thickBot="1" x14ac:dyDescent="0.3">
      <c r="A10" s="249"/>
      <c r="B10" s="249"/>
      <c r="C10" s="129"/>
      <c r="D10" s="130"/>
      <c r="E10" s="131"/>
      <c r="F10" s="120"/>
      <c r="G10" s="241"/>
      <c r="H10" s="121"/>
      <c r="I10" s="121"/>
      <c r="J10" s="121"/>
      <c r="K10" s="121"/>
      <c r="L10" s="121"/>
      <c r="M10" s="121"/>
      <c r="N10" s="122"/>
      <c r="O10" s="102"/>
      <c r="P10" s="86"/>
      <c r="Q10" s="9"/>
      <c r="R10" s="10"/>
      <c r="S10" s="10"/>
      <c r="T10" s="10"/>
      <c r="U10" s="103"/>
      <c r="V10" s="110"/>
      <c r="W10" s="111"/>
      <c r="X10" s="111"/>
      <c r="Y10" s="111"/>
      <c r="Z10" s="111"/>
      <c r="AA10" s="112"/>
      <c r="AB10" s="195"/>
      <c r="AC10" s="129"/>
      <c r="AD10" s="130"/>
      <c r="AE10" s="131"/>
    </row>
    <row r="11" spans="1:31" ht="15.75" thickBot="1" x14ac:dyDescent="0.3">
      <c r="A11" s="249"/>
      <c r="B11" s="249"/>
      <c r="C11" s="129"/>
      <c r="D11" s="130"/>
      <c r="E11" s="131"/>
      <c r="F11" s="120"/>
      <c r="G11" s="241"/>
      <c r="H11" s="121"/>
      <c r="I11" s="121"/>
      <c r="J11" s="121"/>
      <c r="K11" s="121"/>
      <c r="L11" s="121"/>
      <c r="M11" s="121"/>
      <c r="N11" s="122"/>
      <c r="O11" s="102"/>
      <c r="P11" s="86"/>
      <c r="Q11" s="9"/>
      <c r="R11" s="10"/>
      <c r="S11" s="10"/>
      <c r="T11" s="10"/>
      <c r="U11" s="103"/>
      <c r="V11" s="110"/>
      <c r="W11" s="111"/>
      <c r="X11" s="111"/>
      <c r="Y11" s="111"/>
      <c r="Z11" s="111"/>
      <c r="AA11" s="112"/>
      <c r="AB11" s="195"/>
      <c r="AC11" s="129"/>
      <c r="AD11" s="130"/>
      <c r="AE11" s="131"/>
    </row>
    <row r="12" spans="1:31" ht="15.75" thickBot="1" x14ac:dyDescent="0.3">
      <c r="A12" s="250"/>
      <c r="B12" s="250"/>
      <c r="C12" s="129"/>
      <c r="D12" s="130"/>
      <c r="E12" s="131"/>
      <c r="F12" s="120"/>
      <c r="G12" s="241"/>
      <c r="H12" s="121"/>
      <c r="I12" s="121"/>
      <c r="J12" s="121"/>
      <c r="K12" s="121"/>
      <c r="L12" s="121"/>
      <c r="M12" s="121"/>
      <c r="N12" s="122"/>
      <c r="O12" s="102"/>
      <c r="P12" s="86"/>
      <c r="Q12" s="9"/>
      <c r="R12" s="10"/>
      <c r="S12" s="10"/>
      <c r="T12" s="10"/>
      <c r="U12" s="103"/>
      <c r="V12" s="110"/>
      <c r="W12" s="111"/>
      <c r="X12" s="111"/>
      <c r="Y12" s="111"/>
      <c r="Z12" s="111"/>
      <c r="AA12" s="112"/>
      <c r="AB12" s="195"/>
      <c r="AC12" s="129"/>
      <c r="AD12" s="130"/>
      <c r="AE12" s="131"/>
    </row>
    <row r="13" spans="1:31" ht="15.75" thickBot="1" x14ac:dyDescent="0.3">
      <c r="A13" s="251"/>
      <c r="B13" s="251"/>
      <c r="C13" s="129"/>
      <c r="D13" s="130"/>
      <c r="E13" s="131"/>
      <c r="F13" s="120"/>
      <c r="G13" s="241"/>
      <c r="H13" s="121"/>
      <c r="I13" s="121"/>
      <c r="J13" s="121"/>
      <c r="K13" s="121"/>
      <c r="L13" s="121"/>
      <c r="M13" s="121"/>
      <c r="N13" s="122"/>
      <c r="O13" s="102"/>
      <c r="P13" s="86"/>
      <c r="Q13" s="9"/>
      <c r="R13" s="10"/>
      <c r="S13" s="10"/>
      <c r="T13" s="10"/>
      <c r="U13" s="103"/>
      <c r="V13" s="110"/>
      <c r="W13" s="111"/>
      <c r="X13" s="111"/>
      <c r="Y13" s="111"/>
      <c r="Z13" s="111"/>
      <c r="AA13" s="112"/>
      <c r="AB13" s="195"/>
      <c r="AC13" s="129"/>
      <c r="AD13" s="130"/>
      <c r="AE13" s="131"/>
    </row>
    <row r="14" spans="1:31" ht="15.75" thickBot="1" x14ac:dyDescent="0.3">
      <c r="A14" s="252" t="s">
        <v>182</v>
      </c>
      <c r="B14" s="252"/>
      <c r="C14" s="197"/>
      <c r="D14" s="198"/>
      <c r="E14" s="199"/>
      <c r="F14" s="200"/>
      <c r="G14" s="242"/>
      <c r="H14" s="201"/>
      <c r="I14" s="201"/>
      <c r="J14" s="201"/>
      <c r="K14" s="201"/>
      <c r="L14" s="210"/>
      <c r="M14" s="201"/>
      <c r="N14" s="202"/>
      <c r="O14" s="203"/>
      <c r="P14" s="196"/>
      <c r="Q14" s="204"/>
      <c r="R14" s="205"/>
      <c r="S14" s="205"/>
      <c r="T14" s="205"/>
      <c r="U14" s="206"/>
      <c r="V14" s="207"/>
      <c r="W14" s="208"/>
      <c r="X14" s="208"/>
      <c r="Y14" s="208"/>
      <c r="Z14" s="208"/>
      <c r="AA14" s="209"/>
      <c r="AB14" s="211"/>
      <c r="AC14" s="197"/>
      <c r="AD14" s="198"/>
      <c r="AE14" s="199"/>
    </row>
    <row r="15" spans="1:31" ht="15.75" thickBot="1" x14ac:dyDescent="0.3">
      <c r="A15" s="418" t="s">
        <v>332</v>
      </c>
      <c r="B15" s="252"/>
      <c r="C15" s="197"/>
      <c r="D15" s="198"/>
      <c r="E15" s="199"/>
      <c r="F15" s="200" t="s">
        <v>335</v>
      </c>
      <c r="G15" s="242" t="s">
        <v>336</v>
      </c>
      <c r="H15" s="201"/>
      <c r="I15" s="201"/>
      <c r="J15" s="201"/>
      <c r="K15" s="201"/>
      <c r="L15" s="210"/>
      <c r="M15" s="419">
        <v>42247</v>
      </c>
      <c r="N15" s="202" t="s">
        <v>334</v>
      </c>
      <c r="O15" s="203"/>
      <c r="P15" s="196"/>
      <c r="Q15" s="204"/>
      <c r="R15" s="205"/>
      <c r="S15" s="205"/>
      <c r="T15" s="205" t="s">
        <v>337</v>
      </c>
      <c r="U15" s="206"/>
      <c r="V15" s="207"/>
      <c r="W15" s="208"/>
      <c r="X15" s="208"/>
      <c r="Y15" s="208"/>
      <c r="Z15" s="208"/>
      <c r="AA15" s="209">
        <v>100</v>
      </c>
      <c r="AB15" s="211"/>
      <c r="AC15" s="197"/>
      <c r="AD15" s="198"/>
      <c r="AE15" s="199"/>
    </row>
    <row r="16" spans="1:31" ht="15.75" customHeight="1" thickBot="1" x14ac:dyDescent="0.3">
      <c r="A16" s="253"/>
      <c r="B16" s="253"/>
      <c r="C16" s="135"/>
      <c r="D16" s="136"/>
      <c r="E16" s="137"/>
      <c r="F16" s="126"/>
      <c r="G16" s="243"/>
      <c r="H16" s="127"/>
      <c r="I16" s="127"/>
      <c r="J16" s="127"/>
      <c r="K16" s="127"/>
      <c r="L16" s="127"/>
      <c r="M16" s="127"/>
      <c r="N16" s="128"/>
      <c r="O16" s="104"/>
      <c r="P16" s="105"/>
      <c r="Q16" s="11"/>
      <c r="R16" s="12"/>
      <c r="S16" s="12"/>
      <c r="T16" s="12"/>
      <c r="U16" s="106"/>
      <c r="V16" s="113"/>
      <c r="W16" s="114"/>
      <c r="X16" s="114"/>
      <c r="Y16" s="114"/>
      <c r="Z16" s="114"/>
      <c r="AA16" s="115"/>
      <c r="AB16" s="212"/>
      <c r="AC16" s="135"/>
      <c r="AD16" s="136"/>
      <c r="AE16" s="137"/>
    </row>
    <row r="17" spans="1:31" ht="15.75" thickBot="1" x14ac:dyDescent="0.3">
      <c r="A17" s="13"/>
      <c r="B17" s="79"/>
      <c r="C17"/>
      <c r="D17"/>
      <c r="E17" s="13"/>
      <c r="F17" s="13"/>
      <c r="G17" s="13"/>
      <c r="H17" s="13"/>
      <c r="I17" s="13"/>
      <c r="J17" s="13"/>
      <c r="K17" s="13"/>
      <c r="L17" s="13"/>
      <c r="M17" s="13"/>
      <c r="N17" s="13"/>
      <c r="O17" s="13"/>
      <c r="P17" s="13"/>
      <c r="Q17" s="13"/>
      <c r="R17" s="13"/>
      <c r="S17" s="13"/>
      <c r="T17" s="13"/>
      <c r="U17" s="13"/>
      <c r="V17" s="14"/>
      <c r="W17" s="88"/>
      <c r="X17" s="13"/>
      <c r="Y17" s="13"/>
      <c r="Z17" s="13"/>
      <c r="AA17" s="14"/>
      <c r="AB17" s="13"/>
      <c r="AC17" s="13"/>
      <c r="AD17" s="13"/>
      <c r="AE17" s="13"/>
    </row>
    <row r="18" spans="1:31" ht="15.75" thickBot="1" x14ac:dyDescent="0.3">
      <c r="B18" s="79"/>
      <c r="C18"/>
      <c r="D18"/>
      <c r="E18" s="89" t="s">
        <v>76</v>
      </c>
      <c r="F18" s="90" t="s">
        <v>333</v>
      </c>
      <c r="G18" s="244"/>
      <c r="J18" s="140" t="s">
        <v>120</v>
      </c>
      <c r="K18" s="141"/>
      <c r="L18" s="141"/>
      <c r="M18" s="141"/>
    </row>
    <row r="19" spans="1:31" x14ac:dyDescent="0.25">
      <c r="B19" s="79"/>
      <c r="C19"/>
      <c r="D19"/>
      <c r="E19" s="92" t="s">
        <v>87</v>
      </c>
      <c r="F19" s="93" t="str">
        <f>'Student Info'!B8</f>
        <v>PadmaPriya</v>
      </c>
      <c r="G19" s="245"/>
      <c r="I19" s="97"/>
      <c r="J19" s="148" t="str">
        <f>'Student Info'!A11</f>
        <v>Standardized Test Score</v>
      </c>
      <c r="K19" s="149"/>
      <c r="L19" s="149"/>
      <c r="M19" s="150" t="str">
        <f>'Student Info'!B11</f>
        <v>GRE/GMAT/SAT</v>
      </c>
      <c r="N19" s="6"/>
    </row>
    <row r="20" spans="1:31" ht="15.75" thickBot="1" x14ac:dyDescent="0.3">
      <c r="B20" s="79"/>
      <c r="C20"/>
      <c r="D20"/>
      <c r="E20" s="94" t="s">
        <v>88</v>
      </c>
      <c r="F20" s="95">
        <v>42243</v>
      </c>
      <c r="G20" s="246"/>
      <c r="I20" s="97"/>
      <c r="J20" s="25"/>
      <c r="K20" s="487" t="str">
        <f>'Student Info'!A12</f>
        <v>Quant</v>
      </c>
      <c r="L20" s="488"/>
      <c r="M20" s="151" t="str">
        <f>'Student Info'!B12</f>
        <v>NA</v>
      </c>
      <c r="N20" s="6"/>
      <c r="V20" s="7"/>
      <c r="W20" s="7"/>
      <c r="AA20" s="7"/>
    </row>
    <row r="21" spans="1:31" x14ac:dyDescent="0.25">
      <c r="B21" s="79"/>
      <c r="C21"/>
      <c r="D21"/>
      <c r="I21" s="97"/>
      <c r="J21" s="25"/>
      <c r="K21" s="487" t="str">
        <f>'Student Info'!A13</f>
        <v>Verbal</v>
      </c>
      <c r="L21" s="488"/>
      <c r="M21" s="151" t="str">
        <f>'Student Info'!B13</f>
        <v>NA</v>
      </c>
      <c r="N21" s="6"/>
      <c r="V21" s="7"/>
      <c r="W21" s="7"/>
      <c r="AA21" s="7"/>
    </row>
    <row r="22" spans="1:31" ht="15.75" thickBot="1" x14ac:dyDescent="0.3">
      <c r="B22" s="79"/>
      <c r="C22"/>
      <c r="D22"/>
      <c r="I22" s="97"/>
      <c r="J22" s="25"/>
      <c r="K22" s="487" t="str">
        <f>'Student Info'!A14</f>
        <v>Writing</v>
      </c>
      <c r="L22" s="488"/>
      <c r="M22" s="152" t="str">
        <f>'Student Info'!B14</f>
        <v>NA</v>
      </c>
      <c r="N22" s="6"/>
      <c r="V22" s="7"/>
      <c r="W22" s="7"/>
      <c r="AA22" s="7"/>
    </row>
    <row r="23" spans="1:31" ht="16.5" thickTop="1" thickBot="1" x14ac:dyDescent="0.3">
      <c r="B23" s="79"/>
      <c r="C23"/>
      <c r="D23"/>
      <c r="I23" s="97"/>
      <c r="J23" s="28"/>
      <c r="K23" s="489" t="s">
        <v>121</v>
      </c>
      <c r="L23" s="490"/>
      <c r="M23" s="155">
        <f>SUM(M20:M21)</f>
        <v>0</v>
      </c>
      <c r="N23" s="6"/>
      <c r="V23" s="7"/>
      <c r="W23" s="7"/>
      <c r="AA23" s="7"/>
    </row>
    <row r="24" spans="1:31" x14ac:dyDescent="0.25">
      <c r="B24" s="79"/>
      <c r="C24"/>
      <c r="D24"/>
      <c r="J24" s="147"/>
      <c r="K24" s="42" t="s">
        <v>123</v>
      </c>
      <c r="L24" s="71"/>
      <c r="M24" s="153">
        <f>'Student Info'!B15</f>
        <v>5.5</v>
      </c>
      <c r="N24" s="6"/>
      <c r="V24" s="7"/>
      <c r="W24" s="7"/>
      <c r="AA24" s="7"/>
    </row>
    <row r="25" spans="1:31" x14ac:dyDescent="0.25">
      <c r="A25" s="96" t="s">
        <v>89</v>
      </c>
      <c r="B25" s="247"/>
      <c r="C25"/>
      <c r="D25"/>
      <c r="J25" s="97"/>
      <c r="K25" s="25" t="s">
        <v>125</v>
      </c>
      <c r="L25" s="2"/>
      <c r="M25" s="151">
        <f>'Student Info'!B16</f>
        <v>0.72</v>
      </c>
      <c r="N25" s="6"/>
      <c r="V25" s="7"/>
      <c r="W25" s="7"/>
      <c r="AA25" s="7"/>
    </row>
    <row r="26" spans="1:31" x14ac:dyDescent="0.25">
      <c r="B26" s="79"/>
      <c r="C26"/>
      <c r="D26"/>
      <c r="J26" s="97"/>
      <c r="K26" s="494" t="s">
        <v>128</v>
      </c>
      <c r="L26" s="488"/>
      <c r="M26" s="151" t="str">
        <f>'Student Info'!B6</f>
        <v>MS</v>
      </c>
      <c r="N26" s="6"/>
      <c r="V26" s="7"/>
      <c r="W26" s="7"/>
      <c r="AA26" s="7"/>
    </row>
    <row r="27" spans="1:31" ht="15.75" thickBot="1" x14ac:dyDescent="0.3">
      <c r="B27" s="79"/>
      <c r="C27"/>
      <c r="D27"/>
      <c r="J27" s="97"/>
      <c r="K27" s="479" t="s">
        <v>129</v>
      </c>
      <c r="L27" s="480"/>
      <c r="M27" s="154" t="str">
        <f>'Student Info'!B7</f>
        <v>Electrical/Computer</v>
      </c>
      <c r="N27" s="6"/>
      <c r="V27" s="7"/>
      <c r="W27" s="7"/>
      <c r="AA27" s="7"/>
    </row>
    <row r="28" spans="1:31" x14ac:dyDescent="0.25">
      <c r="B28" s="79"/>
      <c r="C28"/>
      <c r="D28"/>
      <c r="K28" s="13"/>
      <c r="L28" s="13"/>
      <c r="M28" s="13"/>
      <c r="V28" s="7"/>
      <c r="W28" s="7"/>
      <c r="AA28" s="7"/>
    </row>
    <row r="29" spans="1:31" ht="18" customHeight="1" x14ac:dyDescent="0.25">
      <c r="B29" s="79"/>
      <c r="C29"/>
      <c r="D29"/>
      <c r="V29" s="7"/>
      <c r="W29" s="7"/>
      <c r="AA29" s="7"/>
    </row>
    <row r="30" spans="1:31" ht="15" customHeight="1" x14ac:dyDescent="0.25">
      <c r="B30" s="79"/>
      <c r="C30"/>
      <c r="D30"/>
    </row>
    <row r="31" spans="1:31" ht="15.75" customHeight="1" x14ac:dyDescent="0.25">
      <c r="B31" s="79"/>
      <c r="C31"/>
      <c r="D31"/>
    </row>
    <row r="32" spans="1:31" x14ac:dyDescent="0.25">
      <c r="B32" s="79"/>
      <c r="C32"/>
      <c r="D32"/>
    </row>
    <row r="33" spans="2:4" x14ac:dyDescent="0.25">
      <c r="B33" s="79"/>
      <c r="C33"/>
      <c r="D33"/>
    </row>
  </sheetData>
  <mergeCells count="36">
    <mergeCell ref="AC1:AE1"/>
    <mergeCell ref="AC2:AC3"/>
    <mergeCell ref="AD2:AD3"/>
    <mergeCell ref="AE2:AE3"/>
    <mergeCell ref="K26:L26"/>
    <mergeCell ref="AB1:AB3"/>
    <mergeCell ref="M2:M3"/>
    <mergeCell ref="N2:N3"/>
    <mergeCell ref="O2:O3"/>
    <mergeCell ref="P2:P3"/>
    <mergeCell ref="Q2:Q3"/>
    <mergeCell ref="R2:R3"/>
    <mergeCell ref="S2:S3"/>
    <mergeCell ref="T2:T3"/>
    <mergeCell ref="U2:U3"/>
    <mergeCell ref="V2:V3"/>
    <mergeCell ref="K27:L27"/>
    <mergeCell ref="E2:E3"/>
    <mergeCell ref="D2:D3"/>
    <mergeCell ref="C2:C3"/>
    <mergeCell ref="K20:L20"/>
    <mergeCell ref="K21:L21"/>
    <mergeCell ref="K22:L22"/>
    <mergeCell ref="K23:L23"/>
    <mergeCell ref="I2:K2"/>
    <mergeCell ref="W2:W3"/>
    <mergeCell ref="A1:A3"/>
    <mergeCell ref="C1:E1"/>
    <mergeCell ref="F1:N1"/>
    <mergeCell ref="O1:U1"/>
    <mergeCell ref="V1:AA1"/>
    <mergeCell ref="X2:X3"/>
    <mergeCell ref="Y2:Y3"/>
    <mergeCell ref="Z2:Z3"/>
    <mergeCell ref="AA2:AA3"/>
    <mergeCell ref="B1:B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Options!$E$1:$E$2</xm:f>
          </x14:formula1>
          <xm:sqref>S4:S16 X4:Z16 C4:D16 AE1:AE1048576 AC4:AD16</xm:sqref>
        </x14:dataValidation>
        <x14:dataValidation type="list" allowBlank="1" showInputMessage="1" showErrorMessage="1">
          <x14:formula1>
            <xm:f>Options!$C$1:$C$3</xm:f>
          </x14:formula1>
          <xm:sqref>E4:E16</xm:sqref>
        </x14:dataValidation>
        <x14:dataValidation type="list" allowBlank="1" showInputMessage="1" showErrorMessage="1">
          <x14:formula1>
            <xm:f>Options!$F$1:$F$19</xm:f>
          </x14:formula1>
          <xm:sqref>H4:H16 R4:R16</xm:sqref>
        </x14:dataValidation>
        <x14:dataValidation type="list" allowBlank="1" showInputMessage="1" showErrorMessage="1">
          <x14:formula1>
            <xm:f>Options!$D$1:$D$3</xm:f>
          </x14:formula1>
          <xm:sqref>P4:P16</xm:sqref>
        </x14:dataValidation>
        <x14:dataValidation type="list" allowBlank="1" showInputMessage="1" showErrorMessage="1">
          <x14:formula1>
            <xm:f>Options!$A$1:$A$2</xm:f>
          </x14:formula1>
          <xm:sqref>B4:B16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6"/>
  <sheetViews>
    <sheetView workbookViewId="0">
      <selection activeCell="D10" sqref="D10:D11"/>
    </sheetView>
  </sheetViews>
  <sheetFormatPr defaultRowHeight="15" x14ac:dyDescent="0.25"/>
  <cols>
    <col min="1" max="1" width="1.7109375" customWidth="1"/>
    <col min="2" max="2" width="38.42578125" customWidth="1"/>
    <col min="3" max="3" width="25.28515625" bestFit="1" customWidth="1"/>
    <col min="4" max="4" width="16.140625" customWidth="1"/>
    <col min="5" max="5" width="10.7109375" bestFit="1" customWidth="1"/>
  </cols>
  <sheetData>
    <row r="1" spans="2:6" ht="33" x14ac:dyDescent="0.25">
      <c r="B1" s="171" t="s">
        <v>267</v>
      </c>
    </row>
    <row r="2" spans="2:6" x14ac:dyDescent="0.25">
      <c r="B2" s="175"/>
      <c r="C2" s="174"/>
    </row>
    <row r="3" spans="2:6" ht="18.75" x14ac:dyDescent="0.25">
      <c r="B3" s="177" t="s">
        <v>142</v>
      </c>
      <c r="C3" s="174" t="str">
        <f>'Student Info'!B3</f>
        <v>Dilishwaran.V</v>
      </c>
    </row>
    <row r="4" spans="2:6" ht="18.75" x14ac:dyDescent="0.25">
      <c r="B4" s="177" t="s">
        <v>143</v>
      </c>
      <c r="C4" s="174" t="str">
        <f>'Student Info'!B4</f>
        <v xml:space="preserve"> L7951872</v>
      </c>
    </row>
    <row r="6" spans="2:6" ht="15.75" thickBot="1" x14ac:dyDescent="0.3"/>
    <row r="7" spans="2:6" ht="25.5" thickTop="1" thickBot="1" x14ac:dyDescent="0.3">
      <c r="B7" s="379" t="s">
        <v>268</v>
      </c>
      <c r="C7" s="380" t="s">
        <v>273</v>
      </c>
      <c r="D7" s="381" t="s">
        <v>133</v>
      </c>
      <c r="E7" s="382" t="s">
        <v>134</v>
      </c>
    </row>
    <row r="8" spans="2:6" ht="16.5" thickTop="1" thickBot="1" x14ac:dyDescent="0.3">
      <c r="B8" s="376"/>
      <c r="C8" s="377"/>
      <c r="D8" s="378">
        <f t="shared" ref="D8:D13" si="0">IF($B8="Additional University Shortlist Request","1250",IF($B8="Additional University Checklist Request","1250",IF($B8="Editorial Service Request","250",0)))</f>
        <v>0</v>
      </c>
      <c r="E8" s="378">
        <f t="shared" ref="E8:E13" si="1">C8*D8</f>
        <v>0</v>
      </c>
    </row>
    <row r="9" spans="2:6" ht="15.75" thickBot="1" x14ac:dyDescent="0.3">
      <c r="B9" s="373"/>
      <c r="C9" s="341"/>
      <c r="D9" s="328">
        <f t="shared" si="0"/>
        <v>0</v>
      </c>
      <c r="E9" s="328">
        <f t="shared" si="1"/>
        <v>0</v>
      </c>
    </row>
    <row r="10" spans="2:6" ht="15.75" thickBot="1" x14ac:dyDescent="0.3">
      <c r="B10" s="373"/>
      <c r="C10" s="341"/>
      <c r="D10" s="328">
        <f t="shared" si="0"/>
        <v>0</v>
      </c>
      <c r="E10" s="328">
        <f t="shared" si="1"/>
        <v>0</v>
      </c>
    </row>
    <row r="11" spans="2:6" ht="15.75" thickBot="1" x14ac:dyDescent="0.3">
      <c r="B11" s="373"/>
      <c r="C11" s="341"/>
      <c r="D11" s="328">
        <f t="shared" si="0"/>
        <v>0</v>
      </c>
      <c r="E11" s="328">
        <f t="shared" si="1"/>
        <v>0</v>
      </c>
    </row>
    <row r="12" spans="2:6" ht="15.75" thickBot="1" x14ac:dyDescent="0.3">
      <c r="B12" s="373"/>
      <c r="C12" s="341"/>
      <c r="D12" s="328">
        <f t="shared" si="0"/>
        <v>0</v>
      </c>
      <c r="E12" s="328">
        <f t="shared" si="1"/>
        <v>0</v>
      </c>
    </row>
    <row r="13" spans="2:6" ht="15.75" thickBot="1" x14ac:dyDescent="0.3">
      <c r="B13" s="373"/>
      <c r="C13" s="341"/>
      <c r="D13" s="328">
        <f t="shared" si="0"/>
        <v>0</v>
      </c>
      <c r="E13" s="328">
        <f t="shared" si="1"/>
        <v>0</v>
      </c>
    </row>
    <row r="14" spans="2:6" ht="15.75" thickBot="1" x14ac:dyDescent="0.3">
      <c r="B14" s="374" t="s">
        <v>295</v>
      </c>
      <c r="C14" s="342"/>
      <c r="D14" s="342"/>
      <c r="E14" s="342">
        <f>SUM(E8:E13)</f>
        <v>0</v>
      </c>
      <c r="F14" s="329"/>
    </row>
    <row r="15" spans="2:6" ht="16.5" thickTop="1" thickBot="1" x14ac:dyDescent="0.3">
      <c r="B15" s="362" t="s">
        <v>297</v>
      </c>
      <c r="C15" s="343"/>
      <c r="D15" s="343"/>
      <c r="E15" s="344">
        <f>'Student Info'!H33</f>
        <v>5000</v>
      </c>
      <c r="F15" s="329"/>
    </row>
    <row r="16" spans="2:6" ht="15.75" thickBot="1" x14ac:dyDescent="0.3">
      <c r="B16" s="375" t="s">
        <v>296</v>
      </c>
      <c r="C16" s="361"/>
      <c r="D16" s="361"/>
      <c r="E16" s="342">
        <f>IF((E15-E14)&lt;=0,(E14),IF((E15-E14)&lt;5000,(10000),IF((E15-E14)&gt;=5000,(0))))</f>
        <v>0</v>
      </c>
      <c r="F16" s="329"/>
    </row>
    <row r="17" spans="2:6" ht="16.5" thickTop="1" thickBot="1" x14ac:dyDescent="0.3">
      <c r="B17" s="345" t="s">
        <v>160</v>
      </c>
      <c r="C17" s="168"/>
      <c r="D17" s="167"/>
      <c r="E17" s="328">
        <f>+E16*12.36%</f>
        <v>0</v>
      </c>
      <c r="F17" s="329"/>
    </row>
    <row r="18" spans="2:6" ht="15.75" thickBot="1" x14ac:dyDescent="0.3">
      <c r="B18" s="214" t="s">
        <v>290</v>
      </c>
      <c r="E18" s="363">
        <f>+E16+E17</f>
        <v>0</v>
      </c>
      <c r="F18" s="329"/>
    </row>
    <row r="19" spans="2:6" ht="55.5" customHeight="1" thickTop="1" x14ac:dyDescent="0.25">
      <c r="B19" s="508" t="s">
        <v>291</v>
      </c>
      <c r="C19" s="509"/>
      <c r="D19" s="509"/>
      <c r="E19" s="510"/>
      <c r="F19" s="329"/>
    </row>
    <row r="20" spans="2:6" x14ac:dyDescent="0.25">
      <c r="B20" s="364" t="s">
        <v>298</v>
      </c>
      <c r="C20" s="4"/>
    </row>
    <row r="21" spans="2:6" x14ac:dyDescent="0.25">
      <c r="B21" s="364" t="s">
        <v>299</v>
      </c>
      <c r="C21" s="4"/>
    </row>
    <row r="22" spans="2:6" x14ac:dyDescent="0.25">
      <c r="B22" s="364"/>
      <c r="C22" s="4"/>
    </row>
    <row r="23" spans="2:6" x14ac:dyDescent="0.25">
      <c r="B23" s="371"/>
      <c r="C23" s="372"/>
      <c r="D23" s="372"/>
      <c r="E23" s="372"/>
    </row>
    <row r="24" spans="2:6" ht="18.75" x14ac:dyDescent="0.25">
      <c r="B24" s="178" t="s">
        <v>140</v>
      </c>
    </row>
    <row r="25" spans="2:6" ht="18.75" x14ac:dyDescent="0.25">
      <c r="B25" s="178" t="s">
        <v>141</v>
      </c>
    </row>
    <row r="26" spans="2:6" x14ac:dyDescent="0.25">
      <c r="B26" s="172"/>
    </row>
  </sheetData>
  <mergeCells count="1">
    <mergeCell ref="B19:E19"/>
  </mergeCells>
  <pageMargins left="0.7" right="0.7" top="0.75" bottom="0.75" header="0.3" footer="0.3"/>
  <pageSetup scale="91"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Options!$Q$2:$Q$4</xm:f>
          </x14:formula1>
          <xm:sqref>B8:B13</xm:sqref>
        </x14:dataValidation>
        <x14:dataValidation type="list" allowBlank="1" showInputMessage="1" showErrorMessage="1">
          <x14:formula1>
            <xm:f>Options!$R$2:$R$11</xm:f>
          </x14:formula1>
          <xm:sqref>C8:C13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2"/>
  <sheetViews>
    <sheetView workbookViewId="0">
      <selection activeCell="G31" sqref="G31"/>
    </sheetView>
  </sheetViews>
  <sheetFormatPr defaultRowHeight="15" x14ac:dyDescent="0.25"/>
  <cols>
    <col min="1" max="1" width="38.42578125" customWidth="1"/>
    <col min="2" max="2" width="20.85546875" customWidth="1"/>
    <col min="3" max="3" width="16.140625" customWidth="1"/>
  </cols>
  <sheetData>
    <row r="1" spans="1:2" ht="33" x14ac:dyDescent="0.25">
      <c r="A1" s="171" t="s">
        <v>138</v>
      </c>
    </row>
    <row r="2" spans="1:2" x14ac:dyDescent="0.25">
      <c r="A2" s="175"/>
      <c r="B2" s="174"/>
    </row>
    <row r="3" spans="1:2" ht="18.75" x14ac:dyDescent="0.25">
      <c r="A3" s="177" t="s">
        <v>142</v>
      </c>
      <c r="B3" s="174" t="str">
        <f>'Student Info'!B3</f>
        <v>Dilishwaran.V</v>
      </c>
    </row>
    <row r="4" spans="1:2" ht="18.75" x14ac:dyDescent="0.25">
      <c r="A4" s="177" t="s">
        <v>143</v>
      </c>
      <c r="B4" s="174" t="str">
        <f>'Student Info'!B4</f>
        <v xml:space="preserve"> L7951872</v>
      </c>
    </row>
    <row r="7" spans="1:2" ht="15.75" thickBot="1" x14ac:dyDescent="0.3"/>
    <row r="8" spans="1:2" ht="43.5" customHeight="1" thickBot="1" x14ac:dyDescent="0.3">
      <c r="A8" s="156" t="s">
        <v>130</v>
      </c>
      <c r="B8" s="170" t="s">
        <v>131</v>
      </c>
    </row>
    <row r="9" spans="1:2" ht="15.75" thickBot="1" x14ac:dyDescent="0.3">
      <c r="A9" s="157" t="str">
        <f>'Student Application Check list'!B9</f>
        <v>Dalhousie University</v>
      </c>
      <c r="B9" s="158" t="s">
        <v>15</v>
      </c>
    </row>
    <row r="10" spans="1:2" ht="15.75" thickBot="1" x14ac:dyDescent="0.3">
      <c r="A10" s="159" t="str">
        <f>'Student Application Check list'!C9</f>
        <v>University 2</v>
      </c>
      <c r="B10" s="160"/>
    </row>
    <row r="11" spans="1:2" ht="15.75" thickBot="1" x14ac:dyDescent="0.3">
      <c r="A11" s="157" t="str">
        <f>'Student Application Check list'!D9</f>
        <v>University 3</v>
      </c>
      <c r="B11" s="158"/>
    </row>
    <row r="12" spans="1:2" ht="15.75" thickBot="1" x14ac:dyDescent="0.3">
      <c r="A12" s="159" t="str">
        <f>'Student Application Check list'!E9</f>
        <v>University 4</v>
      </c>
      <c r="B12" s="160"/>
    </row>
    <row r="13" spans="1:2" ht="15.75" thickBot="1" x14ac:dyDescent="0.3">
      <c r="A13" s="157" t="str">
        <f>'Student Application Check list'!F9</f>
        <v>University 5</v>
      </c>
      <c r="B13" s="158"/>
    </row>
    <row r="14" spans="1:2" ht="15.75" thickBot="1" x14ac:dyDescent="0.3">
      <c r="A14" s="157" t="str">
        <f>'Student Application Check list'!G9</f>
        <v>University 6</v>
      </c>
      <c r="B14" s="158"/>
    </row>
    <row r="15" spans="1:2" ht="15.75" thickBot="1" x14ac:dyDescent="0.3">
      <c r="A15" s="161"/>
    </row>
    <row r="16" spans="1:2" ht="15.75" thickBot="1" x14ac:dyDescent="0.3">
      <c r="A16" s="169" t="s">
        <v>147</v>
      </c>
      <c r="B16" s="405">
        <v>49.84</v>
      </c>
    </row>
    <row r="17" spans="1:3" ht="15.75" thickBot="1" x14ac:dyDescent="0.3">
      <c r="A17" s="162" t="s">
        <v>132</v>
      </c>
      <c r="B17" s="163" t="s">
        <v>133</v>
      </c>
      <c r="C17" s="164" t="s">
        <v>134</v>
      </c>
    </row>
    <row r="18" spans="1:3" ht="15.75" thickBot="1" x14ac:dyDescent="0.3">
      <c r="A18" s="157" t="str">
        <f>'Student Application Check list'!B9</f>
        <v>Dalhousie University</v>
      </c>
      <c r="B18" s="180">
        <v>100</v>
      </c>
      <c r="C18" s="181">
        <f>$B$16*B18</f>
        <v>4984</v>
      </c>
    </row>
    <row r="19" spans="1:3" ht="15.75" thickBot="1" x14ac:dyDescent="0.3">
      <c r="A19" s="157" t="str">
        <f>'Student Application Check list'!C9</f>
        <v>University 2</v>
      </c>
      <c r="B19" s="182">
        <v>0</v>
      </c>
      <c r="C19" s="181">
        <f t="shared" ref="C19:C23" si="0">$B$16*B19</f>
        <v>0</v>
      </c>
    </row>
    <row r="20" spans="1:3" ht="15.75" thickBot="1" x14ac:dyDescent="0.3">
      <c r="A20" s="157" t="str">
        <f>'Student Application Check list'!D9</f>
        <v>University 3</v>
      </c>
      <c r="B20" s="180">
        <f>'Student Application Check list'!D19</f>
        <v>0</v>
      </c>
      <c r="C20" s="181">
        <f t="shared" si="0"/>
        <v>0</v>
      </c>
    </row>
    <row r="21" spans="1:3" ht="15.75" thickBot="1" x14ac:dyDescent="0.3">
      <c r="A21" s="157" t="str">
        <f>'Student Application Check list'!E9</f>
        <v>University 4</v>
      </c>
      <c r="B21" s="183">
        <f>'Student Application Check list'!E19</f>
        <v>0</v>
      </c>
      <c r="C21" s="181">
        <f t="shared" si="0"/>
        <v>0</v>
      </c>
    </row>
    <row r="22" spans="1:3" ht="15.75" thickBot="1" x14ac:dyDescent="0.3">
      <c r="A22" s="157" t="str">
        <f>'Student Application Check list'!F9</f>
        <v>University 5</v>
      </c>
      <c r="B22" s="183">
        <f>'Student Application Check list'!F19</f>
        <v>0</v>
      </c>
      <c r="C22" s="181">
        <f t="shared" si="0"/>
        <v>0</v>
      </c>
    </row>
    <row r="23" spans="1:3" ht="15.75" thickBot="1" x14ac:dyDescent="0.3">
      <c r="A23" s="157" t="str">
        <f>'Student Application Check list'!G9</f>
        <v>University 6</v>
      </c>
      <c r="B23" s="183">
        <f>'Student Application Check list'!G19</f>
        <v>0</v>
      </c>
      <c r="C23" s="181">
        <f t="shared" si="0"/>
        <v>0</v>
      </c>
    </row>
    <row r="24" spans="1:3" ht="15.75" thickBot="1" x14ac:dyDescent="0.3">
      <c r="A24" s="166" t="s">
        <v>135</v>
      </c>
      <c r="B24" s="167" t="s">
        <v>150</v>
      </c>
      <c r="C24" s="185">
        <f>SUM(C18:C23)*(3.5/100)+((SUM(C18:C23)*(3.5/100))*12/100)+(((SUM(C18:C23)*(3.5/100))*12/100)*3/100)</f>
        <v>196.00078400000004</v>
      </c>
    </row>
    <row r="25" spans="1:3" ht="15.75" thickBot="1" x14ac:dyDescent="0.3">
      <c r="A25" s="166" t="s">
        <v>165</v>
      </c>
      <c r="B25" s="184">
        <v>1</v>
      </c>
      <c r="C25" s="181">
        <f>B25*800</f>
        <v>800</v>
      </c>
    </row>
    <row r="26" spans="1:3" ht="15.75" thickBot="1" x14ac:dyDescent="0.3">
      <c r="A26" s="166" t="s">
        <v>166</v>
      </c>
      <c r="B26" s="184">
        <v>1</v>
      </c>
      <c r="C26" s="181">
        <f>B26*800</f>
        <v>800</v>
      </c>
    </row>
    <row r="27" spans="1:3" ht="15.75" thickBot="1" x14ac:dyDescent="0.3">
      <c r="A27" s="346" t="s">
        <v>289</v>
      </c>
      <c r="B27" s="347"/>
      <c r="C27" s="186">
        <f>'Add Service Authorization '!E14</f>
        <v>0</v>
      </c>
    </row>
    <row r="28" spans="1:3" ht="16.5" thickTop="1" thickBot="1" x14ac:dyDescent="0.3">
      <c r="A28" s="349" t="s">
        <v>137</v>
      </c>
      <c r="B28" s="350"/>
      <c r="C28" s="351">
        <f>SUM(C18:C23)+C24+C25+C26+C27</f>
        <v>6780.0007839999998</v>
      </c>
    </row>
    <row r="29" spans="1:3" ht="16.5" thickTop="1" thickBot="1" x14ac:dyDescent="0.3">
      <c r="A29" s="166" t="s">
        <v>159</v>
      </c>
      <c r="B29" s="348"/>
      <c r="C29" s="187">
        <f>'Student Info'!H33</f>
        <v>5000</v>
      </c>
    </row>
    <row r="30" spans="1:3" ht="15.75" thickBot="1" x14ac:dyDescent="0.3">
      <c r="A30" s="165" t="s">
        <v>136</v>
      </c>
      <c r="B30" s="168"/>
      <c r="C30" s="188">
        <f>C28-C29</f>
        <v>1780.0007839999998</v>
      </c>
    </row>
    <row r="31" spans="1:3" ht="15.75" thickBot="1" x14ac:dyDescent="0.3">
      <c r="A31" s="165" t="s">
        <v>160</v>
      </c>
      <c r="B31" s="168"/>
      <c r="C31" s="300">
        <f>IF(C30&gt;0,C30*12.36/100,0)</f>
        <v>220.00809690239996</v>
      </c>
    </row>
    <row r="32" spans="1:3" ht="15.75" thickBot="1" x14ac:dyDescent="0.3">
      <c r="A32" s="214" t="s">
        <v>161</v>
      </c>
      <c r="C32" s="213">
        <f>C30+C31</f>
        <v>2000.0088809023998</v>
      </c>
    </row>
    <row r="33" spans="1:4" ht="39" customHeight="1" thickTop="1" x14ac:dyDescent="0.25">
      <c r="A33" s="508" t="s">
        <v>148</v>
      </c>
      <c r="B33" s="509"/>
      <c r="C33" s="509"/>
    </row>
    <row r="34" spans="1:4" x14ac:dyDescent="0.25">
      <c r="A34" s="176" t="s">
        <v>149</v>
      </c>
    </row>
    <row r="35" spans="1:4" x14ac:dyDescent="0.25">
      <c r="A35" s="179" t="s">
        <v>144</v>
      </c>
      <c r="B35" s="4"/>
      <c r="C35" t="s">
        <v>146</v>
      </c>
    </row>
    <row r="36" spans="1:4" x14ac:dyDescent="0.25">
      <c r="A36" s="179" t="s">
        <v>145</v>
      </c>
      <c r="B36" s="4"/>
      <c r="C36" t="s">
        <v>146</v>
      </c>
    </row>
    <row r="37" spans="1:4" x14ac:dyDescent="0.25">
      <c r="A37" s="176" t="s">
        <v>139</v>
      </c>
    </row>
    <row r="38" spans="1:4" x14ac:dyDescent="0.25">
      <c r="A38" s="176"/>
    </row>
    <row r="39" spans="1:4" x14ac:dyDescent="0.25">
      <c r="A39" s="511" t="s">
        <v>318</v>
      </c>
      <c r="B39" s="512"/>
      <c r="C39" s="512"/>
      <c r="D39" s="513"/>
    </row>
    <row r="40" spans="1:4" x14ac:dyDescent="0.25">
      <c r="A40" s="371" t="s">
        <v>316</v>
      </c>
      <c r="B40" s="372"/>
      <c r="C40" s="372"/>
      <c r="D40" s="372"/>
    </row>
    <row r="41" spans="1:4" x14ac:dyDescent="0.25">
      <c r="A41" s="371" t="s">
        <v>317</v>
      </c>
      <c r="B41" s="372"/>
      <c r="C41" s="372"/>
      <c r="D41" s="372"/>
    </row>
    <row r="43" spans="1:4" ht="18.75" x14ac:dyDescent="0.25">
      <c r="A43" s="178" t="s">
        <v>140</v>
      </c>
    </row>
    <row r="44" spans="1:4" ht="18.75" x14ac:dyDescent="0.25">
      <c r="A44" s="178" t="s">
        <v>141</v>
      </c>
    </row>
    <row r="48" spans="1:4" x14ac:dyDescent="0.25">
      <c r="A48" s="172"/>
    </row>
    <row r="49" spans="1:1" x14ac:dyDescent="0.25">
      <c r="A49" s="172"/>
    </row>
    <row r="50" spans="1:1" x14ac:dyDescent="0.25">
      <c r="A50" s="173"/>
    </row>
    <row r="51" spans="1:1" x14ac:dyDescent="0.25">
      <c r="A51" s="173"/>
    </row>
    <row r="52" spans="1:1" x14ac:dyDescent="0.25">
      <c r="A52" s="172"/>
    </row>
  </sheetData>
  <mergeCells count="2">
    <mergeCell ref="A33:C33"/>
    <mergeCell ref="A39:D39"/>
  </mergeCells>
  <pageMargins left="0.7" right="0.7" top="0.75" bottom="0.75" header="0.3" footer="0.3"/>
  <pageSetup scale="92"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Options!$A$1:$A$2</xm:f>
          </x14:formula1>
          <xm:sqref>B9:B14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83"/>
  <sheetViews>
    <sheetView tabSelected="1" zoomScale="70" zoomScaleNormal="70" workbookViewId="0">
      <pane ySplit="9" topLeftCell="A61" activePane="bottomLeft" state="frozen"/>
      <selection pane="bottomLeft" activeCell="B12" sqref="B12"/>
    </sheetView>
  </sheetViews>
  <sheetFormatPr defaultRowHeight="15" x14ac:dyDescent="0.25"/>
  <cols>
    <col min="1" max="1" width="51.28515625" style="5" bestFit="1" customWidth="1"/>
    <col min="2" max="2" width="70.5703125" style="84" bestFit="1" customWidth="1"/>
    <col min="3" max="3" width="30.5703125" customWidth="1"/>
    <col min="4" max="4" width="33.140625" customWidth="1"/>
    <col min="5" max="5" width="34.28515625" customWidth="1"/>
    <col min="6" max="6" width="27.85546875" customWidth="1"/>
    <col min="7" max="7" width="39" customWidth="1"/>
  </cols>
  <sheetData>
    <row r="1" spans="1:7" x14ac:dyDescent="0.25">
      <c r="C1" s="169" t="s">
        <v>147</v>
      </c>
      <c r="D1" s="189">
        <v>49.84</v>
      </c>
    </row>
    <row r="5" spans="1:7" x14ac:dyDescent="0.25">
      <c r="D5" t="s">
        <v>338</v>
      </c>
      <c r="E5" s="420" t="s">
        <v>339</v>
      </c>
    </row>
    <row r="6" spans="1:7" ht="18.75" x14ac:dyDescent="0.3">
      <c r="A6" s="51" t="s">
        <v>80</v>
      </c>
      <c r="B6" s="84" t="str">
        <f>'Student Info'!B3</f>
        <v>Dilishwaran.V</v>
      </c>
      <c r="D6" t="s">
        <v>21</v>
      </c>
      <c r="E6" s="421" t="s">
        <v>340</v>
      </c>
    </row>
    <row r="7" spans="1:7" ht="18.75" x14ac:dyDescent="0.3">
      <c r="A7" s="81" t="s">
        <v>81</v>
      </c>
      <c r="B7" s="84" t="str">
        <f>'Student Info'!B4</f>
        <v xml:space="preserve"> L7951872</v>
      </c>
    </row>
    <row r="8" spans="1:7" ht="15.75" thickBot="1" x14ac:dyDescent="0.3"/>
    <row r="9" spans="1:7" ht="19.5" thickBot="1" x14ac:dyDescent="0.35">
      <c r="A9" s="62" t="s">
        <v>27</v>
      </c>
      <c r="B9" s="423" t="s">
        <v>332</v>
      </c>
      <c r="C9" s="58" t="s">
        <v>253</v>
      </c>
      <c r="D9" s="58" t="s">
        <v>254</v>
      </c>
      <c r="E9" s="58" t="s">
        <v>255</v>
      </c>
      <c r="F9" s="58" t="s">
        <v>40</v>
      </c>
      <c r="G9" s="59" t="s">
        <v>41</v>
      </c>
    </row>
    <row r="10" spans="1:7" ht="18" thickBot="1" x14ac:dyDescent="0.35">
      <c r="A10" s="69" t="s">
        <v>17</v>
      </c>
      <c r="B10" s="424"/>
      <c r="C10" s="71"/>
      <c r="D10" s="71"/>
      <c r="E10" s="71"/>
      <c r="F10" s="71"/>
      <c r="G10" s="45"/>
    </row>
    <row r="11" spans="1:7" x14ac:dyDescent="0.25">
      <c r="A11" s="63" t="s">
        <v>18</v>
      </c>
      <c r="B11" s="424" t="s">
        <v>341</v>
      </c>
      <c r="C11" s="70"/>
      <c r="D11" s="70"/>
      <c r="E11" s="2"/>
      <c r="F11" s="2"/>
      <c r="G11" s="26"/>
    </row>
    <row r="12" spans="1:7" x14ac:dyDescent="0.25">
      <c r="A12" s="63" t="s">
        <v>19</v>
      </c>
      <c r="B12" s="425" t="s">
        <v>342</v>
      </c>
      <c r="C12" s="52"/>
      <c r="D12" s="16"/>
      <c r="E12" s="52"/>
      <c r="F12" s="52"/>
      <c r="G12" s="72"/>
    </row>
    <row r="13" spans="1:7" ht="15.75" x14ac:dyDescent="0.25">
      <c r="A13" s="64" t="s">
        <v>20</v>
      </c>
      <c r="B13" s="421"/>
      <c r="C13" s="16"/>
      <c r="D13" s="2"/>
      <c r="E13" s="2"/>
      <c r="F13" s="54"/>
      <c r="G13" s="26"/>
    </row>
    <row r="14" spans="1:7" s="228" customFormat="1" x14ac:dyDescent="0.25">
      <c r="A14" s="225" t="s">
        <v>21</v>
      </c>
      <c r="B14" s="427"/>
      <c r="C14" s="226"/>
      <c r="D14" s="226"/>
      <c r="E14" s="226"/>
      <c r="F14" s="226"/>
      <c r="G14" s="227"/>
    </row>
    <row r="15" spans="1:7" x14ac:dyDescent="0.25">
      <c r="A15" s="64" t="s">
        <v>175</v>
      </c>
      <c r="B15" s="428"/>
      <c r="C15" s="2"/>
      <c r="D15" s="2"/>
      <c r="E15" s="2"/>
      <c r="F15" s="2"/>
      <c r="G15" s="26"/>
    </row>
    <row r="16" spans="1:7" s="387" customFormat="1" x14ac:dyDescent="0.25">
      <c r="A16" s="383" t="s">
        <v>22</v>
      </c>
      <c r="B16" s="429">
        <v>42247</v>
      </c>
      <c r="C16" s="384"/>
      <c r="D16" s="385"/>
      <c r="E16" s="385"/>
      <c r="F16" s="384"/>
      <c r="G16" s="386"/>
    </row>
    <row r="17" spans="1:7" ht="17.25" x14ac:dyDescent="0.3">
      <c r="A17" s="65" t="s">
        <v>23</v>
      </c>
      <c r="B17" s="428"/>
      <c r="C17" s="2"/>
      <c r="D17" s="2"/>
      <c r="E17" s="2"/>
      <c r="F17" s="2"/>
      <c r="G17" s="26"/>
    </row>
    <row r="18" spans="1:7" x14ac:dyDescent="0.25">
      <c r="A18" s="63" t="s">
        <v>24</v>
      </c>
      <c r="B18" s="428" t="s">
        <v>341</v>
      </c>
      <c r="C18" s="2"/>
      <c r="D18" s="2"/>
      <c r="E18" s="2"/>
      <c r="F18" s="2"/>
      <c r="G18" s="26"/>
    </row>
    <row r="19" spans="1:7" x14ac:dyDescent="0.25">
      <c r="A19" s="190" t="s">
        <v>151</v>
      </c>
      <c r="B19" s="430">
        <v>100</v>
      </c>
      <c r="C19" s="191"/>
      <c r="D19" s="191"/>
      <c r="E19" s="191"/>
      <c r="F19" s="191"/>
      <c r="G19" s="192"/>
    </row>
    <row r="20" spans="1:7" x14ac:dyDescent="0.25">
      <c r="A20" s="190" t="s">
        <v>152</v>
      </c>
      <c r="B20" s="431">
        <f t="shared" ref="B20:G20" si="0">B19*$D$1</f>
        <v>4984</v>
      </c>
      <c r="C20" s="193">
        <f t="shared" si="0"/>
        <v>0</v>
      </c>
      <c r="D20" s="193">
        <f t="shared" si="0"/>
        <v>0</v>
      </c>
      <c r="E20" s="193">
        <f t="shared" si="0"/>
        <v>0</v>
      </c>
      <c r="F20" s="193">
        <f t="shared" si="0"/>
        <v>0</v>
      </c>
      <c r="G20" s="303">
        <f t="shared" si="0"/>
        <v>0</v>
      </c>
    </row>
    <row r="21" spans="1:7" ht="17.25" x14ac:dyDescent="0.3">
      <c r="A21" s="65" t="s">
        <v>25</v>
      </c>
      <c r="B21" s="428" t="s">
        <v>344</v>
      </c>
      <c r="C21" s="2"/>
      <c r="D21" s="2"/>
      <c r="E21" s="2"/>
      <c r="F21" s="2"/>
      <c r="G21" s="26"/>
    </row>
    <row r="22" spans="1:7" x14ac:dyDescent="0.25">
      <c r="A22" s="63" t="s">
        <v>26</v>
      </c>
      <c r="B22" s="428">
        <v>1</v>
      </c>
      <c r="C22" s="2"/>
      <c r="D22" s="2"/>
      <c r="E22" s="2"/>
      <c r="F22" s="2"/>
      <c r="G22" s="26"/>
    </row>
    <row r="23" spans="1:7" x14ac:dyDescent="0.25">
      <c r="A23" s="66" t="s">
        <v>27</v>
      </c>
      <c r="B23" s="428" t="s">
        <v>328</v>
      </c>
      <c r="C23" s="2"/>
      <c r="D23" s="2"/>
      <c r="E23" s="2"/>
      <c r="F23" s="2"/>
      <c r="G23" s="26"/>
    </row>
    <row r="24" spans="1:7" ht="17.25" x14ac:dyDescent="0.3">
      <c r="A24" s="67" t="s">
        <v>28</v>
      </c>
      <c r="B24" s="428" t="s">
        <v>344</v>
      </c>
      <c r="C24" s="61"/>
      <c r="D24" s="61"/>
      <c r="E24" s="2"/>
      <c r="F24" s="2"/>
      <c r="G24" s="26"/>
    </row>
    <row r="25" spans="1:7" x14ac:dyDescent="0.25">
      <c r="A25" s="63" t="s">
        <v>26</v>
      </c>
      <c r="B25" s="428">
        <v>2</v>
      </c>
      <c r="C25" s="2"/>
      <c r="D25" s="2"/>
      <c r="E25" s="2"/>
      <c r="F25" s="2"/>
      <c r="G25" s="26"/>
    </row>
    <row r="26" spans="1:7" x14ac:dyDescent="0.25">
      <c r="A26" s="63" t="s">
        <v>24</v>
      </c>
      <c r="B26" s="432" t="s">
        <v>345</v>
      </c>
      <c r="C26" s="2"/>
      <c r="D26" s="2"/>
      <c r="E26" s="2"/>
      <c r="F26" s="2"/>
      <c r="G26" s="26"/>
    </row>
    <row r="27" spans="1:7" x14ac:dyDescent="0.25">
      <c r="A27" s="63" t="s">
        <v>177</v>
      </c>
      <c r="B27" s="433" t="s">
        <v>357</v>
      </c>
      <c r="C27" s="2"/>
      <c r="D27" s="2"/>
      <c r="E27" s="2"/>
      <c r="F27" s="2"/>
      <c r="G27" s="26"/>
    </row>
    <row r="28" spans="1:7" x14ac:dyDescent="0.25">
      <c r="A28" s="64" t="s">
        <v>29</v>
      </c>
      <c r="B28" s="426"/>
      <c r="C28" s="53"/>
      <c r="D28" s="53"/>
      <c r="E28" s="53"/>
      <c r="F28" s="53"/>
      <c r="G28" s="73"/>
    </row>
    <row r="29" spans="1:7" x14ac:dyDescent="0.25">
      <c r="A29" s="64" t="s">
        <v>30</v>
      </c>
      <c r="B29" s="426"/>
      <c r="C29" s="53"/>
      <c r="D29" s="53"/>
      <c r="E29" s="53"/>
      <c r="F29" s="53"/>
      <c r="G29" s="26"/>
    </row>
    <row r="30" spans="1:7" x14ac:dyDescent="0.25">
      <c r="A30" s="64" t="s">
        <v>31</v>
      </c>
      <c r="B30" s="426"/>
      <c r="C30" s="53"/>
      <c r="D30" s="53"/>
      <c r="E30" s="53"/>
      <c r="F30" s="53"/>
      <c r="G30" s="26"/>
    </row>
    <row r="31" spans="1:7" ht="17.25" x14ac:dyDescent="0.3">
      <c r="A31" s="65" t="s">
        <v>32</v>
      </c>
      <c r="B31" s="428" t="s">
        <v>344</v>
      </c>
      <c r="C31" s="61"/>
      <c r="D31" s="61"/>
      <c r="E31" s="2"/>
      <c r="F31" s="2"/>
      <c r="G31" s="26"/>
    </row>
    <row r="32" spans="1:7" x14ac:dyDescent="0.25">
      <c r="A32" s="68" t="s">
        <v>26</v>
      </c>
      <c r="B32" s="428">
        <v>1</v>
      </c>
      <c r="C32" s="2"/>
      <c r="D32" s="2"/>
      <c r="E32" s="2"/>
      <c r="F32" s="2"/>
      <c r="G32" s="26"/>
    </row>
    <row r="33" spans="1:7" ht="15.75" x14ac:dyDescent="0.25">
      <c r="A33" s="68" t="s">
        <v>33</v>
      </c>
      <c r="B33" s="428"/>
      <c r="C33" s="2"/>
      <c r="D33" s="56"/>
      <c r="E33" s="2"/>
      <c r="F33" s="2"/>
      <c r="G33" s="26"/>
    </row>
    <row r="34" spans="1:7" x14ac:dyDescent="0.25">
      <c r="A34" s="68" t="s">
        <v>24</v>
      </c>
      <c r="B34" s="432" t="s">
        <v>345</v>
      </c>
      <c r="C34" s="2"/>
      <c r="D34" s="2"/>
      <c r="E34" s="55"/>
      <c r="F34" s="2"/>
      <c r="G34" s="26"/>
    </row>
    <row r="35" spans="1:7" ht="17.25" x14ac:dyDescent="0.3">
      <c r="A35" s="67" t="s">
        <v>34</v>
      </c>
      <c r="B35" s="428" t="s">
        <v>344</v>
      </c>
      <c r="C35" s="61"/>
      <c r="D35" s="61"/>
      <c r="E35" s="2"/>
      <c r="F35" s="2"/>
      <c r="G35" s="26"/>
    </row>
    <row r="36" spans="1:7" x14ac:dyDescent="0.25">
      <c r="A36" s="68" t="s">
        <v>35</v>
      </c>
      <c r="B36" s="428">
        <v>915</v>
      </c>
      <c r="C36" s="2"/>
      <c r="D36" s="2"/>
      <c r="E36" s="2"/>
      <c r="F36" s="2"/>
      <c r="G36" s="26"/>
    </row>
    <row r="37" spans="1:7" x14ac:dyDescent="0.25">
      <c r="A37" s="68" t="s">
        <v>36</v>
      </c>
      <c r="B37" s="428">
        <v>915</v>
      </c>
      <c r="C37" s="2"/>
      <c r="D37" s="2"/>
      <c r="E37" s="2"/>
      <c r="F37" s="2"/>
      <c r="G37" s="26"/>
    </row>
    <row r="38" spans="1:7" ht="17.25" x14ac:dyDescent="0.3">
      <c r="A38" s="67" t="s">
        <v>37</v>
      </c>
      <c r="B38" s="428" t="s">
        <v>344</v>
      </c>
      <c r="C38" s="2"/>
      <c r="D38" s="61"/>
      <c r="E38" s="2"/>
      <c r="F38" s="2"/>
      <c r="G38" s="26"/>
    </row>
    <row r="39" spans="1:7" x14ac:dyDescent="0.25">
      <c r="A39" s="305" t="s">
        <v>321</v>
      </c>
      <c r="B39" s="434"/>
      <c r="C39" s="2"/>
      <c r="D39" s="2"/>
      <c r="E39" s="2"/>
      <c r="F39" s="222"/>
      <c r="G39" s="223"/>
    </row>
    <row r="40" spans="1:7" ht="17.25" x14ac:dyDescent="0.3">
      <c r="A40" s="306" t="s">
        <v>173</v>
      </c>
      <c r="B40" s="434" t="s">
        <v>344</v>
      </c>
      <c r="C40" s="2"/>
      <c r="D40" s="2"/>
      <c r="E40" s="2"/>
      <c r="F40" s="222"/>
      <c r="G40" s="223"/>
    </row>
    <row r="41" spans="1:7" ht="18" thickBot="1" x14ac:dyDescent="0.35">
      <c r="A41" s="306" t="s">
        <v>174</v>
      </c>
      <c r="B41" s="434" t="s">
        <v>344</v>
      </c>
      <c r="C41" s="2"/>
      <c r="D41" s="2"/>
      <c r="E41" s="2"/>
      <c r="F41" s="222"/>
      <c r="G41" s="223"/>
    </row>
    <row r="42" spans="1:7" ht="17.25" x14ac:dyDescent="0.3">
      <c r="A42" s="307" t="s">
        <v>38</v>
      </c>
      <c r="B42" s="435" t="s">
        <v>337</v>
      </c>
      <c r="C42" s="16"/>
      <c r="D42" s="16"/>
      <c r="E42" s="16"/>
      <c r="F42" s="74"/>
      <c r="G42" s="75"/>
    </row>
    <row r="43" spans="1:7" x14ac:dyDescent="0.25">
      <c r="A43" s="305" t="s">
        <v>39</v>
      </c>
      <c r="B43" s="436" t="s">
        <v>334</v>
      </c>
      <c r="C43" s="52"/>
      <c r="D43" s="52"/>
      <c r="E43" s="57"/>
      <c r="F43" s="57"/>
      <c r="G43" s="76"/>
    </row>
    <row r="44" spans="1:7" ht="15.75" thickBot="1" x14ac:dyDescent="0.3">
      <c r="A44" s="308" t="s">
        <v>248</v>
      </c>
      <c r="B44" s="437" t="s">
        <v>343</v>
      </c>
      <c r="C44" s="55"/>
      <c r="D44" s="55"/>
      <c r="E44" s="55"/>
      <c r="F44" s="77"/>
      <c r="G44" s="78"/>
    </row>
    <row r="45" spans="1:7" ht="17.25" x14ac:dyDescent="0.3">
      <c r="A45" s="69" t="s">
        <v>167</v>
      </c>
      <c r="B45" s="438"/>
      <c r="C45" s="309"/>
      <c r="D45" s="309"/>
      <c r="E45" s="309"/>
      <c r="F45" s="74"/>
      <c r="G45" s="75"/>
    </row>
    <row r="46" spans="1:7" x14ac:dyDescent="0.25">
      <c r="A46" s="305" t="s">
        <v>168</v>
      </c>
      <c r="B46" s="445" t="s">
        <v>366</v>
      </c>
      <c r="C46" s="57"/>
      <c r="D46" s="57"/>
      <c r="E46" s="57"/>
      <c r="F46" s="57"/>
      <c r="G46" s="76"/>
    </row>
    <row r="47" spans="1:7" x14ac:dyDescent="0.25">
      <c r="A47" s="305" t="s">
        <v>169</v>
      </c>
      <c r="B47" s="445" t="s">
        <v>369</v>
      </c>
      <c r="C47" s="523"/>
      <c r="D47" s="57"/>
      <c r="E47" s="57"/>
      <c r="F47" s="57"/>
      <c r="G47" s="76"/>
    </row>
    <row r="48" spans="1:7" x14ac:dyDescent="0.25">
      <c r="A48" s="305" t="s">
        <v>170</v>
      </c>
      <c r="B48" s="445" t="s">
        <v>370</v>
      </c>
      <c r="C48" s="57"/>
      <c r="D48" s="57"/>
      <c r="E48" s="57"/>
      <c r="F48" s="57"/>
      <c r="G48" s="76"/>
    </row>
    <row r="49" spans="1:7" x14ac:dyDescent="0.25">
      <c r="A49" s="305" t="s">
        <v>171</v>
      </c>
      <c r="B49" s="524" t="s">
        <v>371</v>
      </c>
      <c r="C49" s="57"/>
      <c r="D49" s="57"/>
      <c r="E49" s="57"/>
      <c r="F49" s="57"/>
      <c r="G49" s="76"/>
    </row>
    <row r="50" spans="1:7" ht="15.75" thickBot="1" x14ac:dyDescent="0.3">
      <c r="A50" s="451" t="s">
        <v>172</v>
      </c>
      <c r="B50" s="445" t="s">
        <v>372</v>
      </c>
      <c r="C50" s="57"/>
      <c r="D50" s="57"/>
      <c r="E50" s="57"/>
      <c r="F50" s="57"/>
      <c r="G50" s="76"/>
    </row>
    <row r="51" spans="1:7" ht="18" thickBot="1" x14ac:dyDescent="0.35">
      <c r="A51" s="239" t="s">
        <v>179</v>
      </c>
      <c r="B51" s="452" t="s">
        <v>328</v>
      </c>
      <c r="C51" s="74"/>
      <c r="D51" s="74"/>
      <c r="E51" s="74"/>
      <c r="F51" s="74"/>
      <c r="G51" s="75"/>
    </row>
    <row r="52" spans="1:7" s="230" customFormat="1" x14ac:dyDescent="0.25">
      <c r="A52" s="238" t="s">
        <v>178</v>
      </c>
      <c r="B52" s="446" t="s">
        <v>328</v>
      </c>
      <c r="C52" s="74"/>
      <c r="D52" s="74"/>
      <c r="E52" s="74"/>
      <c r="F52" s="74"/>
      <c r="G52" s="75"/>
    </row>
    <row r="53" spans="1:7" ht="15.75" thickBot="1" x14ac:dyDescent="0.3">
      <c r="A53" s="231" t="s">
        <v>180</v>
      </c>
      <c r="B53" s="447" t="s">
        <v>328</v>
      </c>
      <c r="C53" s="236"/>
      <c r="D53" s="236"/>
      <c r="E53" s="236"/>
      <c r="F53" s="236"/>
      <c r="G53" s="237"/>
    </row>
    <row r="54" spans="1:7" ht="18" thickBot="1" x14ac:dyDescent="0.35">
      <c r="A54" s="229" t="s">
        <v>78</v>
      </c>
      <c r="B54" s="439" t="s">
        <v>328</v>
      </c>
      <c r="C54" s="232"/>
      <c r="D54" s="233"/>
      <c r="E54" s="233"/>
      <c r="F54" s="234"/>
      <c r="G54" s="235"/>
    </row>
    <row r="55" spans="1:7" ht="18" thickBot="1" x14ac:dyDescent="0.35">
      <c r="A55" s="69" t="s">
        <v>176</v>
      </c>
      <c r="B55" s="446" t="s">
        <v>328</v>
      </c>
      <c r="C55" s="74"/>
      <c r="D55" s="74"/>
      <c r="E55" s="74"/>
      <c r="F55" s="74"/>
      <c r="G55" s="75"/>
    </row>
    <row r="56" spans="1:7" x14ac:dyDescent="0.25">
      <c r="A56" s="215" t="s">
        <v>163</v>
      </c>
      <c r="B56" s="440"/>
      <c r="C56" s="216"/>
      <c r="D56" s="216"/>
      <c r="E56" s="216"/>
      <c r="F56" s="216"/>
      <c r="G56" s="217"/>
    </row>
    <row r="57" spans="1:7" x14ac:dyDescent="0.25">
      <c r="A57" s="221" t="s">
        <v>164</v>
      </c>
      <c r="B57" s="428"/>
      <c r="C57" s="2"/>
      <c r="D57" s="2"/>
      <c r="E57" s="2"/>
      <c r="F57" s="2"/>
      <c r="G57" s="26"/>
    </row>
    <row r="58" spans="1:7" ht="15.75" thickBot="1" x14ac:dyDescent="0.3">
      <c r="A58" s="218" t="s">
        <v>162</v>
      </c>
      <c r="B58" s="441"/>
      <c r="C58" s="219"/>
      <c r="D58" s="219"/>
      <c r="E58" s="219"/>
      <c r="F58" s="219"/>
      <c r="G58" s="220"/>
    </row>
    <row r="62" spans="1:7" x14ac:dyDescent="0.25">
      <c r="A62" s="422" t="s">
        <v>346</v>
      </c>
      <c r="B62" s="448" t="s">
        <v>360</v>
      </c>
      <c r="C62" s="449" t="s">
        <v>343</v>
      </c>
    </row>
    <row r="63" spans="1:7" ht="60" x14ac:dyDescent="0.25">
      <c r="B63" s="448" t="s">
        <v>361</v>
      </c>
      <c r="C63" s="450" t="s">
        <v>365</v>
      </c>
    </row>
    <row r="64" spans="1:7" x14ac:dyDescent="0.25">
      <c r="A64" s="4"/>
      <c r="B64" s="448" t="s">
        <v>362</v>
      </c>
    </row>
    <row r="65" spans="1:2" x14ac:dyDescent="0.25">
      <c r="A65" s="4"/>
      <c r="B65" s="448" t="s">
        <v>363</v>
      </c>
    </row>
    <row r="66" spans="1:2" x14ac:dyDescent="0.25">
      <c r="A66" s="4"/>
      <c r="B66" s="448" t="s">
        <v>364</v>
      </c>
    </row>
    <row r="67" spans="1:2" x14ac:dyDescent="0.25">
      <c r="A67" s="4"/>
    </row>
    <row r="68" spans="1:2" x14ac:dyDescent="0.25">
      <c r="A68" s="422" t="s">
        <v>216</v>
      </c>
      <c r="B68" s="442" t="s">
        <v>356</v>
      </c>
    </row>
    <row r="69" spans="1:2" x14ac:dyDescent="0.25">
      <c r="A69" s="4"/>
      <c r="B69" s="443" t="s">
        <v>347</v>
      </c>
    </row>
    <row r="70" spans="1:2" x14ac:dyDescent="0.25">
      <c r="B70" s="443" t="s">
        <v>348</v>
      </c>
    </row>
    <row r="71" spans="1:2" x14ac:dyDescent="0.25">
      <c r="B71" s="443" t="s">
        <v>349</v>
      </c>
    </row>
    <row r="72" spans="1:2" x14ac:dyDescent="0.25">
      <c r="B72" s="443" t="s">
        <v>350</v>
      </c>
    </row>
    <row r="73" spans="1:2" x14ac:dyDescent="0.25">
      <c r="B73" s="443" t="s">
        <v>351</v>
      </c>
    </row>
    <row r="74" spans="1:2" x14ac:dyDescent="0.25">
      <c r="B74" s="443" t="s">
        <v>352</v>
      </c>
    </row>
    <row r="75" spans="1:2" x14ac:dyDescent="0.25">
      <c r="B75" s="443" t="s">
        <v>353</v>
      </c>
    </row>
    <row r="76" spans="1:2" x14ac:dyDescent="0.25">
      <c r="B76" s="443" t="s">
        <v>354</v>
      </c>
    </row>
    <row r="77" spans="1:2" x14ac:dyDescent="0.25">
      <c r="B77" s="443" t="s">
        <v>355</v>
      </c>
    </row>
    <row r="80" spans="1:2" ht="42.75" x14ac:dyDescent="0.25">
      <c r="A80" s="422" t="s">
        <v>358</v>
      </c>
      <c r="B80" s="444" t="s">
        <v>359</v>
      </c>
    </row>
    <row r="83" spans="1:1" x14ac:dyDescent="0.25">
      <c r="A83" s="5" t="s">
        <v>367</v>
      </c>
    </row>
  </sheetData>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Normal="100" workbookViewId="0">
      <selection activeCell="B29" sqref="B29"/>
    </sheetView>
  </sheetViews>
  <sheetFormatPr defaultRowHeight="15" x14ac:dyDescent="0.25"/>
  <cols>
    <col min="1" max="1" width="48.7109375" bestFit="1" customWidth="1"/>
    <col min="2" max="2" width="28.28515625" bestFit="1" customWidth="1"/>
    <col min="3" max="8" width="18" customWidth="1"/>
  </cols>
  <sheetData>
    <row r="1" spans="1:8" ht="22.5" x14ac:dyDescent="0.3">
      <c r="A1" s="254" t="s">
        <v>184</v>
      </c>
      <c r="B1" s="254"/>
    </row>
    <row r="2" spans="1:8" ht="15.75" thickBot="1" x14ac:dyDescent="0.3">
      <c r="A2" s="255" t="s">
        <v>185</v>
      </c>
      <c r="B2" s="255"/>
    </row>
    <row r="3" spans="1:8" ht="15.75" thickBot="1" x14ac:dyDescent="0.3">
      <c r="A3" s="255" t="s">
        <v>186</v>
      </c>
      <c r="B3" s="255"/>
    </row>
    <row r="4" spans="1:8" ht="15.75" thickBot="1" x14ac:dyDescent="0.3"/>
    <row r="5" spans="1:8" ht="15" customHeight="1" x14ac:dyDescent="0.25">
      <c r="A5" s="514" t="s">
        <v>266</v>
      </c>
      <c r="B5" s="515"/>
      <c r="C5" s="515"/>
      <c r="D5" s="515"/>
      <c r="E5" s="515"/>
      <c r="F5" s="515"/>
      <c r="G5" s="515"/>
      <c r="H5" s="516"/>
    </row>
    <row r="6" spans="1:8" x14ac:dyDescent="0.25">
      <c r="A6" s="517"/>
      <c r="B6" s="518"/>
      <c r="C6" s="518"/>
      <c r="D6" s="518"/>
      <c r="E6" s="518"/>
      <c r="F6" s="518"/>
      <c r="G6" s="518"/>
      <c r="H6" s="519"/>
    </row>
    <row r="7" spans="1:8" ht="15.75" thickBot="1" x14ac:dyDescent="0.3">
      <c r="A7" s="520"/>
      <c r="B7" s="521"/>
      <c r="C7" s="521"/>
      <c r="D7" s="521"/>
      <c r="E7" s="521"/>
      <c r="F7" s="521"/>
      <c r="G7" s="521"/>
      <c r="H7" s="522"/>
    </row>
    <row r="8" spans="1:8" ht="15.75" thickBot="1" x14ac:dyDescent="0.3"/>
    <row r="9" spans="1:8" ht="19.5" thickBot="1" x14ac:dyDescent="0.35">
      <c r="A9" s="62" t="s">
        <v>189</v>
      </c>
      <c r="B9" s="256" t="s">
        <v>190</v>
      </c>
      <c r="C9" s="60" t="str">
        <f>'Student Application Check list'!B9</f>
        <v>Dalhousie University</v>
      </c>
      <c r="D9" s="60" t="str">
        <f>'Student Application Check list'!C9</f>
        <v>University 2</v>
      </c>
      <c r="E9" s="60" t="str">
        <f>'Student Application Check list'!D9</f>
        <v>University 3</v>
      </c>
      <c r="F9" s="60" t="str">
        <f>'Student Application Check list'!E9</f>
        <v>University 4</v>
      </c>
      <c r="G9" s="60" t="str">
        <f>'Student Application Check list'!F9</f>
        <v>University 5</v>
      </c>
      <c r="H9" s="263" t="str">
        <f>'Student Application Check list'!G9</f>
        <v>University 6</v>
      </c>
    </row>
    <row r="10" spans="1:8" ht="18" thickBot="1" x14ac:dyDescent="0.35">
      <c r="A10" s="290" t="s">
        <v>17</v>
      </c>
      <c r="B10" s="291"/>
      <c r="C10" s="291"/>
      <c r="D10" s="291"/>
      <c r="E10" s="291"/>
      <c r="F10" s="291"/>
      <c r="G10" s="291"/>
      <c r="H10" s="292"/>
    </row>
    <row r="11" spans="1:8" x14ac:dyDescent="0.25">
      <c r="A11" s="271" t="s">
        <v>18</v>
      </c>
      <c r="B11" s="272"/>
      <c r="C11" s="266" t="str">
        <f>'Student Application Check list'!B11</f>
        <v>Online</v>
      </c>
      <c r="D11" s="266">
        <f>'Student Application Check list'!C11</f>
        <v>0</v>
      </c>
      <c r="E11" s="266">
        <f>'Student Application Check list'!D11</f>
        <v>0</v>
      </c>
      <c r="F11" s="266">
        <f>'Student Application Check list'!E11</f>
        <v>0</v>
      </c>
      <c r="G11" s="266">
        <f>'Student Application Check list'!F11</f>
        <v>0</v>
      </c>
      <c r="H11" s="281">
        <f>'Student Application Check list'!G11</f>
        <v>0</v>
      </c>
    </row>
    <row r="12" spans="1:8" x14ac:dyDescent="0.25">
      <c r="A12" s="282" t="s">
        <v>187</v>
      </c>
      <c r="B12" s="257"/>
      <c r="C12" s="55"/>
      <c r="D12" s="55"/>
      <c r="E12" s="55"/>
      <c r="F12" s="55"/>
      <c r="G12" s="55"/>
      <c r="H12" s="73"/>
    </row>
    <row r="13" spans="1:8" ht="15.75" thickBot="1" x14ac:dyDescent="0.3">
      <c r="A13" s="283" t="s">
        <v>201</v>
      </c>
      <c r="B13" s="273"/>
      <c r="C13" s="274"/>
      <c r="D13" s="274"/>
      <c r="E13" s="274"/>
      <c r="F13" s="274"/>
      <c r="G13" s="274"/>
      <c r="H13" s="284"/>
    </row>
    <row r="14" spans="1:8" ht="18" thickBot="1" x14ac:dyDescent="0.35">
      <c r="A14" s="290" t="s">
        <v>188</v>
      </c>
      <c r="B14" s="291"/>
      <c r="C14" s="291"/>
      <c r="D14" s="291"/>
      <c r="E14" s="291"/>
      <c r="F14" s="291"/>
      <c r="G14" s="291"/>
      <c r="H14" s="292"/>
    </row>
    <row r="15" spans="1:8" x14ac:dyDescent="0.25">
      <c r="A15" s="299" t="s">
        <v>194</v>
      </c>
      <c r="B15" s="71"/>
      <c r="C15" s="268"/>
      <c r="D15" s="268"/>
      <c r="E15" s="268"/>
      <c r="F15" s="268"/>
      <c r="G15" s="268"/>
      <c r="H15" s="269"/>
    </row>
    <row r="16" spans="1:8" x14ac:dyDescent="0.25">
      <c r="A16" s="285" t="s">
        <v>239</v>
      </c>
      <c r="B16" s="2"/>
      <c r="C16" s="55"/>
      <c r="D16" s="55"/>
      <c r="E16" s="55"/>
      <c r="F16" s="55"/>
      <c r="G16" s="55"/>
      <c r="H16" s="73"/>
    </row>
    <row r="17" spans="1:8" x14ac:dyDescent="0.25">
      <c r="A17" s="285" t="s">
        <v>196</v>
      </c>
      <c r="B17" s="2"/>
      <c r="C17" s="55"/>
      <c r="D17" s="55"/>
      <c r="E17" s="55"/>
      <c r="F17" s="55"/>
      <c r="G17" s="55"/>
      <c r="H17" s="73"/>
    </row>
    <row r="18" spans="1:8" x14ac:dyDescent="0.25">
      <c r="A18" s="260" t="s">
        <v>200</v>
      </c>
      <c r="B18" s="2"/>
      <c r="C18" s="55"/>
      <c r="D18" s="55"/>
      <c r="E18" s="55"/>
      <c r="F18" s="55"/>
      <c r="G18" s="55"/>
      <c r="H18" s="73"/>
    </row>
    <row r="19" spans="1:8" x14ac:dyDescent="0.25">
      <c r="A19" s="260" t="s">
        <v>240</v>
      </c>
      <c r="B19" s="2"/>
      <c r="C19" s="55"/>
      <c r="D19" s="55"/>
      <c r="E19" s="55"/>
      <c r="F19" s="55"/>
      <c r="G19" s="55"/>
      <c r="H19" s="73"/>
    </row>
    <row r="20" spans="1:8" ht="15.75" thickBot="1" x14ac:dyDescent="0.3">
      <c r="A20" s="262" t="s">
        <v>252</v>
      </c>
      <c r="B20" s="30"/>
      <c r="C20" s="77"/>
      <c r="D20" s="77"/>
      <c r="E20" s="77"/>
      <c r="F20" s="77"/>
      <c r="G20" s="77"/>
      <c r="H20" s="270"/>
    </row>
    <row r="21" spans="1:8" ht="18" thickBot="1" x14ac:dyDescent="0.35">
      <c r="A21" s="296" t="s">
        <v>203</v>
      </c>
      <c r="B21" s="297"/>
      <c r="C21" s="297"/>
      <c r="D21" s="297"/>
      <c r="E21" s="297"/>
      <c r="F21" s="297"/>
      <c r="G21" s="297"/>
      <c r="H21" s="298"/>
    </row>
    <row r="22" spans="1:8" x14ac:dyDescent="0.25">
      <c r="A22" s="287" t="s">
        <v>242</v>
      </c>
      <c r="B22" s="34"/>
      <c r="C22" s="266"/>
      <c r="D22" s="266"/>
      <c r="E22" s="266"/>
      <c r="F22" s="266"/>
      <c r="G22" s="266"/>
      <c r="H22" s="281"/>
    </row>
    <row r="23" spans="1:8" x14ac:dyDescent="0.25">
      <c r="A23" s="285" t="s">
        <v>204</v>
      </c>
      <c r="B23" s="2"/>
      <c r="C23" s="55"/>
      <c r="D23" s="55"/>
      <c r="E23" s="55"/>
      <c r="F23" s="55"/>
      <c r="G23" s="55"/>
      <c r="H23" s="73"/>
    </row>
    <row r="24" spans="1:8" ht="15.75" thickBot="1" x14ac:dyDescent="0.3">
      <c r="A24" s="286" t="s">
        <v>205</v>
      </c>
      <c r="B24" s="222"/>
      <c r="C24" s="274"/>
      <c r="D24" s="274"/>
      <c r="E24" s="274"/>
      <c r="F24" s="274"/>
      <c r="G24" s="274"/>
      <c r="H24" s="284"/>
    </row>
    <row r="25" spans="1:8" ht="18" thickBot="1" x14ac:dyDescent="0.35">
      <c r="A25" s="290" t="s">
        <v>209</v>
      </c>
      <c r="B25" s="291"/>
      <c r="C25" s="291"/>
      <c r="D25" s="291"/>
      <c r="E25" s="291"/>
      <c r="F25" s="291"/>
      <c r="G25" s="291"/>
      <c r="H25" s="292"/>
    </row>
    <row r="26" spans="1:8" ht="15.75" thickBot="1" x14ac:dyDescent="0.3">
      <c r="A26" s="293" t="s">
        <v>215</v>
      </c>
      <c r="B26" s="294"/>
      <c r="C26" s="294"/>
      <c r="D26" s="294"/>
      <c r="E26" s="294"/>
      <c r="F26" s="294"/>
      <c r="G26" s="294"/>
      <c r="H26" s="295"/>
    </row>
    <row r="27" spans="1:8" x14ac:dyDescent="0.25">
      <c r="A27" s="287" t="s">
        <v>210</v>
      </c>
      <c r="B27" s="275"/>
      <c r="C27" s="266"/>
      <c r="D27" s="266"/>
      <c r="E27" s="266"/>
      <c r="F27" s="266"/>
      <c r="G27" s="266"/>
      <c r="H27" s="281"/>
    </row>
    <row r="28" spans="1:8" ht="15.75" thickBot="1" x14ac:dyDescent="0.3">
      <c r="A28" s="286" t="s">
        <v>211</v>
      </c>
      <c r="B28" s="276"/>
      <c r="C28" s="274"/>
      <c r="D28" s="274"/>
      <c r="E28" s="274"/>
      <c r="F28" s="274"/>
      <c r="G28" s="274"/>
      <c r="H28" s="284"/>
    </row>
    <row r="29" spans="1:8" ht="15.75" thickBot="1" x14ac:dyDescent="0.3">
      <c r="A29" s="293" t="s">
        <v>216</v>
      </c>
      <c r="B29" s="294"/>
      <c r="C29" s="294"/>
      <c r="D29" s="294"/>
      <c r="E29" s="294"/>
      <c r="F29" s="294"/>
      <c r="G29" s="294"/>
      <c r="H29" s="295"/>
    </row>
    <row r="30" spans="1:8" x14ac:dyDescent="0.25">
      <c r="A30" s="287" t="s">
        <v>212</v>
      </c>
      <c r="B30" s="275"/>
      <c r="C30" s="266"/>
      <c r="D30" s="266"/>
      <c r="E30" s="266"/>
      <c r="F30" s="266"/>
      <c r="G30" s="266"/>
      <c r="H30" s="281"/>
    </row>
    <row r="31" spans="1:8" x14ac:dyDescent="0.25">
      <c r="A31" s="260" t="s">
        <v>213</v>
      </c>
      <c r="B31" s="258"/>
      <c r="C31" s="55"/>
      <c r="D31" s="55"/>
      <c r="E31" s="55"/>
      <c r="F31" s="55"/>
      <c r="G31" s="55"/>
      <c r="H31" s="73"/>
    </row>
    <row r="32" spans="1:8" ht="15.75" thickBot="1" x14ac:dyDescent="0.3">
      <c r="A32" s="260" t="s">
        <v>214</v>
      </c>
      <c r="B32" s="258"/>
      <c r="C32" s="55"/>
      <c r="D32" s="55"/>
      <c r="E32" s="55"/>
      <c r="F32" s="55"/>
      <c r="G32" s="55"/>
      <c r="H32" s="73"/>
    </row>
    <row r="33" spans="1:8" ht="15.75" thickBot="1" x14ac:dyDescent="0.3">
      <c r="A33" s="293" t="s">
        <v>32</v>
      </c>
      <c r="B33" s="294"/>
      <c r="C33" s="294"/>
      <c r="D33" s="294"/>
      <c r="E33" s="294"/>
      <c r="F33" s="294"/>
      <c r="G33" s="294"/>
      <c r="H33" s="295"/>
    </row>
    <row r="34" spans="1:8" x14ac:dyDescent="0.25">
      <c r="A34" s="260" t="s">
        <v>32</v>
      </c>
      <c r="B34" s="258"/>
      <c r="C34" s="55"/>
      <c r="D34" s="55"/>
      <c r="E34" s="55"/>
      <c r="F34" s="55"/>
      <c r="G34" s="55"/>
      <c r="H34" s="73"/>
    </row>
    <row r="35" spans="1:8" ht="15.75" thickBot="1" x14ac:dyDescent="0.3">
      <c r="A35" s="260" t="s">
        <v>208</v>
      </c>
      <c r="B35" s="258"/>
      <c r="C35" s="55"/>
      <c r="D35" s="55"/>
      <c r="E35" s="55"/>
      <c r="F35" s="55"/>
      <c r="G35" s="55"/>
      <c r="H35" s="55"/>
    </row>
    <row r="36" spans="1:8" ht="15.75" thickBot="1" x14ac:dyDescent="0.3">
      <c r="A36" s="293" t="s">
        <v>227</v>
      </c>
      <c r="B36" s="294"/>
      <c r="C36" s="294"/>
      <c r="D36" s="294"/>
      <c r="E36" s="294"/>
      <c r="F36" s="294"/>
      <c r="G36" s="294"/>
      <c r="H36" s="295"/>
    </row>
    <row r="37" spans="1:8" x14ac:dyDescent="0.25">
      <c r="A37" s="260" t="s">
        <v>228</v>
      </c>
      <c r="B37" s="258"/>
      <c r="C37" s="55"/>
      <c r="D37" s="55"/>
      <c r="E37" s="55"/>
      <c r="F37" s="55"/>
      <c r="G37" s="55"/>
      <c r="H37" s="73"/>
    </row>
    <row r="38" spans="1:8" ht="15.75" thickBot="1" x14ac:dyDescent="0.3">
      <c r="A38" s="260" t="s">
        <v>174</v>
      </c>
      <c r="B38" s="258"/>
      <c r="C38" s="55"/>
      <c r="D38" s="55"/>
      <c r="E38" s="55"/>
      <c r="F38" s="55"/>
      <c r="G38" s="55"/>
      <c r="H38" s="73"/>
    </row>
    <row r="39" spans="1:8" ht="15.75" thickBot="1" x14ac:dyDescent="0.3">
      <c r="A39" s="293" t="s">
        <v>217</v>
      </c>
      <c r="B39" s="294"/>
      <c r="C39" s="294"/>
      <c r="D39" s="294"/>
      <c r="E39" s="294"/>
      <c r="F39" s="294"/>
      <c r="G39" s="294"/>
      <c r="H39" s="295"/>
    </row>
    <row r="40" spans="1:8" x14ac:dyDescent="0.25">
      <c r="A40" s="289" t="s">
        <v>206</v>
      </c>
      <c r="B40" s="278"/>
      <c r="C40" s="268"/>
      <c r="D40" s="268"/>
      <c r="E40" s="268"/>
      <c r="F40" s="268"/>
      <c r="G40" s="268"/>
      <c r="H40" s="269"/>
    </row>
    <row r="41" spans="1:8" ht="15.75" thickBot="1" x14ac:dyDescent="0.3">
      <c r="A41" s="262" t="s">
        <v>207</v>
      </c>
      <c r="B41" s="280"/>
      <c r="C41" s="77"/>
      <c r="D41" s="77"/>
      <c r="E41" s="77"/>
      <c r="F41" s="77"/>
      <c r="G41" s="77"/>
      <c r="H41" s="270"/>
    </row>
    <row r="42" spans="1:8" ht="15.75" thickBot="1" x14ac:dyDescent="0.3">
      <c r="A42" s="293" t="s">
        <v>37</v>
      </c>
      <c r="B42" s="294"/>
      <c r="C42" s="294"/>
      <c r="D42" s="294"/>
      <c r="E42" s="294"/>
      <c r="F42" s="294"/>
      <c r="G42" s="294"/>
      <c r="H42" s="295"/>
    </row>
    <row r="43" spans="1:8" x14ac:dyDescent="0.25">
      <c r="A43" s="260" t="s">
        <v>218</v>
      </c>
      <c r="B43" s="258"/>
      <c r="C43" s="55"/>
      <c r="D43" s="55"/>
      <c r="E43" s="55"/>
      <c r="F43" s="55"/>
      <c r="G43" s="55"/>
      <c r="H43" s="73"/>
    </row>
    <row r="44" spans="1:8" x14ac:dyDescent="0.25">
      <c r="A44" s="260" t="s">
        <v>219</v>
      </c>
      <c r="B44" s="258"/>
      <c r="C44" s="55"/>
      <c r="D44" s="55"/>
      <c r="E44" s="55"/>
      <c r="F44" s="55"/>
      <c r="G44" s="55"/>
      <c r="H44" s="73"/>
    </row>
    <row r="45" spans="1:8" x14ac:dyDescent="0.25">
      <c r="A45" s="260" t="s">
        <v>220</v>
      </c>
      <c r="B45" s="258"/>
      <c r="C45" s="55"/>
      <c r="D45" s="55"/>
      <c r="E45" s="55"/>
      <c r="F45" s="55"/>
      <c r="G45" s="55"/>
      <c r="H45" s="73"/>
    </row>
    <row r="46" spans="1:8" ht="15.75" thickBot="1" x14ac:dyDescent="0.3">
      <c r="A46" s="260" t="s">
        <v>221</v>
      </c>
      <c r="B46" s="258"/>
      <c r="C46" s="55"/>
      <c r="D46" s="55"/>
      <c r="E46" s="55"/>
      <c r="F46" s="55"/>
      <c r="G46" s="55"/>
      <c r="H46" s="73"/>
    </row>
    <row r="47" spans="1:8" ht="15.75" thickBot="1" x14ac:dyDescent="0.3">
      <c r="A47" s="293" t="s">
        <v>222</v>
      </c>
      <c r="B47" s="294"/>
      <c r="C47" s="294"/>
      <c r="D47" s="294"/>
      <c r="E47" s="294"/>
      <c r="F47" s="294"/>
      <c r="G47" s="294"/>
      <c r="H47" s="295"/>
    </row>
    <row r="48" spans="1:8" x14ac:dyDescent="0.25">
      <c r="A48" s="285" t="s">
        <v>223</v>
      </c>
      <c r="B48" s="258"/>
      <c r="C48" s="55"/>
      <c r="D48" s="55"/>
      <c r="E48" s="55"/>
      <c r="F48" s="55"/>
      <c r="G48" s="55"/>
      <c r="H48" s="73"/>
    </row>
    <row r="49" spans="1:8" x14ac:dyDescent="0.25">
      <c r="A49" s="285" t="s">
        <v>224</v>
      </c>
      <c r="B49" s="258"/>
      <c r="C49" s="55"/>
      <c r="D49" s="55"/>
      <c r="E49" s="55"/>
      <c r="F49" s="55"/>
      <c r="G49" s="55"/>
      <c r="H49" s="73"/>
    </row>
    <row r="50" spans="1:8" x14ac:dyDescent="0.25">
      <c r="A50" s="285" t="s">
        <v>225</v>
      </c>
      <c r="B50" s="258"/>
      <c r="C50" s="55"/>
      <c r="D50" s="55"/>
      <c r="E50" s="55"/>
      <c r="F50" s="55"/>
      <c r="G50" s="55"/>
      <c r="H50" s="73"/>
    </row>
    <row r="51" spans="1:8" x14ac:dyDescent="0.25">
      <c r="A51" s="285" t="s">
        <v>226</v>
      </c>
      <c r="B51" s="258"/>
      <c r="C51" s="55"/>
      <c r="D51" s="55"/>
      <c r="E51" s="55"/>
      <c r="F51" s="55"/>
      <c r="G51" s="55"/>
      <c r="H51" s="73"/>
    </row>
    <row r="52" spans="1:8" ht="15.75" thickBot="1" x14ac:dyDescent="0.3">
      <c r="A52" s="288" t="s">
        <v>229</v>
      </c>
      <c r="B52" s="276"/>
      <c r="C52" s="274"/>
      <c r="D52" s="274"/>
      <c r="E52" s="274"/>
      <c r="F52" s="274"/>
      <c r="G52" s="274"/>
      <c r="H52" s="284"/>
    </row>
    <row r="53" spans="1:8" ht="17.25" x14ac:dyDescent="0.3">
      <c r="A53" s="277" t="s">
        <v>6</v>
      </c>
      <c r="B53" s="278"/>
      <c r="C53" s="268"/>
      <c r="D53" s="268"/>
      <c r="E53" s="268"/>
      <c r="F53" s="268"/>
      <c r="G53" s="268"/>
      <c r="H53" s="269"/>
    </row>
    <row r="54" spans="1:8" ht="18" thickBot="1" x14ac:dyDescent="0.35">
      <c r="A54" s="279" t="s">
        <v>238</v>
      </c>
      <c r="B54" s="280"/>
      <c r="C54" s="77"/>
      <c r="D54" s="77"/>
      <c r="E54" s="77"/>
      <c r="F54" s="77"/>
      <c r="G54" s="77"/>
      <c r="H54" s="270"/>
    </row>
    <row r="55" spans="1:8" x14ac:dyDescent="0.25">
      <c r="A55" s="264"/>
      <c r="B55" s="301"/>
      <c r="C55" s="267"/>
      <c r="D55" s="267"/>
      <c r="E55" s="267"/>
      <c r="F55" s="267"/>
      <c r="G55" s="267"/>
      <c r="H55" s="267"/>
    </row>
    <row r="56" spans="1:8" ht="15.75" thickBot="1" x14ac:dyDescent="0.3">
      <c r="B56" s="302"/>
      <c r="C56" s="265"/>
      <c r="D56" s="265"/>
      <c r="E56" s="265"/>
      <c r="F56" s="265"/>
      <c r="G56" s="265"/>
      <c r="H56" s="265"/>
    </row>
    <row r="57" spans="1:8" ht="17.25" x14ac:dyDescent="0.3">
      <c r="A57" s="259" t="s">
        <v>230</v>
      </c>
      <c r="B57" s="275"/>
      <c r="C57" s="268"/>
      <c r="D57" s="268"/>
      <c r="E57" s="268"/>
      <c r="F57" s="268"/>
      <c r="G57" s="268"/>
      <c r="H57" s="269"/>
    </row>
    <row r="58" spans="1:8" x14ac:dyDescent="0.25">
      <c r="A58" s="260" t="s">
        <v>231</v>
      </c>
      <c r="B58" s="258"/>
      <c r="C58" s="55"/>
      <c r="D58" s="55"/>
      <c r="E58" s="55"/>
      <c r="F58" s="55"/>
      <c r="G58" s="55"/>
      <c r="H58" s="73"/>
    </row>
    <row r="59" spans="1:8" x14ac:dyDescent="0.25">
      <c r="A59" s="260" t="s">
        <v>232</v>
      </c>
      <c r="B59" s="258"/>
      <c r="C59" s="55"/>
      <c r="D59" s="55"/>
      <c r="E59" s="55"/>
      <c r="F59" s="55"/>
      <c r="G59" s="55"/>
      <c r="H59" s="73"/>
    </row>
    <row r="60" spans="1:8" ht="17.25" x14ac:dyDescent="0.3">
      <c r="A60" s="261" t="s">
        <v>233</v>
      </c>
      <c r="B60" s="258"/>
      <c r="C60" s="55"/>
      <c r="D60" s="55"/>
      <c r="E60" s="55"/>
      <c r="F60" s="55"/>
      <c r="G60" s="55"/>
      <c r="H60" s="73"/>
    </row>
    <row r="61" spans="1:8" x14ac:dyDescent="0.25">
      <c r="A61" s="260" t="s">
        <v>231</v>
      </c>
      <c r="B61" s="258"/>
      <c r="C61" s="55"/>
      <c r="D61" s="55"/>
      <c r="E61" s="55"/>
      <c r="F61" s="55"/>
      <c r="G61" s="55"/>
      <c r="H61" s="73"/>
    </row>
    <row r="62" spans="1:8" x14ac:dyDescent="0.25">
      <c r="A62" s="260" t="s">
        <v>232</v>
      </c>
      <c r="B62" s="258"/>
      <c r="C62" s="55"/>
      <c r="D62" s="55"/>
      <c r="E62" s="55"/>
      <c r="F62" s="55"/>
      <c r="G62" s="55"/>
      <c r="H62" s="73"/>
    </row>
    <row r="63" spans="1:8" ht="17.25" x14ac:dyDescent="0.3">
      <c r="A63" s="261" t="s">
        <v>234</v>
      </c>
      <c r="B63" s="258"/>
      <c r="C63" s="55"/>
      <c r="D63" s="55"/>
      <c r="E63" s="55"/>
      <c r="F63" s="55"/>
      <c r="G63" s="55"/>
      <c r="H63" s="73"/>
    </row>
    <row r="64" spans="1:8" x14ac:dyDescent="0.25">
      <c r="A64" s="260" t="s">
        <v>231</v>
      </c>
      <c r="B64" s="258"/>
      <c r="C64" s="55"/>
      <c r="D64" s="55"/>
      <c r="E64" s="55"/>
      <c r="F64" s="55"/>
      <c r="G64" s="55"/>
      <c r="H64" s="73"/>
    </row>
    <row r="65" spans="1:8" ht="15.75" thickBot="1" x14ac:dyDescent="0.3">
      <c r="A65" s="262" t="s">
        <v>232</v>
      </c>
      <c r="B65" s="258"/>
      <c r="C65" s="77"/>
      <c r="D65" s="77"/>
      <c r="E65" s="77"/>
      <c r="F65" s="77"/>
      <c r="G65" s="77"/>
      <c r="H65" s="270"/>
    </row>
  </sheetData>
  <mergeCells count="1">
    <mergeCell ref="A5:H7"/>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92" operator="containsText" id="{AB32EC15-DEF7-4138-9221-312A3792535C}">
            <xm:f>NOT(ISERROR(SEARCH(Options!$I$8,B12)))</xm:f>
            <xm:f>Options!$I$8</xm:f>
            <x14:dxf>
              <fill>
                <patternFill>
                  <bgColor theme="6"/>
                </patternFill>
              </fill>
            </x14:dxf>
          </x14:cfRule>
          <xm:sqref>B12</xm:sqref>
        </x14:conditionalFormatting>
        <x14:conditionalFormatting xmlns:xm="http://schemas.microsoft.com/office/excel/2006/main">
          <x14:cfRule type="containsText" priority="87" operator="containsText" id="{B32868B8-25ED-4D27-9C80-5AC49E9DD869}">
            <xm:f>NOT(ISERROR(SEARCH(Options!$I$3,B13)))</xm:f>
            <xm:f>Options!$I$3</xm:f>
            <x14:dxf>
              <fill>
                <patternFill>
                  <bgColor rgb="FFFFFF00"/>
                </patternFill>
              </fill>
            </x14:dxf>
          </x14:cfRule>
          <x14:cfRule type="containsText" priority="88" operator="containsText" id="{04C42E1E-7AA3-4AE2-862A-72C4D77249C0}">
            <xm:f>NOT(ISERROR(SEARCH(Options!$I$4,B13)))</xm:f>
            <xm:f>Options!$I$4</xm:f>
            <x14:dxf>
              <fill>
                <patternFill>
                  <bgColor rgb="FFFFFF00"/>
                </patternFill>
              </fill>
            </x14:dxf>
          </x14:cfRule>
          <x14:cfRule type="containsText" priority="89" operator="containsText" id="{1F1286AA-A0F9-4CFC-8B61-425BD45B3D39}">
            <xm:f>NOT(ISERROR(SEARCH(Options!$I$2,B13)))</xm:f>
            <xm:f>Options!$I$2</xm:f>
            <x14:dxf>
              <fill>
                <patternFill>
                  <bgColor rgb="FFFFFF00"/>
                </patternFill>
              </fill>
            </x14:dxf>
          </x14:cfRule>
          <x14:cfRule type="containsText" priority="91" operator="containsText" id="{925EDF6F-5E11-4A5C-9A94-D84422224572}">
            <xm:f>NOT(ISERROR(SEARCH(Options!$I$5,B13)))</xm:f>
            <xm:f>Options!$I$5</xm:f>
            <x14:dxf>
              <fill>
                <patternFill>
                  <bgColor theme="6"/>
                </patternFill>
              </fill>
            </x14:dxf>
          </x14:cfRule>
          <xm:sqref>B13</xm:sqref>
        </x14:conditionalFormatting>
        <x14:conditionalFormatting xmlns:xm="http://schemas.microsoft.com/office/excel/2006/main">
          <x14:cfRule type="containsText" priority="83" operator="containsText" id="{361FFAEA-40FD-4152-95B2-353B6B49D2A0}">
            <xm:f>NOT(ISERROR(SEARCH(Options!$I$4,B15)))</xm:f>
            <xm:f>Options!$I$4</xm:f>
            <x14:dxf>
              <fill>
                <patternFill>
                  <bgColor rgb="FFFFFF00"/>
                </patternFill>
              </fill>
            </x14:dxf>
          </x14:cfRule>
          <x14:cfRule type="containsText" priority="84" operator="containsText" id="{1530B4F3-84AF-484D-86FD-AA1A4135D216}">
            <xm:f>NOT(ISERROR(SEARCH(Options!$I$3,B15)))</xm:f>
            <xm:f>Options!$I$3</xm:f>
            <x14:dxf>
              <fill>
                <patternFill>
                  <bgColor rgb="FFFFFF00"/>
                </patternFill>
              </fill>
            </x14:dxf>
          </x14:cfRule>
          <x14:cfRule type="containsText" priority="85" operator="containsText" id="{7CC5BDB7-36D6-44D4-B915-004C0B7117E2}">
            <xm:f>NOT(ISERROR(SEARCH(Options!$I$2,B15)))</xm:f>
            <xm:f>Options!$I$2</xm:f>
            <x14:dxf>
              <fill>
                <patternFill>
                  <bgColor rgb="FFFFFF00"/>
                </patternFill>
              </fill>
            </x14:dxf>
          </x14:cfRule>
          <x14:cfRule type="containsText" priority="86" operator="containsText" id="{E337AC74-2672-4F7E-B2B0-F53B4765634F}">
            <xm:f>NOT(ISERROR(SEARCH(Options!$I$1,B15)))</xm:f>
            <xm:f>Options!$I$1</xm:f>
            <x14:dxf>
              <fill>
                <patternFill>
                  <bgColor theme="6"/>
                </patternFill>
              </fill>
            </x14:dxf>
          </x14:cfRule>
          <xm:sqref>B15:B16</xm:sqref>
        </x14:conditionalFormatting>
        <x14:conditionalFormatting xmlns:xm="http://schemas.microsoft.com/office/excel/2006/main">
          <x14:cfRule type="containsText" priority="80" operator="containsText" id="{DC5E876E-15AC-4553-9CBD-C7DC30495619}">
            <xm:f>NOT(ISERROR(SEARCH(Options!$I$4,B18)))</xm:f>
            <xm:f>Options!$I$4</xm:f>
            <x14:dxf>
              <fill>
                <patternFill>
                  <bgColor rgb="FFFFFF00"/>
                </patternFill>
              </fill>
            </x14:dxf>
          </x14:cfRule>
          <x14:cfRule type="containsText" priority="81" operator="containsText" id="{EAFDB9E7-D7D2-4D6D-8983-6A95492DA974}">
            <xm:f>NOT(ISERROR(SEARCH(Options!$I$3,B18)))</xm:f>
            <xm:f>Options!$I$3</xm:f>
            <x14:dxf>
              <fill>
                <patternFill>
                  <bgColor rgb="FFFFFF00"/>
                </patternFill>
              </fill>
            </x14:dxf>
          </x14:cfRule>
          <x14:cfRule type="containsText" priority="82" operator="containsText" id="{FCBFE489-1D67-45CB-BF3E-E158C0D0ED07}">
            <xm:f>NOT(ISERROR(SEARCH(Options!$I$2,B18)))</xm:f>
            <xm:f>Options!$I$2</xm:f>
            <x14:dxf>
              <fill>
                <patternFill>
                  <bgColor theme="6"/>
                </patternFill>
              </fill>
            </x14:dxf>
          </x14:cfRule>
          <xm:sqref>B18</xm:sqref>
        </x14:conditionalFormatting>
        <x14:conditionalFormatting xmlns:xm="http://schemas.microsoft.com/office/excel/2006/main">
          <x14:cfRule type="containsText" priority="77" operator="containsText" id="{8F153D7F-62FA-4534-9818-6C0AC04BAF9B}">
            <xm:f>NOT(ISERROR(SEARCH(Options!$I$3,B17)))</xm:f>
            <xm:f>Options!$I$3</xm:f>
            <x14:dxf>
              <fill>
                <patternFill>
                  <bgColor theme="6"/>
                </patternFill>
              </fill>
            </x14:dxf>
          </x14:cfRule>
          <x14:cfRule type="containsText" priority="78" operator="containsText" id="{795930C0-EF04-45AF-9180-C2B8DCF24E8B}">
            <xm:f>NOT(ISERROR(SEARCH(Options!$I$4,B17)))</xm:f>
            <xm:f>Options!$I$4</xm:f>
            <x14:dxf>
              <fill>
                <patternFill>
                  <bgColor rgb="FFFFFF00"/>
                </patternFill>
              </fill>
            </x14:dxf>
          </x14:cfRule>
          <x14:cfRule type="containsText" priority="79" operator="containsText" id="{E754AD93-A2C5-41AC-AAFD-B5F61FA58D5C}">
            <xm:f>NOT(ISERROR(SEARCH(Options!$I$2,B17)))</xm:f>
            <xm:f>Options!$I$2</xm:f>
            <x14:dxf>
              <fill>
                <patternFill>
                  <bgColor rgb="FFFFFF00"/>
                </patternFill>
              </fill>
            </x14:dxf>
          </x14:cfRule>
          <xm:sqref>B17</xm:sqref>
        </x14:conditionalFormatting>
        <x14:conditionalFormatting xmlns:xm="http://schemas.microsoft.com/office/excel/2006/main">
          <x14:cfRule type="containsText" priority="73" operator="containsText" id="{6FAE2E1C-1B27-45E3-8E95-B37BE3842077}">
            <xm:f>NOT(ISERROR(SEARCH(Options!$I$2,B19)))</xm:f>
            <xm:f>Options!$I$2</xm:f>
            <x14:dxf>
              <fill>
                <patternFill>
                  <bgColor rgb="FFFFFF00"/>
                </patternFill>
              </fill>
            </x14:dxf>
          </x14:cfRule>
          <x14:cfRule type="containsText" priority="74" operator="containsText" id="{A2E657DA-E409-4C3D-9F43-B1BCAC606745}">
            <xm:f>NOT(ISERROR(SEARCH(Options!$I$3,B19)))</xm:f>
            <xm:f>Options!$I$3</xm:f>
            <x14:dxf>
              <fill>
                <patternFill>
                  <bgColor rgb="FFFFFF00"/>
                </patternFill>
              </fill>
            </x14:dxf>
          </x14:cfRule>
          <x14:cfRule type="containsText" priority="75" operator="containsText" id="{142E1C8B-5A44-49A6-8753-CC364A533487}">
            <xm:f>NOT(ISERROR(SEARCH(Options!$I$4,B19)))</xm:f>
            <xm:f>Options!$I$4</xm:f>
            <x14:dxf>
              <fill>
                <patternFill>
                  <bgColor rgb="FFFFFF00"/>
                </patternFill>
              </fill>
            </x14:dxf>
          </x14:cfRule>
          <x14:cfRule type="containsText" priority="76" operator="containsText" id="{69DFA66B-CD3D-485E-9FBA-65F6C2455B8E}">
            <xm:f>NOT(ISERROR(SEARCH(Options!$I$5,B19)))</xm:f>
            <xm:f>Options!$I$5</xm:f>
            <x14:dxf>
              <fill>
                <patternFill>
                  <bgColor theme="6"/>
                </patternFill>
              </fill>
            </x14:dxf>
          </x14:cfRule>
          <xm:sqref>B19</xm:sqref>
        </x14:conditionalFormatting>
        <x14:conditionalFormatting xmlns:xm="http://schemas.microsoft.com/office/excel/2006/main">
          <x14:cfRule type="containsText" priority="67" operator="containsText" id="{46158BC8-CC2C-4344-B2DF-44713A14E368}">
            <xm:f>NOT(ISERROR(SEARCH(Options!$L$2,C15)))</xm:f>
            <xm:f>Options!$L$2</xm:f>
            <x14:dxf>
              <fill>
                <patternFill>
                  <bgColor rgb="FFFFFF00"/>
                </patternFill>
              </fill>
            </x14:dxf>
          </x14:cfRule>
          <x14:cfRule type="containsText" priority="68" operator="containsText" id="{605DCDBC-83E0-449A-9F08-58833DA995D5}">
            <xm:f>NOT(ISERROR(SEARCH(Options!$L$1,C15)))</xm:f>
            <xm:f>Options!$L$1</xm:f>
            <x14:dxf>
              <fill>
                <patternFill>
                  <bgColor theme="6"/>
                </patternFill>
              </fill>
            </x14:dxf>
          </x14:cfRule>
          <xm:sqref>C15:H20</xm:sqref>
        </x14:conditionalFormatting>
        <x14:conditionalFormatting xmlns:xm="http://schemas.microsoft.com/office/excel/2006/main">
          <x14:cfRule type="containsText" priority="63" operator="containsText" id="{1A4F6B43-559F-4BDE-9C19-67D1388ECAD5}">
            <xm:f>NOT(ISERROR(SEARCH(Options!$I$6,B22)))</xm:f>
            <xm:f>Options!$I$6</xm:f>
            <x14:dxf>
              <fill>
                <patternFill>
                  <bgColor theme="6"/>
                </patternFill>
              </fill>
            </x14:dxf>
          </x14:cfRule>
          <x14:cfRule type="containsText" priority="64" operator="containsText" id="{4F545032-7157-4975-9D16-52AE79F75B37}">
            <xm:f>NOT(ISERROR(SEARCH(Options!$I$5,B22)))</xm:f>
            <xm:f>Options!$I$5</xm:f>
            <x14:dxf>
              <fill>
                <patternFill>
                  <bgColor rgb="FFFFFF00"/>
                </patternFill>
              </fill>
            </x14:dxf>
          </x14:cfRule>
          <x14:cfRule type="containsText" priority="65" operator="containsText" id="{D38AC5E2-57AF-43F1-9302-633019DCF823}">
            <xm:f>NOT(ISERROR(SEARCH(Options!$I$4,B22)))</xm:f>
            <xm:f>Options!$I$4</xm:f>
            <x14:dxf>
              <fill>
                <patternFill>
                  <bgColor rgb="FFFFFF00"/>
                </patternFill>
              </fill>
            </x14:dxf>
          </x14:cfRule>
          <x14:cfRule type="containsText" priority="66" operator="containsText" id="{5E229630-DE91-43F3-B3D0-6CFD8A3D16FF}">
            <xm:f>NOT(ISERROR(SEARCH(Options!$I$3,B22)))</xm:f>
            <xm:f>Options!$I$3</xm:f>
            <x14:dxf>
              <fill>
                <patternFill>
                  <bgColor rgb="FFFFFF00"/>
                </patternFill>
              </fill>
            </x14:dxf>
          </x14:cfRule>
          <xm:sqref>B22</xm:sqref>
        </x14:conditionalFormatting>
        <x14:conditionalFormatting xmlns:xm="http://schemas.microsoft.com/office/excel/2006/main">
          <x14:cfRule type="containsText" priority="59" operator="containsText" id="{F9F2BF0A-8EA3-49B1-A74A-2209AB3C56E8}">
            <xm:f>NOT(ISERROR(SEARCH(Options!$I$7,B23)))</xm:f>
            <xm:f>Options!$I$7</xm:f>
            <x14:dxf>
              <fill>
                <patternFill>
                  <bgColor theme="6"/>
                </patternFill>
              </fill>
            </x14:dxf>
          </x14:cfRule>
          <x14:cfRule type="containsText" priority="60" operator="containsText" id="{5E78B858-1897-42AA-8C8E-C704F1C5E254}">
            <xm:f>NOT(ISERROR(SEARCH(Options!$I$5,B23)))</xm:f>
            <xm:f>Options!$I$5</xm:f>
            <x14:dxf>
              <fill>
                <patternFill>
                  <bgColor rgb="FFFFFF00"/>
                </patternFill>
              </fill>
            </x14:dxf>
          </x14:cfRule>
          <x14:cfRule type="containsText" priority="61" operator="containsText" id="{3E036C1F-39ED-411A-81E6-94E236DAD6C2}">
            <xm:f>NOT(ISERROR(SEARCH(Options!$I$4,B23)))</xm:f>
            <xm:f>Options!$I$4</xm:f>
            <x14:dxf>
              <fill>
                <patternFill>
                  <bgColor rgb="FFFFFF00"/>
                </patternFill>
              </fill>
            </x14:dxf>
          </x14:cfRule>
          <x14:cfRule type="containsText" priority="62" operator="containsText" id="{5DE09366-1011-49EB-BF49-60403746DCA7}">
            <xm:f>NOT(ISERROR(SEARCH(Options!$I$3,B23)))</xm:f>
            <xm:f>Options!$I$3</xm:f>
            <x14:dxf>
              <fill>
                <patternFill>
                  <bgColor rgb="FFFFFF00"/>
                </patternFill>
              </fill>
            </x14:dxf>
          </x14:cfRule>
          <xm:sqref>B23:B24</xm:sqref>
        </x14:conditionalFormatting>
        <x14:conditionalFormatting xmlns:xm="http://schemas.microsoft.com/office/excel/2006/main">
          <x14:cfRule type="containsText" priority="58" operator="containsText" id="{565744D0-334D-4768-8EBA-7EAB119CDCCD}">
            <xm:f>NOT(ISERROR(SEARCH(Options!$L$3,C15)))</xm:f>
            <xm:f>Options!$L$3</xm:f>
            <x14:dxf>
              <fill>
                <patternFill>
                  <bgColor theme="6"/>
                </patternFill>
              </fill>
            </x14:dxf>
          </x14:cfRule>
          <xm:sqref>C15:H20</xm:sqref>
        </x14:conditionalFormatting>
        <x14:conditionalFormatting xmlns:xm="http://schemas.microsoft.com/office/excel/2006/main">
          <x14:cfRule type="containsText" priority="52" operator="containsText" id="{8CE180DC-388C-48D7-9B2B-A8D9EF43F5DD}">
            <xm:f>NOT(ISERROR(SEARCH(Options!$L$3,C22)))</xm:f>
            <xm:f>Options!$L$3</xm:f>
            <x14:dxf>
              <fill>
                <patternFill>
                  <bgColor theme="6"/>
                </patternFill>
              </fill>
            </x14:dxf>
          </x14:cfRule>
          <xm:sqref>C22:H24</xm:sqref>
        </x14:conditionalFormatting>
        <x14:conditionalFormatting xmlns:xm="http://schemas.microsoft.com/office/excel/2006/main">
          <x14:cfRule type="containsText" priority="56" operator="containsText" id="{F6D4DDB1-C5EB-4C92-A7AE-247BB4DF6B96}">
            <xm:f>NOT(ISERROR(SEARCH(Options!$L$2,C12)))</xm:f>
            <xm:f>Options!$L$2</xm:f>
            <x14:dxf>
              <fill>
                <patternFill>
                  <bgColor rgb="FFFFFF00"/>
                </patternFill>
              </fill>
            </x14:dxf>
          </x14:cfRule>
          <x14:cfRule type="containsText" priority="57" operator="containsText" id="{AFBBD971-AA1A-46D2-A1F7-09FCFDAEA2B0}">
            <xm:f>NOT(ISERROR(SEARCH(Options!$L$1,C12)))</xm:f>
            <xm:f>Options!$L$1</xm:f>
            <x14:dxf>
              <fill>
                <patternFill>
                  <bgColor theme="6"/>
                </patternFill>
              </fill>
            </x14:dxf>
          </x14:cfRule>
          <xm:sqref>C12:H13</xm:sqref>
        </x14:conditionalFormatting>
        <x14:conditionalFormatting xmlns:xm="http://schemas.microsoft.com/office/excel/2006/main">
          <x14:cfRule type="containsText" priority="55" operator="containsText" id="{D9572764-BD12-4040-86C0-4C8A5934EEE6}">
            <xm:f>NOT(ISERROR(SEARCH(Options!$L$3,C12)))</xm:f>
            <xm:f>Options!$L$3</xm:f>
            <x14:dxf>
              <fill>
                <patternFill>
                  <bgColor theme="6"/>
                </patternFill>
              </fill>
            </x14:dxf>
          </x14:cfRule>
          <xm:sqref>C12:H13</xm:sqref>
        </x14:conditionalFormatting>
        <x14:conditionalFormatting xmlns:xm="http://schemas.microsoft.com/office/excel/2006/main">
          <x14:cfRule type="containsText" priority="53" operator="containsText" id="{6D1EB2E7-0A58-4C2C-BBEF-339D4BED9EA0}">
            <xm:f>NOT(ISERROR(SEARCH(Options!$L$2,C22)))</xm:f>
            <xm:f>Options!$L$2</xm:f>
            <x14:dxf>
              <fill>
                <patternFill>
                  <bgColor rgb="FFFFFF00"/>
                </patternFill>
              </fill>
            </x14:dxf>
          </x14:cfRule>
          <x14:cfRule type="containsText" priority="54" operator="containsText" id="{A7D88577-D584-4F4E-BB80-E9CE4C64F224}">
            <xm:f>NOT(ISERROR(SEARCH(Options!$L$1,C22)))</xm:f>
            <xm:f>Options!$L$1</xm:f>
            <x14:dxf>
              <fill>
                <patternFill>
                  <bgColor theme="6"/>
                </patternFill>
              </fill>
            </x14:dxf>
          </x14:cfRule>
          <xm:sqref>C22:H24</xm:sqref>
        </x14:conditionalFormatting>
        <x14:conditionalFormatting xmlns:xm="http://schemas.microsoft.com/office/excel/2006/main">
          <x14:cfRule type="containsText" priority="46" operator="containsText" id="{8476D8F8-F1CC-4B55-B9B0-4E7D46B8EA21}">
            <xm:f>NOT(ISERROR(SEARCH(Options!$L$6,C27)))</xm:f>
            <xm:f>Options!$L$6</xm:f>
            <x14:dxf>
              <fill>
                <patternFill>
                  <bgColor theme="6"/>
                </patternFill>
              </fill>
            </x14:dxf>
          </x14:cfRule>
          <x14:cfRule type="containsText" priority="47" operator="containsText" id="{690BDE92-08B7-423B-8826-CB9A630D8616}">
            <xm:f>NOT(ISERROR(SEARCH(Options!$L$5,C27)))</xm:f>
            <xm:f>Options!$L$5</xm:f>
            <x14:dxf>
              <fill>
                <patternFill>
                  <bgColor theme="6"/>
                </patternFill>
              </fill>
            </x14:dxf>
          </x14:cfRule>
          <x14:cfRule type="containsText" priority="48" operator="containsText" id="{71E391ED-F274-444D-BA4D-612BE30EDBF0}">
            <xm:f>NOT(ISERROR(SEARCH(Options!$L$4,C27)))</xm:f>
            <xm:f>Options!$L$4</xm:f>
            <x14:dxf>
              <fill>
                <patternFill>
                  <bgColor theme="6"/>
                </patternFill>
              </fill>
            </x14:dxf>
          </x14:cfRule>
          <x14:cfRule type="containsText" priority="49" operator="containsText" id="{8A1EC91A-A867-4B73-AB3C-593429B6C592}">
            <xm:f>NOT(ISERROR(SEARCH(Options!$L$3,C27)))</xm:f>
            <xm:f>Options!$L$3</xm:f>
            <x14:dxf>
              <fill>
                <patternFill>
                  <bgColor theme="6"/>
                </patternFill>
              </fill>
            </x14:dxf>
          </x14:cfRule>
          <x14:cfRule type="containsText" priority="50" operator="containsText" id="{F839360C-CCBC-434C-B6F1-59BAA8C7AD9F}">
            <xm:f>NOT(ISERROR(SEARCH(Options!$L$2,C27)))</xm:f>
            <xm:f>Options!$L$2</xm:f>
            <x14:dxf>
              <fill>
                <patternFill>
                  <bgColor rgb="FFFFFF00"/>
                </patternFill>
              </fill>
            </x14:dxf>
          </x14:cfRule>
          <x14:cfRule type="containsText" priority="51" operator="containsText" id="{CA65A9FC-F41D-4344-8BFF-31598E1454D9}">
            <xm:f>NOT(ISERROR(SEARCH(Options!$L$1,C27)))</xm:f>
            <xm:f>Options!$L$1</xm:f>
            <x14:dxf>
              <fill>
                <patternFill>
                  <bgColor theme="6"/>
                </patternFill>
              </fill>
            </x14:dxf>
          </x14:cfRule>
          <xm:sqref>C27:H28</xm:sqref>
        </x14:conditionalFormatting>
        <x14:conditionalFormatting xmlns:xm="http://schemas.microsoft.com/office/excel/2006/main">
          <x14:cfRule type="containsText" priority="40" operator="containsText" id="{962E7344-2F3B-4911-9209-58BA7134BDE5}">
            <xm:f>NOT(ISERROR(SEARCH(Options!$L$6,C30)))</xm:f>
            <xm:f>Options!$L$6</xm:f>
            <x14:dxf>
              <fill>
                <patternFill>
                  <bgColor theme="6"/>
                </patternFill>
              </fill>
            </x14:dxf>
          </x14:cfRule>
          <x14:cfRule type="containsText" priority="41" operator="containsText" id="{566CC1A2-F0E4-4596-A760-D08125A26DC4}">
            <xm:f>NOT(ISERROR(SEARCH(Options!$L$5,C30)))</xm:f>
            <xm:f>Options!$L$5</xm:f>
            <x14:dxf>
              <fill>
                <patternFill>
                  <bgColor theme="6"/>
                </patternFill>
              </fill>
            </x14:dxf>
          </x14:cfRule>
          <x14:cfRule type="containsText" priority="42" operator="containsText" id="{08335CE8-1713-4B04-9A0F-EE49DA4CFE3F}">
            <xm:f>NOT(ISERROR(SEARCH(Options!$L$4,C30)))</xm:f>
            <xm:f>Options!$L$4</xm:f>
            <x14:dxf>
              <fill>
                <patternFill>
                  <bgColor theme="6"/>
                </patternFill>
              </fill>
            </x14:dxf>
          </x14:cfRule>
          <x14:cfRule type="containsText" priority="43" operator="containsText" id="{E8480917-428C-48E6-9BBA-8E52F6011E24}">
            <xm:f>NOT(ISERROR(SEARCH(Options!$L$3,C30)))</xm:f>
            <xm:f>Options!$L$3</xm:f>
            <x14:dxf>
              <fill>
                <patternFill>
                  <bgColor theme="6"/>
                </patternFill>
              </fill>
            </x14:dxf>
          </x14:cfRule>
          <x14:cfRule type="containsText" priority="44" operator="containsText" id="{0D4B357D-A193-40B1-B9D0-CAB404F439EC}">
            <xm:f>NOT(ISERROR(SEARCH(Options!$L$2,C30)))</xm:f>
            <xm:f>Options!$L$2</xm:f>
            <x14:dxf>
              <fill>
                <patternFill>
                  <bgColor rgb="FFFFFF00"/>
                </patternFill>
              </fill>
            </x14:dxf>
          </x14:cfRule>
          <x14:cfRule type="containsText" priority="45" operator="containsText" id="{3FDA91EB-3BDD-4141-9124-44E62EB3DB27}">
            <xm:f>NOT(ISERROR(SEARCH(Options!$L$1,C30)))</xm:f>
            <xm:f>Options!$L$1</xm:f>
            <x14:dxf>
              <fill>
                <patternFill>
                  <bgColor theme="6"/>
                </patternFill>
              </fill>
            </x14:dxf>
          </x14:cfRule>
          <xm:sqref>C30:H32</xm:sqref>
        </x14:conditionalFormatting>
        <x14:conditionalFormatting xmlns:xm="http://schemas.microsoft.com/office/excel/2006/main">
          <x14:cfRule type="containsText" priority="16" operator="containsText" id="{1DD947E0-4765-43F5-8D16-D6433DE75269}">
            <xm:f>NOT(ISERROR(SEARCH(Options!$L$6,C48)))</xm:f>
            <xm:f>Options!$L$6</xm:f>
            <x14:dxf>
              <fill>
                <patternFill>
                  <bgColor theme="6"/>
                </patternFill>
              </fill>
            </x14:dxf>
          </x14:cfRule>
          <x14:cfRule type="containsText" priority="17" operator="containsText" id="{52F98D35-3597-44F6-8E30-B60E52280C1F}">
            <xm:f>NOT(ISERROR(SEARCH(Options!$L$5,C48)))</xm:f>
            <xm:f>Options!$L$5</xm:f>
            <x14:dxf>
              <fill>
                <patternFill>
                  <bgColor theme="6"/>
                </patternFill>
              </fill>
            </x14:dxf>
          </x14:cfRule>
          <x14:cfRule type="containsText" priority="18" operator="containsText" id="{05AB76A4-80E3-4297-BF2B-B8CE878A3064}">
            <xm:f>NOT(ISERROR(SEARCH(Options!$L$4,C48)))</xm:f>
            <xm:f>Options!$L$4</xm:f>
            <x14:dxf>
              <fill>
                <patternFill>
                  <bgColor theme="6"/>
                </patternFill>
              </fill>
            </x14:dxf>
          </x14:cfRule>
          <x14:cfRule type="containsText" priority="19" operator="containsText" id="{5A999C8D-E748-40EF-95E2-6F38E1466260}">
            <xm:f>NOT(ISERROR(SEARCH(Options!$L$3,C48)))</xm:f>
            <xm:f>Options!$L$3</xm:f>
            <x14:dxf>
              <fill>
                <patternFill>
                  <bgColor theme="6"/>
                </patternFill>
              </fill>
            </x14:dxf>
          </x14:cfRule>
          <x14:cfRule type="containsText" priority="20" operator="containsText" id="{F26BD5A7-6341-47A3-A2B3-A7AC49A8A7F4}">
            <xm:f>NOT(ISERROR(SEARCH(Options!$L$2,C48)))</xm:f>
            <xm:f>Options!$L$2</xm:f>
            <x14:dxf>
              <fill>
                <patternFill>
                  <bgColor rgb="FFFFFF00"/>
                </patternFill>
              </fill>
            </x14:dxf>
          </x14:cfRule>
          <x14:cfRule type="containsText" priority="21" operator="containsText" id="{F798FAAB-999B-412B-A9B6-67495C605B74}">
            <xm:f>NOT(ISERROR(SEARCH(Options!$L$1,C48)))</xm:f>
            <xm:f>Options!$L$1</xm:f>
            <x14:dxf>
              <fill>
                <patternFill>
                  <bgColor theme="6"/>
                </patternFill>
              </fill>
            </x14:dxf>
          </x14:cfRule>
          <xm:sqref>C48:H52</xm:sqref>
        </x14:conditionalFormatting>
        <x14:conditionalFormatting xmlns:xm="http://schemas.microsoft.com/office/excel/2006/main">
          <x14:cfRule type="containsText" priority="34" operator="containsText" id="{CB282D76-94EA-4E6D-8E63-E349516141E0}">
            <xm:f>NOT(ISERROR(SEARCH(Options!$L$6,C34)))</xm:f>
            <xm:f>Options!$L$6</xm:f>
            <x14:dxf>
              <fill>
                <patternFill>
                  <bgColor theme="6"/>
                </patternFill>
              </fill>
            </x14:dxf>
          </x14:cfRule>
          <x14:cfRule type="containsText" priority="35" operator="containsText" id="{E348C9CC-9B12-4D5B-872D-BD2E0DEC8E27}">
            <xm:f>NOT(ISERROR(SEARCH(Options!$L$5,C34)))</xm:f>
            <xm:f>Options!$L$5</xm:f>
            <x14:dxf>
              <fill>
                <patternFill>
                  <bgColor theme="6"/>
                </patternFill>
              </fill>
            </x14:dxf>
          </x14:cfRule>
          <x14:cfRule type="containsText" priority="36" operator="containsText" id="{F5B7AAB4-A4BE-46E6-B8E0-ADEA8F0B3169}">
            <xm:f>NOT(ISERROR(SEARCH(Options!$L$4,C34)))</xm:f>
            <xm:f>Options!$L$4</xm:f>
            <x14:dxf>
              <fill>
                <patternFill>
                  <bgColor theme="6"/>
                </patternFill>
              </fill>
            </x14:dxf>
          </x14:cfRule>
          <x14:cfRule type="containsText" priority="37" operator="containsText" id="{8B898395-E8CB-454F-9673-A7E34C1653D9}">
            <xm:f>NOT(ISERROR(SEARCH(Options!$L$3,C34)))</xm:f>
            <xm:f>Options!$L$3</xm:f>
            <x14:dxf>
              <fill>
                <patternFill>
                  <bgColor theme="6"/>
                </patternFill>
              </fill>
            </x14:dxf>
          </x14:cfRule>
          <x14:cfRule type="containsText" priority="38" operator="containsText" id="{F7A0BF3C-C69A-49E1-B16B-EBB6D5DD98A9}">
            <xm:f>NOT(ISERROR(SEARCH(Options!$L$2,C34)))</xm:f>
            <xm:f>Options!$L$2</xm:f>
            <x14:dxf>
              <fill>
                <patternFill>
                  <bgColor rgb="FFFFFF00"/>
                </patternFill>
              </fill>
            </x14:dxf>
          </x14:cfRule>
          <x14:cfRule type="containsText" priority="39" operator="containsText" id="{098E14F1-0775-4FB5-9105-1DE23A280B58}">
            <xm:f>NOT(ISERROR(SEARCH(Options!$L$1,C34)))</xm:f>
            <xm:f>Options!$L$1</xm:f>
            <x14:dxf>
              <fill>
                <patternFill>
                  <bgColor theme="6"/>
                </patternFill>
              </fill>
            </x14:dxf>
          </x14:cfRule>
          <xm:sqref>C34:H34</xm:sqref>
        </x14:conditionalFormatting>
        <x14:conditionalFormatting xmlns:xm="http://schemas.microsoft.com/office/excel/2006/main">
          <x14:cfRule type="containsText" priority="28" operator="containsText" id="{45FAFD24-C447-4E84-A06F-065D037A5805}">
            <xm:f>NOT(ISERROR(SEARCH(Options!$L$6,C37)))</xm:f>
            <xm:f>Options!$L$6</xm:f>
            <x14:dxf>
              <fill>
                <patternFill>
                  <bgColor theme="6"/>
                </patternFill>
              </fill>
            </x14:dxf>
          </x14:cfRule>
          <x14:cfRule type="containsText" priority="29" operator="containsText" id="{147AFAE4-19A1-41EA-A1F7-0F8579CCF8BD}">
            <xm:f>NOT(ISERROR(SEARCH(Options!$L$5,C37)))</xm:f>
            <xm:f>Options!$L$5</xm:f>
            <x14:dxf>
              <fill>
                <patternFill>
                  <bgColor theme="6"/>
                </patternFill>
              </fill>
            </x14:dxf>
          </x14:cfRule>
          <x14:cfRule type="containsText" priority="30" operator="containsText" id="{381A891C-504C-4B10-AEF1-D604EF5DEDC8}">
            <xm:f>NOT(ISERROR(SEARCH(Options!$L$4,C37)))</xm:f>
            <xm:f>Options!$L$4</xm:f>
            <x14:dxf>
              <fill>
                <patternFill>
                  <bgColor theme="6"/>
                </patternFill>
              </fill>
            </x14:dxf>
          </x14:cfRule>
          <x14:cfRule type="containsText" priority="31" operator="containsText" id="{2C5F7428-4225-458F-9270-896D8A37245B}">
            <xm:f>NOT(ISERROR(SEARCH(Options!$L$3,C37)))</xm:f>
            <xm:f>Options!$L$3</xm:f>
            <x14:dxf>
              <fill>
                <patternFill>
                  <bgColor theme="6"/>
                </patternFill>
              </fill>
            </x14:dxf>
          </x14:cfRule>
          <x14:cfRule type="containsText" priority="32" operator="containsText" id="{893DE2C4-5A6D-421B-971B-8DAB9AA205C0}">
            <xm:f>NOT(ISERROR(SEARCH(Options!$L$2,C37)))</xm:f>
            <xm:f>Options!$L$2</xm:f>
            <x14:dxf>
              <fill>
                <patternFill>
                  <bgColor rgb="FFFFFF00"/>
                </patternFill>
              </fill>
            </x14:dxf>
          </x14:cfRule>
          <x14:cfRule type="containsText" priority="33" operator="containsText" id="{22A7C8FE-265E-4E15-A9C5-B556A40743ED}">
            <xm:f>NOT(ISERROR(SEARCH(Options!$L$1,C37)))</xm:f>
            <xm:f>Options!$L$1</xm:f>
            <x14:dxf>
              <fill>
                <patternFill>
                  <bgColor theme="6"/>
                </patternFill>
              </fill>
            </x14:dxf>
          </x14:cfRule>
          <xm:sqref>C37:H38</xm:sqref>
        </x14:conditionalFormatting>
        <x14:conditionalFormatting xmlns:xm="http://schemas.microsoft.com/office/excel/2006/main">
          <x14:cfRule type="containsText" priority="22" operator="containsText" id="{972E4780-D151-4465-837E-8B96BC3C3CFF}">
            <xm:f>NOT(ISERROR(SEARCH(Options!$L$6,C43)))</xm:f>
            <xm:f>Options!$L$6</xm:f>
            <x14:dxf>
              <fill>
                <patternFill>
                  <bgColor theme="6"/>
                </patternFill>
              </fill>
            </x14:dxf>
          </x14:cfRule>
          <x14:cfRule type="containsText" priority="23" operator="containsText" id="{3F3AB6B5-6935-4CDF-B443-28F239A1458A}">
            <xm:f>NOT(ISERROR(SEARCH(Options!$L$5,C43)))</xm:f>
            <xm:f>Options!$L$5</xm:f>
            <x14:dxf>
              <fill>
                <patternFill>
                  <bgColor theme="6"/>
                </patternFill>
              </fill>
            </x14:dxf>
          </x14:cfRule>
          <x14:cfRule type="containsText" priority="24" operator="containsText" id="{1D79E8FC-44B6-41E5-9D6D-33AEAEBD229D}">
            <xm:f>NOT(ISERROR(SEARCH(Options!$L$4,C43)))</xm:f>
            <xm:f>Options!$L$4</xm:f>
            <x14:dxf>
              <fill>
                <patternFill>
                  <bgColor theme="6"/>
                </patternFill>
              </fill>
            </x14:dxf>
          </x14:cfRule>
          <x14:cfRule type="containsText" priority="25" operator="containsText" id="{4DD25BB0-AA3C-4E05-B1B4-E7FB854F9DDC}">
            <xm:f>NOT(ISERROR(SEARCH(Options!$L$3,C43)))</xm:f>
            <xm:f>Options!$L$3</xm:f>
            <x14:dxf>
              <fill>
                <patternFill>
                  <bgColor theme="6"/>
                </patternFill>
              </fill>
            </x14:dxf>
          </x14:cfRule>
          <x14:cfRule type="containsText" priority="26" operator="containsText" id="{417C95ED-CAE9-4D48-8054-0BA7CF18FD4C}">
            <xm:f>NOT(ISERROR(SEARCH(Options!$L$2,C43)))</xm:f>
            <xm:f>Options!$L$2</xm:f>
            <x14:dxf>
              <fill>
                <patternFill>
                  <bgColor rgb="FFFFFF00"/>
                </patternFill>
              </fill>
            </x14:dxf>
          </x14:cfRule>
          <x14:cfRule type="containsText" priority="27" operator="containsText" id="{8DF09CF7-E8D2-4821-BF1F-4CC4D38A87D4}">
            <xm:f>NOT(ISERROR(SEARCH(Options!$L$1,C43)))</xm:f>
            <xm:f>Options!$L$1</xm:f>
            <x14:dxf>
              <fill>
                <patternFill>
                  <bgColor theme="6"/>
                </patternFill>
              </fill>
            </x14:dxf>
          </x14:cfRule>
          <xm:sqref>C43:H46</xm:sqref>
        </x14:conditionalFormatting>
        <x14:conditionalFormatting xmlns:xm="http://schemas.microsoft.com/office/excel/2006/main">
          <x14:cfRule type="containsText" priority="12" operator="containsText" id="{9F80F287-53FA-4FF7-9A82-4A24DE56786A}">
            <xm:f>NOT(ISERROR(SEARCH(Options!$L$13,C35)))</xm:f>
            <xm:f>Options!$L$13</xm:f>
            <x14:dxf>
              <fill>
                <patternFill>
                  <bgColor theme="6"/>
                </patternFill>
              </fill>
            </x14:dxf>
          </x14:cfRule>
          <x14:cfRule type="containsText" priority="13" operator="containsText" id="{1AC420AB-5F25-4408-A8AC-2A75E5D6826C}">
            <xm:f>NOT(ISERROR(SEARCH(Options!$L$12,C35)))</xm:f>
            <xm:f>Options!$L$12</xm:f>
            <x14:dxf>
              <fill>
                <patternFill>
                  <bgColor rgb="FFFFFF00"/>
                </patternFill>
              </fill>
            </x14:dxf>
          </x14:cfRule>
          <x14:cfRule type="containsText" priority="14" operator="containsText" id="{0F868311-6B4C-4A5D-9859-2A90EBBC3EC5}">
            <xm:f>NOT(ISERROR(SEARCH(Options!$L$11,C35)))</xm:f>
            <xm:f>Options!$L$11</xm:f>
            <x14:dxf>
              <fill>
                <patternFill>
                  <bgColor theme="6"/>
                </patternFill>
              </fill>
            </x14:dxf>
          </x14:cfRule>
          <x14:cfRule type="containsText" priority="15" operator="containsText" id="{9E863204-743B-46D8-A295-500D823A04C4}">
            <xm:f>NOT(ISERROR(SEARCH(Options!$L$10,C35)))</xm:f>
            <xm:f>Options!$L$10</xm:f>
            <x14:dxf>
              <fill>
                <patternFill>
                  <bgColor theme="6"/>
                </patternFill>
              </fill>
            </x14:dxf>
          </x14:cfRule>
          <xm:sqref>C35:H35</xm:sqref>
        </x14:conditionalFormatting>
        <x14:conditionalFormatting xmlns:xm="http://schemas.microsoft.com/office/excel/2006/main">
          <x14:cfRule type="containsText" priority="9" operator="containsText" id="{1F042221-C392-4BCA-86FF-81F8C93E0DD6}">
            <xm:f>NOT(ISERROR(SEARCH(Options!$L$9,C40)))</xm:f>
            <xm:f>Options!$L$9</xm:f>
            <x14:dxf>
              <fill>
                <patternFill>
                  <bgColor theme="6"/>
                </patternFill>
              </fill>
            </x14:dxf>
          </x14:cfRule>
          <x14:cfRule type="containsText" priority="10" operator="containsText" id="{87BB6287-FC4E-4B83-8666-0F2E77B8D7D6}">
            <xm:f>NOT(ISERROR(SEARCH(Options!$L$8,C40)))</xm:f>
            <xm:f>Options!$L$8</xm:f>
            <x14:dxf>
              <fill>
                <patternFill>
                  <bgColor rgb="FFFFFF00"/>
                </patternFill>
              </fill>
            </x14:dxf>
          </x14:cfRule>
          <x14:cfRule type="containsText" priority="11" operator="containsText" id="{A3B25351-D1B5-4B15-80D5-E5E698DF137A}">
            <xm:f>NOT(ISERROR(SEARCH(Options!$L$7,C40)))</xm:f>
            <xm:f>Options!$L$7</xm:f>
            <x14:dxf>
              <fill>
                <patternFill>
                  <bgColor theme="6"/>
                </patternFill>
              </fill>
            </x14:dxf>
          </x14:cfRule>
          <xm:sqref>C40:H41</xm:sqref>
        </x14:conditionalFormatting>
        <x14:conditionalFormatting xmlns:xm="http://schemas.microsoft.com/office/excel/2006/main">
          <x14:cfRule type="containsText" priority="5" operator="containsText" id="{5C28B0A5-9C32-4214-878F-84D5D8BDC40D}">
            <xm:f>NOT(ISERROR(SEARCH(Options!$L$17,C53)))</xm:f>
            <xm:f>Options!$L$17</xm:f>
            <x14:dxf>
              <fill>
                <patternFill>
                  <bgColor rgb="FFFFFF00"/>
                </patternFill>
              </fill>
            </x14:dxf>
          </x14:cfRule>
          <x14:cfRule type="containsText" priority="6" operator="containsText" id="{F287D99B-48B1-43F1-9119-82B05598B009}">
            <xm:f>NOT(ISERROR(SEARCH(Options!$L$16,C53)))</xm:f>
            <xm:f>Options!$L$16</xm:f>
            <x14:dxf>
              <fill>
                <patternFill>
                  <bgColor rgb="FFFFFF00"/>
                </patternFill>
              </fill>
            </x14:dxf>
          </x14:cfRule>
          <x14:cfRule type="containsText" priority="7" operator="containsText" id="{3E3C9037-7412-47B4-BBFD-B1891DFB6537}">
            <xm:f>NOT(ISERROR(SEARCH(Options!$L$15,C53)))</xm:f>
            <xm:f>Options!$L$15</xm:f>
            <x14:dxf>
              <fill>
                <patternFill>
                  <bgColor theme="6"/>
                </patternFill>
              </fill>
            </x14:dxf>
          </x14:cfRule>
          <x14:cfRule type="containsText" priority="8" operator="containsText" id="{DAF665D4-0464-414D-8634-8CD7F1CAA78F}">
            <xm:f>NOT(ISERROR(SEARCH(Options!$L$14,C53)))</xm:f>
            <xm:f>Options!$L$14</xm:f>
            <x14:dxf>
              <fill>
                <patternFill>
                  <bgColor theme="6"/>
                </patternFill>
              </fill>
            </x14:dxf>
          </x14:cfRule>
          <xm:sqref>C53:H54</xm:sqref>
        </x14:conditionalFormatting>
        <x14:conditionalFormatting xmlns:xm="http://schemas.microsoft.com/office/excel/2006/main">
          <x14:cfRule type="containsText" priority="1" operator="containsText" id="{CB8E96A0-FEAC-4B77-8018-464104E8C394}">
            <xm:f>NOT(ISERROR(SEARCH(Options!$I$4,B20)))</xm:f>
            <xm:f>Options!$I$4</xm:f>
            <x14:dxf>
              <fill>
                <patternFill>
                  <bgColor rgb="FFFFFF00"/>
                </patternFill>
              </fill>
            </x14:dxf>
          </x14:cfRule>
          <x14:cfRule type="containsText" priority="2" operator="containsText" id="{79344ECE-5B16-41ED-A4B6-86F580470DB5}">
            <xm:f>NOT(ISERROR(SEARCH(Options!$I$3,B20)))</xm:f>
            <xm:f>Options!$I$3</xm:f>
            <x14:dxf>
              <fill>
                <patternFill>
                  <bgColor rgb="FFFFFF00"/>
                </patternFill>
              </fill>
            </x14:dxf>
          </x14:cfRule>
          <x14:cfRule type="containsText" priority="3" operator="containsText" id="{1255FE4C-8B57-465C-93CF-FEFE4C3BDA5E}">
            <xm:f>NOT(ISERROR(SEARCH(Options!$I$2,B20)))</xm:f>
            <xm:f>Options!$I$2</xm:f>
            <x14:dxf>
              <fill>
                <patternFill>
                  <bgColor rgb="FFFFFF00"/>
                </patternFill>
              </fill>
            </x14:dxf>
          </x14:cfRule>
          <x14:cfRule type="containsText" priority="4" operator="containsText" id="{2D1082B5-2BD7-4C38-AECF-7BF5A813D5A6}">
            <xm:f>NOT(ISERROR(SEARCH(Options!$I$1,B20)))</xm:f>
            <xm:f>Options!$I$1</xm:f>
            <x14:dxf>
              <fill>
                <patternFill>
                  <bgColor theme="6"/>
                </patternFill>
              </fill>
            </x14:dxf>
          </x14:cfRule>
          <xm:sqref>B20</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14:formula1>
            <xm:f>Options!$I$8</xm:f>
          </x14:formula1>
          <xm:sqref>B11:B12</xm:sqref>
        </x14:dataValidation>
        <x14:dataValidation type="list" allowBlank="1" showInputMessage="1" showErrorMessage="1">
          <x14:formula1>
            <xm:f>Options!$I$2:$I$4</xm:f>
          </x14:formula1>
          <xm:sqref>B17:B18</xm:sqref>
        </x14:dataValidation>
        <x14:dataValidation type="list" allowBlank="1" showInputMessage="1" showErrorMessage="1">
          <x14:formula1>
            <xm:f>Options!$I$1:$I$4</xm:f>
          </x14:formula1>
          <xm:sqref>B15:B16 B20</xm:sqref>
        </x14:dataValidation>
        <x14:dataValidation type="list" allowBlank="1" showInputMessage="1" showErrorMessage="1">
          <x14:formula1>
            <xm:f>Options!$I$2:$I$5</xm:f>
          </x14:formula1>
          <xm:sqref>B13 B19</xm:sqref>
        </x14:dataValidation>
        <x14:dataValidation type="list" allowBlank="1" showInputMessage="1" showErrorMessage="1">
          <x14:formula1>
            <xm:f>Options!$I$3:$I$7</xm:f>
          </x14:formula1>
          <xm:sqref>B23:B24</xm:sqref>
        </x14:dataValidation>
        <x14:dataValidation type="list" allowBlank="1" showInputMessage="1" showErrorMessage="1">
          <x14:formula1>
            <xm:f>Options!$I$3:$I$6</xm:f>
          </x14:formula1>
          <xm:sqref>B22</xm:sqref>
        </x14:dataValidation>
        <x14:dataValidation type="list" allowBlank="1" showInputMessage="1" showErrorMessage="1">
          <x14:formula1>
            <xm:f>Options!$L$1:$L$3</xm:f>
          </x14:formula1>
          <xm:sqref>C15:H20 C12:H13 C22:H24</xm:sqref>
        </x14:dataValidation>
        <x14:dataValidation type="list" allowBlank="1" showInputMessage="1" showErrorMessage="1">
          <x14:formula1>
            <xm:f>Options!$L$1:$L$6</xm:f>
          </x14:formula1>
          <xm:sqref>C27:H28 C30:H32 C34:H34 C37:H38 C43:H46 C48:H52</xm:sqref>
        </x14:dataValidation>
        <x14:dataValidation type="list" allowBlank="1" showInputMessage="1" showErrorMessage="1">
          <x14:formula1>
            <xm:f>Options!$L$10:$L$13</xm:f>
          </x14:formula1>
          <xm:sqref>C35:H35</xm:sqref>
        </x14:dataValidation>
        <x14:dataValidation type="list" allowBlank="1" showInputMessage="1" showErrorMessage="1">
          <x14:formula1>
            <xm:f>Options!$L$1:$L$11</xm:f>
          </x14:formula1>
          <xm:sqref>C55:H55</xm:sqref>
        </x14:dataValidation>
        <x14:dataValidation type="list" allowBlank="1" showInputMessage="1" showErrorMessage="1">
          <x14:formula1>
            <xm:f>Options!$L$1:$L$14</xm:f>
          </x14:formula1>
          <xm:sqref>C36:H36</xm:sqref>
        </x14:dataValidation>
        <x14:dataValidation type="list" allowBlank="1" showInputMessage="1" showErrorMessage="1">
          <x14:formula1>
            <xm:f>Options!$L$7:$L$9</xm:f>
          </x14:formula1>
          <xm:sqref>C40:H41</xm:sqref>
        </x14:dataValidation>
        <x14:dataValidation type="list" allowBlank="1" showInputMessage="1" showErrorMessage="1">
          <x14:formula1>
            <xm:f>Options!$L$14:$L$17</xm:f>
          </x14:formula1>
          <xm:sqref>C53:H54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19"/>
  <sheetViews>
    <sheetView topLeftCell="B1" workbookViewId="0">
      <selection activeCell="J25" sqref="J25"/>
    </sheetView>
  </sheetViews>
  <sheetFormatPr defaultRowHeight="15" x14ac:dyDescent="0.25"/>
  <cols>
    <col min="7" max="7" width="18.28515625" bestFit="1" customWidth="1"/>
    <col min="17" max="17" width="36.7109375" bestFit="1" customWidth="1"/>
    <col min="18" max="18" width="17.5703125" bestFit="1" customWidth="1"/>
    <col min="19" max="19" width="23.28515625" bestFit="1" customWidth="1"/>
    <col min="23" max="23" width="28.85546875" bestFit="1" customWidth="1"/>
  </cols>
  <sheetData>
    <row r="1" spans="1:23" x14ac:dyDescent="0.25">
      <c r="A1" t="s">
        <v>14</v>
      </c>
      <c r="B1" t="s">
        <v>90</v>
      </c>
      <c r="C1" t="s">
        <v>91</v>
      </c>
      <c r="D1" t="s">
        <v>92</v>
      </c>
      <c r="E1" t="s">
        <v>14</v>
      </c>
      <c r="F1" t="s">
        <v>93</v>
      </c>
      <c r="G1" t="s">
        <v>247</v>
      </c>
      <c r="I1" t="s">
        <v>191</v>
      </c>
      <c r="L1" t="s">
        <v>241</v>
      </c>
      <c r="Q1" s="4" t="s">
        <v>269</v>
      </c>
      <c r="R1" s="4" t="s">
        <v>274</v>
      </c>
      <c r="S1" s="4" t="s">
        <v>283</v>
      </c>
      <c r="T1" s="4" t="s">
        <v>278</v>
      </c>
      <c r="W1" s="4" t="s">
        <v>303</v>
      </c>
    </row>
    <row r="2" spans="1:23" x14ac:dyDescent="0.25">
      <c r="A2" t="s">
        <v>15</v>
      </c>
      <c r="C2" t="s">
        <v>94</v>
      </c>
      <c r="D2" t="s">
        <v>95</v>
      </c>
      <c r="E2" t="s">
        <v>15</v>
      </c>
      <c r="F2" t="s">
        <v>96</v>
      </c>
      <c r="G2" t="s">
        <v>153</v>
      </c>
      <c r="I2" t="s">
        <v>192</v>
      </c>
      <c r="L2" t="s">
        <v>249</v>
      </c>
      <c r="Q2" t="s">
        <v>270</v>
      </c>
      <c r="R2">
        <v>1</v>
      </c>
      <c r="S2" s="332" t="s">
        <v>279</v>
      </c>
      <c r="T2" t="s">
        <v>284</v>
      </c>
      <c r="W2" s="5" t="s">
        <v>173</v>
      </c>
    </row>
    <row r="3" spans="1:23" x14ac:dyDescent="0.25">
      <c r="C3" t="s">
        <v>97</v>
      </c>
      <c r="D3" t="s">
        <v>98</v>
      </c>
      <c r="F3" t="s">
        <v>99</v>
      </c>
      <c r="I3" t="s">
        <v>193</v>
      </c>
      <c r="L3" t="s">
        <v>243</v>
      </c>
      <c r="Q3" t="s">
        <v>271</v>
      </c>
      <c r="R3">
        <v>2</v>
      </c>
      <c r="S3" s="332" t="s">
        <v>280</v>
      </c>
      <c r="T3" t="s">
        <v>286</v>
      </c>
      <c r="W3" t="s">
        <v>32</v>
      </c>
    </row>
    <row r="4" spans="1:23" x14ac:dyDescent="0.25">
      <c r="F4" t="s">
        <v>100</v>
      </c>
      <c r="I4" t="s">
        <v>195</v>
      </c>
      <c r="L4" t="s">
        <v>230</v>
      </c>
      <c r="Q4" t="s">
        <v>272</v>
      </c>
      <c r="R4">
        <v>3</v>
      </c>
      <c r="S4" s="332" t="s">
        <v>282</v>
      </c>
      <c r="T4" t="s">
        <v>285</v>
      </c>
      <c r="W4" t="s">
        <v>208</v>
      </c>
    </row>
    <row r="5" spans="1:23" x14ac:dyDescent="0.25">
      <c r="F5" t="s">
        <v>101</v>
      </c>
      <c r="I5" t="s">
        <v>74</v>
      </c>
      <c r="L5" t="s">
        <v>235</v>
      </c>
      <c r="R5">
        <v>4</v>
      </c>
      <c r="S5" s="332" t="s">
        <v>281</v>
      </c>
      <c r="T5" t="s">
        <v>287</v>
      </c>
      <c r="W5" t="s">
        <v>206</v>
      </c>
    </row>
    <row r="6" spans="1:23" x14ac:dyDescent="0.25">
      <c r="F6" t="s">
        <v>102</v>
      </c>
      <c r="I6" t="s">
        <v>197</v>
      </c>
      <c r="L6" t="s">
        <v>234</v>
      </c>
      <c r="R6">
        <v>5</v>
      </c>
      <c r="S6" s="332"/>
      <c r="W6" t="s">
        <v>207</v>
      </c>
    </row>
    <row r="7" spans="1:23" x14ac:dyDescent="0.25">
      <c r="F7" t="s">
        <v>103</v>
      </c>
      <c r="I7" t="s">
        <v>198</v>
      </c>
      <c r="L7" t="s">
        <v>236</v>
      </c>
      <c r="R7">
        <v>6</v>
      </c>
      <c r="W7" t="s">
        <v>212</v>
      </c>
    </row>
    <row r="8" spans="1:23" x14ac:dyDescent="0.25">
      <c r="F8" t="s">
        <v>104</v>
      </c>
      <c r="I8" t="s">
        <v>202</v>
      </c>
      <c r="L8" t="s">
        <v>237</v>
      </c>
      <c r="R8">
        <v>7</v>
      </c>
      <c r="W8" t="s">
        <v>213</v>
      </c>
    </row>
    <row r="9" spans="1:23" x14ac:dyDescent="0.25">
      <c r="F9" t="s">
        <v>105</v>
      </c>
      <c r="I9" t="s">
        <v>199</v>
      </c>
      <c r="L9" t="s">
        <v>243</v>
      </c>
      <c r="R9">
        <v>8</v>
      </c>
      <c r="W9" t="s">
        <v>214</v>
      </c>
    </row>
    <row r="10" spans="1:23" x14ac:dyDescent="0.25">
      <c r="F10" t="s">
        <v>106</v>
      </c>
      <c r="L10" t="s">
        <v>250</v>
      </c>
      <c r="R10">
        <v>9</v>
      </c>
      <c r="W10" t="s">
        <v>210</v>
      </c>
    </row>
    <row r="11" spans="1:23" x14ac:dyDescent="0.25">
      <c r="F11" t="s">
        <v>107</v>
      </c>
      <c r="L11" t="s">
        <v>251</v>
      </c>
      <c r="R11">
        <v>10</v>
      </c>
      <c r="W11" t="s">
        <v>211</v>
      </c>
    </row>
    <row r="12" spans="1:23" x14ac:dyDescent="0.25">
      <c r="F12" t="s">
        <v>108</v>
      </c>
      <c r="L12" t="s">
        <v>249</v>
      </c>
      <c r="W12" t="s">
        <v>174</v>
      </c>
    </row>
    <row r="13" spans="1:23" x14ac:dyDescent="0.25">
      <c r="F13" t="s">
        <v>109</v>
      </c>
      <c r="L13" t="s">
        <v>243</v>
      </c>
      <c r="W13" t="s">
        <v>305</v>
      </c>
    </row>
    <row r="14" spans="1:23" x14ac:dyDescent="0.25">
      <c r="F14" t="s">
        <v>110</v>
      </c>
      <c r="L14" t="s">
        <v>245</v>
      </c>
      <c r="W14" t="s">
        <v>306</v>
      </c>
    </row>
    <row r="15" spans="1:23" x14ac:dyDescent="0.25">
      <c r="F15" t="s">
        <v>111</v>
      </c>
      <c r="L15" t="s">
        <v>246</v>
      </c>
      <c r="W15" t="s">
        <v>304</v>
      </c>
    </row>
    <row r="16" spans="1:23" x14ac:dyDescent="0.25">
      <c r="F16" t="s">
        <v>112</v>
      </c>
      <c r="L16" t="s">
        <v>244</v>
      </c>
      <c r="W16" t="s">
        <v>308</v>
      </c>
    </row>
    <row r="17" spans="6:23" x14ac:dyDescent="0.25">
      <c r="F17" t="s">
        <v>113</v>
      </c>
      <c r="L17" t="s">
        <v>249</v>
      </c>
      <c r="W17" t="s">
        <v>225</v>
      </c>
    </row>
    <row r="18" spans="6:23" x14ac:dyDescent="0.25">
      <c r="F18" t="s">
        <v>114</v>
      </c>
      <c r="W18" t="s">
        <v>307</v>
      </c>
    </row>
    <row r="19" spans="6:23" x14ac:dyDescent="0.25">
      <c r="F19" t="s">
        <v>115</v>
      </c>
      <c r="W19"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Student Info</vt:lpstr>
      <vt:lpstr>Student Documents</vt:lpstr>
      <vt:lpstr>Student Planner</vt:lpstr>
      <vt:lpstr>Student Shortlist</vt:lpstr>
      <vt:lpstr>Add Service Authorization </vt:lpstr>
      <vt:lpstr>App Sub Authorization</vt:lpstr>
      <vt:lpstr>Student Application Check list</vt:lpstr>
      <vt:lpstr>Application Review</vt:lpstr>
      <vt:lpstr>Options</vt:lpstr>
      <vt:lpstr>Exchange Rate</vt:lpstr>
      <vt:lpstr>'Exchange Rate'!converter?a_1_from_USD_to_INR</vt:lpstr>
      <vt:lpstr>'Add Service Authorization '!Print_Area</vt:lpstr>
      <vt:lpstr>'App Sub Authorization'!Print_Area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Velayudhan</dc:creator>
  <cp:lastModifiedBy>Vijaykumar, Jayashree</cp:lastModifiedBy>
  <cp:lastPrinted>2015-08-27T12:53:31Z</cp:lastPrinted>
  <dcterms:created xsi:type="dcterms:W3CDTF">2012-11-28T09:29:46Z</dcterms:created>
  <dcterms:modified xsi:type="dcterms:W3CDTF">2015-08-28T10:48:04Z</dcterms:modified>
</cp:coreProperties>
</file>