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oulots\universi\maestria_generacion_info\teoria_tecnicas_muestreo_2024\"/>
    </mc:Choice>
  </mc:AlternateContent>
  <xr:revisionPtr revIDLastSave="0" documentId="13_ncr:1_{4E88A110-8F17-47D4-A44F-211A93BE8958}" xr6:coauthVersionLast="47" xr6:coauthVersionMax="47" xr10:uidLastSave="{00000000-0000-0000-0000-000000000000}"/>
  <bookViews>
    <workbookView xWindow="-120" yWindow="-120" windowWidth="20730" windowHeight="11760" activeTab="1" xr2:uid="{93A1FD50-49C3-4A20-B554-FC9859F1D6A2}"/>
  </bookViews>
  <sheets>
    <sheet name="razon I" sheetId="1" r:id="rId1"/>
    <sheet name="razon 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" l="1"/>
  <c r="I22" i="2"/>
  <c r="I14" i="2"/>
  <c r="H14" i="2"/>
  <c r="G14" i="2"/>
  <c r="G13" i="2"/>
  <c r="G12" i="2"/>
  <c r="G11" i="2"/>
  <c r="G10" i="2"/>
  <c r="G9" i="2"/>
  <c r="G8" i="2"/>
  <c r="G7" i="2"/>
  <c r="G6" i="2"/>
  <c r="G5" i="2"/>
  <c r="G4" i="2"/>
  <c r="H4" i="2" s="1"/>
  <c r="F13" i="2"/>
  <c r="F12" i="2"/>
  <c r="F11" i="2"/>
  <c r="F10" i="2"/>
  <c r="F9" i="2"/>
  <c r="F8" i="2"/>
  <c r="F7" i="2"/>
  <c r="F6" i="2"/>
  <c r="F5" i="2"/>
  <c r="F4" i="2"/>
  <c r="C14" i="2"/>
  <c r="B15" i="2" s="1"/>
  <c r="B14" i="2"/>
  <c r="H12" i="1"/>
  <c r="G12" i="1"/>
  <c r="F12" i="1"/>
  <c r="F11" i="1"/>
  <c r="F10" i="1"/>
  <c r="F9" i="1"/>
  <c r="F8" i="1"/>
  <c r="F7" i="1"/>
  <c r="F6" i="1"/>
  <c r="F5" i="1"/>
  <c r="F4" i="1"/>
  <c r="F3" i="1"/>
  <c r="F2" i="1"/>
  <c r="G6" i="1"/>
  <c r="H6" i="1" s="1"/>
  <c r="C13" i="1"/>
  <c r="B13" i="1"/>
  <c r="H13" i="2" l="1"/>
  <c r="H11" i="2"/>
  <c r="I11" i="2" s="1"/>
  <c r="H10" i="2"/>
  <c r="H8" i="2"/>
  <c r="I8" i="2" s="1"/>
  <c r="H7" i="2"/>
  <c r="F14" i="2"/>
  <c r="H5" i="2"/>
  <c r="I5" i="2" s="1"/>
  <c r="H12" i="2"/>
  <c r="I12" i="2" s="1"/>
  <c r="H9" i="2"/>
  <c r="I9" i="2" s="1"/>
  <c r="H6" i="2"/>
  <c r="I20" i="2"/>
  <c r="I21" i="2" s="1"/>
  <c r="B14" i="1"/>
  <c r="I7" i="2"/>
  <c r="I4" i="2"/>
  <c r="I13" i="2"/>
  <c r="I6" i="2"/>
  <c r="I10" i="2"/>
  <c r="G11" i="1"/>
  <c r="H11" i="1" s="1"/>
  <c r="G10" i="1"/>
  <c r="H10" i="1" s="1"/>
  <c r="G9" i="1"/>
  <c r="H9" i="1" s="1"/>
  <c r="G8" i="1"/>
  <c r="H8" i="1" s="1"/>
  <c r="G5" i="1"/>
  <c r="H5" i="1" s="1"/>
  <c r="G7" i="1"/>
  <c r="H7" i="1" s="1"/>
  <c r="G2" i="1"/>
  <c r="H2" i="1" s="1"/>
  <c r="G3" i="1"/>
  <c r="H3" i="1" s="1"/>
  <c r="G4" i="1"/>
  <c r="H4" i="1" s="1"/>
  <c r="F22" i="2" l="1"/>
  <c r="F20" i="2"/>
  <c r="F21" i="2" s="1"/>
  <c r="F23" i="2" l="1"/>
  <c r="F14" i="1"/>
  <c r="F15" i="1" s="1"/>
  <c r="F16" i="1" s="1"/>
  <c r="F17" i="1"/>
  <c r="F19" i="1" s="1"/>
  <c r="F18" i="1" l="1"/>
</calcChain>
</file>

<file path=xl/sharedStrings.xml><?xml version="1.0" encoding="utf-8"?>
<sst xmlns="http://schemas.openxmlformats.org/spreadsheetml/2006/main" count="78" uniqueCount="52">
  <si>
    <t>i</t>
  </si>
  <si>
    <t>N=</t>
  </si>
  <si>
    <t>s</t>
  </si>
  <si>
    <t>r</t>
  </si>
  <si>
    <t>Sesgo(r)=</t>
  </si>
  <si>
    <t>SesgRel=</t>
  </si>
  <si>
    <t>Var(r)=</t>
  </si>
  <si>
    <t>EMC(r)=</t>
  </si>
  <si>
    <t>CV=</t>
  </si>
  <si>
    <t>Universo</t>
  </si>
  <si>
    <t>Media</t>
  </si>
  <si>
    <t>R(Y/X)=</t>
  </si>
  <si>
    <t>θ =</t>
  </si>
  <si>
    <t>R=Y/X</t>
  </si>
  <si>
    <t>%</t>
  </si>
  <si>
    <t>Estimador =   r= y_media/x_media</t>
  </si>
  <si>
    <t>Y</t>
  </si>
  <si>
    <t>X</t>
  </si>
  <si>
    <t>y_media</t>
  </si>
  <si>
    <t>MAS(3)</t>
  </si>
  <si>
    <t>E(r) =</t>
  </si>
  <si>
    <t>E</t>
  </si>
  <si>
    <t>r*X_media</t>
  </si>
  <si>
    <t>Deseamos estimar la media de Y</t>
  </si>
  <si>
    <t>Estrategia A</t>
  </si>
  <si>
    <t>e1 =   X_media*r</t>
  </si>
  <si>
    <t>E(e1) =</t>
  </si>
  <si>
    <t>Sesgo(e1)=</t>
  </si>
  <si>
    <t>Var(e1)=</t>
  </si>
  <si>
    <t>EMC(e1)=</t>
  </si>
  <si>
    <t>Estrategia B</t>
  </si>
  <si>
    <t>x_media</t>
  </si>
  <si>
    <t>e2 =   y_media</t>
  </si>
  <si>
    <t>E(e2) =</t>
  </si>
  <si>
    <t>Var(e2)=</t>
  </si>
  <si>
    <t>EMC(e2)=</t>
  </si>
  <si>
    <t>Sesgo(e2)=</t>
  </si>
  <si>
    <t>Estimador de razón (variable auxiliar Xi cuantitativa)</t>
  </si>
  <si>
    <t>Suponemos conocido la media de Xi</t>
  </si>
  <si>
    <t>n=</t>
  </si>
  <si>
    <t>{1, 2, 3}</t>
  </si>
  <si>
    <t>{1, 2, 4}</t>
  </si>
  <si>
    <t>{1, 2, 5}</t>
  </si>
  <si>
    <t>{1, 3, 4}</t>
  </si>
  <si>
    <t>{1, 3, 5}</t>
  </si>
  <si>
    <t>{1, 4, 5}</t>
  </si>
  <si>
    <t>{2, 3, 4}</t>
  </si>
  <si>
    <t>{2, 3, 5}</t>
  </si>
  <si>
    <t>{2, 4, 5}</t>
  </si>
  <si>
    <t>{3, 4, 5}</t>
  </si>
  <si>
    <t>Estimación de una razón en el MAS(5 ; 3)</t>
  </si>
  <si>
    <t>(estimación  utilizando información auxiliar cuantitativa)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</si>
</sst>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7" fontId="0" fillId="0" borderId="0" xfId="0" applyNumberFormat="1"/>
    <xf numFmtId="167" fontId="0" fillId="0" borderId="1" xfId="0" applyNumberFormat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2" fontId="0" fillId="0" borderId="0" xfId="0" applyNumberFormat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6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'razon I'!$B$7:$B$12</c:f>
              <c:numCache>
                <c:formatCode>0.0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'razon I'!$C$7:$C$12</c:f>
              <c:numCache>
                <c:formatCode>0.000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E-4AFD-8D29-B44DFFDC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88768"/>
        <c:axId val="309690848"/>
      </c:scatterChart>
      <c:valAx>
        <c:axId val="3096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690848"/>
        <c:crosses val="autoZero"/>
        <c:crossBetween val="midCat"/>
      </c:valAx>
      <c:valAx>
        <c:axId val="3096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6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'razon II'!$B$8:$B$13</c:f>
              <c:numCache>
                <c:formatCode>0.0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'razon II'!$C$8:$C$13</c:f>
              <c:numCache>
                <c:formatCode>0.000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4-4233-9A66-51C2E897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88768"/>
        <c:axId val="309690848"/>
      </c:scatterChart>
      <c:valAx>
        <c:axId val="3096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690848"/>
        <c:crosses val="autoZero"/>
        <c:crossBetween val="midCat"/>
      </c:valAx>
      <c:valAx>
        <c:axId val="3096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6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325437</xdr:colOff>
      <xdr:row>1</xdr:row>
      <xdr:rowOff>13494</xdr:rowOff>
    </xdr:from>
    <xdr:to>
      <xdr:col>15</xdr:col>
      <xdr:colOff>412750</xdr:colOff>
      <xdr:row>15</xdr:row>
      <xdr:rowOff>89694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E77AA9-FF88-902E-C339-C05551AA7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325437</xdr:colOff>
      <xdr:row>3</xdr:row>
      <xdr:rowOff>13494</xdr:rowOff>
    </xdr:from>
    <xdr:to>
      <xdr:col>15</xdr:col>
      <xdr:colOff>412750</xdr:colOff>
      <xdr:row>17</xdr:row>
      <xdr:rowOff>89694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FF01B5-2E5B-4EFE-A618-4586DD25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BE8B-7BC3-4ED1-9FCE-EBF22E981303}">
  <sheetPr codeName="Hoja1"/>
  <dimension ref="A1:H30"/>
  <sheetViews>
    <sheetView zoomScale="120" zoomScaleNormal="120" workbookViewId="0">
      <selection activeCell="F4" sqref="F4"/>
    </sheetView>
  </sheetViews>
  <sheetFormatPr baseColWidth="10" defaultRowHeight="15" x14ac:dyDescent="0.25"/>
  <cols>
    <col min="1" max="1" width="9.28515625" customWidth="1"/>
    <col min="2" max="2" width="8.140625" customWidth="1"/>
    <col min="3" max="3" width="10.28515625" customWidth="1"/>
    <col min="4" max="4" width="9" customWidth="1"/>
    <col min="5" max="5" width="11.140625" customWidth="1"/>
    <col min="6" max="6" width="10" customWidth="1"/>
    <col min="7" max="7" width="10.42578125" customWidth="1"/>
    <col min="8" max="8" width="7.42578125" customWidth="1"/>
    <col min="9" max="9" width="9.42578125" customWidth="1"/>
    <col min="10" max="10" width="10.85546875" customWidth="1"/>
    <col min="11" max="11" width="10.7109375" customWidth="1"/>
  </cols>
  <sheetData>
    <row r="1" spans="1:8" x14ac:dyDescent="0.25">
      <c r="A1" t="s">
        <v>50</v>
      </c>
      <c r="E1" s="3" t="s">
        <v>2</v>
      </c>
      <c r="F1" s="3" t="s">
        <v>18</v>
      </c>
      <c r="G1" s="3" t="s">
        <v>18</v>
      </c>
      <c r="H1" s="3" t="s">
        <v>3</v>
      </c>
    </row>
    <row r="2" spans="1:8" x14ac:dyDescent="0.25">
      <c r="A2" t="s">
        <v>1</v>
      </c>
      <c r="B2">
        <v>5</v>
      </c>
      <c r="E2" s="1" t="s">
        <v>40</v>
      </c>
      <c r="F2" s="10">
        <f>AVERAGE(B7:B9)</f>
        <v>5.666666666666667</v>
      </c>
      <c r="G2" s="10">
        <f>AVERAGE(C7:C9)</f>
        <v>2.3333333333333335</v>
      </c>
      <c r="H2" s="12">
        <f>G2/F2</f>
        <v>0.41176470588235292</v>
      </c>
    </row>
    <row r="3" spans="1:8" x14ac:dyDescent="0.25">
      <c r="A3" t="s">
        <v>39</v>
      </c>
      <c r="B3">
        <v>3</v>
      </c>
      <c r="E3" s="1" t="s">
        <v>41</v>
      </c>
      <c r="F3" s="10">
        <f>AVERAGE(B7,B8,B10)</f>
        <v>6.666666666666667</v>
      </c>
      <c r="G3" s="10">
        <f>AVERAGE(C7,C8,C10)</f>
        <v>2.6666666666666665</v>
      </c>
      <c r="H3" s="12">
        <f t="shared" ref="H3:H21" si="0">G3/F3</f>
        <v>0.39999999999999997</v>
      </c>
    </row>
    <row r="4" spans="1:8" x14ac:dyDescent="0.25">
      <c r="E4" s="1" t="s">
        <v>42</v>
      </c>
      <c r="F4" s="10">
        <f>AVERAGE(B7,B8,B11)</f>
        <v>7</v>
      </c>
      <c r="G4" s="10">
        <f>AVERAGE(C7,C8,C11)</f>
        <v>3.6666666666666665</v>
      </c>
      <c r="H4" s="12">
        <f t="shared" si="0"/>
        <v>0.52380952380952384</v>
      </c>
    </row>
    <row r="5" spans="1:8" x14ac:dyDescent="0.25">
      <c r="A5" t="s">
        <v>9</v>
      </c>
      <c r="E5" s="1" t="s">
        <v>43</v>
      </c>
      <c r="F5" s="10">
        <f>AVERAGE(B7,B9,B10)</f>
        <v>7.333333333333333</v>
      </c>
      <c r="G5" s="10">
        <f>AVERAGE(C7,C9,C10)</f>
        <v>3.5</v>
      </c>
      <c r="H5" s="12">
        <f>G5/F5</f>
        <v>0.47727272727272729</v>
      </c>
    </row>
    <row r="6" spans="1:8" x14ac:dyDescent="0.25">
      <c r="A6" s="3" t="s">
        <v>0</v>
      </c>
      <c r="B6" s="3" t="s">
        <v>17</v>
      </c>
      <c r="C6" s="3" t="s">
        <v>16</v>
      </c>
      <c r="E6" s="1" t="s">
        <v>44</v>
      </c>
      <c r="F6" s="10">
        <f>AVERAGE(B7,B9,B11)</f>
        <v>7.666666666666667</v>
      </c>
      <c r="G6" s="10">
        <f>AVERAGE(C7,C9,C11)</f>
        <v>4.5</v>
      </c>
      <c r="H6" s="12">
        <f>G6/F6</f>
        <v>0.58695652173913038</v>
      </c>
    </row>
    <row r="7" spans="1:8" x14ac:dyDescent="0.25">
      <c r="A7" s="1">
        <v>1</v>
      </c>
      <c r="B7" s="7">
        <v>3</v>
      </c>
      <c r="C7" s="2">
        <v>1.5</v>
      </c>
      <c r="E7" s="1" t="s">
        <v>45</v>
      </c>
      <c r="F7" s="10">
        <f>AVERAGE(B7,B10,B11)</f>
        <v>8.6666666666666661</v>
      </c>
      <c r="G7" s="10">
        <f>AVERAGE(C7,C10,C11)</f>
        <v>4.833333333333333</v>
      </c>
      <c r="H7" s="12">
        <f>G7/F7</f>
        <v>0.55769230769230771</v>
      </c>
    </row>
    <row r="8" spans="1:8" x14ac:dyDescent="0.25">
      <c r="A8" s="1">
        <v>2</v>
      </c>
      <c r="B8" s="7">
        <v>6</v>
      </c>
      <c r="C8" s="2">
        <v>1.5</v>
      </c>
      <c r="E8" s="1" t="s">
        <v>46</v>
      </c>
      <c r="F8" s="10">
        <f>AVERAGE(B8,B9,B10)</f>
        <v>8.3333333333333339</v>
      </c>
      <c r="G8" s="10">
        <f>AVERAGE(C8,C9,C10)</f>
        <v>3.5</v>
      </c>
      <c r="H8" s="12">
        <f>G8/F8</f>
        <v>0.42</v>
      </c>
    </row>
    <row r="9" spans="1:8" x14ac:dyDescent="0.25">
      <c r="A9" s="1">
        <v>3</v>
      </c>
      <c r="B9" s="7">
        <v>8</v>
      </c>
      <c r="C9" s="2">
        <v>4</v>
      </c>
      <c r="E9" s="1" t="s">
        <v>47</v>
      </c>
      <c r="F9" s="10">
        <f>AVERAGE(B8,B9,B11)</f>
        <v>8.6666666666666661</v>
      </c>
      <c r="G9" s="10">
        <f>AVERAGE(C8,C9,C11)</f>
        <v>4.5</v>
      </c>
      <c r="H9" s="12">
        <f>G9/F9</f>
        <v>0.51923076923076927</v>
      </c>
    </row>
    <row r="10" spans="1:8" x14ac:dyDescent="0.25">
      <c r="A10" s="1">
        <v>4</v>
      </c>
      <c r="B10" s="7">
        <v>11</v>
      </c>
      <c r="C10" s="2">
        <v>5</v>
      </c>
      <c r="E10" s="1" t="s">
        <v>48</v>
      </c>
      <c r="F10" s="10">
        <f>AVERAGE(B8,B10,B11)</f>
        <v>9.6666666666666661</v>
      </c>
      <c r="G10" s="10">
        <f>AVERAGE(C8,C10,C11)</f>
        <v>4.833333333333333</v>
      </c>
      <c r="H10" s="12">
        <f>G10/F10</f>
        <v>0.5</v>
      </c>
    </row>
    <row r="11" spans="1:8" x14ac:dyDescent="0.25">
      <c r="A11" s="1">
        <v>5</v>
      </c>
      <c r="B11" s="7">
        <v>12</v>
      </c>
      <c r="C11" s="2">
        <v>8</v>
      </c>
      <c r="E11" s="1" t="s">
        <v>49</v>
      </c>
      <c r="F11" s="10">
        <f>AVERAGE(B9,B10,B11)</f>
        <v>10.333333333333334</v>
      </c>
      <c r="G11" s="10">
        <f>AVERAGE(C9,C10,C11)</f>
        <v>5.666666666666667</v>
      </c>
      <c r="H11" s="12">
        <f>G11/F11</f>
        <v>0.54838709677419351</v>
      </c>
    </row>
    <row r="12" spans="1:8" x14ac:dyDescent="0.25">
      <c r="A12" s="3"/>
      <c r="B12" s="8"/>
      <c r="C12" s="13"/>
      <c r="E12" s="15" t="s">
        <v>21</v>
      </c>
      <c r="F12" s="21">
        <f>AVERAGE(F2:F11)</f>
        <v>8</v>
      </c>
      <c r="G12" s="21">
        <f>AVERAGE(G2:G11)</f>
        <v>3.9999999999999991</v>
      </c>
      <c r="H12" s="21">
        <f>AVERAGE(H2:H11)</f>
        <v>0.49451136524010053</v>
      </c>
    </row>
    <row r="13" spans="1:8" x14ac:dyDescent="0.25">
      <c r="A13" t="s">
        <v>10</v>
      </c>
      <c r="B13" s="9">
        <f>AVERAGE(B7:B12)</f>
        <v>8</v>
      </c>
      <c r="C13" s="2">
        <f>AVERAGE(C7:C12)</f>
        <v>4</v>
      </c>
    </row>
    <row r="14" spans="1:8" x14ac:dyDescent="0.25">
      <c r="A14" t="s">
        <v>11</v>
      </c>
      <c r="B14" s="2">
        <f>C13/B13</f>
        <v>0.5</v>
      </c>
      <c r="E14" t="s">
        <v>20</v>
      </c>
      <c r="F14" s="2">
        <f>AVERAGE(H2:H21)</f>
        <v>0.49451136524010053</v>
      </c>
      <c r="H14" s="12"/>
    </row>
    <row r="15" spans="1:8" x14ac:dyDescent="0.25">
      <c r="A15" s="5" t="s">
        <v>12</v>
      </c>
      <c r="B15" s="15" t="s">
        <v>13</v>
      </c>
      <c r="E15" s="1" t="s">
        <v>4</v>
      </c>
      <c r="F15" s="2">
        <f>F14-B14</f>
        <v>-5.4886347598994689E-3</v>
      </c>
    </row>
    <row r="16" spans="1:8" x14ac:dyDescent="0.25">
      <c r="A16" s="1"/>
      <c r="B16" s="1"/>
      <c r="E16" s="1" t="s">
        <v>5</v>
      </c>
      <c r="F16" s="11">
        <f>100*F15/B14</f>
        <v>-1.0977269519798938</v>
      </c>
      <c r="G16" t="s">
        <v>14</v>
      </c>
      <c r="H16" s="12"/>
    </row>
    <row r="17" spans="1:8" x14ac:dyDescent="0.25">
      <c r="A17" t="s">
        <v>15</v>
      </c>
      <c r="E17" s="1" t="s">
        <v>6</v>
      </c>
      <c r="F17" s="2">
        <f>_xlfn.VAR.P(H2:H21)</f>
        <v>3.5062373656074191E-3</v>
      </c>
      <c r="H17" s="12"/>
    </row>
    <row r="18" spans="1:8" x14ac:dyDescent="0.25">
      <c r="E18" s="1" t="s">
        <v>7</v>
      </c>
      <c r="F18" s="2">
        <f>F17+F15^2</f>
        <v>3.5363624771349959E-3</v>
      </c>
    </row>
    <row r="19" spans="1:8" x14ac:dyDescent="0.25">
      <c r="E19" s="1" t="s">
        <v>8</v>
      </c>
      <c r="F19" s="2">
        <f>100*SQRT(F17)/F14</f>
        <v>11.974141321887396</v>
      </c>
      <c r="G19" t="s">
        <v>14</v>
      </c>
      <c r="H19" s="12"/>
    </row>
    <row r="20" spans="1:8" x14ac:dyDescent="0.25">
      <c r="E20" s="1"/>
      <c r="F20" s="10"/>
      <c r="G20" s="10"/>
      <c r="H20" s="12"/>
    </row>
    <row r="21" spans="1:8" x14ac:dyDescent="0.25">
      <c r="E21" s="17"/>
      <c r="F21" s="18"/>
      <c r="G21" s="18"/>
      <c r="H21" s="19"/>
    </row>
    <row r="22" spans="1:8" x14ac:dyDescent="0.25">
      <c r="E22" s="20"/>
      <c r="F22" s="20"/>
      <c r="G22" s="20"/>
      <c r="H22" s="20"/>
    </row>
    <row r="27" spans="1:8" x14ac:dyDescent="0.25">
      <c r="E27" s="1"/>
      <c r="F27" s="4"/>
    </row>
    <row r="28" spans="1:8" x14ac:dyDescent="0.25">
      <c r="E28" s="1"/>
      <c r="F28" s="4"/>
      <c r="G28" s="6"/>
    </row>
    <row r="29" spans="1:8" x14ac:dyDescent="0.25">
      <c r="A29" s="14"/>
      <c r="E29" s="1"/>
      <c r="F29" s="4"/>
    </row>
    <row r="30" spans="1:8" x14ac:dyDescent="0.25">
      <c r="E30" s="1"/>
      <c r="F30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F47C-BA6C-4F88-9DAC-4B3A2925409D}">
  <dimension ref="A1:I24"/>
  <sheetViews>
    <sheetView tabSelected="1" topLeftCell="A9" zoomScale="120" zoomScaleNormal="120" workbookViewId="0">
      <selection activeCell="I24" sqref="I24"/>
    </sheetView>
  </sheetViews>
  <sheetFormatPr baseColWidth="10" defaultRowHeight="15" x14ac:dyDescent="0.25"/>
  <cols>
    <col min="1" max="1" width="9.28515625" customWidth="1"/>
    <col min="2" max="2" width="10.7109375" customWidth="1"/>
    <col min="3" max="3" width="10.28515625" customWidth="1"/>
    <col min="4" max="4" width="9" customWidth="1"/>
    <col min="5" max="5" width="11.140625" customWidth="1"/>
    <col min="6" max="6" width="10" customWidth="1"/>
    <col min="7" max="7" width="10.42578125" customWidth="1"/>
    <col min="8" max="8" width="10.5703125" customWidth="1"/>
    <col min="9" max="9" width="11.140625" customWidth="1"/>
    <col min="10" max="10" width="10.85546875" customWidth="1"/>
    <col min="11" max="11" width="10.7109375" customWidth="1"/>
  </cols>
  <sheetData>
    <row r="1" spans="1:9" x14ac:dyDescent="0.25">
      <c r="A1" s="6" t="s">
        <v>37</v>
      </c>
    </row>
    <row r="2" spans="1:9" x14ac:dyDescent="0.25">
      <c r="A2" s="6" t="s">
        <v>51</v>
      </c>
    </row>
    <row r="3" spans="1:9" x14ac:dyDescent="0.25">
      <c r="A3" t="s">
        <v>23</v>
      </c>
      <c r="E3" s="3" t="s">
        <v>2</v>
      </c>
      <c r="F3" s="3" t="s">
        <v>31</v>
      </c>
      <c r="G3" s="3" t="s">
        <v>18</v>
      </c>
      <c r="H3" s="3" t="s">
        <v>3</v>
      </c>
      <c r="I3" s="3" t="s">
        <v>22</v>
      </c>
    </row>
    <row r="4" spans="1:9" x14ac:dyDescent="0.25">
      <c r="A4" t="s">
        <v>38</v>
      </c>
      <c r="E4" s="1" t="s">
        <v>40</v>
      </c>
      <c r="F4" s="10">
        <f>AVERAGE(B8:B10)</f>
        <v>5.666666666666667</v>
      </c>
      <c r="G4" s="10">
        <f>AVERAGE(C8:C10)</f>
        <v>2.3333333333333335</v>
      </c>
      <c r="H4" s="12">
        <f>G4/F4</f>
        <v>0.41176470588235292</v>
      </c>
      <c r="I4" s="10">
        <f t="shared" ref="I4:I23" si="0">H4*B$14</f>
        <v>3.2941176470588234</v>
      </c>
    </row>
    <row r="5" spans="1:9" x14ac:dyDescent="0.25">
      <c r="E5" s="1" t="s">
        <v>41</v>
      </c>
      <c r="F5" s="10">
        <f>AVERAGE(B8,B9,B11)</f>
        <v>6.666666666666667</v>
      </c>
      <c r="G5" s="10">
        <f>AVERAGE(C8,C9,C11)</f>
        <v>2.6666666666666665</v>
      </c>
      <c r="H5" s="12">
        <f t="shared" ref="H5:H14" si="1">G5/F5</f>
        <v>0.39999999999999997</v>
      </c>
      <c r="I5" s="10">
        <f t="shared" si="0"/>
        <v>3.1999999999999997</v>
      </c>
    </row>
    <row r="6" spans="1:9" x14ac:dyDescent="0.25">
      <c r="A6" t="s">
        <v>9</v>
      </c>
      <c r="E6" s="1" t="s">
        <v>42</v>
      </c>
      <c r="F6" s="10">
        <f>AVERAGE(B8,B9,B12)</f>
        <v>7</v>
      </c>
      <c r="G6" s="10">
        <f>AVERAGE(C8,C9,C12)</f>
        <v>3.6666666666666665</v>
      </c>
      <c r="H6" s="12">
        <f t="shared" si="1"/>
        <v>0.52380952380952384</v>
      </c>
      <c r="I6" s="10">
        <f t="shared" si="0"/>
        <v>4.1904761904761907</v>
      </c>
    </row>
    <row r="7" spans="1:9" x14ac:dyDescent="0.25">
      <c r="A7" s="3" t="s">
        <v>0</v>
      </c>
      <c r="B7" s="3" t="s">
        <v>17</v>
      </c>
      <c r="C7" s="3" t="s">
        <v>16</v>
      </c>
      <c r="E7" s="1" t="s">
        <v>43</v>
      </c>
      <c r="F7" s="10">
        <f>AVERAGE(B8,B10,B11)</f>
        <v>7.333333333333333</v>
      </c>
      <c r="G7" s="10">
        <f>AVERAGE(C8,C10,C11)</f>
        <v>3.5</v>
      </c>
      <c r="H7" s="12">
        <f>G7/F7</f>
        <v>0.47727272727272729</v>
      </c>
      <c r="I7" s="10">
        <f t="shared" si="0"/>
        <v>3.8181818181818183</v>
      </c>
    </row>
    <row r="8" spans="1:9" x14ac:dyDescent="0.25">
      <c r="A8" s="1">
        <v>1</v>
      </c>
      <c r="B8" s="7">
        <v>3</v>
      </c>
      <c r="C8" s="2">
        <v>1.5</v>
      </c>
      <c r="E8" s="1" t="s">
        <v>44</v>
      </c>
      <c r="F8" s="10">
        <f>AVERAGE(B8,B10,B12)</f>
        <v>7.666666666666667</v>
      </c>
      <c r="G8" s="10">
        <f>AVERAGE(C8,C10,C12)</f>
        <v>4.5</v>
      </c>
      <c r="H8" s="12">
        <f>G8/F8</f>
        <v>0.58695652173913038</v>
      </c>
      <c r="I8" s="10">
        <f t="shared" si="0"/>
        <v>4.695652173913043</v>
      </c>
    </row>
    <row r="9" spans="1:9" x14ac:dyDescent="0.25">
      <c r="A9" s="1">
        <v>2</v>
      </c>
      <c r="B9" s="7">
        <v>6</v>
      </c>
      <c r="C9" s="2">
        <v>1.5</v>
      </c>
      <c r="E9" s="1" t="s">
        <v>45</v>
      </c>
      <c r="F9" s="10">
        <f>AVERAGE(B8,B11,B12)</f>
        <v>8.6666666666666661</v>
      </c>
      <c r="G9" s="10">
        <f>AVERAGE(C8,C11,C12)</f>
        <v>4.833333333333333</v>
      </c>
      <c r="H9" s="12">
        <f>G9/F9</f>
        <v>0.55769230769230771</v>
      </c>
      <c r="I9" s="10">
        <f t="shared" si="0"/>
        <v>4.4615384615384617</v>
      </c>
    </row>
    <row r="10" spans="1:9" x14ac:dyDescent="0.25">
      <c r="A10" s="1">
        <v>3</v>
      </c>
      <c r="B10" s="7">
        <v>8</v>
      </c>
      <c r="C10" s="2">
        <v>4</v>
      </c>
      <c r="E10" s="1" t="s">
        <v>46</v>
      </c>
      <c r="F10" s="10">
        <f>AVERAGE(B9,B10,B11)</f>
        <v>8.3333333333333339</v>
      </c>
      <c r="G10" s="10">
        <f>AVERAGE(C9,C10,C11)</f>
        <v>3.5</v>
      </c>
      <c r="H10" s="12">
        <f>G10/F10</f>
        <v>0.42</v>
      </c>
      <c r="I10" s="10">
        <f t="shared" si="0"/>
        <v>3.36</v>
      </c>
    </row>
    <row r="11" spans="1:9" x14ac:dyDescent="0.25">
      <c r="A11" s="1">
        <v>4</v>
      </c>
      <c r="B11" s="7">
        <v>11</v>
      </c>
      <c r="C11" s="2">
        <v>5</v>
      </c>
      <c r="E11" s="1" t="s">
        <v>47</v>
      </c>
      <c r="F11" s="10">
        <f>AVERAGE(B9,B10,B12)</f>
        <v>8.6666666666666661</v>
      </c>
      <c r="G11" s="10">
        <f>AVERAGE(C9,C10,C12)</f>
        <v>4.5</v>
      </c>
      <c r="H11" s="12">
        <f>G11/F11</f>
        <v>0.51923076923076927</v>
      </c>
      <c r="I11" s="10">
        <f t="shared" si="0"/>
        <v>4.1538461538461542</v>
      </c>
    </row>
    <row r="12" spans="1:9" x14ac:dyDescent="0.25">
      <c r="A12" s="1">
        <v>5</v>
      </c>
      <c r="B12" s="7">
        <v>12</v>
      </c>
      <c r="C12" s="2">
        <v>8</v>
      </c>
      <c r="E12" s="1" t="s">
        <v>48</v>
      </c>
      <c r="F12" s="10">
        <f>AVERAGE(B9,B11,B12)</f>
        <v>9.6666666666666661</v>
      </c>
      <c r="G12" s="10">
        <f>AVERAGE(C9,C11,C12)</f>
        <v>4.833333333333333</v>
      </c>
      <c r="H12" s="12">
        <f>G12/F12</f>
        <v>0.5</v>
      </c>
      <c r="I12" s="10">
        <f t="shared" si="0"/>
        <v>4</v>
      </c>
    </row>
    <row r="13" spans="1:9" x14ac:dyDescent="0.25">
      <c r="A13" s="3"/>
      <c r="B13" s="8"/>
      <c r="C13" s="13"/>
      <c r="E13" s="1" t="s">
        <v>49</v>
      </c>
      <c r="F13" s="10">
        <f>AVERAGE(B10,B11,B12)</f>
        <v>10.333333333333334</v>
      </c>
      <c r="G13" s="10">
        <f>AVERAGE(C10,C11,C12)</f>
        <v>5.666666666666667</v>
      </c>
      <c r="H13" s="12">
        <f>G13/F13</f>
        <v>0.54838709677419351</v>
      </c>
      <c r="I13" s="10">
        <f t="shared" si="0"/>
        <v>4.387096774193548</v>
      </c>
    </row>
    <row r="14" spans="1:9" x14ac:dyDescent="0.25">
      <c r="A14" t="s">
        <v>10</v>
      </c>
      <c r="B14" s="9">
        <f>AVERAGE(B8:B13)</f>
        <v>8</v>
      </c>
      <c r="C14" s="2">
        <f>AVERAGE(C8:C13)</f>
        <v>4</v>
      </c>
      <c r="E14" s="15" t="s">
        <v>21</v>
      </c>
      <c r="F14" s="21">
        <f>AVERAGE(F4:F13)</f>
        <v>8</v>
      </c>
      <c r="G14" s="21">
        <f>AVERAGE(G4:G13)</f>
        <v>3.9999999999999991</v>
      </c>
      <c r="H14" s="21">
        <f>AVERAGE(H4:H13)</f>
        <v>0.49451136524010053</v>
      </c>
      <c r="I14" s="21">
        <f>AVERAGE(I4:I13)</f>
        <v>3.9560909219208042</v>
      </c>
    </row>
    <row r="15" spans="1:9" x14ac:dyDescent="0.25">
      <c r="A15" t="s">
        <v>11</v>
      </c>
      <c r="B15" s="2">
        <f>C14/B14</f>
        <v>0.5</v>
      </c>
      <c r="E15" s="1"/>
      <c r="F15" s="10"/>
      <c r="G15" s="10"/>
      <c r="H15" s="12"/>
      <c r="I15" s="10"/>
    </row>
    <row r="16" spans="1:9" x14ac:dyDescent="0.25">
      <c r="A16" s="5" t="s">
        <v>12</v>
      </c>
      <c r="B16" s="15" t="s">
        <v>13</v>
      </c>
      <c r="E16" s="6" t="s">
        <v>24</v>
      </c>
      <c r="H16" s="6" t="s">
        <v>30</v>
      </c>
    </row>
    <row r="17" spans="1:9" x14ac:dyDescent="0.25">
      <c r="A17" s="1"/>
      <c r="B17" s="1"/>
      <c r="E17" t="s">
        <v>19</v>
      </c>
      <c r="H17" t="s">
        <v>19</v>
      </c>
    </row>
    <row r="18" spans="1:9" x14ac:dyDescent="0.25">
      <c r="A18" t="s">
        <v>15</v>
      </c>
      <c r="E18" t="s">
        <v>25</v>
      </c>
      <c r="H18" t="s">
        <v>32</v>
      </c>
    </row>
    <row r="20" spans="1:9" x14ac:dyDescent="0.25">
      <c r="E20" s="14" t="s">
        <v>26</v>
      </c>
      <c r="F20" s="10">
        <f>I14</f>
        <v>3.9560909219208042</v>
      </c>
      <c r="G20" s="6"/>
      <c r="H20" s="14" t="s">
        <v>33</v>
      </c>
      <c r="I20" s="10">
        <f>G14</f>
        <v>3.9999999999999991</v>
      </c>
    </row>
    <row r="21" spans="1:9" x14ac:dyDescent="0.25">
      <c r="E21" s="14" t="s">
        <v>27</v>
      </c>
      <c r="F21" s="10">
        <f>F20-C14</f>
        <v>-4.3909078079195751E-2</v>
      </c>
      <c r="H21" s="14" t="s">
        <v>36</v>
      </c>
      <c r="I21" s="10">
        <f>I20-C14</f>
        <v>0</v>
      </c>
    </row>
    <row r="22" spans="1:9" x14ac:dyDescent="0.25">
      <c r="E22" s="14" t="s">
        <v>28</v>
      </c>
      <c r="F22" s="10">
        <f>_xlfn.VAR.P(I4:I13)</f>
        <v>0.24683911053876273</v>
      </c>
      <c r="H22" s="14" t="s">
        <v>34</v>
      </c>
      <c r="I22" s="10">
        <f>_xlfn.VAR.P(G4:G13)</f>
        <v>0.98333333333333939</v>
      </c>
    </row>
    <row r="23" spans="1:9" x14ac:dyDescent="0.25">
      <c r="E23" s="22" t="s">
        <v>29</v>
      </c>
      <c r="F23" s="21">
        <f>F22+F21^2</f>
        <v>0.24876711767652765</v>
      </c>
      <c r="H23" s="22" t="s">
        <v>35</v>
      </c>
      <c r="I23" s="21">
        <f>I22 + I21^2</f>
        <v>0.98333333333333939</v>
      </c>
    </row>
    <row r="24" spans="1:9" x14ac:dyDescent="0.25">
      <c r="E24" s="17"/>
      <c r="F24" s="18"/>
      <c r="G24" s="18"/>
      <c r="H24" s="18"/>
      <c r="I24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razon I</vt:lpstr>
      <vt:lpstr>razon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 brunetti</cp:lastModifiedBy>
  <cp:lastPrinted>2022-06-01T21:00:55Z</cp:lastPrinted>
  <dcterms:created xsi:type="dcterms:W3CDTF">2020-12-04T16:04:49Z</dcterms:created>
  <dcterms:modified xsi:type="dcterms:W3CDTF">2024-10-11T17:33:16Z</dcterms:modified>
</cp:coreProperties>
</file>