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<sst xmlns="http://schemas.openxmlformats.org/spreadsheetml/2006/main" count="81" uniqueCount="40">
  <si>
    <t>Valor Planificado (PV)</t>
  </si>
  <si>
    <t>Actividad</t>
  </si>
  <si>
    <t>Mes - 1</t>
  </si>
  <si>
    <t>Mes - 2</t>
  </si>
  <si>
    <t>Mes - 3</t>
  </si>
  <si>
    <t>Mes - 4</t>
  </si>
  <si>
    <t>Total</t>
  </si>
  <si>
    <t>Ciclo 1: Fase de Planificación y Ánalisis</t>
  </si>
  <si>
    <t>Ciclo 2: Fase de diseño</t>
  </si>
  <si>
    <t>Ciclo 3: Fase de desarrollo</t>
  </si>
  <si>
    <t>Ciclo 4: Fase de pruebas</t>
  </si>
  <si>
    <t>Ciclo 5: Fase de implementación y cierre</t>
  </si>
  <si>
    <t>Acumulado PV</t>
  </si>
  <si>
    <t>% Acumulado</t>
  </si>
  <si>
    <t>Costo Real (AC)</t>
  </si>
  <si>
    <t>Porcentaje de Avance</t>
  </si>
  <si>
    <t>Resultado</t>
  </si>
  <si>
    <t>Desviación del cronograma</t>
  </si>
  <si>
    <t>SV=EV-PV</t>
  </si>
  <si>
    <t>Atrasados</t>
  </si>
  <si>
    <t>Desviación del costo</t>
  </si>
  <si>
    <t>CV=EV-AC</t>
  </si>
  <si>
    <t>Sobre Costo</t>
  </si>
  <si>
    <t>Indice de desempeño del cronograma</t>
  </si>
  <si>
    <t>SPI=EV/PV</t>
  </si>
  <si>
    <t>Indice de desempeño del costo</t>
  </si>
  <si>
    <t>CPI=EV/AC</t>
  </si>
  <si>
    <t>Presupuesto hasta la conclusión</t>
  </si>
  <si>
    <t>BAC</t>
  </si>
  <si>
    <t>Estimación a la conclusión</t>
  </si>
  <si>
    <t>EAC</t>
  </si>
  <si>
    <t>AC+(BAC-EV)/(CPI*SPI)</t>
  </si>
  <si>
    <t>Estimación hasta la conclusión</t>
  </si>
  <si>
    <t>ETC</t>
  </si>
  <si>
    <t>EAC-AC</t>
  </si>
  <si>
    <t>Indice del desempleño del trabajo por completar basado en (TOTAL)</t>
  </si>
  <si>
    <t>TCPI</t>
  </si>
  <si>
    <t>(BAC-EV)/(BAC-AC)</t>
  </si>
  <si>
    <t>Indice del desempleño del trabajo por completar basado en (EAC)</t>
  </si>
  <si>
    <t>(BAC-EV)/(EAC-AC)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</si>
</sst>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 [$$-340A]* #,##0_ ;_ [$$-340A]* \-#,##0_ ;_ [$$-340A]* &quot;-&quot;??_ ;_ @_ "/>
    <numFmt numFmtId="165" formatCode="_ [$$-340A]* #,##0.00_ ;_ [$$-340A]* \-#,##0.00_ ;_ [$$-340A]* &quot;-&quot;??_ ;_ @_ "/>
    <numFmt numFmtId="166" formatCode="&quot;$&quot;#,##0.00;[Red]&quot;$&quot;\-#,##0.00"/>
    <numFmt numFmtId="167" formatCode="&quot;$&quot;#,##0;[Red]&quot;$&quot;\-#,##0"/>
    <numFmt numFmtId="168" formatCode="_ * #,##0_ ;_ * \-#,##0_ ;_ * &quot;-&quot;_ ;_ @_ "/>
    <numFmt numFmtId="169" formatCode="_ * #,##0.0_ ;_ * \-#,##0.0_ ;_ * &quot;-&quot;_ ;_ @_ "/>
  </numFmts>
  <fonts count="6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AF4B6"/>
        <bgColor rgb="FF9AF4B6"/>
      </patternFill>
    </fill>
    <fill>
      <patternFill patternType="solid">
        <fgColor rgb="FFA4B4F6"/>
        <bgColor rgb="FFA4B4F6"/>
      </patternFill>
    </fill>
    <fill>
      <patternFill patternType="solid">
        <fgColor rgb="FFEDADE1"/>
        <bgColor rgb="FFEDADE1"/>
      </patternFill>
    </fill>
    <fill>
      <patternFill patternType="solid">
        <fgColor rgb="FFFCF39A"/>
        <bgColor rgb="FFFCF39A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ABABAB"/>
      </top>
      <bottom style="thin">
        <color rgb="FFABABAB"/>
      </bottom>
    </border>
    <border>
      <left style="thin">
        <color rgb="FFABABAB"/>
      </left>
      <right/>
      <top style="thin">
        <color rgb="FFABABAB"/>
      </top>
      <bottom style="thin">
        <color rgb="FFABABAB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4" fillId="2" fontId="5" numFmtId="0" xfId="0" applyAlignment="1" applyBorder="1" applyFont="1">
      <alignment readingOrder="0" shrinkToFit="0" vertical="bottom" wrapText="0"/>
    </xf>
    <xf borderId="5" fillId="2" fontId="4" numFmtId="164" xfId="0" applyAlignment="1" applyBorder="1" applyFont="1" applyNumberFormat="1">
      <alignment horizontal="right" readingOrder="0" vertical="bottom"/>
    </xf>
    <xf borderId="4" fillId="2" fontId="4" numFmtId="164" xfId="0" applyAlignment="1" applyBorder="1" applyFont="1" applyNumberFormat="1">
      <alignment readingOrder="0" vertical="bottom"/>
    </xf>
    <xf borderId="4" fillId="2" fontId="4" numFmtId="164" xfId="0" applyAlignment="1" applyBorder="1" applyFont="1" applyNumberFormat="1">
      <alignment horizontal="right" vertical="bottom"/>
    </xf>
    <xf borderId="4" fillId="2" fontId="4" numFmtId="164" xfId="0" applyAlignment="1" applyBorder="1" applyFont="1" applyNumberFormat="1">
      <alignment vertical="bottom"/>
    </xf>
    <xf borderId="4" fillId="2" fontId="4" numFmtId="10" xfId="0" applyAlignment="1" applyBorder="1" applyFont="1" applyNumberFormat="1">
      <alignment horizontal="right" vertical="bottom"/>
    </xf>
    <xf borderId="1" fillId="3" fontId="2" numFmtId="0" xfId="0" applyAlignment="1" applyBorder="1" applyFill="1" applyFont="1">
      <alignment horizontal="center" vertical="bottom"/>
    </xf>
    <xf borderId="4" fillId="3" fontId="2" numFmtId="0" xfId="0" applyAlignment="1" applyBorder="1" applyFont="1">
      <alignment vertical="bottom"/>
    </xf>
    <xf borderId="4" fillId="3" fontId="4" numFmtId="0" xfId="0" applyAlignment="1" applyBorder="1" applyFont="1">
      <alignment vertical="bottom"/>
    </xf>
    <xf borderId="4" fillId="3" fontId="5" numFmtId="0" xfId="0" applyAlignment="1" applyBorder="1" applyFont="1">
      <alignment readingOrder="0" shrinkToFit="0" vertical="bottom" wrapText="0"/>
    </xf>
    <xf borderId="6" fillId="3" fontId="4" numFmtId="164" xfId="0" applyAlignment="1" applyBorder="1" applyFont="1" applyNumberFormat="1">
      <alignment horizontal="right" vertical="bottom"/>
    </xf>
    <xf borderId="4" fillId="3" fontId="4" numFmtId="164" xfId="0" applyAlignment="1" applyBorder="1" applyFont="1" applyNumberFormat="1">
      <alignment vertical="bottom"/>
    </xf>
    <xf borderId="4" fillId="3" fontId="4" numFmtId="164" xfId="0" applyAlignment="1" applyBorder="1" applyFont="1" applyNumberFormat="1">
      <alignment horizontal="right" vertical="bottom"/>
    </xf>
    <xf borderId="4" fillId="3" fontId="4" numFmtId="10" xfId="0" applyAlignment="1" applyBorder="1" applyFont="1" applyNumberFormat="1">
      <alignment horizontal="right" vertical="bottom"/>
    </xf>
    <xf borderId="1" fillId="4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4" fillId="4" fontId="2" numFmtId="0" xfId="0" applyAlignment="1" applyBorder="1" applyFont="1">
      <alignment vertical="bottom"/>
    </xf>
    <xf borderId="4" fillId="4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4" fillId="4" fontId="5" numFmtId="0" xfId="0" applyAlignment="1" applyBorder="1" applyFont="1">
      <alignment readingOrder="0" shrinkToFit="0" vertical="bottom" wrapText="0"/>
    </xf>
    <xf borderId="4" fillId="4" fontId="4" numFmtId="9" xfId="0" applyAlignment="1" applyBorder="1" applyFont="1" applyNumberFormat="1">
      <alignment horizontal="right" vertical="bottom"/>
    </xf>
    <xf borderId="4" fillId="4" fontId="4" numFmtId="9" xfId="0" applyAlignment="1" applyBorder="1" applyFont="1" applyNumberFormat="1">
      <alignment vertical="bottom"/>
    </xf>
    <xf borderId="4" fillId="4" fontId="4" numFmtId="164" xfId="0" applyAlignment="1" applyBorder="1" applyFont="1" applyNumberFormat="1">
      <alignment horizontal="right" vertical="bottom"/>
    </xf>
    <xf borderId="0" fillId="0" fontId="4" numFmtId="9" xfId="0" applyAlignment="1" applyFont="1" applyNumberFormat="1">
      <alignment vertical="bottom"/>
    </xf>
    <xf borderId="0" fillId="0" fontId="4" numFmtId="9" xfId="0" applyAlignment="1" applyFont="1" applyNumberFormat="1">
      <alignment horizontal="right" vertical="bottom"/>
    </xf>
    <xf borderId="4" fillId="4" fontId="4" numFmtId="165" xfId="0" applyAlignment="1" applyBorder="1" applyFont="1" applyNumberFormat="1">
      <alignment vertical="bottom"/>
    </xf>
    <xf borderId="0" fillId="0" fontId="4" numFmtId="165" xfId="0" applyAlignment="1" applyFont="1" applyNumberFormat="1">
      <alignment vertical="bottom"/>
    </xf>
    <xf borderId="1" fillId="5" fontId="2" numFmtId="0" xfId="0" applyAlignment="1" applyBorder="1" applyFill="1" applyFont="1">
      <alignment horizontal="center" vertical="bottom"/>
    </xf>
    <xf borderId="4" fillId="5" fontId="2" numFmtId="0" xfId="0" applyAlignment="1" applyBorder="1" applyFont="1">
      <alignment vertical="bottom"/>
    </xf>
    <xf borderId="4" fillId="5" fontId="4" numFmtId="0" xfId="0" applyAlignment="1" applyBorder="1" applyFont="1">
      <alignment vertical="bottom"/>
    </xf>
    <xf borderId="4" fillId="5" fontId="5" numFmtId="0" xfId="0" applyAlignment="1" applyBorder="1" applyFont="1">
      <alignment readingOrder="0" shrinkToFit="0" vertical="bottom" wrapText="0"/>
    </xf>
    <xf borderId="4" fillId="5" fontId="4" numFmtId="165" xfId="0" applyAlignment="1" applyBorder="1" applyFont="1" applyNumberFormat="1">
      <alignment horizontal="right" vertical="bottom"/>
    </xf>
    <xf borderId="4" fillId="5" fontId="4" numFmtId="165" xfId="0" applyAlignment="1" applyBorder="1" applyFont="1" applyNumberFormat="1">
      <alignment vertical="bottom"/>
    </xf>
    <xf borderId="4" fillId="5" fontId="4" numFmtId="164" xfId="0" applyAlignment="1" applyBorder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4" fillId="6" fontId="4" numFmtId="0" xfId="0" applyAlignment="1" applyBorder="1" applyFill="1" applyFont="1">
      <alignment shrinkToFit="0" vertical="bottom" wrapText="1"/>
    </xf>
    <xf borderId="4" fillId="6" fontId="4" numFmtId="0" xfId="0" applyAlignment="1" applyBorder="1" applyFont="1">
      <alignment horizontal="center" shrinkToFit="0" vertical="bottom" wrapText="1"/>
    </xf>
    <xf borderId="4" fillId="6" fontId="4" numFmtId="165" xfId="0" applyAlignment="1" applyBorder="1" applyFont="1" applyNumberFormat="1">
      <alignment horizontal="right" shrinkToFit="0" vertical="bottom" wrapText="1"/>
    </xf>
    <xf borderId="4" fillId="6" fontId="4" numFmtId="165" xfId="0" applyAlignment="1" applyBorder="1" applyFont="1" applyNumberFormat="1">
      <alignment horizontal="center" shrinkToFit="0" vertical="bottom" wrapText="1"/>
    </xf>
    <xf borderId="4" fillId="6" fontId="4" numFmtId="0" xfId="0" applyAlignment="1" applyBorder="1" applyFont="1">
      <alignment horizontal="right" shrinkToFit="0" vertical="bottom" wrapText="1"/>
    </xf>
    <xf borderId="4" fillId="6" fontId="4" numFmtId="1" xfId="0" applyAlignment="1" applyBorder="1" applyFont="1" applyNumberFormat="1">
      <alignment horizontal="right" shrinkToFit="0" vertical="bottom" wrapText="1"/>
    </xf>
    <xf borderId="4" fillId="7" fontId="4" numFmtId="0" xfId="0" applyBorder="1" applyFill="1" applyFont="1"/>
    <xf borderId="4" fillId="7" fontId="4" numFmtId="0" xfId="0" applyAlignment="1" applyBorder="1" applyFont="1">
      <alignment horizontal="center" shrinkToFit="0" wrapText="1"/>
    </xf>
    <xf borderId="4" fillId="7" fontId="4" numFmtId="165" xfId="0" applyAlignment="1" applyBorder="1" applyFont="1" applyNumberFormat="1">
      <alignment horizontal="center" shrinkToFit="0" wrapText="1"/>
    </xf>
    <xf borderId="4" fillId="7" fontId="4" numFmtId="165" xfId="0" applyBorder="1" applyFont="1" applyNumberFormat="1"/>
    <xf borderId="0" fillId="0" fontId="4" numFmtId="165" xfId="0" applyFont="1" applyNumberFormat="1"/>
    <xf borderId="4" fillId="7" fontId="4" numFmtId="0" xfId="0" applyAlignment="1" applyBorder="1" applyFont="1">
      <alignment shrinkToFit="0" wrapText="1"/>
    </xf>
    <xf borderId="4" fillId="7" fontId="4" numFmtId="0" xfId="0" applyAlignment="1" applyBorder="1" applyFont="1">
      <alignment horizontal="center"/>
    </xf>
    <xf borderId="4" fillId="7" fontId="4" numFmtId="166" xfId="0" applyAlignment="1" applyBorder="1" applyFont="1" applyNumberFormat="1">
      <alignment horizontal="right" shrinkToFit="0" wrapText="1"/>
    </xf>
    <xf borderId="0" fillId="0" fontId="4" numFmtId="167" xfId="0" applyFont="1" applyNumberFormat="1"/>
    <xf borderId="7" fillId="7" fontId="4" numFmtId="0" xfId="0" applyAlignment="1" applyBorder="1" applyFont="1">
      <alignment horizontal="center" shrinkToFit="0" wrapText="1"/>
    </xf>
    <xf borderId="4" fillId="7" fontId="4" numFmtId="168" xfId="0" applyAlignment="1" applyBorder="1" applyFont="1" applyNumberFormat="1">
      <alignment horizontal="right" shrinkToFit="0" vertical="bottom" wrapText="1"/>
    </xf>
    <xf borderId="0" fillId="0" fontId="4" numFmtId="10" xfId="0" applyAlignment="1" applyFont="1" applyNumberFormat="1">
      <alignment vertical="bottom"/>
    </xf>
    <xf borderId="8" fillId="0" fontId="3" numFmtId="0" xfId="0" applyBorder="1" applyFont="1"/>
    <xf borderId="4" fillId="7" fontId="4" numFmtId="169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5" width="13.25"/>
    <col customWidth="1" min="6" max="6" width="18.75"/>
    <col customWidth="1" min="7" max="7" width="14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2" t="s">
        <v>0</v>
      </c>
      <c r="C3" s="3"/>
      <c r="D3" s="3"/>
      <c r="E3" s="3"/>
      <c r="F3" s="3"/>
      <c r="G3" s="4"/>
      <c r="H3" s="1"/>
      <c r="I3" s="1"/>
      <c r="J3" s="1"/>
      <c r="K3" s="1"/>
      <c r="L3" s="1"/>
      <c r="M3" s="1"/>
      <c r="N3" s="1"/>
    </row>
    <row r="4">
      <c r="A4" s="1"/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1"/>
      <c r="I4" s="1"/>
      <c r="J4" s="1"/>
      <c r="K4" s="1"/>
      <c r="L4" s="1"/>
      <c r="M4" s="1"/>
      <c r="N4" s="1"/>
    </row>
    <row r="5">
      <c r="A5" s="1"/>
      <c r="B5" s="7" t="s">
        <v>7</v>
      </c>
      <c r="C5" s="8">
        <v>1423751.68</v>
      </c>
      <c r="D5" s="9"/>
      <c r="E5" s="9"/>
      <c r="F5" s="9"/>
      <c r="G5" s="10">
        <f t="shared" ref="G5:G10" si="1">SUM(C5:F5)</f>
        <v>1423751.68</v>
      </c>
      <c r="H5" s="1"/>
      <c r="I5" s="1"/>
      <c r="J5" s="1"/>
      <c r="K5" s="1"/>
      <c r="L5" s="1"/>
      <c r="M5" s="1"/>
      <c r="N5" s="1"/>
    </row>
    <row r="6">
      <c r="A6" s="1"/>
      <c r="B6" s="7" t="s">
        <v>8</v>
      </c>
      <c r="C6" s="9">
        <v>39282.88</v>
      </c>
      <c r="D6" s="9">
        <v>1589926.72</v>
      </c>
      <c r="E6" s="10"/>
      <c r="F6" s="10"/>
      <c r="G6" s="10">
        <f t="shared" si="1"/>
        <v>1629209.6</v>
      </c>
      <c r="H6" s="1"/>
      <c r="I6" s="1"/>
      <c r="J6" s="1"/>
      <c r="K6" s="1"/>
      <c r="L6" s="1"/>
      <c r="M6" s="1"/>
      <c r="N6" s="1"/>
    </row>
    <row r="7">
      <c r="A7" s="1"/>
      <c r="B7" s="7" t="s">
        <v>9</v>
      </c>
      <c r="C7" s="11"/>
      <c r="D7" s="9">
        <v>272616.0</v>
      </c>
      <c r="E7" s="9">
        <v>5149520.0</v>
      </c>
      <c r="F7" s="9">
        <v>419712.0</v>
      </c>
      <c r="G7" s="10">
        <f t="shared" si="1"/>
        <v>5841848</v>
      </c>
      <c r="H7" s="1"/>
      <c r="I7" s="1"/>
      <c r="J7" s="1"/>
      <c r="K7" s="1"/>
      <c r="L7" s="1"/>
      <c r="M7" s="1"/>
      <c r="N7" s="1"/>
    </row>
    <row r="8">
      <c r="A8" s="1"/>
      <c r="B8" s="7" t="s">
        <v>10</v>
      </c>
      <c r="C8" s="11"/>
      <c r="D8" s="11"/>
      <c r="E8" s="11"/>
      <c r="F8" s="9">
        <v>444368.0</v>
      </c>
      <c r="G8" s="10">
        <f t="shared" si="1"/>
        <v>444368</v>
      </c>
      <c r="H8" s="1"/>
      <c r="I8" s="1"/>
      <c r="J8" s="1"/>
      <c r="K8" s="1"/>
      <c r="L8" s="1"/>
      <c r="M8" s="1"/>
      <c r="N8" s="1"/>
    </row>
    <row r="9">
      <c r="A9" s="1"/>
      <c r="B9" s="7" t="s">
        <v>11</v>
      </c>
      <c r="C9" s="11"/>
      <c r="D9" s="11"/>
      <c r="E9" s="11"/>
      <c r="F9" s="9">
        <v>799396.0</v>
      </c>
      <c r="G9" s="10">
        <f t="shared" si="1"/>
        <v>799396</v>
      </c>
      <c r="H9" s="1"/>
      <c r="I9" s="1"/>
      <c r="J9" s="1"/>
      <c r="K9" s="1"/>
      <c r="L9" s="1"/>
      <c r="M9" s="1"/>
      <c r="N9" s="1"/>
    </row>
    <row r="10">
      <c r="A10" s="1"/>
      <c r="B10" s="5" t="s">
        <v>6</v>
      </c>
      <c r="C10" s="10">
        <f t="shared" ref="C10:F10" si="2">SUM(C5:C9)</f>
        <v>1463034.56</v>
      </c>
      <c r="D10" s="10">
        <f t="shared" si="2"/>
        <v>1862542.72</v>
      </c>
      <c r="E10" s="10">
        <f t="shared" si="2"/>
        <v>5149520</v>
      </c>
      <c r="F10" s="10">
        <f t="shared" si="2"/>
        <v>1663476</v>
      </c>
      <c r="G10" s="10">
        <f t="shared" si="1"/>
        <v>10138573.28</v>
      </c>
      <c r="H10" s="1"/>
      <c r="I10" s="1"/>
      <c r="J10" s="1"/>
      <c r="K10" s="1"/>
      <c r="L10" s="1"/>
      <c r="M10" s="1"/>
      <c r="N10" s="1"/>
    </row>
    <row r="11">
      <c r="A11" s="1"/>
      <c r="B11" s="5" t="s">
        <v>12</v>
      </c>
      <c r="C11" s="10">
        <f>C10</f>
        <v>1463034.56</v>
      </c>
      <c r="D11" s="10">
        <f t="shared" ref="D11:F11" si="3">C11+D10</f>
        <v>3325577.28</v>
      </c>
      <c r="E11" s="10">
        <f t="shared" si="3"/>
        <v>8475097.28</v>
      </c>
      <c r="F11" s="10">
        <f t="shared" si="3"/>
        <v>10138573.28</v>
      </c>
      <c r="G11" s="6"/>
      <c r="H11" s="1"/>
      <c r="I11" s="1"/>
      <c r="J11" s="1"/>
      <c r="K11" s="1"/>
      <c r="L11" s="1"/>
      <c r="M11" s="1"/>
      <c r="N11" s="1"/>
    </row>
    <row r="12">
      <c r="A12" s="1"/>
      <c r="B12" s="6" t="s">
        <v>13</v>
      </c>
      <c r="C12" s="12">
        <f>C11/G10</f>
        <v>0.144303791</v>
      </c>
      <c r="D12" s="12">
        <f>D11/G10</f>
        <v>0.3280123532</v>
      </c>
      <c r="E12" s="12">
        <f>E11/G10</f>
        <v>0.8359260269</v>
      </c>
      <c r="F12" s="12">
        <f>F11/G10</f>
        <v>1</v>
      </c>
      <c r="G12" s="6"/>
      <c r="H12" s="1"/>
      <c r="I12" s="1"/>
      <c r="J12" s="1"/>
      <c r="K12" s="1"/>
      <c r="L12" s="1"/>
      <c r="M12" s="1"/>
      <c r="N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/>
      <c r="B14" s="13" t="s">
        <v>14</v>
      </c>
      <c r="C14" s="3"/>
      <c r="D14" s="3"/>
      <c r="E14" s="3"/>
      <c r="F14" s="3"/>
      <c r="G14" s="4"/>
      <c r="H14" s="1"/>
      <c r="I14" s="1"/>
      <c r="J14" s="1"/>
      <c r="K14" s="1"/>
      <c r="L14" s="1"/>
      <c r="M14" s="1"/>
      <c r="N14" s="1"/>
    </row>
    <row r="15">
      <c r="A15" s="1"/>
      <c r="B15" s="14" t="s">
        <v>1</v>
      </c>
      <c r="C15" s="15" t="s">
        <v>2</v>
      </c>
      <c r="D15" s="15" t="s">
        <v>3</v>
      </c>
      <c r="E15" s="15" t="s">
        <v>4</v>
      </c>
      <c r="F15" s="15" t="s">
        <v>5</v>
      </c>
      <c r="G15" s="15" t="s">
        <v>6</v>
      </c>
      <c r="H15" s="1"/>
      <c r="I15" s="1"/>
      <c r="J15" s="1"/>
      <c r="K15" s="1"/>
      <c r="L15" s="1"/>
      <c r="M15" s="1"/>
      <c r="N15" s="1"/>
    </row>
    <row r="16">
      <c r="A16" s="1"/>
      <c r="B16" s="16" t="s">
        <v>7</v>
      </c>
      <c r="C16" s="17">
        <f t="shared" ref="C16:C17" si="4">C5</f>
        <v>1423751.68</v>
      </c>
      <c r="D16" s="18"/>
      <c r="E16" s="18"/>
      <c r="F16" s="18"/>
      <c r="G16" s="19">
        <f t="shared" ref="G16:G21" si="6">SUM(C16:F16)</f>
        <v>1423751.68</v>
      </c>
      <c r="H16" s="1"/>
      <c r="I16" s="1"/>
      <c r="J16" s="1"/>
      <c r="K16" s="1"/>
      <c r="L16" s="1"/>
      <c r="M16" s="1"/>
      <c r="N16" s="1"/>
    </row>
    <row r="17">
      <c r="A17" s="1"/>
      <c r="B17" s="16" t="s">
        <v>8</v>
      </c>
      <c r="C17" s="18">
        <f t="shared" si="4"/>
        <v>39282.88</v>
      </c>
      <c r="D17" s="18">
        <f t="shared" ref="D17:F17" si="5">D6</f>
        <v>1589926.72</v>
      </c>
      <c r="E17" s="19" t="str">
        <f t="shared" si="5"/>
        <v/>
      </c>
      <c r="F17" s="19" t="str">
        <f t="shared" si="5"/>
        <v/>
      </c>
      <c r="G17" s="19">
        <f t="shared" si="6"/>
        <v>1629209.6</v>
      </c>
      <c r="H17" s="1"/>
      <c r="I17" s="1"/>
      <c r="J17" s="1"/>
      <c r="K17" s="1"/>
      <c r="L17" s="1"/>
      <c r="M17" s="1"/>
      <c r="N17" s="1"/>
    </row>
    <row r="18">
      <c r="A18" s="1"/>
      <c r="B18" s="16" t="s">
        <v>9</v>
      </c>
      <c r="C18" s="18"/>
      <c r="D18" s="18">
        <f t="shared" ref="D18:F18" si="7">D7</f>
        <v>272616</v>
      </c>
      <c r="E18" s="18">
        <f t="shared" si="7"/>
        <v>5149520</v>
      </c>
      <c r="F18" s="18">
        <f t="shared" si="7"/>
        <v>419712</v>
      </c>
      <c r="G18" s="19">
        <f t="shared" si="6"/>
        <v>5841848</v>
      </c>
      <c r="H18" s="1"/>
      <c r="I18" s="1"/>
      <c r="J18" s="1"/>
      <c r="K18" s="1"/>
      <c r="L18" s="1"/>
      <c r="M18" s="1"/>
      <c r="N18" s="1"/>
    </row>
    <row r="19">
      <c r="A19" s="1"/>
      <c r="B19" s="16" t="s">
        <v>10</v>
      </c>
      <c r="C19" s="18"/>
      <c r="D19" s="18"/>
      <c r="E19" s="18"/>
      <c r="F19" s="18">
        <f t="shared" ref="F19:F20" si="8">F8</f>
        <v>444368</v>
      </c>
      <c r="G19" s="19">
        <f t="shared" si="6"/>
        <v>444368</v>
      </c>
      <c r="H19" s="1"/>
      <c r="I19" s="1"/>
      <c r="J19" s="1"/>
      <c r="K19" s="1"/>
      <c r="L19" s="1"/>
      <c r="M19" s="1"/>
      <c r="N19" s="1"/>
    </row>
    <row r="20">
      <c r="A20" s="1"/>
      <c r="B20" s="16" t="s">
        <v>11</v>
      </c>
      <c r="C20" s="18"/>
      <c r="D20" s="18"/>
      <c r="E20" s="18"/>
      <c r="F20" s="18">
        <f t="shared" si="8"/>
        <v>799396</v>
      </c>
      <c r="G20" s="19">
        <f t="shared" si="6"/>
        <v>799396</v>
      </c>
      <c r="H20" s="1"/>
      <c r="I20" s="1"/>
      <c r="J20" s="1"/>
      <c r="K20" s="1"/>
      <c r="L20" s="1"/>
      <c r="M20" s="1"/>
      <c r="N20" s="1"/>
    </row>
    <row r="21">
      <c r="A21" s="1"/>
      <c r="B21" s="14" t="s">
        <v>6</v>
      </c>
      <c r="C21" s="19">
        <f t="shared" ref="C21:F21" si="9">SUM(C16:C20)</f>
        <v>1463034.56</v>
      </c>
      <c r="D21" s="19">
        <f t="shared" si="9"/>
        <v>1862542.72</v>
      </c>
      <c r="E21" s="19">
        <f t="shared" si="9"/>
        <v>5149520</v>
      </c>
      <c r="F21" s="19">
        <f t="shared" si="9"/>
        <v>1663476</v>
      </c>
      <c r="G21" s="19">
        <f t="shared" si="6"/>
        <v>10138573.28</v>
      </c>
      <c r="H21" s="1"/>
      <c r="I21" s="1"/>
      <c r="J21" s="1"/>
      <c r="K21" s="1"/>
      <c r="L21" s="1"/>
      <c r="M21" s="1"/>
      <c r="N21" s="1"/>
    </row>
    <row r="22">
      <c r="A22" s="1"/>
      <c r="B22" s="14" t="s">
        <v>12</v>
      </c>
      <c r="C22" s="19">
        <f>C21</f>
        <v>1463034.56</v>
      </c>
      <c r="D22" s="19">
        <f t="shared" ref="D22:F22" si="10">C22+D21</f>
        <v>3325577.28</v>
      </c>
      <c r="E22" s="19">
        <f t="shared" si="10"/>
        <v>8475097.28</v>
      </c>
      <c r="F22" s="19">
        <f t="shared" si="10"/>
        <v>10138573.28</v>
      </c>
      <c r="G22" s="18"/>
      <c r="H22" s="1"/>
      <c r="I22" s="1"/>
      <c r="J22" s="1"/>
      <c r="K22" s="1"/>
      <c r="L22" s="1"/>
      <c r="M22" s="1"/>
      <c r="N22" s="1"/>
    </row>
    <row r="23">
      <c r="A23" s="1"/>
      <c r="B23" s="15" t="s">
        <v>13</v>
      </c>
      <c r="C23" s="20">
        <f>C22/G21</f>
        <v>0.144303791</v>
      </c>
      <c r="D23" s="20">
        <f>D22/G21</f>
        <v>0.3280123532</v>
      </c>
      <c r="E23" s="20">
        <f>E22/G21</f>
        <v>0.8359260269</v>
      </c>
      <c r="F23" s="20">
        <f>F22/G21</f>
        <v>1</v>
      </c>
      <c r="G23" s="15"/>
      <c r="H23" s="1"/>
      <c r="I23" s="1"/>
      <c r="J23" s="1"/>
      <c r="K23" s="1"/>
      <c r="L23" s="1"/>
      <c r="M23" s="1"/>
      <c r="N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>
      <c r="A25" s="1"/>
      <c r="B25" s="21" t="s">
        <v>15</v>
      </c>
      <c r="C25" s="3"/>
      <c r="D25" s="3"/>
      <c r="E25" s="3"/>
      <c r="F25" s="3"/>
      <c r="G25" s="4"/>
      <c r="H25" s="22"/>
      <c r="I25" s="22"/>
      <c r="J25" s="22"/>
      <c r="K25" s="22"/>
      <c r="L25" s="22"/>
      <c r="M25" s="22"/>
      <c r="N25" s="22"/>
    </row>
    <row r="26">
      <c r="A26" s="1"/>
      <c r="B26" s="23" t="s">
        <v>1</v>
      </c>
      <c r="C26" s="24" t="s">
        <v>2</v>
      </c>
      <c r="D26" s="24" t="s">
        <v>3</v>
      </c>
      <c r="E26" s="24" t="s">
        <v>4</v>
      </c>
      <c r="F26" s="24" t="s">
        <v>5</v>
      </c>
      <c r="G26" s="24" t="s">
        <v>6</v>
      </c>
      <c r="H26" s="25"/>
      <c r="I26" s="25"/>
      <c r="J26" s="25"/>
      <c r="K26" s="25"/>
      <c r="L26" s="25"/>
      <c r="M26" s="25"/>
      <c r="N26" s="1"/>
    </row>
    <row r="27">
      <c r="A27" s="1"/>
      <c r="B27" s="26" t="s">
        <v>7</v>
      </c>
      <c r="C27" s="27">
        <f t="shared" ref="C27:C28" si="11">C16/G16</f>
        <v>1</v>
      </c>
      <c r="D27" s="28"/>
      <c r="E27" s="28"/>
      <c r="F27" s="28"/>
      <c r="G27" s="29">
        <f t="shared" ref="G27:G31" si="12">G5</f>
        <v>1423751.68</v>
      </c>
      <c r="H27" s="30"/>
      <c r="I27" s="30"/>
      <c r="J27" s="30"/>
      <c r="K27" s="30"/>
      <c r="L27" s="30"/>
      <c r="M27" s="30"/>
      <c r="N27" s="1"/>
    </row>
    <row r="28">
      <c r="A28" s="1"/>
      <c r="B28" s="26" t="s">
        <v>8</v>
      </c>
      <c r="C28" s="28">
        <f t="shared" si="11"/>
        <v>0.0241116183</v>
      </c>
      <c r="D28" s="28">
        <f t="shared" ref="D28:D29" si="13">D17/G17</f>
        <v>0.9758883817</v>
      </c>
      <c r="E28" s="27"/>
      <c r="F28" s="27"/>
      <c r="G28" s="29">
        <f t="shared" si="12"/>
        <v>1629209.6</v>
      </c>
      <c r="H28" s="30"/>
      <c r="I28" s="30"/>
      <c r="J28" s="30"/>
      <c r="K28" s="30"/>
      <c r="L28" s="30"/>
      <c r="M28" s="30"/>
      <c r="N28" s="1"/>
    </row>
    <row r="29">
      <c r="A29" s="1"/>
      <c r="B29" s="26" t="s">
        <v>9</v>
      </c>
      <c r="C29" s="28"/>
      <c r="D29" s="28">
        <f t="shared" si="13"/>
        <v>0.04666605499</v>
      </c>
      <c r="E29" s="28">
        <f>E18/G18</f>
        <v>0.8814881866</v>
      </c>
      <c r="F29" s="28">
        <f t="shared" ref="F29:F31" si="14">F18/G18</f>
        <v>0.0718457584</v>
      </c>
      <c r="G29" s="29">
        <f t="shared" si="12"/>
        <v>5841848</v>
      </c>
      <c r="H29" s="31"/>
      <c r="I29" s="31"/>
      <c r="J29" s="31"/>
      <c r="K29" s="30"/>
      <c r="L29" s="30"/>
      <c r="M29" s="30"/>
      <c r="N29" s="1"/>
    </row>
    <row r="30">
      <c r="A30" s="1"/>
      <c r="B30" s="26" t="s">
        <v>10</v>
      </c>
      <c r="C30" s="28"/>
      <c r="D30" s="28"/>
      <c r="E30" s="28"/>
      <c r="F30" s="28">
        <f t="shared" si="14"/>
        <v>1</v>
      </c>
      <c r="G30" s="29">
        <f t="shared" si="12"/>
        <v>444368</v>
      </c>
      <c r="H30" s="30"/>
      <c r="I30" s="30"/>
      <c r="J30" s="31"/>
      <c r="K30" s="31"/>
      <c r="L30" s="31"/>
      <c r="M30" s="31"/>
      <c r="N30" s="1"/>
    </row>
    <row r="31">
      <c r="A31" s="1"/>
      <c r="B31" s="26" t="s">
        <v>11</v>
      </c>
      <c r="C31" s="28"/>
      <c r="D31" s="28"/>
      <c r="E31" s="28"/>
      <c r="F31" s="28">
        <f t="shared" si="14"/>
        <v>1</v>
      </c>
      <c r="G31" s="29">
        <f t="shared" si="12"/>
        <v>799396</v>
      </c>
      <c r="H31" s="30"/>
      <c r="I31" s="30"/>
      <c r="J31" s="30"/>
      <c r="K31" s="30"/>
      <c r="L31" s="30"/>
      <c r="M31" s="31"/>
      <c r="N31" s="1"/>
    </row>
    <row r="32">
      <c r="A32" s="1"/>
      <c r="B32" s="23" t="s">
        <v>6</v>
      </c>
      <c r="C32" s="32"/>
      <c r="D32" s="32"/>
      <c r="E32" s="32"/>
      <c r="F32" s="32"/>
      <c r="G32" s="29">
        <f>SUM(G27:G31)</f>
        <v>10138573.28</v>
      </c>
      <c r="H32" s="33"/>
      <c r="I32" s="33"/>
      <c r="J32" s="33"/>
      <c r="K32" s="33"/>
      <c r="L32" s="33"/>
      <c r="M32" s="33"/>
      <c r="N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A34" s="1"/>
      <c r="B34" s="34" t="s">
        <v>16</v>
      </c>
      <c r="C34" s="3"/>
      <c r="D34" s="3"/>
      <c r="E34" s="3"/>
      <c r="F34" s="3"/>
      <c r="G34" s="4"/>
      <c r="H34" s="22"/>
      <c r="I34" s="22"/>
      <c r="J34" s="22"/>
      <c r="K34" s="22"/>
      <c r="L34" s="22"/>
      <c r="M34" s="22"/>
      <c r="N34" s="22"/>
    </row>
    <row r="35">
      <c r="A35" s="1"/>
      <c r="B35" s="35" t="s">
        <v>1</v>
      </c>
      <c r="C35" s="36" t="s">
        <v>2</v>
      </c>
      <c r="D35" s="36" t="s">
        <v>3</v>
      </c>
      <c r="E35" s="36" t="s">
        <v>4</v>
      </c>
      <c r="F35" s="36" t="s">
        <v>5</v>
      </c>
      <c r="G35" s="36" t="s">
        <v>6</v>
      </c>
      <c r="H35" s="25"/>
      <c r="I35" s="25"/>
      <c r="J35" s="25"/>
      <c r="K35" s="25"/>
      <c r="L35" s="25"/>
      <c r="M35" s="25"/>
      <c r="N35" s="1"/>
    </row>
    <row r="36">
      <c r="A36" s="1"/>
      <c r="B36" s="37" t="s">
        <v>7</v>
      </c>
      <c r="C36" s="38">
        <f t="shared" ref="C36:C37" si="15">C27*G27</f>
        <v>1423751.68</v>
      </c>
      <c r="D36" s="39"/>
      <c r="E36" s="39"/>
      <c r="F36" s="39"/>
      <c r="G36" s="40">
        <f t="shared" ref="G36:G40" si="16">SUM(C36:F36)</f>
        <v>1423751.68</v>
      </c>
      <c r="H36" s="33"/>
      <c r="I36" s="33"/>
      <c r="J36" s="33"/>
      <c r="K36" s="33"/>
      <c r="L36" s="33"/>
      <c r="M36" s="33"/>
      <c r="N36" s="1"/>
    </row>
    <row r="37">
      <c r="A37" s="1"/>
      <c r="B37" s="37" t="s">
        <v>8</v>
      </c>
      <c r="C37" s="38">
        <f t="shared" si="15"/>
        <v>39282.88</v>
      </c>
      <c r="D37" s="38">
        <f t="shared" ref="D37:D38" si="17">D28*G28</f>
        <v>1589926.72</v>
      </c>
      <c r="E37" s="38"/>
      <c r="F37" s="39"/>
      <c r="G37" s="40">
        <f t="shared" si="16"/>
        <v>1629209.6</v>
      </c>
      <c r="H37" s="33"/>
      <c r="I37" s="33"/>
      <c r="J37" s="33"/>
      <c r="K37" s="33"/>
      <c r="L37" s="33"/>
      <c r="M37" s="33"/>
      <c r="N37" s="1"/>
    </row>
    <row r="38">
      <c r="A38" s="1"/>
      <c r="B38" s="37" t="s">
        <v>9</v>
      </c>
      <c r="C38" s="39"/>
      <c r="D38" s="39">
        <f t="shared" si="17"/>
        <v>272616</v>
      </c>
      <c r="E38" s="38">
        <f>E29*G29</f>
        <v>5149520</v>
      </c>
      <c r="F38" s="38">
        <f t="shared" ref="F38:F40" si="18">F29*G29</f>
        <v>419712</v>
      </c>
      <c r="G38" s="40">
        <f t="shared" si="16"/>
        <v>5841848</v>
      </c>
      <c r="H38" s="33"/>
      <c r="I38" s="33"/>
      <c r="J38" s="33"/>
      <c r="K38" s="33"/>
      <c r="L38" s="33"/>
      <c r="M38" s="33"/>
      <c r="N38" s="1"/>
    </row>
    <row r="39">
      <c r="A39" s="1"/>
      <c r="B39" s="37" t="s">
        <v>10</v>
      </c>
      <c r="C39" s="39"/>
      <c r="D39" s="39"/>
      <c r="E39" s="39"/>
      <c r="F39" s="39">
        <f t="shared" si="18"/>
        <v>444368</v>
      </c>
      <c r="G39" s="40">
        <f t="shared" si="16"/>
        <v>444368</v>
      </c>
      <c r="H39" s="41"/>
      <c r="I39" s="41"/>
      <c r="J39" s="41"/>
      <c r="K39" s="33"/>
      <c r="L39" s="33"/>
      <c r="M39" s="33"/>
      <c r="N39" s="1"/>
    </row>
    <row r="40">
      <c r="A40" s="1"/>
      <c r="B40" s="37" t="s">
        <v>11</v>
      </c>
      <c r="C40" s="39"/>
      <c r="D40" s="39"/>
      <c r="E40" s="39"/>
      <c r="F40" s="39">
        <f t="shared" si="18"/>
        <v>799396</v>
      </c>
      <c r="G40" s="40">
        <f t="shared" si="16"/>
        <v>799396</v>
      </c>
      <c r="H40" s="33"/>
      <c r="I40" s="33"/>
      <c r="J40" s="41"/>
      <c r="K40" s="41"/>
      <c r="L40" s="41"/>
      <c r="M40" s="41"/>
      <c r="N40" s="1"/>
    </row>
    <row r="41">
      <c r="A41" s="1"/>
      <c r="B41" s="35" t="s">
        <v>6</v>
      </c>
      <c r="C41" s="39"/>
      <c r="D41" s="39"/>
      <c r="E41" s="39"/>
      <c r="F41" s="39"/>
      <c r="G41" s="38">
        <f>SUM(G36:G40)</f>
        <v>10138573.28</v>
      </c>
      <c r="H41" s="33"/>
      <c r="I41" s="33"/>
      <c r="J41" s="33"/>
      <c r="K41" s="33"/>
      <c r="L41" s="33"/>
      <c r="M41" s="33"/>
      <c r="N41" s="1"/>
    </row>
    <row r="42">
      <c r="A42" s="1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>
      <c r="A43" s="1"/>
      <c r="B43" s="42" t="s">
        <v>17</v>
      </c>
      <c r="C43" s="43" t="s">
        <v>18</v>
      </c>
      <c r="D43" s="44">
        <f>G41</f>
        <v>10138573.28</v>
      </c>
      <c r="E43" s="45">
        <f>G10</f>
        <v>10138573.28</v>
      </c>
      <c r="F43" s="44">
        <f t="shared" ref="F43:F44" si="19">D43-E43</f>
        <v>0</v>
      </c>
      <c r="G43" s="46" t="s">
        <v>19</v>
      </c>
      <c r="H43" s="25"/>
      <c r="I43" s="25"/>
      <c r="J43" s="25"/>
      <c r="K43" s="25"/>
      <c r="L43" s="25"/>
      <c r="M43" s="25"/>
      <c r="N43" s="25"/>
    </row>
    <row r="44">
      <c r="A44" s="1"/>
      <c r="B44" s="42" t="s">
        <v>20</v>
      </c>
      <c r="C44" s="43" t="s">
        <v>21</v>
      </c>
      <c r="D44" s="44">
        <f>G41</f>
        <v>10138573.28</v>
      </c>
      <c r="E44" s="45">
        <f>G21</f>
        <v>10138573.28</v>
      </c>
      <c r="F44" s="44">
        <f t="shared" si="19"/>
        <v>0</v>
      </c>
      <c r="G44" s="46" t="s">
        <v>22</v>
      </c>
      <c r="H44" s="25"/>
      <c r="I44" s="25"/>
      <c r="J44" s="25"/>
      <c r="K44" s="25"/>
      <c r="L44" s="25"/>
      <c r="M44" s="25"/>
      <c r="N44" s="25"/>
    </row>
    <row r="45">
      <c r="A45" s="1"/>
      <c r="B45" s="42" t="s">
        <v>23</v>
      </c>
      <c r="C45" s="43" t="s">
        <v>24</v>
      </c>
      <c r="D45" s="44">
        <f>G41</f>
        <v>10138573.28</v>
      </c>
      <c r="E45" s="45">
        <f>G10</f>
        <v>10138573.28</v>
      </c>
      <c r="F45" s="47">
        <f t="shared" ref="F45:F46" si="20">D45/E45</f>
        <v>1</v>
      </c>
      <c r="G45" s="46" t="s">
        <v>19</v>
      </c>
      <c r="H45" s="25"/>
      <c r="I45" s="25"/>
      <c r="J45" s="25"/>
      <c r="K45" s="25"/>
      <c r="L45" s="25"/>
      <c r="M45" s="25"/>
      <c r="N45" s="25"/>
    </row>
    <row r="46">
      <c r="A46" s="1"/>
      <c r="B46" s="42" t="s">
        <v>25</v>
      </c>
      <c r="C46" s="43" t="s">
        <v>26</v>
      </c>
      <c r="D46" s="44">
        <f>G41</f>
        <v>10138573.28</v>
      </c>
      <c r="E46" s="45">
        <f>G21</f>
        <v>10138573.28</v>
      </c>
      <c r="F46" s="46">
        <f t="shared" si="20"/>
        <v>1</v>
      </c>
      <c r="G46" s="46" t="s">
        <v>22</v>
      </c>
      <c r="H46" s="25"/>
      <c r="I46" s="25"/>
      <c r="J46" s="25"/>
      <c r="K46" s="25"/>
      <c r="L46" s="25"/>
      <c r="M46" s="25"/>
      <c r="N46" s="25"/>
    </row>
    <row r="47">
      <c r="A47" s="1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>
      <c r="A48" s="1"/>
      <c r="B48" s="48" t="s">
        <v>27</v>
      </c>
      <c r="C48" s="49" t="s">
        <v>28</v>
      </c>
      <c r="D48" s="50">
        <f>G10</f>
        <v>10138573.28</v>
      </c>
      <c r="E48" s="51"/>
      <c r="F48" s="52"/>
      <c r="G48" s="25"/>
      <c r="H48" s="25"/>
      <c r="I48" s="25"/>
      <c r="J48" s="25"/>
      <c r="K48" s="25"/>
      <c r="L48" s="25"/>
      <c r="M48" s="25"/>
      <c r="N48" s="25"/>
    </row>
    <row r="49">
      <c r="A49" s="1"/>
      <c r="B49" s="53" t="s">
        <v>29</v>
      </c>
      <c r="C49" s="49" t="s">
        <v>30</v>
      </c>
      <c r="D49" s="54" t="s">
        <v>31</v>
      </c>
      <c r="E49" s="55">
        <f>E44+(D48-D43)/(F45*F46)</f>
        <v>10138573.28</v>
      </c>
      <c r="F49" s="56"/>
      <c r="G49" s="25"/>
      <c r="H49" s="25"/>
      <c r="I49" s="25"/>
      <c r="J49" s="25"/>
      <c r="K49" s="25"/>
      <c r="L49" s="25"/>
      <c r="M49" s="25"/>
      <c r="N49" s="25"/>
    </row>
    <row r="50">
      <c r="A50" s="1"/>
      <c r="B50" s="53" t="s">
        <v>32</v>
      </c>
      <c r="C50" s="49" t="s">
        <v>33</v>
      </c>
      <c r="D50" s="49" t="s">
        <v>34</v>
      </c>
      <c r="E50" s="55">
        <f>E49-E44</f>
        <v>0</v>
      </c>
      <c r="F50" s="56"/>
      <c r="G50" s="25"/>
      <c r="H50" s="25"/>
      <c r="I50" s="25"/>
      <c r="J50" s="25"/>
      <c r="K50" s="25"/>
      <c r="L50" s="25"/>
      <c r="M50" s="25"/>
      <c r="N50" s="25"/>
    </row>
    <row r="51">
      <c r="A51" s="1"/>
      <c r="B51" s="53" t="s">
        <v>35</v>
      </c>
      <c r="C51" s="57" t="s">
        <v>36</v>
      </c>
      <c r="D51" s="49" t="s">
        <v>37</v>
      </c>
      <c r="E51" s="58" t="str">
        <f>(D48-D43)/(D48-E44)</f>
        <v>#DIV/0!</v>
      </c>
      <c r="F51" s="59"/>
      <c r="G51" s="25"/>
      <c r="H51" s="25"/>
      <c r="I51" s="25"/>
      <c r="J51" s="25"/>
      <c r="K51" s="25"/>
      <c r="L51" s="25"/>
      <c r="M51" s="25"/>
      <c r="N51" s="25"/>
    </row>
    <row r="52">
      <c r="A52" s="1"/>
      <c r="B52" s="53" t="s">
        <v>38</v>
      </c>
      <c r="C52" s="60"/>
      <c r="D52" s="49" t="s">
        <v>39</v>
      </c>
      <c r="E52" s="61" t="str">
        <f>(D48-D43)/(E49-E44)</f>
        <v>#DIV/0!</v>
      </c>
      <c r="F52" s="59"/>
      <c r="G52" s="25"/>
      <c r="H52" s="25"/>
      <c r="I52" s="25"/>
      <c r="J52" s="25"/>
      <c r="K52" s="25"/>
      <c r="L52" s="25"/>
      <c r="M52" s="25"/>
      <c r="N52" s="25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</sheetData>
  <mergeCells count="5">
    <mergeCell ref="B3:G3"/>
    <mergeCell ref="B14:G14"/>
    <mergeCell ref="B25:G25"/>
    <mergeCell ref="B34:G34"/>
    <mergeCell ref="C51:C52"/>
  </mergeCells>
  <drawing r:id="rId1"/>
</worksheet>
</file>