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<sst xmlns="http://schemas.openxmlformats.org/spreadsheetml/2006/main" count="63" uniqueCount="38">
  <si>
    <t>Informe de costo presupuestado</t>
  </si>
  <si>
    <t>Tarea 1</t>
  </si>
  <si>
    <t>Recursos</t>
  </si>
  <si>
    <t>Total</t>
  </si>
  <si>
    <t>Ciclo 1: Fase de Planificación y Ánalisis</t>
  </si>
  <si>
    <t>Jefe de proyecto</t>
  </si>
  <si>
    <t>COSTO POR ROL</t>
  </si>
  <si>
    <t>Ingeniero en software</t>
  </si>
  <si>
    <t>QA</t>
  </si>
  <si>
    <t>Ingeniero Software</t>
  </si>
  <si>
    <t>Desarrollador fullstack</t>
  </si>
  <si>
    <t>Ciclo 2: Fase de diseño</t>
  </si>
  <si>
    <t>TOTAL por Rol</t>
  </si>
  <si>
    <t>COSTO POR FASE</t>
  </si>
  <si>
    <t>Ciclo 3: Fase de desarrollo</t>
  </si>
  <si>
    <t>Ciclo 4: Fase de pruebas</t>
  </si>
  <si>
    <t>Ciclo 5: Fase de implementación y cierre</t>
  </si>
  <si>
    <t>TOTAL HH FASES</t>
  </si>
  <si>
    <t>Precio total PC</t>
  </si>
  <si>
    <t>Hosting + Dominio 3 años</t>
  </si>
  <si>
    <t>Total General</t>
  </si>
  <si>
    <t>Componentes</t>
  </si>
  <si>
    <t>Precio</t>
  </si>
  <si>
    <t>Costo total proyecto</t>
  </si>
  <si>
    <t>Procesador (Intel Core i3 10100)</t>
  </si>
  <si>
    <t>Memoria Ram (Crucial 1x8GB Ddr4-2666)</t>
  </si>
  <si>
    <t>presupuesto inicial</t>
  </si>
  <si>
    <t>Almacenamiento (Western Digital 1Tb)</t>
  </si>
  <si>
    <t>Placa base (ASRock H470M-HVS)</t>
  </si>
  <si>
    <t>restante</t>
  </si>
  <si>
    <t>Gabinete (Gear CyberForce)</t>
  </si>
  <si>
    <t>Fuente de alimentación (Cooler Master 500W)</t>
  </si>
  <si>
    <t>Para Miticagiones y contingecias</t>
  </si>
  <si>
    <t>Sistema operativo (Licencias OEM Windows 10 professional)</t>
  </si>
  <si>
    <t>Teclado y ratón (Logitech MK470 Wireless)</t>
  </si>
  <si>
    <t>Ganancias</t>
  </si>
  <si>
    <t>Monitor (HP LA240 24 pulgadas)</t>
  </si>
  <si>
    <t>Silla (Galax Gc-04)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</si>
</sst>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_);_(&quot;$&quot;* \(#,##0\);_(&quot;$&quot;* &quot;-&quot;_);_(@_)"/>
    <numFmt numFmtId="165" formatCode="&quot;$&quot;#,##0;[Red]&quot;$&quot;\-#,##0"/>
    <numFmt numFmtId="166" formatCode="[$$]#,##0"/>
    <numFmt numFmtId="167" formatCode="_ [$$-340A]* #,##0_ ;_ [$$-340A]* \-#,##0_ ;_ [$$-340A]* &quot;-&quot;??_ ;_ @_ 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Calibri"/>
    </font>
    <font/>
    <font>
      <b/>
      <sz val="11.0"/>
      <color rgb="FF3F3F3F"/>
      <name val="Calibri"/>
    </font>
    <font>
      <b/>
      <color theme="1"/>
      <name val="Arial"/>
    </font>
    <font>
      <sz val="11.0"/>
      <color theme="1"/>
      <name val="Arial"/>
    </font>
    <font>
      <sz val="10.0"/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EB9C"/>
        <bgColor rgb="FFFFEB9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2" numFmtId="3" xfId="0" applyAlignment="1" applyBorder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3" fillId="2" fontId="3" numFmtId="0" xfId="0" applyAlignment="1" applyBorder="1" applyFill="1" applyFont="1">
      <alignment horizontal="center" shrinkToFit="0" vertical="bottom" wrapText="1"/>
    </xf>
    <xf borderId="4" fillId="0" fontId="4" numFmtId="0" xfId="0" applyBorder="1" applyFont="1"/>
    <xf borderId="0" fillId="0" fontId="3" numFmtId="0" xfId="0" applyAlignment="1" applyFont="1">
      <alignment vertical="bottom"/>
    </xf>
    <xf borderId="5" fillId="0" fontId="4" numFmtId="0" xfId="0" applyBorder="1" applyFont="1"/>
    <xf borderId="1" fillId="3" fontId="5" numFmtId="0" xfId="0" applyAlignment="1" applyBorder="1" applyFill="1" applyFont="1">
      <alignment shrinkToFit="0" vertical="bottom" wrapText="1"/>
    </xf>
    <xf borderId="1" fillId="3" fontId="2" numFmtId="164" xfId="0" applyAlignment="1" applyBorder="1" applyFont="1" applyNumberFormat="1">
      <alignment horizontal="right" shrinkToFit="0" vertical="bottom" wrapText="1"/>
    </xf>
    <xf borderId="6" fillId="0" fontId="4" numFmtId="0" xfId="0" applyBorder="1" applyFont="1"/>
    <xf borderId="1" fillId="3" fontId="6" numFmtId="0" xfId="0" applyAlignment="1" applyBorder="1" applyFont="1">
      <alignment readingOrder="0" shrinkToFit="0" vertical="bottom" wrapText="0"/>
    </xf>
    <xf borderId="1" fillId="4" fontId="3" numFmtId="0" xfId="0" applyAlignment="1" applyBorder="1" applyFill="1" applyFont="1">
      <alignment shrinkToFit="0" vertical="bottom" wrapText="1"/>
    </xf>
    <xf borderId="1" fillId="4" fontId="3" numFmtId="164" xfId="0" applyAlignment="1" applyBorder="1" applyFont="1" applyNumberFormat="1">
      <alignment horizontal="right" shrinkToFit="0" vertical="bottom" wrapText="1"/>
    </xf>
    <xf borderId="0" fillId="0" fontId="5" numFmtId="0" xfId="0" applyAlignment="1" applyFont="1">
      <alignment shrinkToFit="0" vertical="bottom" wrapText="1"/>
    </xf>
    <xf borderId="0" fillId="0" fontId="2" numFmtId="164" xfId="0" applyAlignment="1" applyFont="1" applyNumberFormat="1">
      <alignment horizontal="right" shrinkToFit="0" vertical="bottom" wrapText="1"/>
    </xf>
    <xf borderId="1" fillId="3" fontId="5" numFmtId="0" xfId="0" applyAlignment="1" applyBorder="1" applyFont="1">
      <alignment readingOrder="0" shrinkToFit="0" vertical="bottom" wrapText="1"/>
    </xf>
    <xf borderId="1" fillId="3" fontId="5" numFmtId="165" xfId="0" applyAlignment="1" applyBorder="1" applyFont="1" applyNumberFormat="1">
      <alignment horizontal="right" shrinkToFit="0" vertical="bottom" wrapText="1"/>
    </xf>
    <xf borderId="1" fillId="4" fontId="3" numFmtId="165" xfId="0" applyAlignment="1" applyBorder="1" applyFont="1" applyNumberFormat="1">
      <alignment horizontal="right" shrinkToFit="0" vertical="bottom" wrapText="1"/>
    </xf>
    <xf borderId="0" fillId="0" fontId="1" numFmtId="166" xfId="0" applyFont="1" applyNumberFormat="1"/>
    <xf borderId="0" fillId="0" fontId="3" numFmtId="0" xfId="0" applyFont="1"/>
    <xf borderId="0" fillId="0" fontId="3" numFmtId="0" xfId="0" applyFont="1"/>
    <xf borderId="1" fillId="4" fontId="7" numFmtId="0" xfId="0" applyAlignment="1" applyBorder="1" applyFont="1">
      <alignment shrinkToFit="0" wrapText="1"/>
    </xf>
    <xf borderId="1" fillId="4" fontId="7" numFmtId="166" xfId="0" applyAlignment="1" applyBorder="1" applyFont="1" applyNumberFormat="1">
      <alignment shrinkToFit="0" wrapText="1"/>
    </xf>
    <xf borderId="1" fillId="4" fontId="7" numFmtId="0" xfId="0" applyAlignment="1" applyBorder="1" applyFont="1">
      <alignment shrinkToFit="0" vertical="bottom" wrapText="1"/>
    </xf>
    <xf borderId="1" fillId="4" fontId="7" numFmtId="166" xfId="0" applyAlignment="1" applyBorder="1" applyFont="1" applyNumberFormat="1">
      <alignment vertical="bottom"/>
    </xf>
    <xf borderId="1" fillId="0" fontId="2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wrapText="1"/>
    </xf>
    <xf borderId="1" fillId="4" fontId="7" numFmtId="0" xfId="0" applyAlignment="1" applyBorder="1" applyFont="1">
      <alignment horizontal="center" shrinkToFit="0" vertical="center" wrapText="1"/>
    </xf>
    <xf borderId="1" fillId="4" fontId="7" numFmtId="167" xfId="0" applyAlignment="1" applyBorder="1" applyFont="1" applyNumberFormat="1">
      <alignment shrinkToFit="0" wrapText="1"/>
    </xf>
    <xf borderId="1" fillId="3" fontId="3" numFmtId="0" xfId="0" applyAlignment="1" applyBorder="1" applyFont="1">
      <alignment vertical="bottom"/>
    </xf>
    <xf borderId="1" fillId="3" fontId="3" numFmtId="166" xfId="0" applyAlignment="1" applyBorder="1" applyFont="1" applyNumberFormat="1">
      <alignment horizontal="right" vertical="bottom"/>
    </xf>
    <xf borderId="0" fillId="0" fontId="1" numFmtId="0" xfId="0" applyAlignment="1" applyFont="1">
      <alignment horizontal="center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1" fillId="4" fontId="7" numFmtId="167" xfId="0" applyAlignment="1" applyBorder="1" applyFont="1" applyNumberFormat="1">
      <alignment readingOrder="0" shrinkToFit="0" wrapText="1"/>
    </xf>
    <xf borderId="1" fillId="4" fontId="1" numFmtId="167" xfId="0" applyBorder="1" applyFont="1" applyNumberFormat="1"/>
    <xf borderId="1" fillId="4" fontId="8" numFmtId="3" xfId="0" applyAlignment="1" applyBorder="1" applyFont="1" applyNumberFormat="1">
      <alignment horizontal="right" readingOrder="0" vertical="center"/>
    </xf>
    <xf borderId="0" fillId="0" fontId="1" numFmtId="167" xfId="0" applyFont="1" applyNumberFormat="1"/>
    <xf borderId="0" fillId="0" fontId="2" numFmtId="0" xfId="0" applyAlignment="1" applyFont="1">
      <alignment readingOrder="0" shrinkToFit="0" vertical="bottom" wrapText="0"/>
    </xf>
    <xf borderId="0" fillId="0" fontId="1" numFmtId="1" xfId="0" applyFont="1" applyNumberFormat="1"/>
    <xf borderId="1" fillId="4" fontId="7" numFmtId="166" xfId="0" applyAlignment="1" applyBorder="1" applyFont="1" applyNumberFormat="1">
      <alignment horizontal="right" shrinkToFit="0" wrapText="1"/>
    </xf>
    <xf borderId="0" fillId="0" fontId="2" numFmtId="0" xfId="0" applyAlignment="1" applyFont="1">
      <alignment shrinkToFit="0" vertical="bottom" wrapText="0"/>
    </xf>
    <xf borderId="1" fillId="0" fontId="9" numFmtId="3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3" width="17.5"/>
    <col customWidth="1" min="4" max="4" width="11.63"/>
    <col customWidth="1" min="6" max="6" width="31.38"/>
    <col customWidth="1" min="7" max="7" width="14.25"/>
    <col customWidth="1" min="8" max="8" width="22.0"/>
    <col customWidth="1" min="9" max="9" width="16.75"/>
    <col customWidth="1" min="10" max="10" width="45.63"/>
    <col customWidth="1" min="11" max="11" width="8.63"/>
  </cols>
  <sheetData>
    <row r="3">
      <c r="B3" s="1" t="s">
        <v>0</v>
      </c>
    </row>
    <row r="4">
      <c r="B4" s="2" t="s">
        <v>1</v>
      </c>
      <c r="C4" s="2" t="s">
        <v>2</v>
      </c>
      <c r="D4" s="2" t="s">
        <v>3</v>
      </c>
    </row>
    <row r="5">
      <c r="B5" s="3" t="s">
        <v>4</v>
      </c>
      <c r="C5" s="2" t="s">
        <v>5</v>
      </c>
      <c r="D5" s="4">
        <v>494137.28</v>
      </c>
      <c r="E5" s="5"/>
      <c r="F5" s="6" t="s">
        <v>6</v>
      </c>
      <c r="G5" s="7"/>
      <c r="H5" s="8"/>
      <c r="I5" s="8"/>
      <c r="J5" s="8"/>
    </row>
    <row r="6">
      <c r="B6" s="9"/>
      <c r="C6" s="2" t="s">
        <v>7</v>
      </c>
      <c r="D6" s="4">
        <v>317697.92</v>
      </c>
      <c r="E6" s="5"/>
      <c r="F6" s="10" t="s">
        <v>5</v>
      </c>
      <c r="G6" s="11">
        <f t="shared" ref="G6:G9" si="1">D5+D9+D13+D17+D21</f>
        <v>4168120.32</v>
      </c>
      <c r="H6" s="8"/>
    </row>
    <row r="7">
      <c r="B7" s="9"/>
      <c r="C7" s="2" t="s">
        <v>8</v>
      </c>
      <c r="D7" s="4">
        <v>282440.64</v>
      </c>
      <c r="E7" s="5"/>
      <c r="F7" s="10" t="s">
        <v>9</v>
      </c>
      <c r="G7" s="11">
        <f t="shared" si="1"/>
        <v>2762243.84</v>
      </c>
      <c r="H7" s="8"/>
    </row>
    <row r="8">
      <c r="B8" s="12"/>
      <c r="C8" s="2" t="s">
        <v>10</v>
      </c>
      <c r="D8" s="4">
        <v>329475.84</v>
      </c>
      <c r="E8" s="5"/>
      <c r="F8" s="10" t="s">
        <v>8</v>
      </c>
      <c r="G8" s="11">
        <f t="shared" si="1"/>
        <v>888092.64</v>
      </c>
      <c r="H8" s="8"/>
    </row>
    <row r="9">
      <c r="B9" s="3" t="s">
        <v>11</v>
      </c>
      <c r="C9" s="2" t="s">
        <v>5</v>
      </c>
      <c r="D9" s="4">
        <v>934519.04</v>
      </c>
      <c r="E9" s="5"/>
      <c r="F9" s="13" t="s">
        <v>10</v>
      </c>
      <c r="G9" s="11">
        <f t="shared" si="1"/>
        <v>2320116.48</v>
      </c>
      <c r="H9" s="8"/>
    </row>
    <row r="10">
      <c r="B10" s="9"/>
      <c r="C10" s="2" t="s">
        <v>7</v>
      </c>
      <c r="D10" s="4">
        <v>550321.92</v>
      </c>
      <c r="E10" s="5"/>
      <c r="F10" s="14" t="s">
        <v>12</v>
      </c>
      <c r="G10" s="15">
        <f>SUM(G6:G9)</f>
        <v>10138573.28</v>
      </c>
      <c r="H10" s="8"/>
    </row>
    <row r="11">
      <c r="B11" s="9"/>
      <c r="C11" s="2" t="s">
        <v>8</v>
      </c>
      <c r="D11" s="4">
        <v>118176.0</v>
      </c>
      <c r="E11" s="5"/>
      <c r="F11" s="16"/>
      <c r="G11" s="17"/>
      <c r="H11" s="8"/>
    </row>
    <row r="12">
      <c r="B12" s="12"/>
      <c r="C12" s="2" t="s">
        <v>10</v>
      </c>
      <c r="D12" s="4">
        <v>26192.64</v>
      </c>
      <c r="E12" s="5"/>
      <c r="F12" s="6" t="s">
        <v>13</v>
      </c>
      <c r="G12" s="7"/>
      <c r="H12" s="8"/>
    </row>
    <row r="13">
      <c r="B13" s="3" t="s">
        <v>14</v>
      </c>
      <c r="C13" s="2" t="s">
        <v>5</v>
      </c>
      <c r="D13" s="4">
        <v>2325960.0</v>
      </c>
      <c r="E13" s="5"/>
      <c r="F13" s="18" t="s">
        <v>4</v>
      </c>
      <c r="G13" s="19">
        <f>SUM(D5:D8)</f>
        <v>1423751.68</v>
      </c>
      <c r="H13" s="8"/>
    </row>
    <row r="14">
      <c r="B14" s="9"/>
      <c r="C14" s="2" t="s">
        <v>7</v>
      </c>
      <c r="D14" s="4">
        <v>1711448.0</v>
      </c>
      <c r="E14" s="5"/>
      <c r="F14" s="18" t="s">
        <v>11</v>
      </c>
      <c r="G14" s="19">
        <f>SUM(D9:D12)</f>
        <v>1629209.6</v>
      </c>
      <c r="H14" s="8"/>
      <c r="I14" s="8"/>
      <c r="J14" s="8"/>
    </row>
    <row r="15">
      <c r="B15" s="9"/>
      <c r="C15" s="2" t="s">
        <v>8</v>
      </c>
      <c r="D15" s="4">
        <v>29544.0</v>
      </c>
      <c r="E15" s="5"/>
      <c r="F15" s="18" t="s">
        <v>14</v>
      </c>
      <c r="G15" s="19">
        <f>SUM(D13:D16)</f>
        <v>5841848</v>
      </c>
    </row>
    <row r="16">
      <c r="B16" s="12"/>
      <c r="C16" s="2" t="s">
        <v>10</v>
      </c>
      <c r="D16" s="4">
        <v>1774896.0</v>
      </c>
      <c r="E16" s="5"/>
      <c r="F16" s="18" t="s">
        <v>15</v>
      </c>
      <c r="G16" s="19">
        <f>SUM(D17:D20)</f>
        <v>444368</v>
      </c>
    </row>
    <row r="17">
      <c r="B17" s="3" t="s">
        <v>15</v>
      </c>
      <c r="C17" s="2" t="s">
        <v>5</v>
      </c>
      <c r="D17" s="4">
        <v>51688.0</v>
      </c>
      <c r="E17" s="5"/>
      <c r="F17" s="18" t="s">
        <v>16</v>
      </c>
      <c r="G17" s="19">
        <f>SUM(D21:D24)</f>
        <v>799396</v>
      </c>
      <c r="J17" s="5"/>
    </row>
    <row r="18">
      <c r="B18" s="9"/>
      <c r="C18" s="2" t="s">
        <v>7</v>
      </c>
      <c r="D18" s="4">
        <v>33232.0</v>
      </c>
      <c r="E18" s="5"/>
      <c r="F18" s="14" t="s">
        <v>17</v>
      </c>
      <c r="G18" s="20">
        <f>SUM(G13:G17)</f>
        <v>10138573.28</v>
      </c>
      <c r="J18" s="5"/>
    </row>
    <row r="19">
      <c r="B19" s="9"/>
      <c r="C19" s="2" t="s">
        <v>8</v>
      </c>
      <c r="D19" s="4">
        <v>324984.0</v>
      </c>
      <c r="E19" s="5"/>
      <c r="I19" s="21">
        <f>I22+I23</f>
        <v>2045522</v>
      </c>
      <c r="J19" s="5"/>
    </row>
    <row r="20">
      <c r="B20" s="12"/>
      <c r="C20" s="2" t="s">
        <v>10</v>
      </c>
      <c r="D20" s="4">
        <v>34464.0</v>
      </c>
      <c r="E20" s="5"/>
      <c r="J20" s="5"/>
    </row>
    <row r="21">
      <c r="B21" s="3" t="s">
        <v>16</v>
      </c>
      <c r="C21" s="2" t="s">
        <v>5</v>
      </c>
      <c r="D21" s="4">
        <v>361816.0</v>
      </c>
      <c r="E21" s="5"/>
      <c r="H21" s="22"/>
      <c r="I21" s="22"/>
      <c r="J21" s="23"/>
      <c r="K21" s="22"/>
      <c r="L21" s="22"/>
    </row>
    <row r="22">
      <c r="B22" s="9"/>
      <c r="C22" s="2" t="s">
        <v>7</v>
      </c>
      <c r="D22" s="4">
        <v>149544.0</v>
      </c>
      <c r="E22" s="5"/>
      <c r="H22" s="24" t="s">
        <v>18</v>
      </c>
      <c r="I22" s="25">
        <f>K36*4</f>
        <v>1937852</v>
      </c>
      <c r="J22" s="23"/>
      <c r="K22" s="22"/>
      <c r="L22" s="22"/>
    </row>
    <row r="23">
      <c r="B23" s="9"/>
      <c r="C23" s="2" t="s">
        <v>8</v>
      </c>
      <c r="D23" s="4">
        <v>132948.0</v>
      </c>
      <c r="E23" s="5"/>
      <c r="H23" s="26" t="s">
        <v>19</v>
      </c>
      <c r="I23" s="27">
        <v>107670.0</v>
      </c>
      <c r="J23" s="23"/>
      <c r="K23" s="22"/>
      <c r="L23" s="22"/>
    </row>
    <row r="24">
      <c r="B24" s="12"/>
      <c r="C24" s="2" t="s">
        <v>10</v>
      </c>
      <c r="D24" s="4">
        <v>155088.0</v>
      </c>
      <c r="E24" s="5"/>
      <c r="H24" s="22"/>
      <c r="I24" s="22"/>
      <c r="J24" s="23"/>
      <c r="K24" s="22"/>
      <c r="L24" s="22"/>
    </row>
    <row r="25">
      <c r="B25" s="2" t="s">
        <v>20</v>
      </c>
      <c r="C25" s="28"/>
      <c r="D25" s="4">
        <f>SUM(D5:D24)</f>
        <v>10138573.28</v>
      </c>
      <c r="H25" s="22"/>
      <c r="I25" s="22"/>
      <c r="J25" s="29" t="s">
        <v>21</v>
      </c>
      <c r="K25" s="29" t="s">
        <v>22</v>
      </c>
      <c r="L25" s="22"/>
    </row>
    <row r="26">
      <c r="F26" s="30" t="s">
        <v>23</v>
      </c>
      <c r="G26" s="31">
        <f>G18+I22+I23</f>
        <v>12184095.28</v>
      </c>
      <c r="H26" s="22"/>
      <c r="I26" s="22"/>
      <c r="J26" s="32" t="s">
        <v>24</v>
      </c>
      <c r="K26" s="33">
        <v>106493.0</v>
      </c>
      <c r="L26" s="22"/>
    </row>
    <row r="27">
      <c r="F27" s="34"/>
      <c r="H27" s="22"/>
      <c r="I27" s="22"/>
      <c r="J27" s="32" t="s">
        <v>25</v>
      </c>
      <c r="K27" s="33">
        <v>14500.0</v>
      </c>
      <c r="L27" s="22"/>
    </row>
    <row r="28">
      <c r="F28" s="35" t="s">
        <v>26</v>
      </c>
      <c r="G28" s="36">
        <v>2.0E7</v>
      </c>
      <c r="H28" s="22"/>
      <c r="I28" s="22"/>
      <c r="J28" s="32" t="s">
        <v>27</v>
      </c>
      <c r="K28" s="33">
        <v>47900.0</v>
      </c>
      <c r="L28" s="22"/>
    </row>
    <row r="29">
      <c r="F29" s="34"/>
      <c r="H29" s="22"/>
      <c r="I29" s="22"/>
      <c r="J29" s="32" t="s">
        <v>28</v>
      </c>
      <c r="K29" s="33">
        <v>59900.0</v>
      </c>
      <c r="L29" s="22"/>
    </row>
    <row r="30">
      <c r="F30" s="35" t="s">
        <v>29</v>
      </c>
      <c r="G30" s="37">
        <f>G28-G26</f>
        <v>7815904.72</v>
      </c>
      <c r="H30" s="22"/>
      <c r="I30" s="22"/>
      <c r="J30" s="32" t="s">
        <v>30</v>
      </c>
      <c r="K30" s="33">
        <v>23990.0</v>
      </c>
      <c r="L30" s="22"/>
    </row>
    <row r="31">
      <c r="F31" s="34"/>
      <c r="H31" s="22"/>
      <c r="I31" s="22"/>
      <c r="J31" s="32" t="s">
        <v>31</v>
      </c>
      <c r="K31" s="33">
        <v>29900.0</v>
      </c>
      <c r="L31" s="22"/>
    </row>
    <row r="32">
      <c r="F32" s="35" t="s">
        <v>32</v>
      </c>
      <c r="G32" s="38">
        <v>4619140.169</v>
      </c>
      <c r="I32" s="22"/>
      <c r="J32" s="32" t="s">
        <v>33</v>
      </c>
      <c r="K32" s="33">
        <v>9990.0</v>
      </c>
      <c r="L32" s="22"/>
    </row>
    <row r="33">
      <c r="J33" s="32" t="s">
        <v>34</v>
      </c>
      <c r="K33" s="33">
        <v>39990.0</v>
      </c>
    </row>
    <row r="34">
      <c r="F34" s="1" t="s">
        <v>35</v>
      </c>
      <c r="G34" s="39">
        <f>G30-G32</f>
        <v>3196764.551</v>
      </c>
      <c r="J34" s="32" t="s">
        <v>36</v>
      </c>
      <c r="K34" s="33">
        <v>52800.0</v>
      </c>
    </row>
    <row r="35">
      <c r="J35" s="32" t="s">
        <v>37</v>
      </c>
      <c r="K35" s="33">
        <v>99000.0</v>
      </c>
    </row>
    <row r="36">
      <c r="B36" s="40"/>
      <c r="C36" s="40"/>
      <c r="D36" s="40"/>
      <c r="E36" s="40"/>
      <c r="G36" s="41"/>
      <c r="J36" s="24" t="s">
        <v>3</v>
      </c>
      <c r="K36" s="42">
        <f>SUM(K26:K35)</f>
        <v>484463</v>
      </c>
    </row>
    <row r="37">
      <c r="B37" s="40"/>
      <c r="C37" s="40"/>
      <c r="D37" s="40"/>
      <c r="E37" s="5"/>
      <c r="J37" s="5"/>
    </row>
    <row r="38">
      <c r="B38" s="43"/>
      <c r="C38" s="43"/>
      <c r="D38" s="40"/>
      <c r="E38" s="5"/>
    </row>
    <row r="39">
      <c r="B39" s="43"/>
      <c r="C39" s="43"/>
      <c r="D39" s="40"/>
      <c r="E39" s="5"/>
    </row>
    <row r="40">
      <c r="B40" s="43"/>
      <c r="C40" s="43"/>
      <c r="D40" s="40"/>
      <c r="E40" s="5"/>
      <c r="F40" s="44">
        <v>4700000.0</v>
      </c>
    </row>
    <row r="41">
      <c r="B41" s="43"/>
      <c r="C41" s="40"/>
      <c r="D41" s="40"/>
      <c r="E41" s="5"/>
      <c r="F41" s="44">
        <v>1.13E7</v>
      </c>
    </row>
    <row r="42">
      <c r="B42" s="43"/>
      <c r="C42" s="43"/>
      <c r="D42" s="40"/>
      <c r="E42" s="5"/>
      <c r="F42" s="44">
        <v>4000000.0</v>
      </c>
    </row>
    <row r="43">
      <c r="B43" s="43"/>
      <c r="C43" s="43"/>
      <c r="D43" s="40"/>
      <c r="E43" s="5"/>
    </row>
    <row r="44">
      <c r="B44" s="43"/>
      <c r="C44" s="43"/>
      <c r="D44" s="40"/>
      <c r="E44" s="5"/>
    </row>
    <row r="45">
      <c r="B45" s="43"/>
      <c r="C45" s="40"/>
      <c r="D45" s="40"/>
      <c r="E45" s="5"/>
    </row>
    <row r="46">
      <c r="B46" s="43"/>
      <c r="C46" s="43"/>
      <c r="D46" s="40"/>
      <c r="E46" s="5"/>
    </row>
    <row r="47">
      <c r="B47" s="43"/>
      <c r="C47" s="43"/>
      <c r="D47" s="40"/>
      <c r="E47" s="5"/>
    </row>
    <row r="48">
      <c r="B48" s="43"/>
      <c r="C48" s="43"/>
      <c r="D48" s="40"/>
      <c r="E48" s="5"/>
    </row>
    <row r="49">
      <c r="B49" s="43"/>
      <c r="C49" s="40"/>
      <c r="D49" s="40"/>
      <c r="E49" s="5"/>
    </row>
    <row r="50">
      <c r="B50" s="43"/>
      <c r="C50" s="43"/>
      <c r="D50" s="40"/>
      <c r="E50" s="5"/>
    </row>
    <row r="51">
      <c r="B51" s="43"/>
      <c r="C51" s="43"/>
      <c r="D51" s="40"/>
      <c r="E51" s="5"/>
    </row>
    <row r="52">
      <c r="B52" s="43"/>
      <c r="C52" s="43"/>
      <c r="D52" s="40"/>
      <c r="E52" s="5"/>
    </row>
    <row r="53">
      <c r="B53" s="43"/>
      <c r="C53" s="40"/>
      <c r="D53" s="40"/>
      <c r="E53" s="5"/>
    </row>
    <row r="54">
      <c r="B54" s="43"/>
      <c r="C54" s="43"/>
      <c r="D54" s="40"/>
      <c r="E54" s="5"/>
    </row>
    <row r="55">
      <c r="B55" s="43"/>
      <c r="C55" s="43"/>
      <c r="D55" s="40"/>
      <c r="E55" s="5"/>
    </row>
    <row r="56">
      <c r="B56" s="43"/>
      <c r="C56" s="43"/>
      <c r="D56" s="40"/>
      <c r="E56" s="5"/>
    </row>
    <row r="57">
      <c r="B57" s="40"/>
      <c r="C57" s="43"/>
      <c r="D57" s="43"/>
      <c r="E57" s="5"/>
    </row>
  </sheetData>
  <mergeCells count="7">
    <mergeCell ref="B5:B8"/>
    <mergeCell ref="F5:G5"/>
    <mergeCell ref="B9:B12"/>
    <mergeCell ref="F12:G12"/>
    <mergeCell ref="B13:B16"/>
    <mergeCell ref="B17:B20"/>
    <mergeCell ref="B21:B24"/>
  </mergeCells>
  <drawing r:id="rId1"/>
</worksheet>
</file>