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eenMarket" sheetId="1" r:id="rId4"/>
  </sheets>
  <definedNames/>
  <calcPr/>
  <extLst>
    <ext uri="GoogleSheetsCustomDataVersion2">
      <go:sheetsCustomData xmlns:go="http://customooxmlschemas.google.com/" r:id="rId5" roundtripDataChecksum="APC5oT2y0tzT3h33WwuebOIjd9XTfl+giufvsOQupjE="/>
    </ext>
  </extLst>
</workbook>
</file>

<file path=xl/sharedStrings.xml><?xml version="1.0" encoding="utf-8"?>
<sst xmlns="http://schemas.openxmlformats.org/spreadsheetml/2006/main" count="108" uniqueCount="94">
  <si>
    <t>DIAS</t>
  </si>
  <si>
    <t>Horas por Actividad o Entregable</t>
  </si>
  <si>
    <t>Ciclo 1: Fase de Planificación y Ánalisis</t>
  </si>
  <si>
    <t>JD</t>
  </si>
  <si>
    <t>IS</t>
  </si>
  <si>
    <t>QA</t>
  </si>
  <si>
    <t>DF</t>
  </si>
  <si>
    <t>SIGLA</t>
  </si>
  <si>
    <t>ROL</t>
  </si>
  <si>
    <t>NOMBRE</t>
  </si>
  <si>
    <t>VALOR HH</t>
  </si>
  <si>
    <t>Fase de Planificación y Analisís</t>
  </si>
  <si>
    <t>Fase de Diseño</t>
  </si>
  <si>
    <t>Fase de Desarrollo</t>
  </si>
  <si>
    <t>Fase de Pruebas</t>
  </si>
  <si>
    <t>Fase de Cierre</t>
  </si>
  <si>
    <t>Organización del equipo</t>
  </si>
  <si>
    <t>Jefe de proyecto/Diseñador</t>
  </si>
  <si>
    <t>Juan Pablo Herrera</t>
  </si>
  <si>
    <t>Establecer el Equipo de Trabajo y Roles</t>
  </si>
  <si>
    <t>Ingeniero en Software</t>
  </si>
  <si>
    <t>Matias Arteaga</t>
  </si>
  <si>
    <t>Kick Off</t>
  </si>
  <si>
    <t>Dante Ruiz</t>
  </si>
  <si>
    <t>Acta de Constitución</t>
  </si>
  <si>
    <t>Desarrollador FullStack</t>
  </si>
  <si>
    <t>Franco Olave</t>
  </si>
  <si>
    <t>Informe ERS</t>
  </si>
  <si>
    <t>Dirección de Proyecto</t>
  </si>
  <si>
    <t>Identificación Inicial de Riesgos</t>
  </si>
  <si>
    <t>Documento de Análisis de Riesgos Inicial</t>
  </si>
  <si>
    <t>Ciclo 2: Fase de Diseño</t>
  </si>
  <si>
    <t>Mockaps</t>
  </si>
  <si>
    <t>COSTO POR FASE</t>
  </si>
  <si>
    <t>Componentes</t>
  </si>
  <si>
    <t>Precio</t>
  </si>
  <si>
    <t>Diagrama casos de uso</t>
  </si>
  <si>
    <t>Precio total PC</t>
  </si>
  <si>
    <t>Procesador (Intel Core i3 10100)</t>
  </si>
  <si>
    <t>Especificacion de casos de uso</t>
  </si>
  <si>
    <t>Hosting + Dominio 3 años</t>
  </si>
  <si>
    <t>Memoria Ram (Crucial 1x8GB Ddr4-2666)</t>
  </si>
  <si>
    <t>Diagrama de actividades</t>
  </si>
  <si>
    <t>Almacenamiento (Western Digital 1Tb)</t>
  </si>
  <si>
    <t>Diagrama de secuencias</t>
  </si>
  <si>
    <t>Placa base (ASRock H470M-HVS)</t>
  </si>
  <si>
    <t>Diagrama de clases</t>
  </si>
  <si>
    <t>Gabinete (Gear CyberForce)</t>
  </si>
  <si>
    <t>Diagrama de componentes</t>
  </si>
  <si>
    <t>TOTAL HH FASES</t>
  </si>
  <si>
    <t>Fuente de alimentación (Cooler Master 500W)</t>
  </si>
  <si>
    <t>Diagrama de paquetes</t>
  </si>
  <si>
    <t>Sistema operativo (Licencias OEM Windows 10 professional)</t>
  </si>
  <si>
    <t>Diagrama de Despliegue</t>
  </si>
  <si>
    <t>Teclado y ratón (Logitech MK470 Wireless)</t>
  </si>
  <si>
    <t>Diagrama de base de datos</t>
  </si>
  <si>
    <t>Monitor (HP LA240 24 pulgadas)</t>
  </si>
  <si>
    <t>Diagrama de Procesos (BPM)</t>
  </si>
  <si>
    <t>COSTO POR ROL</t>
  </si>
  <si>
    <t>Silla (Galax Gc-04)</t>
  </si>
  <si>
    <t>Revisión de Riesgos de Diseño</t>
  </si>
  <si>
    <t>Total</t>
  </si>
  <si>
    <t>Actualización del Documento de Riesgos</t>
  </si>
  <si>
    <t>Ciclo 3: Fase de Desarrollo</t>
  </si>
  <si>
    <t>Implementación del ambiente de desarrollo</t>
  </si>
  <si>
    <t>Desarrollo de Funcionalidades</t>
  </si>
  <si>
    <t>TOTAL  por Rol</t>
  </si>
  <si>
    <t>Integración Continua</t>
  </si>
  <si>
    <t>Costo total proyecto</t>
  </si>
  <si>
    <t>Integracion del Sistema</t>
  </si>
  <si>
    <t>Monitoreo de Riesgos Técnicos</t>
  </si>
  <si>
    <t>Pruebas de Riesgos</t>
  </si>
  <si>
    <t>Integración de Ciencia de datos</t>
  </si>
  <si>
    <t>Ciclo 4: Fase de Pruebas</t>
  </si>
  <si>
    <t>Pruebas funcionales</t>
  </si>
  <si>
    <t>Pruebas de Integración</t>
  </si>
  <si>
    <t>Pruebas Unitarias por componente</t>
  </si>
  <si>
    <t>Pruebas con Usuarios</t>
  </si>
  <si>
    <t>Pruebas de integración Final</t>
  </si>
  <si>
    <t>Evaluación de Riesgos de Pruebas</t>
  </si>
  <si>
    <t>Ciclo 5: Fase de Implementación y Cierre</t>
  </si>
  <si>
    <t>Capacitación al personal</t>
  </si>
  <si>
    <t>Acta de cierre</t>
  </si>
  <si>
    <t>Informe de cierre de Proyecto</t>
  </si>
  <si>
    <t>Documentación de Lecciones Aprendidas</t>
  </si>
  <si>
    <t>Revisión Final de Riesgos</t>
  </si>
  <si>
    <t>Informe de Riesgos Residuales</t>
  </si>
  <si>
    <t>Dias ocupados</t>
  </si>
  <si>
    <t>Dias Sobrantes</t>
  </si>
  <si>
    <t>total de dias</t>
  </si>
  <si>
    <t>fin de semana</t>
  </si>
  <si>
    <t>dias restantes</t>
  </si>
  <si>
    <t>feriados</t>
  </si>
  <si>
    <t>Dias de trabajo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</si>
</sst>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[$$-340A]* #,##0_ ;_ [$$-340A]* \-#,##0_ ;_ [$$-340A]* &quot;-&quot;??_ ;_ @_ "/>
    <numFmt numFmtId="165" formatCode="[$$]#,##0"/>
  </numFmts>
  <fonts count="10">
    <font>
      <sz val="11.0"/>
      <color theme="1"/>
      <name val="Calibri"/>
      <scheme val="minor"/>
    </font>
    <font>
      <sz val="11.0"/>
      <color theme="1"/>
      <name val="Arial"/>
    </font>
    <font/>
    <font>
      <b/>
      <sz val="11.0"/>
      <color theme="1"/>
      <name val="Arial"/>
    </font>
    <font>
      <color theme="1"/>
      <name val="Calibri"/>
      <scheme val="minor"/>
    </font>
    <font>
      <sz val="11.0"/>
      <color theme="1"/>
      <name val="Calibri"/>
    </font>
    <font>
      <b/>
      <sz val="11.0"/>
      <color rgb="FF000000"/>
      <name val="Arial"/>
    </font>
    <font>
      <b/>
      <sz val="11.0"/>
      <color rgb="FF3F3F3F"/>
      <name val="Calibri"/>
    </font>
    <font>
      <color theme="1"/>
      <name val="Arial"/>
    </font>
    <font>
      <b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BFBFBF"/>
        <bgColor rgb="FFBFBFBF"/>
      </patternFill>
    </fill>
    <fill>
      <patternFill patternType="solid">
        <fgColor rgb="FFE7E6E6"/>
        <bgColor rgb="FFE7E6E6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FEB9C"/>
        <bgColor rgb="FFFFEB9C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/>
      <bottom style="thin">
        <color rgb="FF3F3F3F"/>
      </bottom>
    </border>
    <border>
      <left/>
      <right style="thin">
        <color rgb="FF3F3F3F"/>
      </right>
      <top/>
      <bottom style="thin">
        <color rgb="FF3F3F3F"/>
      </bottom>
    </border>
    <border>
      <left style="thin">
        <color rgb="FF3F3F3F"/>
      </left>
      <right style="thin">
        <color rgb="FF3F3F3F"/>
      </right>
      <top/>
    </border>
    <border>
      <left/>
      <right style="thin">
        <color rgb="FF3F3F3F"/>
      </right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2" fontId="3" numFmtId="0" xfId="0" applyAlignment="1" applyBorder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1" fillId="3" fontId="5" numFmtId="0" xfId="0" applyAlignment="1" applyBorder="1" applyFill="1" applyFont="1">
      <alignment horizontal="center"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ill="1" applyFont="1">
      <alignment horizontal="left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6" fillId="5" fontId="7" numFmtId="0" xfId="0" applyAlignment="1" applyBorder="1" applyFill="1" applyFont="1">
      <alignment horizontal="center" readingOrder="0" shrinkToFit="0" vertical="center" wrapText="1"/>
    </xf>
    <xf borderId="7" fillId="5" fontId="7" numFmtId="0" xfId="0" applyAlignment="1" applyBorder="1" applyFont="1">
      <alignment horizontal="left" readingOrder="0" shrinkToFit="0" vertical="center" wrapText="1"/>
    </xf>
    <xf borderId="7" fillId="5" fontId="7" numFmtId="0" xfId="0" applyAlignment="1" applyBorder="1" applyFont="1">
      <alignment horizontal="left" shrinkToFit="0" vertical="center" wrapText="1"/>
    </xf>
    <xf borderId="7" fillId="5" fontId="7" numFmtId="164" xfId="0" applyAlignment="1" applyBorder="1" applyFont="1" applyNumberFormat="1">
      <alignment horizontal="left" readingOrder="0" shrinkToFit="0" vertical="center" wrapText="1"/>
    </xf>
    <xf borderId="7" fillId="5" fontId="5" numFmtId="164" xfId="0" applyAlignment="1" applyBorder="1" applyFont="1" applyNumberFormat="1">
      <alignment horizontal="left" shrinkToFit="0" vertical="center" wrapText="1"/>
    </xf>
    <xf borderId="8" fillId="5" fontId="7" numFmtId="0" xfId="0" applyAlignment="1" applyBorder="1" applyFont="1">
      <alignment horizontal="center" readingOrder="0" shrinkToFit="0" vertical="center" wrapText="1"/>
    </xf>
    <xf borderId="9" fillId="5" fontId="7" numFmtId="0" xfId="0" applyAlignment="1" applyBorder="1" applyFont="1">
      <alignment horizontal="left" readingOrder="0" shrinkToFit="0" vertical="center" wrapText="1"/>
    </xf>
    <xf borderId="9" fillId="5" fontId="7" numFmtId="164" xfId="0" applyAlignment="1" applyBorder="1" applyFont="1" applyNumberFormat="1">
      <alignment horizontal="left" readingOrder="0" shrinkToFit="0" vertical="center" wrapText="1"/>
    </xf>
    <xf borderId="9" fillId="5" fontId="5" numFmtId="164" xfId="0" applyAlignment="1" applyBorder="1" applyFont="1" applyNumberFormat="1">
      <alignment horizontal="left" shrinkToFit="0" vertical="center" wrapText="1"/>
    </xf>
    <xf borderId="1" fillId="6" fontId="7" numFmtId="0" xfId="0" applyAlignment="1" applyBorder="1" applyFill="1" applyFont="1">
      <alignment horizontal="center" readingOrder="0" shrinkToFit="0" vertical="center" wrapText="1"/>
    </xf>
    <xf borderId="1" fillId="6" fontId="7" numFmtId="0" xfId="0" applyAlignment="1" applyBorder="1" applyFont="1">
      <alignment horizontal="left" readingOrder="0" shrinkToFit="0" vertical="center" wrapText="1"/>
    </xf>
    <xf borderId="1" fillId="6" fontId="7" numFmtId="164" xfId="0" applyAlignment="1" applyBorder="1" applyFont="1" applyNumberFormat="1">
      <alignment horizontal="left" readingOrder="0" shrinkToFit="0" vertical="center" wrapText="1"/>
    </xf>
    <xf borderId="1" fillId="6" fontId="5" numFmtId="164" xfId="0" applyAlignment="1" applyBorder="1" applyFont="1" applyNumberFormat="1">
      <alignment horizontal="left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7" numFmtId="164" xfId="0" applyAlignment="1" applyFont="1" applyNumberFormat="1">
      <alignment horizontal="left" readingOrder="0" shrinkToFit="0" vertical="center" wrapText="1"/>
    </xf>
    <xf borderId="0" fillId="0" fontId="5" numFmtId="164" xfId="0" applyAlignment="1" applyFont="1" applyNumberFormat="1">
      <alignment horizontal="left" shrinkToFit="0" vertical="center" wrapText="1"/>
    </xf>
    <xf borderId="1" fillId="4" fontId="6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7" numFmtId="164" xfId="0" applyAlignment="1" applyFont="1" applyNumberFormat="1">
      <alignment horizontal="left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left" readingOrder="0" shrinkToFit="0" vertical="center" wrapText="1"/>
    </xf>
    <xf borderId="1" fillId="4" fontId="3" numFmtId="0" xfId="0" applyAlignment="1" applyBorder="1" applyFont="1">
      <alignment horizontal="left" readingOrder="0" shrinkToFit="0" vertical="center" wrapText="1"/>
    </xf>
    <xf borderId="1" fillId="5" fontId="7" numFmtId="0" xfId="0" applyAlignment="1" applyBorder="1" applyFont="1">
      <alignment horizontal="left" readingOrder="0" shrinkToFit="0" vertical="center" wrapText="1"/>
    </xf>
    <xf borderId="1" fillId="5" fontId="7" numFmtId="164" xfId="0" applyAlignment="1" applyBorder="1" applyFont="1" applyNumberFormat="1">
      <alignment horizontal="left" shrinkToFit="0" vertical="center" wrapText="1"/>
    </xf>
    <xf borderId="1" fillId="7" fontId="1" numFmtId="0" xfId="0" applyAlignment="1" applyBorder="1" applyFill="1" applyFont="1">
      <alignment horizontal="left" readingOrder="0" shrinkToFit="0" vertical="center" wrapText="1"/>
    </xf>
    <xf borderId="1" fillId="7" fontId="1" numFmtId="165" xfId="0" applyAlignment="1" applyBorder="1" applyFont="1" applyNumberFormat="1">
      <alignment horizontal="left" shrinkToFit="0" vertical="center" wrapText="1"/>
    </xf>
    <xf borderId="1" fillId="5" fontId="4" numFmtId="0" xfId="0" applyAlignment="1" applyBorder="1" applyFont="1">
      <alignment readingOrder="0"/>
    </xf>
    <xf borderId="1" fillId="5" fontId="4" numFmtId="165" xfId="0" applyAlignment="1" applyBorder="1" applyFont="1" applyNumberFormat="1">
      <alignment readingOrder="0"/>
    </xf>
    <xf borderId="1" fillId="5" fontId="7" numFmtId="0" xfId="0" applyAlignment="1" applyBorder="1" applyFont="1">
      <alignment horizontal="left" shrinkToFit="0" vertical="center" wrapText="1"/>
    </xf>
    <xf borderId="1" fillId="7" fontId="8" numFmtId="0" xfId="0" applyAlignment="1" applyBorder="1" applyFont="1">
      <alignment readingOrder="0" shrinkToFit="0" vertical="bottom" wrapText="1"/>
    </xf>
    <xf borderId="1" fillId="7" fontId="1" numFmtId="165" xfId="0" applyAlignment="1" applyBorder="1" applyFont="1" applyNumberFormat="1">
      <alignment horizontal="left" readingOrder="0" vertical="bottom"/>
    </xf>
    <xf borderId="1" fillId="7" fontId="5" numFmtId="0" xfId="0" applyAlignment="1" applyBorder="1" applyFont="1">
      <alignment horizontal="left" shrinkToFit="0" vertical="center" wrapText="1"/>
    </xf>
    <xf borderId="1" fillId="7" fontId="5" numFmtId="164" xfId="0" applyAlignment="1" applyBorder="1" applyFont="1" applyNumberFormat="1">
      <alignment horizontal="left" shrinkToFit="0" vertical="center" wrapText="1"/>
    </xf>
    <xf borderId="0" fillId="0" fontId="5" numFmtId="0" xfId="0" applyAlignment="1" applyFont="1">
      <alignment horizontal="left" shrinkToFit="0" vertical="center" wrapText="1"/>
    </xf>
    <xf borderId="1" fillId="7" fontId="1" numFmtId="165" xfId="0" applyAlignment="1" applyBorder="1" applyFont="1" applyNumberFormat="1">
      <alignment horizontal="right" shrinkToFit="0" vertical="center" wrapText="1"/>
    </xf>
    <xf borderId="10" fillId="4" fontId="3" numFmtId="0" xfId="0" applyAlignment="1" applyBorder="1" applyFont="1">
      <alignment horizontal="left" readingOrder="0" shrinkToFit="0" vertical="center" wrapText="1"/>
    </xf>
    <xf borderId="11" fillId="4" fontId="3" numFmtId="0" xfId="0" applyAlignment="1" applyBorder="1" applyFont="1">
      <alignment horizontal="left" readingOrder="0" shrinkToFit="0" vertical="center" wrapText="1"/>
    </xf>
    <xf borderId="1" fillId="7" fontId="1" numFmtId="164" xfId="0" applyAlignment="1" applyBorder="1" applyFont="1" applyNumberFormat="1">
      <alignment horizontal="left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12" fillId="4" fontId="6" numFmtId="0" xfId="0" applyAlignment="1" applyBorder="1" applyFont="1">
      <alignment horizontal="left" readingOrder="0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13" fillId="2" fontId="3" numFmtId="0" xfId="0" applyAlignment="1" applyBorder="1" applyFont="1">
      <alignment horizontal="left" readingOrder="0" shrinkToFit="0" vertical="center" wrapText="1"/>
    </xf>
    <xf borderId="1" fillId="8" fontId="9" numFmtId="0" xfId="0" applyAlignment="1" applyBorder="1" applyFill="1" applyFont="1">
      <alignment readingOrder="0"/>
    </xf>
    <xf borderId="1" fillId="8" fontId="3" numFmtId="0" xfId="0" applyAlignment="1" applyBorder="1" applyFont="1">
      <alignment horizontal="center" readingOrder="0" shrinkToFit="0" vertical="center" wrapText="1"/>
    </xf>
    <xf borderId="1" fillId="9" fontId="9" numFmtId="0" xfId="0" applyAlignment="1" applyBorder="1" applyFill="1" applyFont="1">
      <alignment readingOrder="0"/>
    </xf>
    <xf borderId="1" fillId="9" fontId="9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86"/>
    <col customWidth="1" min="2" max="6" width="11.57"/>
    <col customWidth="1" min="7" max="8" width="10.71"/>
    <col customWidth="1" min="9" max="9" width="27.71"/>
    <col customWidth="1" min="10" max="10" width="29.71"/>
    <col customWidth="1" min="11" max="11" width="17.57"/>
    <col customWidth="1" min="12" max="12" width="10.71"/>
    <col customWidth="1" min="13" max="13" width="31.86"/>
    <col customWidth="1" min="14" max="14" width="15.14"/>
    <col customWidth="1" min="15" max="15" width="16.71"/>
    <col customWidth="1" min="16" max="16" width="14.86"/>
    <col customWidth="1" min="17" max="17" width="13.14"/>
    <col customWidth="1" min="18" max="18" width="71.29"/>
    <col customWidth="1" min="19" max="26" width="10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2" t="s">
        <v>0</v>
      </c>
      <c r="C2" s="3" t="s">
        <v>1</v>
      </c>
      <c r="D2" s="4"/>
      <c r="E2" s="4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6" t="s">
        <v>2</v>
      </c>
      <c r="B3" s="7">
        <f>SUM(B4:B11)</f>
        <v>14</v>
      </c>
      <c r="C3" s="7" t="s">
        <v>3</v>
      </c>
      <c r="D3" s="7" t="s">
        <v>4</v>
      </c>
      <c r="E3" s="7" t="s">
        <v>5</v>
      </c>
      <c r="F3" s="7" t="s">
        <v>6</v>
      </c>
      <c r="G3" s="1"/>
      <c r="H3" s="8"/>
      <c r="I3" s="9" t="s">
        <v>7</v>
      </c>
      <c r="J3" s="10" t="s">
        <v>8</v>
      </c>
      <c r="K3" s="10" t="s">
        <v>9</v>
      </c>
      <c r="L3" s="10" t="s">
        <v>10</v>
      </c>
      <c r="M3" s="11" t="s">
        <v>11</v>
      </c>
      <c r="N3" s="10" t="s">
        <v>12</v>
      </c>
      <c r="O3" s="10" t="s">
        <v>13</v>
      </c>
      <c r="P3" s="10" t="s">
        <v>14</v>
      </c>
      <c r="Q3" s="10" t="s">
        <v>15</v>
      </c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2" t="s">
        <v>16</v>
      </c>
      <c r="B4" s="13">
        <v>1.0</v>
      </c>
      <c r="C4" s="13">
        <v>1.0</v>
      </c>
      <c r="D4" s="13">
        <v>1.0</v>
      </c>
      <c r="E4" s="13">
        <v>1.0</v>
      </c>
      <c r="F4" s="13">
        <v>1.0</v>
      </c>
      <c r="G4" s="1"/>
      <c r="H4" s="8"/>
      <c r="I4" s="14" t="s">
        <v>3</v>
      </c>
      <c r="J4" s="15" t="s">
        <v>17</v>
      </c>
      <c r="K4" s="16" t="s">
        <v>18</v>
      </c>
      <c r="L4" s="17">
        <f> 9231+3692</f>
        <v>12923</v>
      </c>
      <c r="M4" s="18">
        <f>SUM(C4:C11)*L4</f>
        <v>491074</v>
      </c>
      <c r="N4" s="18">
        <f>SUM(C13:C25)*L4</f>
        <v>930456</v>
      </c>
      <c r="O4" s="18">
        <f>SUM(C27:C33)*L4</f>
        <v>2377832</v>
      </c>
      <c r="P4" s="18">
        <f>SUM(C35:C40)*L4</f>
        <v>51692</v>
      </c>
      <c r="Q4" s="18">
        <f>SUM(C42:C47)*L4</f>
        <v>361844</v>
      </c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2" t="s">
        <v>19</v>
      </c>
      <c r="B5" s="13">
        <v>1.0</v>
      </c>
      <c r="C5" s="13">
        <v>1.0</v>
      </c>
      <c r="D5" s="13">
        <v>1.0</v>
      </c>
      <c r="E5" s="13">
        <v>1.0</v>
      </c>
      <c r="F5" s="13">
        <v>1.0</v>
      </c>
      <c r="G5" s="1"/>
      <c r="H5" s="8"/>
      <c r="I5" s="14" t="s">
        <v>4</v>
      </c>
      <c r="J5" s="15" t="s">
        <v>20</v>
      </c>
      <c r="K5" s="15" t="s">
        <v>21</v>
      </c>
      <c r="L5" s="17">
        <v>8308.0</v>
      </c>
      <c r="M5" s="18">
        <f>SUM(D4:D11)*L5</f>
        <v>315704</v>
      </c>
      <c r="N5" s="18">
        <f>SUM(D13:D25)*L5</f>
        <v>548328</v>
      </c>
      <c r="O5" s="18">
        <f>SUM(D27:D33)*L5</f>
        <v>1744680</v>
      </c>
      <c r="P5" s="18">
        <f>SUM(D35:D40)*L5</f>
        <v>33232</v>
      </c>
      <c r="Q5" s="18">
        <f>SUM(D42:D47)*L5</f>
        <v>149544</v>
      </c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2" t="s">
        <v>22</v>
      </c>
      <c r="B6" s="13">
        <v>1.0</v>
      </c>
      <c r="C6" s="13">
        <v>3.0</v>
      </c>
      <c r="D6" s="13">
        <v>3.0</v>
      </c>
      <c r="E6" s="13">
        <v>3.0</v>
      </c>
      <c r="F6" s="13">
        <v>3.0</v>
      </c>
      <c r="G6" s="1"/>
      <c r="H6" s="8"/>
      <c r="I6" s="19" t="s">
        <v>5</v>
      </c>
      <c r="J6" s="20" t="s">
        <v>5</v>
      </c>
      <c r="K6" s="20" t="s">
        <v>23</v>
      </c>
      <c r="L6" s="21">
        <v>7386.0</v>
      </c>
      <c r="M6" s="22">
        <f>SUM(E4:E11)*L6</f>
        <v>280668</v>
      </c>
      <c r="N6" s="22">
        <f>SUM(E13:E25)*L6</f>
        <v>118176</v>
      </c>
      <c r="O6" s="22">
        <f>SUM(E27:E33)*L6</f>
        <v>59088</v>
      </c>
      <c r="P6" s="22">
        <f>SUM(E35:E40)*L6</f>
        <v>324984</v>
      </c>
      <c r="Q6" s="22">
        <f>SUM(E42:E47)*L6</f>
        <v>162492</v>
      </c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2" t="s">
        <v>24</v>
      </c>
      <c r="B7" s="13">
        <v>2.0</v>
      </c>
      <c r="C7" s="13">
        <v>8.0</v>
      </c>
      <c r="D7" s="13">
        <v>8.0</v>
      </c>
      <c r="E7" s="13">
        <v>8.0</v>
      </c>
      <c r="F7" s="13">
        <v>8.0</v>
      </c>
      <c r="G7" s="1"/>
      <c r="H7" s="8"/>
      <c r="I7" s="23" t="s">
        <v>6</v>
      </c>
      <c r="J7" s="24" t="s">
        <v>25</v>
      </c>
      <c r="K7" s="24" t="s">
        <v>26</v>
      </c>
      <c r="L7" s="25">
        <v>8616.0</v>
      </c>
      <c r="M7" s="26">
        <f>SUM(F4:F11)*L7</f>
        <v>327408</v>
      </c>
      <c r="N7" s="26">
        <f>SUM(F13:F25)*L7</f>
        <v>25848</v>
      </c>
      <c r="O7" s="26">
        <f>SUM(F27:F33)*L7</f>
        <v>1809360</v>
      </c>
      <c r="P7" s="26">
        <f>SUM(F35:F40)*L7</f>
        <v>34464</v>
      </c>
      <c r="Q7" s="26">
        <f>SUM(F42:F47)*L7</f>
        <v>155088</v>
      </c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2" t="s">
        <v>27</v>
      </c>
      <c r="B8" s="13">
        <v>4.0</v>
      </c>
      <c r="C8" s="13">
        <v>8.0</v>
      </c>
      <c r="D8" s="13">
        <v>8.0</v>
      </c>
      <c r="E8" s="13">
        <v>8.0</v>
      </c>
      <c r="F8" s="13">
        <v>8.0</v>
      </c>
      <c r="G8" s="1"/>
      <c r="H8" s="8"/>
      <c r="I8" s="27"/>
      <c r="J8" s="28"/>
      <c r="K8" s="28"/>
      <c r="L8" s="29"/>
      <c r="M8" s="30"/>
      <c r="N8" s="30"/>
      <c r="O8" s="30"/>
      <c r="P8" s="30"/>
      <c r="Q8" s="30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2" t="s">
        <v>28</v>
      </c>
      <c r="B9" s="13">
        <v>2.0</v>
      </c>
      <c r="C9" s="13">
        <v>8.0</v>
      </c>
      <c r="D9" s="13">
        <v>8.0</v>
      </c>
      <c r="E9" s="13">
        <v>8.0</v>
      </c>
      <c r="F9" s="13">
        <v>8.0</v>
      </c>
      <c r="G9" s="1"/>
      <c r="H9" s="8"/>
      <c r="I9" s="27"/>
      <c r="J9" s="28"/>
      <c r="K9" s="28"/>
      <c r="L9" s="29"/>
      <c r="M9" s="30"/>
      <c r="N9" s="30"/>
      <c r="O9" s="30"/>
      <c r="P9" s="30"/>
      <c r="Q9" s="30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31" t="s">
        <v>29</v>
      </c>
      <c r="B10" s="13">
        <v>2.0</v>
      </c>
      <c r="C10" s="13">
        <v>6.0</v>
      </c>
      <c r="D10" s="13">
        <v>6.0</v>
      </c>
      <c r="E10" s="13">
        <v>6.0</v>
      </c>
      <c r="F10" s="13">
        <v>6.0</v>
      </c>
      <c r="G10" s="1"/>
      <c r="H10" s="8"/>
      <c r="I10" s="27"/>
      <c r="J10" s="28"/>
      <c r="K10" s="28"/>
      <c r="L10" s="29"/>
      <c r="M10" s="30"/>
      <c r="N10" s="30"/>
      <c r="O10" s="30"/>
      <c r="P10" s="30"/>
      <c r="Q10" s="30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31" t="s">
        <v>30</v>
      </c>
      <c r="B11" s="13">
        <v>1.0</v>
      </c>
      <c r="C11" s="13">
        <v>3.0</v>
      </c>
      <c r="D11" s="13">
        <v>3.0</v>
      </c>
      <c r="E11" s="13">
        <v>3.0</v>
      </c>
      <c r="F11" s="13">
        <v>3.0</v>
      </c>
      <c r="G11" s="1"/>
      <c r="H11" s="8"/>
      <c r="I11" s="32"/>
      <c r="J11" s="28"/>
      <c r="K11" s="28"/>
      <c r="L11" s="33"/>
      <c r="M11" s="30"/>
      <c r="N11" s="30"/>
      <c r="O11" s="30"/>
      <c r="P11" s="30"/>
      <c r="Q11" s="30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6" t="s">
        <v>31</v>
      </c>
      <c r="B12" s="7">
        <f>SUM(B13:B25)</f>
        <v>17</v>
      </c>
      <c r="C12" s="34"/>
      <c r="D12" s="34"/>
      <c r="E12" s="34"/>
      <c r="F12" s="3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35" t="s">
        <v>32</v>
      </c>
      <c r="B13" s="13">
        <v>2.0</v>
      </c>
      <c r="C13" s="13">
        <v>6.0</v>
      </c>
      <c r="D13" s="13">
        <v>0.0</v>
      </c>
      <c r="E13" s="13">
        <v>0.0</v>
      </c>
      <c r="F13" s="13">
        <v>0.0</v>
      </c>
      <c r="G13" s="1"/>
      <c r="H13" s="36"/>
      <c r="I13" s="37" t="s">
        <v>33</v>
      </c>
      <c r="J13" s="5"/>
      <c r="K13" s="1"/>
      <c r="L13" s="1"/>
      <c r="M13" s="1"/>
      <c r="N13" s="1"/>
      <c r="O13" s="1"/>
      <c r="P13" s="1"/>
      <c r="Q13" s="1"/>
      <c r="R13" s="38" t="s">
        <v>34</v>
      </c>
      <c r="S13" s="38" t="s">
        <v>35</v>
      </c>
      <c r="T13" s="1"/>
      <c r="U13" s="1"/>
      <c r="V13" s="1"/>
      <c r="W13" s="1"/>
      <c r="X13" s="1"/>
      <c r="Y13" s="1"/>
      <c r="Z13" s="1"/>
    </row>
    <row r="14" ht="13.5" customHeight="1">
      <c r="A14" s="39" t="s">
        <v>36</v>
      </c>
      <c r="B14" s="13">
        <v>1.0</v>
      </c>
      <c r="C14" s="13">
        <v>5.0</v>
      </c>
      <c r="D14" s="13">
        <v>5.0</v>
      </c>
      <c r="E14" s="13">
        <v>0.0</v>
      </c>
      <c r="F14" s="13">
        <v>0.0</v>
      </c>
      <c r="G14" s="1"/>
      <c r="H14" s="1"/>
      <c r="I14" s="40" t="s">
        <v>11</v>
      </c>
      <c r="J14" s="41">
        <f>SUM(M4:M7)</f>
        <v>1414854</v>
      </c>
      <c r="K14" s="1"/>
      <c r="L14" s="1"/>
      <c r="M14" s="42" t="s">
        <v>37</v>
      </c>
      <c r="N14" s="43">
        <f>S24*4</f>
        <v>1937852</v>
      </c>
      <c r="O14" s="1"/>
      <c r="P14" s="1"/>
      <c r="Q14" s="1"/>
      <c r="R14" s="44" t="s">
        <v>38</v>
      </c>
      <c r="S14" s="45">
        <v>106493.0</v>
      </c>
      <c r="T14" s="1"/>
      <c r="U14" s="1"/>
      <c r="V14" s="1"/>
      <c r="W14" s="1"/>
      <c r="X14" s="1"/>
      <c r="Y14" s="1"/>
      <c r="Z14" s="1"/>
    </row>
    <row r="15" ht="13.5" customHeight="1">
      <c r="A15" s="39" t="s">
        <v>39</v>
      </c>
      <c r="B15" s="13">
        <v>2.0</v>
      </c>
      <c r="C15" s="13">
        <v>10.0</v>
      </c>
      <c r="D15" s="13">
        <v>10.0</v>
      </c>
      <c r="E15" s="13">
        <v>0.0</v>
      </c>
      <c r="F15" s="13">
        <v>0.0</v>
      </c>
      <c r="G15" s="1"/>
      <c r="H15" s="1"/>
      <c r="I15" s="46" t="s">
        <v>12</v>
      </c>
      <c r="J15" s="41">
        <f>SUM(N4:N11)</f>
        <v>1622808</v>
      </c>
      <c r="K15" s="1"/>
      <c r="L15" s="1"/>
      <c r="M15" s="47" t="s">
        <v>40</v>
      </c>
      <c r="N15" s="48">
        <v>107670.0</v>
      </c>
      <c r="O15" s="1"/>
      <c r="P15" s="1"/>
      <c r="Q15" s="1"/>
      <c r="R15" s="44" t="s">
        <v>41</v>
      </c>
      <c r="S15" s="45">
        <v>14500.0</v>
      </c>
      <c r="T15" s="1"/>
      <c r="U15" s="1"/>
      <c r="V15" s="1"/>
      <c r="W15" s="1"/>
      <c r="X15" s="1"/>
      <c r="Y15" s="1"/>
      <c r="Z15" s="1"/>
    </row>
    <row r="16" ht="13.5" customHeight="1">
      <c r="A16" s="39" t="s">
        <v>42</v>
      </c>
      <c r="B16" s="13">
        <v>1.0</v>
      </c>
      <c r="C16" s="13">
        <v>5.0</v>
      </c>
      <c r="D16" s="13">
        <v>5.0</v>
      </c>
      <c r="E16" s="13">
        <v>0.0</v>
      </c>
      <c r="F16" s="13">
        <v>0.0</v>
      </c>
      <c r="G16" s="1"/>
      <c r="H16" s="1"/>
      <c r="I16" s="46" t="s">
        <v>13</v>
      </c>
      <c r="J16" s="41">
        <f>SUM(O4:O11)</f>
        <v>5990960</v>
      </c>
      <c r="K16" s="1"/>
      <c r="L16" s="1"/>
      <c r="M16" s="1"/>
      <c r="N16" s="1"/>
      <c r="O16" s="1"/>
      <c r="P16" s="1"/>
      <c r="Q16" s="1"/>
      <c r="R16" s="44" t="s">
        <v>43</v>
      </c>
      <c r="S16" s="45">
        <v>47900.0</v>
      </c>
      <c r="T16" s="1"/>
      <c r="U16" s="1"/>
      <c r="V16" s="1"/>
      <c r="W16" s="1"/>
      <c r="X16" s="1"/>
      <c r="Y16" s="1"/>
      <c r="Z16" s="1"/>
    </row>
    <row r="17" ht="13.5" customHeight="1">
      <c r="A17" s="39" t="s">
        <v>44</v>
      </c>
      <c r="B17" s="13">
        <v>1.0</v>
      </c>
      <c r="C17" s="13">
        <v>5.0</v>
      </c>
      <c r="D17" s="13">
        <v>5.0</v>
      </c>
      <c r="E17" s="13">
        <v>0.0</v>
      </c>
      <c r="F17" s="13">
        <v>0.0</v>
      </c>
      <c r="G17" s="1"/>
      <c r="H17" s="1"/>
      <c r="I17" s="46" t="s">
        <v>14</v>
      </c>
      <c r="J17" s="41">
        <f>SUM(P4:P11)</f>
        <v>444372</v>
      </c>
      <c r="K17" s="1"/>
      <c r="L17" s="1"/>
      <c r="M17" s="1"/>
      <c r="N17" s="1"/>
      <c r="O17" s="1"/>
      <c r="P17" s="1"/>
      <c r="Q17" s="1"/>
      <c r="R17" s="44" t="s">
        <v>45</v>
      </c>
      <c r="S17" s="45">
        <v>59900.0</v>
      </c>
      <c r="T17" s="1"/>
      <c r="U17" s="1"/>
      <c r="V17" s="1"/>
      <c r="W17" s="1"/>
      <c r="X17" s="1"/>
      <c r="Y17" s="1"/>
      <c r="Z17" s="1"/>
    </row>
    <row r="18" ht="13.5" customHeight="1">
      <c r="A18" s="39" t="s">
        <v>46</v>
      </c>
      <c r="B18" s="13">
        <v>1.0</v>
      </c>
      <c r="C18" s="13">
        <v>4.0</v>
      </c>
      <c r="D18" s="13">
        <v>4.0</v>
      </c>
      <c r="E18" s="13">
        <v>0.0</v>
      </c>
      <c r="F18" s="13">
        <v>0.0</v>
      </c>
      <c r="G18" s="1"/>
      <c r="H18" s="1"/>
      <c r="I18" s="46" t="s">
        <v>15</v>
      </c>
      <c r="J18" s="41">
        <f>SUM(Q4:Q11)</f>
        <v>828968</v>
      </c>
      <c r="K18" s="1"/>
      <c r="L18" s="1"/>
      <c r="M18" s="1"/>
      <c r="N18" s="1"/>
      <c r="O18" s="1"/>
      <c r="P18" s="1"/>
      <c r="Q18" s="1"/>
      <c r="R18" s="44" t="s">
        <v>47</v>
      </c>
      <c r="S18" s="45">
        <v>23990.0</v>
      </c>
      <c r="T18" s="1"/>
      <c r="U18" s="1"/>
      <c r="V18" s="1"/>
      <c r="W18" s="1"/>
      <c r="X18" s="1"/>
      <c r="Y18" s="1"/>
      <c r="Z18" s="1"/>
    </row>
    <row r="19" ht="13.5" customHeight="1">
      <c r="A19" s="39" t="s">
        <v>48</v>
      </c>
      <c r="B19" s="13">
        <v>1.0</v>
      </c>
      <c r="C19" s="13">
        <v>4.0</v>
      </c>
      <c r="D19" s="13">
        <v>4.0</v>
      </c>
      <c r="E19" s="13">
        <v>0.0</v>
      </c>
      <c r="F19" s="13">
        <v>0.0</v>
      </c>
      <c r="G19" s="1"/>
      <c r="H19" s="1"/>
      <c r="I19" s="49" t="s">
        <v>49</v>
      </c>
      <c r="J19" s="50">
        <f>SUM(J14:J18)</f>
        <v>10301962</v>
      </c>
      <c r="K19" s="1"/>
      <c r="L19" s="1"/>
      <c r="M19" s="1"/>
      <c r="N19" s="1"/>
      <c r="O19" s="1"/>
      <c r="P19" s="1"/>
      <c r="Q19" s="1"/>
      <c r="R19" s="44" t="s">
        <v>50</v>
      </c>
      <c r="S19" s="45">
        <v>29900.0</v>
      </c>
      <c r="T19" s="1"/>
      <c r="U19" s="1"/>
      <c r="V19" s="1"/>
      <c r="W19" s="1"/>
      <c r="X19" s="1"/>
      <c r="Y19" s="1"/>
      <c r="Z19" s="1"/>
    </row>
    <row r="20" ht="13.5" customHeight="1">
      <c r="A20" s="39" t="s">
        <v>51</v>
      </c>
      <c r="B20" s="13">
        <v>1.0</v>
      </c>
      <c r="C20" s="13">
        <v>4.0</v>
      </c>
      <c r="D20" s="13">
        <v>4.0</v>
      </c>
      <c r="E20" s="13">
        <v>0.0</v>
      </c>
      <c r="F20" s="13">
        <v>0.0</v>
      </c>
      <c r="G20" s="1"/>
      <c r="H20" s="1"/>
      <c r="K20" s="1"/>
      <c r="L20" s="1"/>
      <c r="M20" s="1"/>
      <c r="N20" s="1"/>
      <c r="O20" s="1"/>
      <c r="P20" s="1"/>
      <c r="Q20" s="1"/>
      <c r="R20" s="44" t="s">
        <v>52</v>
      </c>
      <c r="S20" s="45">
        <v>9990.0</v>
      </c>
      <c r="T20" s="1"/>
      <c r="U20" s="1"/>
      <c r="V20" s="1"/>
      <c r="W20" s="1"/>
      <c r="X20" s="1"/>
      <c r="Y20" s="1"/>
      <c r="Z20" s="1"/>
    </row>
    <row r="21" ht="13.5" customHeight="1">
      <c r="A21" s="39" t="s">
        <v>53</v>
      </c>
      <c r="B21" s="13">
        <v>1.0</v>
      </c>
      <c r="C21" s="13">
        <v>4.0</v>
      </c>
      <c r="D21" s="13">
        <v>4.0</v>
      </c>
      <c r="E21" s="13">
        <v>0.0</v>
      </c>
      <c r="F21" s="13">
        <v>0.0</v>
      </c>
      <c r="G21" s="1"/>
      <c r="H21" s="1"/>
      <c r="I21" s="8"/>
      <c r="J21" s="8"/>
      <c r="K21" s="1"/>
      <c r="L21" s="1"/>
      <c r="M21" s="1"/>
      <c r="N21" s="1"/>
      <c r="O21" s="1"/>
      <c r="P21" s="1"/>
      <c r="Q21" s="1"/>
      <c r="R21" s="44" t="s">
        <v>54</v>
      </c>
      <c r="S21" s="45">
        <v>39990.0</v>
      </c>
      <c r="T21" s="1"/>
      <c r="U21" s="1"/>
      <c r="V21" s="1"/>
      <c r="W21" s="1"/>
      <c r="X21" s="1"/>
      <c r="Y21" s="1"/>
      <c r="Z21" s="1"/>
    </row>
    <row r="22" ht="13.5" customHeight="1">
      <c r="A22" s="35" t="s">
        <v>55</v>
      </c>
      <c r="B22" s="13">
        <v>1.0</v>
      </c>
      <c r="C22" s="13">
        <v>3.0</v>
      </c>
      <c r="D22" s="13">
        <v>3.0</v>
      </c>
      <c r="E22" s="13">
        <v>0.0</v>
      </c>
      <c r="F22" s="13">
        <v>3.0</v>
      </c>
      <c r="G22" s="1"/>
      <c r="H22" s="1"/>
      <c r="I22" s="51"/>
      <c r="J22" s="51"/>
      <c r="K22" s="1"/>
      <c r="L22" s="1"/>
      <c r="M22" s="1"/>
      <c r="N22" s="1"/>
      <c r="O22" s="1"/>
      <c r="P22" s="1"/>
      <c r="Q22" s="1"/>
      <c r="R22" s="44" t="s">
        <v>56</v>
      </c>
      <c r="S22" s="45">
        <v>52800.0</v>
      </c>
      <c r="T22" s="1"/>
      <c r="U22" s="1"/>
      <c r="V22" s="1"/>
      <c r="W22" s="1"/>
      <c r="X22" s="1"/>
      <c r="Y22" s="1"/>
      <c r="Z22" s="1"/>
    </row>
    <row r="23" ht="13.5" customHeight="1">
      <c r="A23" s="39" t="s">
        <v>57</v>
      </c>
      <c r="B23" s="13">
        <v>1.0</v>
      </c>
      <c r="C23" s="13">
        <v>6.0</v>
      </c>
      <c r="D23" s="13">
        <v>6.0</v>
      </c>
      <c r="E23" s="13">
        <v>0.0</v>
      </c>
      <c r="F23" s="13">
        <v>0.0</v>
      </c>
      <c r="G23" s="1"/>
      <c r="H23" s="1"/>
      <c r="I23" s="37" t="s">
        <v>58</v>
      </c>
      <c r="J23" s="5"/>
      <c r="K23" s="1"/>
      <c r="L23" s="1"/>
      <c r="M23" s="1"/>
      <c r="N23" s="1"/>
      <c r="O23" s="1"/>
      <c r="P23" s="1"/>
      <c r="Q23" s="1"/>
      <c r="R23" s="44" t="s">
        <v>59</v>
      </c>
      <c r="S23" s="45">
        <v>99000.0</v>
      </c>
      <c r="T23" s="1"/>
      <c r="U23" s="1"/>
      <c r="V23" s="1"/>
      <c r="W23" s="1"/>
      <c r="X23" s="1"/>
      <c r="Y23" s="1"/>
      <c r="Z23" s="1"/>
    </row>
    <row r="24" ht="13.5" customHeight="1">
      <c r="A24" s="39" t="s">
        <v>60</v>
      </c>
      <c r="B24" s="13">
        <v>2.0</v>
      </c>
      <c r="C24" s="13">
        <v>8.0</v>
      </c>
      <c r="D24" s="13">
        <v>8.0</v>
      </c>
      <c r="E24" s="13">
        <v>8.0</v>
      </c>
      <c r="F24" s="13">
        <v>0.0</v>
      </c>
      <c r="G24" s="1"/>
      <c r="H24" s="1"/>
      <c r="I24" s="40" t="s">
        <v>17</v>
      </c>
      <c r="J24" s="41">
        <f t="shared" ref="J24:J27" si="1">SUM(M4:Q4)</f>
        <v>4212898</v>
      </c>
      <c r="K24" s="1"/>
      <c r="L24" s="1"/>
      <c r="M24" s="1"/>
      <c r="N24" s="1"/>
      <c r="O24" s="1"/>
      <c r="P24" s="1"/>
      <c r="Q24" s="1"/>
      <c r="R24" s="42" t="s">
        <v>61</v>
      </c>
      <c r="S24" s="52">
        <f>SUM(S14:S23)</f>
        <v>484463</v>
      </c>
      <c r="T24" s="1"/>
      <c r="U24" s="1"/>
      <c r="V24" s="1"/>
      <c r="W24" s="1"/>
      <c r="X24" s="1"/>
      <c r="Y24" s="1"/>
      <c r="Z24" s="1"/>
    </row>
    <row r="25" ht="13.5" customHeight="1">
      <c r="A25" s="39" t="s">
        <v>62</v>
      </c>
      <c r="B25" s="13">
        <v>2.0</v>
      </c>
      <c r="C25" s="13">
        <v>8.0</v>
      </c>
      <c r="D25" s="13">
        <v>8.0</v>
      </c>
      <c r="E25" s="13">
        <v>8.0</v>
      </c>
      <c r="F25" s="13">
        <v>0.0</v>
      </c>
      <c r="G25" s="1"/>
      <c r="H25" s="1"/>
      <c r="I25" s="40" t="s">
        <v>20</v>
      </c>
      <c r="J25" s="41">
        <f t="shared" si="1"/>
        <v>2791488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6" t="s">
        <v>63</v>
      </c>
      <c r="B26" s="7">
        <v>28.0</v>
      </c>
      <c r="C26" s="34"/>
      <c r="D26" s="34"/>
      <c r="E26" s="34"/>
      <c r="F26" s="34"/>
      <c r="G26" s="1"/>
      <c r="H26" s="1"/>
      <c r="I26" s="40" t="s">
        <v>5</v>
      </c>
      <c r="J26" s="41">
        <f t="shared" si="1"/>
        <v>945408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53" t="s">
        <v>64</v>
      </c>
      <c r="B27" s="13">
        <v>1.0</v>
      </c>
      <c r="C27" s="13">
        <v>0.0</v>
      </c>
      <c r="D27" s="13">
        <v>2.0</v>
      </c>
      <c r="E27" s="13">
        <v>0.0</v>
      </c>
      <c r="F27" s="13">
        <v>2.0</v>
      </c>
      <c r="G27" s="1"/>
      <c r="H27" s="1"/>
      <c r="I27" s="40" t="s">
        <v>25</v>
      </c>
      <c r="J27" s="41">
        <f t="shared" si="1"/>
        <v>2352168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54" t="s">
        <v>65</v>
      </c>
      <c r="B28" s="13">
        <v>18.0</v>
      </c>
      <c r="C28" s="13">
        <v>144.0</v>
      </c>
      <c r="D28" s="13">
        <v>144.0</v>
      </c>
      <c r="E28" s="13">
        <v>0.0</v>
      </c>
      <c r="F28" s="13">
        <v>144.0</v>
      </c>
      <c r="G28" s="1"/>
      <c r="H28" s="1"/>
      <c r="I28" s="49" t="s">
        <v>66</v>
      </c>
      <c r="J28" s="50">
        <f>SUM(J24:J27)</f>
        <v>10301962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39" t="s">
        <v>67</v>
      </c>
      <c r="B29" s="13">
        <v>4.0</v>
      </c>
      <c r="C29" s="13">
        <v>32.0</v>
      </c>
      <c r="D29" s="13">
        <v>32.0</v>
      </c>
      <c r="E29" s="13">
        <v>0.0</v>
      </c>
      <c r="F29" s="13">
        <v>32.0</v>
      </c>
      <c r="G29" s="1"/>
      <c r="H29" s="1"/>
      <c r="I29" s="28"/>
      <c r="J29" s="33"/>
      <c r="K29" s="1"/>
      <c r="L29" s="1"/>
      <c r="M29" s="42" t="s">
        <v>68</v>
      </c>
      <c r="N29" s="55">
        <f>J28+N14+N15</f>
        <v>12347484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39" t="s">
        <v>69</v>
      </c>
      <c r="B30" s="13">
        <v>1.0</v>
      </c>
      <c r="C30" s="13">
        <v>0.0</v>
      </c>
      <c r="D30" s="13">
        <v>8.0</v>
      </c>
      <c r="E30" s="13">
        <v>0.0</v>
      </c>
      <c r="F30" s="13">
        <v>8.0</v>
      </c>
      <c r="G30" s="1"/>
      <c r="H30" s="1"/>
      <c r="I30" s="28"/>
      <c r="J30" s="3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39" t="s">
        <v>70</v>
      </c>
      <c r="B31" s="13">
        <v>1.0</v>
      </c>
      <c r="C31" s="13">
        <v>4.0</v>
      </c>
      <c r="D31" s="13">
        <v>4.0</v>
      </c>
      <c r="E31" s="13">
        <v>4.0</v>
      </c>
      <c r="F31" s="13">
        <v>4.0</v>
      </c>
      <c r="G31" s="1"/>
      <c r="H31" s="1"/>
      <c r="I31" s="28"/>
      <c r="J31" s="3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39" t="s">
        <v>71</v>
      </c>
      <c r="B32" s="13">
        <v>1.0</v>
      </c>
      <c r="C32" s="13">
        <v>4.0</v>
      </c>
      <c r="D32" s="13">
        <v>4.0</v>
      </c>
      <c r="E32" s="13">
        <v>4.0</v>
      </c>
      <c r="F32" s="13">
        <v>4.0</v>
      </c>
      <c r="G32" s="1"/>
      <c r="H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39" t="s">
        <v>72</v>
      </c>
      <c r="B33" s="13">
        <v>2.0</v>
      </c>
      <c r="C33" s="13">
        <v>0.0</v>
      </c>
      <c r="D33" s="13">
        <v>16.0</v>
      </c>
      <c r="E33" s="13">
        <v>0.0</v>
      </c>
      <c r="F33" s="13">
        <v>16.0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6" t="s">
        <v>73</v>
      </c>
      <c r="B34" s="7">
        <v>11.0</v>
      </c>
      <c r="C34" s="34"/>
      <c r="D34" s="34"/>
      <c r="E34" s="34"/>
      <c r="F34" s="3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2" t="s">
        <v>74</v>
      </c>
      <c r="B35" s="56">
        <v>2.0</v>
      </c>
      <c r="C35" s="13">
        <v>0.0</v>
      </c>
      <c r="D35" s="13">
        <v>0.0</v>
      </c>
      <c r="E35" s="13">
        <v>8.0</v>
      </c>
      <c r="F35" s="13">
        <v>0.0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2" t="s">
        <v>75</v>
      </c>
      <c r="B36" s="56">
        <v>2.0</v>
      </c>
      <c r="C36" s="13">
        <v>0.0</v>
      </c>
      <c r="D36" s="13">
        <v>0.0</v>
      </c>
      <c r="E36" s="13">
        <v>8.0</v>
      </c>
      <c r="F36" s="13">
        <v>0.0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2" t="s">
        <v>76</v>
      </c>
      <c r="B37" s="56">
        <v>2.0</v>
      </c>
      <c r="C37" s="13">
        <v>0.0</v>
      </c>
      <c r="D37" s="13">
        <v>0.0</v>
      </c>
      <c r="E37" s="13">
        <v>8.0</v>
      </c>
      <c r="F37" s="13">
        <v>0.0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2" t="s">
        <v>77</v>
      </c>
      <c r="B38" s="56">
        <v>2.0</v>
      </c>
      <c r="C38" s="13">
        <v>0.0</v>
      </c>
      <c r="D38" s="13">
        <v>0.0</v>
      </c>
      <c r="E38" s="13">
        <v>8.0</v>
      </c>
      <c r="F38" s="13">
        <v>0.0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2" t="s">
        <v>78</v>
      </c>
      <c r="B39" s="56">
        <v>2.0</v>
      </c>
      <c r="C39" s="13">
        <v>0.0</v>
      </c>
      <c r="D39" s="13">
        <v>0.0</v>
      </c>
      <c r="E39" s="13">
        <v>8.0</v>
      </c>
      <c r="F39" s="13">
        <v>0.0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57" t="s">
        <v>79</v>
      </c>
      <c r="B40" s="58">
        <v>1.0</v>
      </c>
      <c r="C40" s="13">
        <v>4.0</v>
      </c>
      <c r="D40" s="13">
        <v>4.0</v>
      </c>
      <c r="E40" s="13">
        <v>4.0</v>
      </c>
      <c r="F40" s="13">
        <v>4.0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59" t="s">
        <v>80</v>
      </c>
      <c r="B41" s="7">
        <v>6.0</v>
      </c>
      <c r="C41" s="34"/>
      <c r="D41" s="34"/>
      <c r="E41" s="34"/>
      <c r="F41" s="3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35" t="s">
        <v>81</v>
      </c>
      <c r="B42" s="56">
        <v>1.0</v>
      </c>
      <c r="C42" s="13">
        <v>6.0</v>
      </c>
      <c r="D42" s="13">
        <v>0.0</v>
      </c>
      <c r="E42" s="13">
        <v>0.0</v>
      </c>
      <c r="F42" s="13">
        <v>0.0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35" t="s">
        <v>82</v>
      </c>
      <c r="B43" s="56">
        <v>1.0</v>
      </c>
      <c r="C43" s="13">
        <v>6.0</v>
      </c>
      <c r="D43" s="13">
        <v>6.0</v>
      </c>
      <c r="E43" s="13">
        <v>6.0</v>
      </c>
      <c r="F43" s="13">
        <v>6.0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35" t="s">
        <v>83</v>
      </c>
      <c r="B44" s="56">
        <v>1.0</v>
      </c>
      <c r="C44" s="13">
        <v>6.0</v>
      </c>
      <c r="D44" s="13">
        <v>6.0</v>
      </c>
      <c r="E44" s="13">
        <v>6.0</v>
      </c>
      <c r="F44" s="13">
        <v>6.0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35" t="s">
        <v>84</v>
      </c>
      <c r="B45" s="56">
        <v>1.0</v>
      </c>
      <c r="C45" s="13">
        <v>4.0</v>
      </c>
      <c r="D45" s="13">
        <v>0.0</v>
      </c>
      <c r="E45" s="13">
        <v>0.0</v>
      </c>
      <c r="F45" s="13">
        <v>0.0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39" t="s">
        <v>85</v>
      </c>
      <c r="B46" s="13">
        <v>1.0</v>
      </c>
      <c r="C46" s="13">
        <v>6.0</v>
      </c>
      <c r="D46" s="13">
        <v>6.0</v>
      </c>
      <c r="E46" s="13">
        <v>6.0</v>
      </c>
      <c r="F46" s="13">
        <v>6.0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39" t="s">
        <v>86</v>
      </c>
      <c r="B47" s="13">
        <v>1.0</v>
      </c>
      <c r="C47" s="13">
        <v>0.0</v>
      </c>
      <c r="D47" s="13">
        <v>0.0</v>
      </c>
      <c r="E47" s="13">
        <v>4.0</v>
      </c>
      <c r="F47" s="13">
        <v>0.0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60" t="s">
        <v>87</v>
      </c>
      <c r="B51" s="61">
        <f>SUM(B3,B12,B26,B34,B41)</f>
        <v>76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62" t="s">
        <v>88</v>
      </c>
      <c r="B52" s="63">
        <f>B58-B51</f>
        <v>12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B53" s="6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65" t="s">
        <v>89</v>
      </c>
      <c r="B54" s="66">
        <v>134.0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65" t="s">
        <v>90</v>
      </c>
      <c r="B55" s="66">
        <v>36.0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65" t="s">
        <v>91</v>
      </c>
      <c r="B56" s="66">
        <f>B54-B55</f>
        <v>98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65" t="s">
        <v>92</v>
      </c>
      <c r="B57" s="66">
        <v>10.0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65" t="s">
        <v>93</v>
      </c>
      <c r="B58" s="66">
        <f>B56-B57</f>
        <v>88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3">
    <mergeCell ref="C2:F2"/>
    <mergeCell ref="I13:J13"/>
    <mergeCell ref="I23:J2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2024-08-27T22:49:45Z</dcterms:created>
  <dc:creator>MATIAS IGNACIO ARTEAGA LEMUS</dc:creator>
</cp:coreProperties>
</file>