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AB46E09-4BBD-4110-9F25-C4BF98BDA6F1}" xr6:coauthVersionLast="43" xr6:coauthVersionMax="43" xr10:uidLastSave="{00000000-0000-0000-0000-000000000000}"/>
  <bookViews>
    <workbookView xWindow="1100" yWindow="390" windowWidth="13090" windowHeight="10100" tabRatio="732" activeTab="5" xr2:uid="{00000000-000D-0000-FFFF-FFFF00000000}"/>
  </bookViews>
  <sheets>
    <sheet name="AXP" sheetId="4" r:id="rId1"/>
    <sheet name="MMM" sheetId="5" r:id="rId2"/>
    <sheet name="GS" sheetId="6" r:id="rId3"/>
    <sheet name="MCD" sheetId="7" r:id="rId4"/>
    <sheet name="NKE" sheetId="8" r:id="rId5"/>
    <sheet name="Data" sheetId="1" r:id="rId6"/>
    <sheet name="report1" sheetId="2" r:id="rId7"/>
    <sheet name="report2" sheetId="3" r:id="rId8"/>
  </sheets>
  <definedNames>
    <definedName name="_xlnm.Print_Area" localSheetId="6">report1!$A$1:$J$37</definedName>
    <definedName name="_xlnm.Print_Area" localSheetId="7">report2!$A$1:$J$20</definedName>
    <definedName name="solver_adj" localSheetId="5" hidden="1">Data!$Z$47:$AD$47</definedName>
    <definedName name="solver_cvg" localSheetId="5" hidden="1">0.000001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Data!$X$53</definedName>
    <definedName name="solver_lhs2" localSheetId="5" hidden="1">Data!$Z$58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Data!$Z$59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el2" localSheetId="5" hidden="1">2</definedName>
    <definedName name="solver_rhs1" localSheetId="5" hidden="1">1</definedName>
    <definedName name="solver_rhs2" localSheetId="5" hidden="1">Data!$W$78</definedName>
    <definedName name="solver_rlx" localSheetId="5" hidden="1">1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Z89" i="1" l="1"/>
  <c r="AE108" i="1"/>
  <c r="AA94" i="1"/>
  <c r="AA93" i="1"/>
  <c r="AE106" i="1"/>
  <c r="AE105" i="1"/>
  <c r="AE104" i="1"/>
  <c r="AE102" i="1"/>
  <c r="AE101" i="1"/>
  <c r="AE100" i="1"/>
  <c r="AE98" i="1"/>
  <c r="AE97" i="1"/>
  <c r="AE96" i="1"/>
  <c r="AE94" i="1"/>
  <c r="AD94" i="1"/>
  <c r="AE93" i="1"/>
  <c r="AD93" i="1"/>
  <c r="AA92" i="1" l="1"/>
  <c r="AA91" i="1" l="1"/>
  <c r="Z83" i="1" l="1"/>
  <c r="AE77" i="1"/>
  <c r="AE78" i="1"/>
  <c r="AE76" i="1"/>
  <c r="AE75" i="1"/>
  <c r="AE74" i="1"/>
  <c r="X52" i="1"/>
  <c r="AD52" i="1" s="1"/>
  <c r="X51" i="1"/>
  <c r="AD51" i="1" s="1"/>
  <c r="AC52" i="1" s="1"/>
  <c r="X50" i="1"/>
  <c r="AB50" i="1" s="1"/>
  <c r="X49" i="1"/>
  <c r="AC49" i="1" s="1"/>
  <c r="AA51" i="1" s="1"/>
  <c r="X48" i="1"/>
  <c r="AC48" i="1" s="1"/>
  <c r="Z51" i="1" s="1"/>
  <c r="AD57" i="1"/>
  <c r="AC57" i="1"/>
  <c r="AB57" i="1"/>
  <c r="AA57" i="1"/>
  <c r="Z57" i="1"/>
  <c r="AB48" i="1" l="1"/>
  <c r="Z50" i="1" s="1"/>
  <c r="AD49" i="1"/>
  <c r="AA52" i="1" s="1"/>
  <c r="AC50" i="1"/>
  <c r="AB51" i="1" s="1"/>
  <c r="AC51" i="1"/>
  <c r="X53" i="1"/>
  <c r="AD50" i="1"/>
  <c r="AB52" i="1" s="1"/>
  <c r="AA48" i="1"/>
  <c r="Z49" i="1" s="1"/>
  <c r="AA49" i="1"/>
  <c r="AB49" i="1"/>
  <c r="AA50" i="1" s="1"/>
  <c r="AD48" i="1"/>
  <c r="Z52" i="1" s="1"/>
  <c r="Z58" i="1"/>
  <c r="Z48" i="1"/>
  <c r="AC54" i="1" l="1"/>
  <c r="AB54" i="1"/>
  <c r="AD54" i="1"/>
  <c r="AA54" i="1"/>
  <c r="Z54" i="1"/>
  <c r="Z56" i="1" l="1"/>
  <c r="Z59" i="1" s="1"/>
  <c r="AD42" i="1" l="1"/>
  <c r="AD41" i="1"/>
  <c r="AC41" i="1"/>
  <c r="AD40" i="1"/>
  <c r="AC40" i="1"/>
  <c r="AB40" i="1"/>
  <c r="AB39" i="1"/>
  <c r="AD43" i="1"/>
  <c r="AC42" i="1"/>
  <c r="AB41" i="1"/>
  <c r="AA40" i="1"/>
  <c r="AA39" i="1"/>
  <c r="AC39" i="1"/>
  <c r="AD39" i="1"/>
  <c r="Z39" i="1"/>
  <c r="Z16" i="1" l="1"/>
  <c r="Z15" i="1"/>
  <c r="X11" i="1"/>
  <c r="Y11" i="1"/>
  <c r="Z11" i="1"/>
  <c r="AA11" i="1"/>
  <c r="AB11" i="1"/>
  <c r="Y10" i="1"/>
  <c r="Z10" i="1"/>
  <c r="AA10" i="1"/>
  <c r="AB10" i="1"/>
  <c r="X10" i="1"/>
  <c r="W11" i="1"/>
  <c r="W10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6" i="1"/>
  <c r="O5" i="1"/>
  <c r="P5" i="1" s="1"/>
  <c r="AB5" i="1" l="1"/>
  <c r="AB4" i="1"/>
  <c r="AA5" i="1"/>
  <c r="AA4" i="1"/>
  <c r="Z5" i="1"/>
  <c r="Z4" i="1"/>
  <c r="Y5" i="1"/>
  <c r="Y4" i="1"/>
  <c r="X5" i="1"/>
  <c r="X4" i="1"/>
  <c r="W5" i="1"/>
  <c r="W4" i="1"/>
  <c r="M5" i="1"/>
  <c r="T8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U5" i="1"/>
  <c r="T5" i="1"/>
  <c r="S5" i="1"/>
  <c r="R5" i="1"/>
  <c r="Q9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6" i="1"/>
  <c r="Q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5" i="1"/>
  <c r="M12" i="1"/>
  <c r="L11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5" i="1"/>
  <c r="J6" i="1"/>
  <c r="J7" i="1"/>
  <c r="I2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7" i="1"/>
  <c r="I6" i="1"/>
  <c r="I5" i="1"/>
  <c r="F22" i="3" l="1"/>
  <c r="F23" i="3"/>
  <c r="F24" i="3"/>
  <c r="F21" i="3"/>
  <c r="E19" i="3"/>
  <c r="AD86" i="1" l="1"/>
  <c r="AD72" i="1"/>
  <c r="AD73" i="1"/>
  <c r="AD74" i="1"/>
  <c r="AD75" i="1"/>
  <c r="AD76" i="1"/>
  <c r="AD77" i="1"/>
  <c r="AD78" i="1"/>
  <c r="AD71" i="1"/>
  <c r="G5" i="2" l="1"/>
  <c r="F5" i="2"/>
  <c r="E5" i="2"/>
  <c r="D5" i="2"/>
  <c r="C5" i="2"/>
  <c r="B5" i="2"/>
  <c r="G4" i="2"/>
  <c r="F4" i="2"/>
  <c r="E4" i="2"/>
  <c r="D4" i="2"/>
  <c r="C4" i="2"/>
  <c r="B4" i="2"/>
  <c r="B11" i="2" l="1"/>
  <c r="B10" i="2"/>
  <c r="D17" i="3"/>
  <c r="E17" i="3"/>
  <c r="F17" i="3"/>
  <c r="G17" i="3"/>
  <c r="H17" i="3"/>
  <c r="I17" i="3"/>
  <c r="J17" i="3"/>
  <c r="E13" i="3"/>
  <c r="E1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D2" i="3"/>
  <c r="E2" i="3"/>
  <c r="F2" i="3"/>
  <c r="G2" i="3"/>
  <c r="H2" i="3"/>
  <c r="I2" i="3"/>
  <c r="J2" i="3"/>
  <c r="C2" i="3"/>
  <c r="I36" i="2"/>
  <c r="H35" i="2"/>
  <c r="I35" i="2"/>
  <c r="H36" i="2" s="1"/>
  <c r="G34" i="2"/>
  <c r="H34" i="2"/>
  <c r="G35" i="2" s="1"/>
  <c r="I34" i="2"/>
  <c r="G36" i="2" s="1"/>
  <c r="G33" i="2"/>
  <c r="F34" i="2" s="1"/>
  <c r="H33" i="2"/>
  <c r="F35" i="2" s="1"/>
  <c r="I33" i="2"/>
  <c r="F36" i="2" s="1"/>
  <c r="F33" i="2"/>
  <c r="F32" i="2"/>
  <c r="E33" i="2" s="1"/>
  <c r="G32" i="2"/>
  <c r="E34" i="2" s="1"/>
  <c r="H32" i="2"/>
  <c r="E35" i="2" s="1"/>
  <c r="I32" i="2"/>
  <c r="E36" i="2" s="1"/>
  <c r="E32" i="2"/>
  <c r="E27" i="2"/>
  <c r="F27" i="2"/>
  <c r="G27" i="2"/>
  <c r="H27" i="2"/>
  <c r="I27" i="2"/>
  <c r="J27" i="2"/>
  <c r="D27" i="2"/>
  <c r="E25" i="2"/>
  <c r="F25" i="2"/>
  <c r="G25" i="2"/>
  <c r="H25" i="2"/>
  <c r="I25" i="2"/>
  <c r="J25" i="2"/>
  <c r="D25" i="2"/>
  <c r="E23" i="2"/>
  <c r="F23" i="2"/>
  <c r="G23" i="2"/>
  <c r="H23" i="2"/>
  <c r="I23" i="2"/>
  <c r="J23" i="2"/>
  <c r="D23" i="2"/>
  <c r="E21" i="2"/>
  <c r="F21" i="2"/>
  <c r="G21" i="2"/>
  <c r="H21" i="2"/>
  <c r="I21" i="2"/>
  <c r="J21" i="2"/>
  <c r="D21" i="2"/>
  <c r="E19" i="2"/>
  <c r="F19" i="2"/>
  <c r="G19" i="2"/>
  <c r="H19" i="2"/>
  <c r="I19" i="2"/>
  <c r="J19" i="2"/>
  <c r="D19" i="2"/>
  <c r="E15" i="2"/>
  <c r="C36" i="2"/>
  <c r="C35" i="2"/>
  <c r="C34" i="2"/>
  <c r="C33" i="2"/>
  <c r="C32" i="2"/>
  <c r="C10" i="2" l="1"/>
  <c r="D10" i="2"/>
  <c r="E10" i="2"/>
  <c r="F10" i="2"/>
  <c r="E14" i="2"/>
  <c r="G10" i="2"/>
  <c r="E11" i="2"/>
  <c r="F11" i="2"/>
  <c r="D11" i="2"/>
  <c r="G11" i="2"/>
  <c r="C11" i="2"/>
  <c r="C37" i="2"/>
  <c r="E14" i="3" l="1"/>
  <c r="E11" i="3"/>
  <c r="AA43" i="1"/>
  <c r="AA41" i="1"/>
  <c r="AA42" i="1"/>
  <c r="Z40" i="1"/>
  <c r="Z41" i="1"/>
  <c r="Z42" i="1"/>
  <c r="Z43" i="1"/>
  <c r="AC43" i="1"/>
  <c r="AB43" i="1"/>
  <c r="AB42" i="1"/>
</calcChain>
</file>

<file path=xl/sharedStrings.xml><?xml version="1.0" encoding="utf-8"?>
<sst xmlns="http://schemas.openxmlformats.org/spreadsheetml/2006/main" count="425" uniqueCount="123">
  <si>
    <t>mean</t>
    <phoneticPr fontId="1" type="noConversion"/>
  </si>
  <si>
    <t>Date</t>
    <phoneticPr fontId="1" type="noConversion"/>
  </si>
  <si>
    <t>(annualized,%)</t>
    <phoneticPr fontId="1" type="noConversion"/>
  </si>
  <si>
    <t>Riskfree Rate</t>
    <phoneticPr fontId="1" type="noConversion"/>
  </si>
  <si>
    <t>Market Risk Premium</t>
    <phoneticPr fontId="1" type="noConversion"/>
  </si>
  <si>
    <t>Average Risk-free Rate</t>
    <phoneticPr fontId="1" type="noConversion"/>
  </si>
  <si>
    <t>Alpha</t>
    <phoneticPr fontId="1" type="noConversion"/>
  </si>
  <si>
    <t>Beta</t>
    <phoneticPr fontId="1" type="noConversion"/>
  </si>
  <si>
    <r>
      <rPr>
        <i/>
        <sz val="11"/>
        <color theme="1"/>
        <rFont val="맑은 고딕"/>
        <family val="3"/>
        <charset val="129"/>
        <scheme val="minor"/>
      </rPr>
      <t>t</t>
    </r>
    <r>
      <rPr>
        <sz val="11"/>
        <color theme="1"/>
        <rFont val="맑은 고딕"/>
        <family val="2"/>
        <charset val="129"/>
        <scheme val="minor"/>
      </rPr>
      <t>-stat</t>
    </r>
    <phoneticPr fontId="1" type="noConversion"/>
  </si>
  <si>
    <r>
      <rPr>
        <i/>
        <sz val="11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2"/>
        <charset val="129"/>
        <scheme val="minor"/>
      </rPr>
      <t>-value</t>
    </r>
    <phoneticPr fontId="1" type="noConversion"/>
  </si>
  <si>
    <t>Mkt Index</t>
    <phoneticPr fontId="1" type="noConversion"/>
  </si>
  <si>
    <r>
      <t>R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</si>
  <si>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Covariance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</si>
  <si>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</si>
  <si>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</si>
  <si>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</si>
  <si>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</si>
  <si>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</si>
  <si>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sum</t>
    <phoneticPr fontId="1" type="noConversion"/>
  </si>
  <si>
    <t>mean</t>
    <phoneticPr fontId="1" type="noConversion"/>
  </si>
  <si>
    <t>MV Frontier</t>
    <phoneticPr fontId="1" type="noConversion"/>
  </si>
  <si>
    <t>Monthly Return</t>
    <phoneticPr fontId="1" type="noConversion"/>
  </si>
  <si>
    <t>Monthly Excess Return</t>
    <phoneticPr fontId="1" type="noConversion"/>
  </si>
  <si>
    <t>min std</t>
    <phoneticPr fontId="1" type="noConversion"/>
  </si>
  <si>
    <t>min var</t>
    <phoneticPr fontId="1" type="noConversion"/>
  </si>
  <si>
    <t>Max Sharpe Ratio</t>
    <phoneticPr fontId="1" type="noConversion"/>
  </si>
  <si>
    <t>var</t>
    <phoneticPr fontId="1" type="noConversion"/>
  </si>
  <si>
    <t>std</t>
    <phoneticPr fontId="1" type="noConversion"/>
  </si>
  <si>
    <t>#1</t>
    <phoneticPr fontId="1" type="noConversion"/>
  </si>
  <si>
    <t>std</t>
    <phoneticPr fontId="1" type="noConversion"/>
  </si>
  <si>
    <t>American Express</t>
  </si>
  <si>
    <t>3M</t>
  </si>
  <si>
    <t>AXP</t>
  </si>
  <si>
    <t>MMM</t>
  </si>
  <si>
    <t>Goldman Sachs</t>
  </si>
  <si>
    <t>GS</t>
  </si>
  <si>
    <t>MCD</t>
  </si>
  <si>
    <t>McDonald's</t>
  </si>
  <si>
    <t>Nike</t>
  </si>
  <si>
    <t>NKE</t>
  </si>
  <si>
    <t>S&amp;P500</t>
  </si>
  <si>
    <t>T-bill</t>
  </si>
  <si>
    <t>mean</t>
    <phoneticPr fontId="1" type="noConversion"/>
  </si>
  <si>
    <t>w3</t>
    <phoneticPr fontId="1" type="noConversion"/>
  </si>
  <si>
    <t>w5</t>
    <phoneticPr fontId="1" type="noConversion"/>
  </si>
  <si>
    <t>mean</t>
    <phoneticPr fontId="1" type="noConversion"/>
  </si>
  <si>
    <t>variance</t>
    <phoneticPr fontId="1" type="noConversion"/>
  </si>
  <si>
    <t>std</t>
    <phoneticPr fontId="1" type="noConversion"/>
  </si>
  <si>
    <t>min std</t>
    <phoneticPr fontId="1" type="noConversion"/>
  </si>
  <si>
    <t>std</t>
    <phoneticPr fontId="1" type="noConversion"/>
  </si>
  <si>
    <t>Monthly Excess Return</t>
    <phoneticPr fontId="1" type="noConversion"/>
  </si>
  <si>
    <t>Monthly Excess Return</t>
    <phoneticPr fontId="1" type="noConversion"/>
  </si>
  <si>
    <t>Stock Price (Adj. Close Price)</t>
    <phoneticPr fontId="1" type="noConversion"/>
  </si>
  <si>
    <t>#2</t>
  </si>
  <si>
    <t>#3</t>
  </si>
  <si>
    <t>#4</t>
  </si>
  <si>
    <t>#5</t>
  </si>
  <si>
    <t>#6</t>
  </si>
  <si>
    <t>#7</t>
  </si>
  <si>
    <t>Monthly Return</t>
  </si>
  <si>
    <t>Treynor-Black Sharpe Ratio</t>
    <phoneticPr fontId="1" type="noConversion"/>
  </si>
  <si>
    <t>weight on passive portfolio</t>
    <phoneticPr fontId="1" type="noConversion"/>
  </si>
  <si>
    <t>weight on active portfolio</t>
    <phoneticPr fontId="1" type="noConversion"/>
  </si>
  <si>
    <t>weight on JPM</t>
    <phoneticPr fontId="1" type="noConversion"/>
  </si>
  <si>
    <t>weight on BA</t>
    <phoneticPr fontId="1" type="noConversion"/>
  </si>
  <si>
    <t>#8</t>
  </si>
  <si>
    <t>weight on NKE</t>
  </si>
  <si>
    <t>weight on MCD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</si>
  <si>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</si>
  <si>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</si>
  <si>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</si>
  <si>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</si>
  <si>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</si>
  <si>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</si>
  <si>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</si>
  <si>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</si>
  <si>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</si>
  <si>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</si>
  <si>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</si>
  <si>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</si>
  <si>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</si>
  <si>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</si>
  <si>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</si>
  <si>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</si>
  <si>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</si>
  <si>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</si>
  <si>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</si>
  <si>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</si>
  <si>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</si>
  <si>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</si>
  <si>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</si>
  <si>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</si>
  <si>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</si>
  <si>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American Express</t>
  </si>
  <si>
    <t>예측치 3M</t>
  </si>
  <si>
    <t>예측치 Goldman Sachs</t>
  </si>
  <si>
    <t>예측치 McDonald's</t>
  </si>
  <si>
    <t>예측치 Nike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</si>
  <si>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</si>
  <si>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</si>
  <si>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</si>
  <si>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</si>
  <si>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</si>
  <si>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sum</t>
    <phoneticPr fontId="1" type="noConversion"/>
  </si>
  <si>
    <t>weighted cov</t>
    <phoneticPr fontId="1" type="noConversion"/>
  </si>
  <si>
    <t>Col-sum</t>
    <phoneticPr fontId="1" type="noConversion"/>
  </si>
  <si>
    <t>pf Var</t>
    <phoneticPr fontId="1" type="noConversion"/>
  </si>
  <si>
    <t>pf Mean</t>
    <phoneticPr fontId="1" type="noConversion"/>
  </si>
  <si>
    <t>pf S-ratio</t>
    <phoneticPr fontId="1" type="noConversion"/>
  </si>
  <si>
    <t>MCD</t>
    <phoneticPr fontId="1" type="noConversion"/>
  </si>
  <si>
    <t>NKE</t>
    <phoneticPr fontId="1" type="noConversion"/>
  </si>
  <si>
    <t>alpha</t>
    <phoneticPr fontId="1" type="noConversion"/>
  </si>
  <si>
    <t>beta</t>
    <phoneticPr fontId="1" type="noConversion"/>
  </si>
  <si>
    <t>var(e)</t>
    <phoneticPr fontId="1" type="noConversion"/>
  </si>
  <si>
    <t>alpha/var(e) MCD</t>
    <phoneticPr fontId="1" type="noConversion"/>
  </si>
  <si>
    <t>alpha/var(e) NKE</t>
    <phoneticPr fontId="1" type="noConversion"/>
  </si>
  <si>
    <t>alpha (portfolio A)</t>
    <phoneticPr fontId="1" type="noConversion"/>
  </si>
  <si>
    <t>beta (portfolio A)</t>
    <phoneticPr fontId="1" type="noConversion"/>
  </si>
  <si>
    <t>var(e) (portfolio A)</t>
    <phoneticPr fontId="1" type="noConversion"/>
  </si>
  <si>
    <t>w(0)</t>
    <phoneticPr fontId="1" type="noConversion"/>
  </si>
  <si>
    <t>w*(A)</t>
    <phoneticPr fontId="1" type="noConversion"/>
  </si>
  <si>
    <t>w*(M)</t>
    <phoneticPr fontId="1" type="noConversion"/>
  </si>
  <si>
    <t>market sharpe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</si>
</sst>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,##0.0000"/>
    <numFmt numFmtId="177" formatCode="0.0000_ "/>
    <numFmt numFmtId="178" formatCode="yyyy/mm"/>
    <numFmt numFmtId="179" formatCode="_-* #,##0.00_-;\-* #,##0.00_-;_-* &quot;-&quot;_-;_-@_-"/>
    <numFmt numFmtId="180" formatCode="0.00_ "/>
    <numFmt numFmtId="181" formatCode="0.00000_ "/>
    <numFmt numFmtId="182" formatCode="0.000000_ "/>
    <numFmt numFmtId="183" formatCode="0.0000_);[Red]\(0.0000\)"/>
    <numFmt numFmtId="184" formatCode="0.000000_);[Red]\(0.000000\)"/>
    <numFmt numFmtId="185" formatCode="0.0000"/>
    <numFmt numFmtId="186" formatCode="0.000000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3B4D"/>
      <name val="맑은 고딕"/>
      <family val="3"/>
      <charset val="129"/>
      <scheme val="minor"/>
    </font>
    <font>
      <sz val="9"/>
      <color rgb="FF003B4D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ACDA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41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0" borderId="0"/>
    <xf numFmtId="0" fontId="30" fillId="0" borderId="0"/>
  </cellStyleXfs>
  <cellXfs count="98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49" fontId="2" fillId="2" borderId="0" xfId="0" quotePrefix="1" applyNumberFormat="1" applyFont="1" applyFill="1" applyBorder="1" applyAlignment="1">
      <alignment horizontal="center" vertical="center"/>
    </xf>
    <xf numFmtId="49" fontId="2" fillId="4" borderId="0" xfId="0" quotePrefix="1" applyNumberFormat="1" applyFont="1" applyFill="1" applyBorder="1" applyAlignment="1">
      <alignment horizontal="center" vertical="center"/>
    </xf>
    <xf numFmtId="0" fontId="2" fillId="5" borderId="2" xfId="0" quotePrefix="1" applyFont="1" applyFill="1" applyBorder="1" applyAlignment="1">
      <alignment horizontal="center" vertical="center"/>
    </xf>
    <xf numFmtId="49" fontId="2" fillId="5" borderId="0" xfId="0" quotePrefix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3" borderId="4" xfId="0" applyNumberFormat="1" applyFill="1" applyBorder="1">
      <alignment vertical="center"/>
    </xf>
    <xf numFmtId="0" fontId="4" fillId="3" borderId="0" xfId="0" applyFont="1" applyFill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178" fontId="11" fillId="0" borderId="0" xfId="0" applyNumberFormat="1" applyFont="1" applyAlignment="1">
      <alignment horizontal="center"/>
    </xf>
    <xf numFmtId="179" fontId="11" fillId="0" borderId="0" xfId="1" applyNumberFormat="1" applyFont="1" applyAlignment="1">
      <alignment horizontal="center"/>
    </xf>
    <xf numFmtId="0" fontId="2" fillId="2" borderId="2" xfId="0" quotePrefix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0" fillId="7" borderId="14" xfId="0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2" borderId="18" xfId="0" quotePrefix="1" applyFont="1" applyFill="1" applyBorder="1" applyAlignment="1">
      <alignment horizontal="center" vertical="center"/>
    </xf>
    <xf numFmtId="49" fontId="2" fillId="2" borderId="17" xfId="0" quotePrefix="1" applyNumberFormat="1" applyFont="1" applyFill="1" applyBorder="1" applyAlignment="1">
      <alignment horizontal="center" vertical="center"/>
    </xf>
    <xf numFmtId="49" fontId="2" fillId="5" borderId="17" xfId="0" quotePrefix="1" applyNumberFormat="1" applyFont="1" applyFill="1" applyBorder="1" applyAlignment="1">
      <alignment horizontal="center" vertical="center"/>
    </xf>
    <xf numFmtId="49" fontId="2" fillId="4" borderId="19" xfId="0" quotePrefix="1" applyNumberFormat="1" applyFont="1" applyFill="1" applyBorder="1" applyAlignment="1">
      <alignment horizontal="center" vertical="center"/>
    </xf>
    <xf numFmtId="49" fontId="2" fillId="4" borderId="20" xfId="0" quotePrefix="1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180" fontId="11" fillId="0" borderId="0" xfId="0" applyNumberFormat="1" applyFont="1" applyAlignment="1">
      <alignment horizontal="center"/>
    </xf>
    <xf numFmtId="2" fontId="11" fillId="0" borderId="0" xfId="0" applyNumberFormat="1" applyFont="1" applyFill="1" applyBorder="1" applyAlignment="1" applyProtection="1">
      <alignment horizontal="center"/>
    </xf>
    <xf numFmtId="0" fontId="0" fillId="6" borderId="0" xfId="0" applyFill="1" applyBorder="1">
      <alignment vertical="center"/>
    </xf>
    <xf numFmtId="49" fontId="2" fillId="5" borderId="0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3" borderId="0" xfId="0" applyNumberFormat="1" applyFill="1">
      <alignment vertical="center"/>
    </xf>
    <xf numFmtId="181" fontId="0" fillId="3" borderId="0" xfId="0" applyNumberFormat="1" applyFill="1" applyAlignment="1">
      <alignment horizontal="center" vertical="center"/>
    </xf>
    <xf numFmtId="181" fontId="0" fillId="3" borderId="15" xfId="0" applyNumberFormat="1" applyFill="1" applyBorder="1" applyAlignment="1">
      <alignment horizontal="center" vertical="center"/>
    </xf>
    <xf numFmtId="181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82" fontId="0" fillId="3" borderId="16" xfId="0" applyNumberFormat="1" applyFill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83" fontId="11" fillId="3" borderId="0" xfId="0" applyNumberFormat="1" applyFont="1" applyFill="1" applyAlignment="1">
      <alignment horizontal="center" vertical="center"/>
    </xf>
    <xf numFmtId="176" fontId="11" fillId="3" borderId="4" xfId="0" applyNumberFormat="1" applyFont="1" applyFill="1" applyBorder="1" applyAlignment="1">
      <alignment horizontal="center" vertical="center"/>
    </xf>
    <xf numFmtId="177" fontId="11" fillId="3" borderId="0" xfId="0" applyNumberFormat="1" applyFont="1" applyFill="1" applyAlignment="1">
      <alignment horizontal="center" vertical="center"/>
    </xf>
    <xf numFmtId="177" fontId="0" fillId="0" borderId="0" xfId="0" applyNumberFormat="1" applyFill="1">
      <alignment vertical="center"/>
    </xf>
    <xf numFmtId="177" fontId="11" fillId="0" borderId="0" xfId="0" applyNumberFormat="1" applyFont="1" applyFill="1" applyAlignment="1">
      <alignment horizontal="center" vertical="center"/>
    </xf>
    <xf numFmtId="184" fontId="4" fillId="3" borderId="0" xfId="0" applyNumberFormat="1" applyFont="1" applyFill="1">
      <alignment vertical="center"/>
    </xf>
    <xf numFmtId="185" fontId="0" fillId="3" borderId="0" xfId="0" applyNumberFormat="1" applyFill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Continuous" vertical="center"/>
    </xf>
    <xf numFmtId="183" fontId="0" fillId="0" borderId="0" xfId="0" applyNumberFormat="1">
      <alignment vertical="center"/>
    </xf>
    <xf numFmtId="183" fontId="0" fillId="0" borderId="0" xfId="0" applyNumberFormat="1" applyFill="1">
      <alignment vertical="center"/>
    </xf>
    <xf numFmtId="183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0" xfId="0" quotePrefix="1" applyNumberFormat="1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2" fillId="5" borderId="0" xfId="0" applyNumberFormat="1" applyFon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 applyAlignment="1">
      <alignment horizontal="center" vertical="center"/>
    </xf>
    <xf numFmtId="177" fontId="12" fillId="7" borderId="0" xfId="0" applyNumberFormat="1" applyFont="1" applyFill="1" applyAlignment="1">
      <alignment horizontal="center" vertical="center"/>
    </xf>
    <xf numFmtId="177" fontId="0" fillId="7" borderId="14" xfId="0" applyNumberFormat="1" applyFill="1" applyBorder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177" fontId="28" fillId="3" borderId="0" xfId="0" applyNumberFormat="1" applyFont="1" applyFill="1">
      <alignment vertical="center"/>
    </xf>
    <xf numFmtId="177" fontId="0" fillId="0" borderId="15" xfId="0" applyNumberFormat="1" applyFill="1" applyBorder="1">
      <alignment vertical="center"/>
    </xf>
    <xf numFmtId="177" fontId="28" fillId="3" borderId="0" xfId="0" applyNumberFormat="1" applyFont="1" applyFill="1" applyBorder="1">
      <alignment vertical="center"/>
    </xf>
    <xf numFmtId="177" fontId="0" fillId="0" borderId="16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3" xfId="0" applyNumberFormat="1" applyFill="1" applyBorder="1">
      <alignment vertical="center"/>
    </xf>
    <xf numFmtId="177" fontId="0" fillId="6" borderId="4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6" borderId="0" xfId="0" applyNumberFormat="1" applyFill="1" applyBorder="1">
      <alignment vertical="center"/>
    </xf>
    <xf numFmtId="177" fontId="0" fillId="7" borderId="0" xfId="0" applyNumberFormat="1" applyFill="1" applyAlignment="1">
      <alignment horizontal="center" vertical="center"/>
    </xf>
    <xf numFmtId="177" fontId="0" fillId="3" borderId="4" xfId="0" applyNumberFormat="1" applyFill="1" applyBorder="1">
      <alignment vertical="center"/>
    </xf>
    <xf numFmtId="186" fontId="0" fillId="0" borderId="0" xfId="0" applyNumberFormat="1">
      <alignment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quotePrefix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6">
    <cellStyle name="20% - Accent1 2" xfId="21" xr:uid="{00000000-0005-0000-0000-000000000000}"/>
    <cellStyle name="20% - Accent2 2" xfId="25" xr:uid="{00000000-0005-0000-0000-000001000000}"/>
    <cellStyle name="20% - Accent3 2" xfId="29" xr:uid="{00000000-0005-0000-0000-000002000000}"/>
    <cellStyle name="20% - Accent4 2" xfId="33" xr:uid="{00000000-0005-0000-0000-000003000000}"/>
    <cellStyle name="20% - Accent5 2" xfId="37" xr:uid="{00000000-0005-0000-0000-000004000000}"/>
    <cellStyle name="20% - Accent6 2" xfId="41" xr:uid="{00000000-0005-0000-0000-000005000000}"/>
    <cellStyle name="40% - Accent1 2" xfId="22" xr:uid="{00000000-0005-0000-0000-000006000000}"/>
    <cellStyle name="40% - Accent2 2" xfId="26" xr:uid="{00000000-0005-0000-0000-000007000000}"/>
    <cellStyle name="40% - Accent3 2" xfId="30" xr:uid="{00000000-0005-0000-0000-000008000000}"/>
    <cellStyle name="40% - Accent4 2" xfId="34" xr:uid="{00000000-0005-0000-0000-000009000000}"/>
    <cellStyle name="40% - Accent5 2" xfId="38" xr:uid="{00000000-0005-0000-0000-00000A000000}"/>
    <cellStyle name="40% - Accent6 2" xfId="42" xr:uid="{00000000-0005-0000-0000-00000B000000}"/>
    <cellStyle name="60% - Accent1 2" xfId="23" xr:uid="{00000000-0005-0000-0000-00000C000000}"/>
    <cellStyle name="60% - Accent2 2" xfId="27" xr:uid="{00000000-0005-0000-0000-00000D000000}"/>
    <cellStyle name="60% - Accent3 2" xfId="31" xr:uid="{00000000-0005-0000-0000-00000E000000}"/>
    <cellStyle name="60% - Accent4 2" xfId="35" xr:uid="{00000000-0005-0000-0000-00000F000000}"/>
    <cellStyle name="60% - Accent5 2" xfId="39" xr:uid="{00000000-0005-0000-0000-000010000000}"/>
    <cellStyle name="60% - Accent6 2" xfId="43" xr:uid="{00000000-0005-0000-0000-000011000000}"/>
    <cellStyle name="Accent1 2" xfId="20" xr:uid="{00000000-0005-0000-0000-000012000000}"/>
    <cellStyle name="Accent2 2" xfId="24" xr:uid="{00000000-0005-0000-0000-000013000000}"/>
    <cellStyle name="Accent3 2" xfId="28" xr:uid="{00000000-0005-0000-0000-000014000000}"/>
    <cellStyle name="Accent4 2" xfId="32" xr:uid="{00000000-0005-0000-0000-000015000000}"/>
    <cellStyle name="Accent5 2" xfId="36" xr:uid="{00000000-0005-0000-0000-000016000000}"/>
    <cellStyle name="Accent6 2" xfId="40" xr:uid="{00000000-0005-0000-0000-000017000000}"/>
    <cellStyle name="Bad 2" xfId="9" xr:uid="{00000000-0005-0000-0000-000018000000}"/>
    <cellStyle name="Calculation 2" xfId="13" xr:uid="{00000000-0005-0000-0000-000019000000}"/>
    <cellStyle name="Check Cell 2" xfId="15" xr:uid="{00000000-0005-0000-0000-00001A000000}"/>
    <cellStyle name="Explanatory Text 2" xfId="18" xr:uid="{00000000-0005-0000-0000-00001C000000}"/>
    <cellStyle name="Good 2" xfId="8" xr:uid="{00000000-0005-0000-0000-00001D000000}"/>
    <cellStyle name="Heading 1 2" xfId="4" xr:uid="{00000000-0005-0000-0000-00001E000000}"/>
    <cellStyle name="Heading 2 2" xfId="5" xr:uid="{00000000-0005-0000-0000-00001F000000}"/>
    <cellStyle name="Heading 3 2" xfId="6" xr:uid="{00000000-0005-0000-0000-000020000000}"/>
    <cellStyle name="Heading 4 2" xfId="7" xr:uid="{00000000-0005-0000-0000-000021000000}"/>
    <cellStyle name="Input 2" xfId="11" xr:uid="{00000000-0005-0000-0000-000022000000}"/>
    <cellStyle name="Linked Cell 2" xfId="14" xr:uid="{00000000-0005-0000-0000-000023000000}"/>
    <cellStyle name="Neutral 2" xfId="10" xr:uid="{00000000-0005-0000-0000-000024000000}"/>
    <cellStyle name="Normal 2" xfId="45" xr:uid="{00000000-0005-0000-0000-000026000000}"/>
    <cellStyle name="Note 2" xfId="17" xr:uid="{00000000-0005-0000-0000-000027000000}"/>
    <cellStyle name="Output 2" xfId="12" xr:uid="{00000000-0005-0000-0000-000028000000}"/>
    <cellStyle name="Percent 2" xfId="2" xr:uid="{00000000-0005-0000-0000-000029000000}"/>
    <cellStyle name="Title 2" xfId="3" xr:uid="{00000000-0005-0000-0000-00002A000000}"/>
    <cellStyle name="Total 2" xfId="19" xr:uid="{00000000-0005-0000-0000-00002B000000}"/>
    <cellStyle name="Warning Text 2" xfId="16" xr:uid="{00000000-0005-0000-0000-00002C000000}"/>
    <cellStyle name="쉼표 [0]" xfId="1" builtinId="6"/>
    <cellStyle name="표준" xfId="0" builtinId="0"/>
    <cellStyle name="표준 2" xfId="44" xr:uid="{00000000-0005-0000-0000-00002D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American Express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Data!$P$5:$P$232</c:f>
              <c:numCache>
                <c:formatCode>0.0000_ </c:formatCode>
                <c:ptCount val="228"/>
                <c:pt idx="0">
                  <c:v>-1.3455746204026942E-2</c:v>
                </c:pt>
                <c:pt idx="1">
                  <c:v>-0.18596103528580721</c:v>
                </c:pt>
                <c:pt idx="2">
                  <c:v>0.10517836775778308</c:v>
                </c:pt>
                <c:pt idx="3">
                  <c:v>-9.3922226334749222E-4</c:v>
                </c:pt>
                <c:pt idx="4">
                  <c:v>8.521465892224564E-2</c:v>
                </c:pt>
                <c:pt idx="5">
                  <c:v>-3.9463720805922885E-2</c:v>
                </c:pt>
                <c:pt idx="6">
                  <c:v>8.2562738726682641E-2</c:v>
                </c:pt>
                <c:pt idx="7">
                  <c:v>3.7813954543091721E-2</c:v>
                </c:pt>
                <c:pt idx="8">
                  <c:v>2.438890524295079E-2</c:v>
                </c:pt>
                <c:pt idx="9">
                  <c:v>-1.7437335085153834E-2</c:v>
                </c:pt>
                <c:pt idx="10">
                  <c:v>-8.8153618151761884E-2</c:v>
                </c:pt>
                <c:pt idx="11">
                  <c:v>-4.8083333333333329E-3</c:v>
                </c:pt>
                <c:pt idx="12">
                  <c:v>-0.14695386432681076</c:v>
                </c:pt>
                <c:pt idx="13">
                  <c:v>-7.0791615429858346E-2</c:v>
                </c:pt>
                <c:pt idx="14">
                  <c:v>-6.2479925684287799E-2</c:v>
                </c:pt>
                <c:pt idx="15">
                  <c:v>2.4377754958999E-2</c:v>
                </c:pt>
                <c:pt idx="16">
                  <c:v>-8.1630351814794277E-3</c:v>
                </c:pt>
                <c:pt idx="17">
                  <c:v>-8.1730590916754539E-2</c:v>
                </c:pt>
                <c:pt idx="18">
                  <c:v>3.6507794912219518E-2</c:v>
                </c:pt>
                <c:pt idx="19">
                  <c:v>-9.7656603685866455E-2</c:v>
                </c:pt>
                <c:pt idx="20">
                  <c:v>-0.2042866151044446</c:v>
                </c:pt>
                <c:pt idx="21">
                  <c:v>1.0932134009874719E-2</c:v>
                </c:pt>
                <c:pt idx="22">
                  <c:v>0.12022351550586796</c:v>
                </c:pt>
                <c:pt idx="23">
                  <c:v>8.306493156688334E-2</c:v>
                </c:pt>
                <c:pt idx="24">
                  <c:v>3.10770223686098E-3</c:v>
                </c:pt>
                <c:pt idx="25">
                  <c:v>1.7913567528868031E-2</c:v>
                </c:pt>
                <c:pt idx="26">
                  <c:v>0.12223947892322462</c:v>
                </c:pt>
                <c:pt idx="27">
                  <c:v>-2.0422125901807964E-4</c:v>
                </c:pt>
                <c:pt idx="28">
                  <c:v>3.7516976698725009E-2</c:v>
                </c:pt>
                <c:pt idx="29">
                  <c:v>-0.14702977324068039</c:v>
                </c:pt>
                <c:pt idx="30">
                  <c:v>-3.0584812080926158E-2</c:v>
                </c:pt>
                <c:pt idx="31">
                  <c:v>2.386389495446491E-2</c:v>
                </c:pt>
                <c:pt idx="32">
                  <c:v>-0.13668856822858963</c:v>
                </c:pt>
                <c:pt idx="33">
                  <c:v>0.16513658835064857</c:v>
                </c:pt>
                <c:pt idx="34">
                  <c:v>7.2360464462323748E-2</c:v>
                </c:pt>
                <c:pt idx="35">
                  <c:v>-9.2951370256153576E-2</c:v>
                </c:pt>
                <c:pt idx="36">
                  <c:v>6.699699395507689E-3</c:v>
                </c:pt>
                <c:pt idx="37">
                  <c:v>-5.5858118541720229E-2</c:v>
                </c:pt>
                <c:pt idx="38">
                  <c:v>-1.1364597113650059E-2</c:v>
                </c:pt>
                <c:pt idx="39">
                  <c:v>0.13839005827065515</c:v>
                </c:pt>
                <c:pt idx="40">
                  <c:v>0.10247766243617258</c:v>
                </c:pt>
                <c:pt idx="41">
                  <c:v>2.8341594768922771E-3</c:v>
                </c:pt>
                <c:pt idx="42">
                  <c:v>5.5694815510180878E-2</c:v>
                </c:pt>
                <c:pt idx="43">
                  <c:v>2.192663780489398E-2</c:v>
                </c:pt>
                <c:pt idx="44">
                  <c:v>-5.6111626260577378E-4</c:v>
                </c:pt>
                <c:pt idx="45">
                  <c:v>4.0733110732274952E-2</c:v>
                </c:pt>
                <c:pt idx="46">
                  <c:v>-2.4294931453122812E-2</c:v>
                </c:pt>
                <c:pt idx="47">
                  <c:v>5.4379740384138425E-2</c:v>
                </c:pt>
                <c:pt idx="48">
                  <c:v>7.6653931212723153E-2</c:v>
                </c:pt>
                <c:pt idx="49">
                  <c:v>2.9704103992081534E-2</c:v>
                </c:pt>
                <c:pt idx="50">
                  <c:v>-3.0173241962124429E-2</c:v>
                </c:pt>
                <c:pt idx="51">
                  <c:v>-5.463144023981556E-2</c:v>
                </c:pt>
                <c:pt idx="52">
                  <c:v>3.4900179578298843E-2</c:v>
                </c:pt>
                <c:pt idx="53">
                  <c:v>1.2354398501602188E-2</c:v>
                </c:pt>
                <c:pt idx="54">
                  <c:v>-2.0916733546110077E-2</c:v>
                </c:pt>
                <c:pt idx="55">
                  <c:v>-5.8109386119381797E-3</c:v>
                </c:pt>
                <c:pt idx="56">
                  <c:v>2.741362778167801E-2</c:v>
                </c:pt>
                <c:pt idx="57">
                  <c:v>2.9819626895842225E-2</c:v>
                </c:pt>
                <c:pt idx="58">
                  <c:v>5.0755769321123335E-2</c:v>
                </c:pt>
                <c:pt idx="59">
                  <c:v>1.0021621920686528E-2</c:v>
                </c:pt>
                <c:pt idx="60">
                  <c:v>-5.5516156920071662E-2</c:v>
                </c:pt>
                <c:pt idx="61">
                  <c:v>1.5411783073269281E-2</c:v>
                </c:pt>
                <c:pt idx="62">
                  <c:v>-5.3622145942326976E-2</c:v>
                </c:pt>
                <c:pt idx="63">
                  <c:v>2.6343603118092439E-2</c:v>
                </c:pt>
                <c:pt idx="64">
                  <c:v>1.9455397853845386E-2</c:v>
                </c:pt>
                <c:pt idx="65">
                  <c:v>-1.3988698887492651E-2</c:v>
                </c:pt>
                <c:pt idx="66">
                  <c:v>3.319846697797172E-2</c:v>
                </c:pt>
                <c:pt idx="67">
                  <c:v>1.4969051826011666E-3</c:v>
                </c:pt>
                <c:pt idx="68">
                  <c:v>3.697661084177508E-2</c:v>
                </c:pt>
                <c:pt idx="69">
                  <c:v>-1.3180546219944529E-2</c:v>
                </c:pt>
                <c:pt idx="70">
                  <c:v>3.240819209959054E-2</c:v>
                </c:pt>
                <c:pt idx="71">
                  <c:v>-2.464040508100087E-3</c:v>
                </c:pt>
                <c:pt idx="72">
                  <c:v>1.5705221278334014E-2</c:v>
                </c:pt>
                <c:pt idx="73">
                  <c:v>2.592201325597519E-2</c:v>
                </c:pt>
                <c:pt idx="74">
                  <c:v>-2.8442761431951704E-2</c:v>
                </c:pt>
                <c:pt idx="75">
                  <c:v>2.0143865899405332E-2</c:v>
                </c:pt>
                <c:pt idx="76">
                  <c:v>8.5705292534803516E-3</c:v>
                </c:pt>
                <c:pt idx="77">
                  <c:v>-2.4962954275994095E-2</c:v>
                </c:pt>
                <c:pt idx="78">
                  <c:v>-2.5921583076926335E-2</c:v>
                </c:pt>
                <c:pt idx="79">
                  <c:v>7.9162563271193316E-3</c:v>
                </c:pt>
                <c:pt idx="80">
                  <c:v>6.3368698247893873E-2</c:v>
                </c:pt>
                <c:pt idx="81">
                  <c:v>2.6748799666190363E-2</c:v>
                </c:pt>
                <c:pt idx="82">
                  <c:v>1.4353184804737896E-2</c:v>
                </c:pt>
                <c:pt idx="83">
                  <c:v>2.9166486724066021E-2</c:v>
                </c:pt>
                <c:pt idx="84">
                  <c:v>-4.4532310258854305E-2</c:v>
                </c:pt>
                <c:pt idx="85">
                  <c:v>-2.4958587717689957E-2</c:v>
                </c:pt>
                <c:pt idx="86">
                  <c:v>-1.2381006126952487E-2</c:v>
                </c:pt>
                <c:pt idx="87">
                  <c:v>7.165086553918093E-2</c:v>
                </c:pt>
                <c:pt idx="88">
                  <c:v>6.9982443239348616E-2</c:v>
                </c:pt>
                <c:pt idx="89">
                  <c:v>-6.2321415635932111E-2</c:v>
                </c:pt>
                <c:pt idx="90">
                  <c:v>-4.7167815471704455E-2</c:v>
                </c:pt>
                <c:pt idx="91">
                  <c:v>3.0344599871174075E-4</c:v>
                </c:pt>
                <c:pt idx="92">
                  <c:v>9.5523370698719391E-3</c:v>
                </c:pt>
                <c:pt idx="93">
                  <c:v>2.3362978265440957E-2</c:v>
                </c:pt>
                <c:pt idx="94">
                  <c:v>-3.2646338441348698E-2</c:v>
                </c:pt>
                <c:pt idx="95">
                  <c:v>-0.12050614383508701</c:v>
                </c:pt>
                <c:pt idx="96">
                  <c:v>-5.7847066666489172E-2</c:v>
                </c:pt>
                <c:pt idx="97">
                  <c:v>-0.13779617698250676</c:v>
                </c:pt>
                <c:pt idx="98">
                  <c:v>3.2520011037969525E-2</c:v>
                </c:pt>
                <c:pt idx="99">
                  <c:v>9.7278011483185864E-2</c:v>
                </c:pt>
                <c:pt idx="100">
                  <c:v>-3.2465921260657386E-2</c:v>
                </c:pt>
                <c:pt idx="101">
                  <c:v>-0.18882084331635268</c:v>
                </c:pt>
                <c:pt idx="102">
                  <c:v>-1.5958228802758195E-2</c:v>
                </c:pt>
                <c:pt idx="103">
                  <c:v>7.218298963860155E-2</c:v>
                </c:pt>
                <c:pt idx="104">
                  <c:v>-0.10804831502385863</c:v>
                </c:pt>
                <c:pt idx="105">
                  <c:v>-0.22438012740783153</c:v>
                </c:pt>
                <c:pt idx="106">
                  <c:v>-0.14819354524241532</c:v>
                </c:pt>
                <c:pt idx="107">
                  <c:v>-0.20422934305885171</c:v>
                </c:pt>
                <c:pt idx="108">
                  <c:v>-9.8221323806915686E-2</c:v>
                </c:pt>
                <c:pt idx="109">
                  <c:v>-0.27317787525479065</c:v>
                </c:pt>
                <c:pt idx="110">
                  <c:v>0.13000738453151664</c:v>
                </c:pt>
                <c:pt idx="111">
                  <c:v>0.85019618781261164</c:v>
                </c:pt>
                <c:pt idx="112">
                  <c:v>-1.6341824533691205E-3</c:v>
                </c:pt>
                <c:pt idx="113">
                  <c:v>-6.4938729349749327E-2</c:v>
                </c:pt>
                <c:pt idx="114">
                  <c:v>0.22808056259718987</c:v>
                </c:pt>
                <c:pt idx="115">
                  <c:v>0.19364630901286131</c:v>
                </c:pt>
                <c:pt idx="116">
                  <c:v>2.2651561150397351E-3</c:v>
                </c:pt>
                <c:pt idx="117">
                  <c:v>3.3141847446071564E-2</c:v>
                </c:pt>
                <c:pt idx="118">
                  <c:v>0.2005897964423709</c:v>
                </c:pt>
                <c:pt idx="119">
                  <c:v>-3.1358876072468185E-2</c:v>
                </c:pt>
                <c:pt idx="120">
                  <c:v>-7.0632616837905671E-2</c:v>
                </c:pt>
                <c:pt idx="121">
                  <c:v>1.8400026490066047E-2</c:v>
                </c:pt>
                <c:pt idx="122">
                  <c:v>8.0262900608201335E-2</c:v>
                </c:pt>
                <c:pt idx="123">
                  <c:v>0.12252763530227172</c:v>
                </c:pt>
                <c:pt idx="124">
                  <c:v>-0.13564925054681856</c:v>
                </c:pt>
                <c:pt idx="125">
                  <c:v>-4.3633479551756895E-3</c:v>
                </c:pt>
                <c:pt idx="126">
                  <c:v>0.12937096790222144</c:v>
                </c:pt>
                <c:pt idx="127">
                  <c:v>-0.10698817173469323</c:v>
                </c:pt>
                <c:pt idx="128">
                  <c:v>5.4051016062840615E-2</c:v>
                </c:pt>
                <c:pt idx="129">
                  <c:v>-1.3669914224892233E-2</c:v>
                </c:pt>
                <c:pt idx="130">
                  <c:v>4.7259269293552605E-2</c:v>
                </c:pt>
                <c:pt idx="131">
                  <c:v>-7.0580663158119747E-3</c:v>
                </c:pt>
                <c:pt idx="132">
                  <c:v>1.0592311901875748E-2</c:v>
                </c:pt>
                <c:pt idx="133">
                  <c:v>8.4019594957851929E-3</c:v>
                </c:pt>
                <c:pt idx="134">
                  <c:v>3.7327718933917724E-2</c:v>
                </c:pt>
                <c:pt idx="135">
                  <c:v>8.5790819227650528E-2</c:v>
                </c:pt>
                <c:pt idx="136">
                  <c:v>5.5494474585659363E-2</c:v>
                </c:pt>
                <c:pt idx="137">
                  <c:v>1.904503796523956E-3</c:v>
                </c:pt>
                <c:pt idx="138">
                  <c:v>-2.8631741168767103E-2</c:v>
                </c:pt>
                <c:pt idx="139">
                  <c:v>-6.6117616071623714E-3</c:v>
                </c:pt>
                <c:pt idx="140">
                  <c:v>-9.6769414093305695E-2</c:v>
                </c:pt>
                <c:pt idx="141">
                  <c:v>0.12737761171861639</c:v>
                </c:pt>
                <c:pt idx="142">
                  <c:v>-4.702648257946368E-2</c:v>
                </c:pt>
                <c:pt idx="143">
                  <c:v>-1.811829789270375E-2</c:v>
                </c:pt>
                <c:pt idx="144">
                  <c:v>6.2938669927196711E-2</c:v>
                </c:pt>
                <c:pt idx="145">
                  <c:v>5.8709807413962749E-2</c:v>
                </c:pt>
                <c:pt idx="146">
                  <c:v>9.3901815028741162E-2</c:v>
                </c:pt>
                <c:pt idx="147">
                  <c:v>4.054890554876333E-2</c:v>
                </c:pt>
                <c:pt idx="148">
                  <c:v>-6.9612531592958729E-2</c:v>
                </c:pt>
                <c:pt idx="149">
                  <c:v>4.2554398536980557E-2</c:v>
                </c:pt>
                <c:pt idx="150">
                  <c:v>-8.6730052292886082E-3</c:v>
                </c:pt>
                <c:pt idx="151">
                  <c:v>1.3573605691466475E-2</c:v>
                </c:pt>
                <c:pt idx="152">
                  <c:v>-2.4791438523981312E-2</c:v>
                </c:pt>
                <c:pt idx="153">
                  <c:v>-1.5735884618929951E-2</c:v>
                </c:pt>
                <c:pt idx="154">
                  <c:v>2.1797625518829495E-3</c:v>
                </c:pt>
                <c:pt idx="155">
                  <c:v>2.8206767076479115E-2</c:v>
                </c:pt>
                <c:pt idx="156">
                  <c:v>2.307975164858516E-2</c:v>
                </c:pt>
                <c:pt idx="157">
                  <c:v>6.0399849199266879E-2</c:v>
                </c:pt>
                <c:pt idx="158">
                  <c:v>8.5363574649240978E-2</c:v>
                </c:pt>
                <c:pt idx="159">
                  <c:v>1.403236220633774E-2</c:v>
                </c:pt>
                <c:pt idx="160">
                  <c:v>0.10995815348266236</c:v>
                </c:pt>
                <c:pt idx="161">
                  <c:v>-1.2589535463244766E-2</c:v>
                </c:pt>
                <c:pt idx="162">
                  <c:v>-1.3275871087626071E-2</c:v>
                </c:pt>
                <c:pt idx="163">
                  <c:v>-2.2273768019894339E-2</c:v>
                </c:pt>
                <c:pt idx="164">
                  <c:v>5.0185096537254448E-2</c:v>
                </c:pt>
                <c:pt idx="165">
                  <c:v>8.3115428108874678E-2</c:v>
                </c:pt>
                <c:pt idx="166">
                  <c:v>5.20282851568225E-2</c:v>
                </c:pt>
                <c:pt idx="167">
                  <c:v>5.7400468689096033E-2</c:v>
                </c:pt>
                <c:pt idx="168">
                  <c:v>-6.2967190091091196E-2</c:v>
                </c:pt>
                <c:pt idx="169">
                  <c:v>7.6358481942815637E-2</c:v>
                </c:pt>
                <c:pt idx="170">
                  <c:v>-1.3735854763905991E-2</c:v>
                </c:pt>
                <c:pt idx="171">
                  <c:v>-2.8904038500085886E-2</c:v>
                </c:pt>
                <c:pt idx="172">
                  <c:v>4.9173237692587246E-2</c:v>
                </c:pt>
                <c:pt idx="173">
                  <c:v>3.6797513606029446E-2</c:v>
                </c:pt>
                <c:pt idx="174">
                  <c:v>-7.2440024103542389E-2</c:v>
                </c:pt>
                <c:pt idx="175">
                  <c:v>2.0394096499151745E-2</c:v>
                </c:pt>
                <c:pt idx="176">
                  <c:v>-2.2462258072139866E-2</c:v>
                </c:pt>
                <c:pt idx="177">
                  <c:v>2.7513742329184129E-2</c:v>
                </c:pt>
                <c:pt idx="178">
                  <c:v>3.0503689988740198E-2</c:v>
                </c:pt>
                <c:pt idx="179">
                  <c:v>6.6834597276045878E-3</c:v>
                </c:pt>
                <c:pt idx="180">
                  <c:v>-0.13276338685035211</c:v>
                </c:pt>
                <c:pt idx="181">
                  <c:v>1.4111684836003778E-2</c:v>
                </c:pt>
                <c:pt idx="182">
                  <c:v>-4.2554411116394408E-2</c:v>
                </c:pt>
                <c:pt idx="183">
                  <c:v>-5.2796446142842086E-3</c:v>
                </c:pt>
                <c:pt idx="184">
                  <c:v>2.9292421063449644E-2</c:v>
                </c:pt>
                <c:pt idx="185">
                  <c:v>-2.510443817280195E-2</c:v>
                </c:pt>
                <c:pt idx="186">
                  <c:v>-1.7722124236359275E-2</c:v>
                </c:pt>
                <c:pt idx="187">
                  <c:v>8.6188962812318512E-3</c:v>
                </c:pt>
                <c:pt idx="188">
                  <c:v>-3.3775862924838473E-2</c:v>
                </c:pt>
                <c:pt idx="189">
                  <c:v>-1.1752610448116154E-2</c:v>
                </c:pt>
                <c:pt idx="190">
                  <c:v>-1.8512072017014224E-2</c:v>
                </c:pt>
                <c:pt idx="191">
                  <c:v>-2.9365114972912686E-2</c:v>
                </c:pt>
                <c:pt idx="192">
                  <c:v>-0.23098585761444959</c:v>
                </c:pt>
                <c:pt idx="193">
                  <c:v>4.3167085506192443E-2</c:v>
                </c:pt>
                <c:pt idx="194">
                  <c:v>0.10447229772582747</c:v>
                </c:pt>
                <c:pt idx="195">
                  <c:v>6.5443298452523641E-2</c:v>
                </c:pt>
                <c:pt idx="196">
                  <c:v>9.6846339384110448E-3</c:v>
                </c:pt>
                <c:pt idx="197">
                  <c:v>-7.6259155172029275E-2</c:v>
                </c:pt>
                <c:pt idx="198">
                  <c:v>6.5985669791079754E-2</c:v>
                </c:pt>
                <c:pt idx="199">
                  <c:v>1.7125231508655053E-2</c:v>
                </c:pt>
                <c:pt idx="200">
                  <c:v>-2.3724580822997304E-2</c:v>
                </c:pt>
                <c:pt idx="201">
                  <c:v>3.6889250966579495E-2</c:v>
                </c:pt>
                <c:pt idx="202">
                  <c:v>8.9696159621622598E-2</c:v>
                </c:pt>
                <c:pt idx="203">
                  <c:v>2.7892754630802881E-2</c:v>
                </c:pt>
                <c:pt idx="204">
                  <c:v>3.0622288944013649E-2</c:v>
                </c:pt>
                <c:pt idx="205">
                  <c:v>5.2217184915869637E-2</c:v>
                </c:pt>
                <c:pt idx="206">
                  <c:v>-1.2482763394177933E-2</c:v>
                </c:pt>
                <c:pt idx="207">
                  <c:v>1.103083725085312E-3</c:v>
                </c:pt>
                <c:pt idx="208">
                  <c:v>-2.5903798294263619E-2</c:v>
                </c:pt>
                <c:pt idx="209">
                  <c:v>9.4062441169932259E-2</c:v>
                </c:pt>
                <c:pt idx="210">
                  <c:v>1.0860397406147927E-2</c:v>
                </c:pt>
                <c:pt idx="211">
                  <c:v>1.3178999892461593E-2</c:v>
                </c:pt>
                <c:pt idx="212">
                  <c:v>4.9780570833991636E-2</c:v>
                </c:pt>
                <c:pt idx="213">
                  <c:v>5.5044561725508714E-2</c:v>
                </c:pt>
                <c:pt idx="214">
                  <c:v>2.5851294368729068E-2</c:v>
                </c:pt>
                <c:pt idx="215">
                  <c:v>1.5274923486933923E-2</c:v>
                </c:pt>
                <c:pt idx="216">
                  <c:v>-2.68665846024992E-4</c:v>
                </c:pt>
                <c:pt idx="217">
                  <c:v>-1.6861303196447165E-2</c:v>
                </c:pt>
                <c:pt idx="218">
                  <c:v>-4.4796781139741323E-2</c:v>
                </c:pt>
                <c:pt idx="219">
                  <c:v>5.7173938644550067E-2</c:v>
                </c:pt>
                <c:pt idx="220">
                  <c:v>-2.369890344153973E-3</c:v>
                </c:pt>
                <c:pt idx="221">
                  <c:v>-4.6352321848982048E-3</c:v>
                </c:pt>
                <c:pt idx="222">
                  <c:v>1.3876892475334787E-2</c:v>
                </c:pt>
                <c:pt idx="223">
                  <c:v>6.7043099288536676E-2</c:v>
                </c:pt>
                <c:pt idx="224">
                  <c:v>3.037244036044078E-3</c:v>
                </c:pt>
                <c:pt idx="225">
                  <c:v>-3.7183434146997027E-2</c:v>
                </c:pt>
                <c:pt idx="226">
                  <c:v>9.486726161260324E-2</c:v>
                </c:pt>
                <c:pt idx="227">
                  <c:v>-0.15295022030403843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D-4B6E-9728-89C99241FA4E}"/>
            </c:ext>
          </c:extLst>
        </c:ser>
        <c:ser>
          <c:idx val="1"/>
          <c:order val="1"/>
          <c:tx>
            <c:v>예측치 American Express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AXP!$B$25:$B$252</c:f>
              <c:numCache>
                <c:formatCode>General</c:formatCode>
                <c:ptCount val="228"/>
                <c:pt idx="0">
                  <c:v>-7.5245364965157102E-2</c:v>
                </c:pt>
                <c:pt idx="1">
                  <c:v>-3.1472311563153332E-2</c:v>
                </c:pt>
                <c:pt idx="2">
                  <c:v>0.13546145975806265</c:v>
                </c:pt>
                <c:pt idx="3">
                  <c:v>-4.6890155033392486E-2</c:v>
                </c:pt>
                <c:pt idx="4">
                  <c:v>-3.4342905674918503E-2</c:v>
                </c:pt>
                <c:pt idx="5">
                  <c:v>3.1354199044365677E-2</c:v>
                </c:pt>
                <c:pt idx="6">
                  <c:v>-2.6573284049810582E-2</c:v>
                </c:pt>
                <c:pt idx="7">
                  <c:v>8.3463730251495089E-2</c:v>
                </c:pt>
                <c:pt idx="8">
                  <c:v>-7.9745266527838685E-2</c:v>
                </c:pt>
                <c:pt idx="9">
                  <c:v>-1.0458231846379376E-2</c:v>
                </c:pt>
                <c:pt idx="10">
                  <c:v>-0.11797371063035976</c:v>
                </c:pt>
                <c:pt idx="11">
                  <c:v>2.8240460993959973E-3</c:v>
                </c:pt>
                <c:pt idx="12">
                  <c:v>4.7306534576591258E-2</c:v>
                </c:pt>
                <c:pt idx="13">
                  <c:v>-0.13391760503428743</c:v>
                </c:pt>
                <c:pt idx="14">
                  <c:v>-9.319747210584195E-2</c:v>
                </c:pt>
                <c:pt idx="15">
                  <c:v>0.10915969499141126</c:v>
                </c:pt>
                <c:pt idx="16">
                  <c:v>6.8695590895670221E-3</c:v>
                </c:pt>
                <c:pt idx="17">
                  <c:v>-3.6064534940129706E-2</c:v>
                </c:pt>
                <c:pt idx="18">
                  <c:v>-1.5641687616199367E-2</c:v>
                </c:pt>
                <c:pt idx="19">
                  <c:v>-9.1796282777757268E-2</c:v>
                </c:pt>
                <c:pt idx="20">
                  <c:v>-0.11613308110019435</c:v>
                </c:pt>
                <c:pt idx="21">
                  <c:v>2.7216626386994746E-2</c:v>
                </c:pt>
                <c:pt idx="22">
                  <c:v>0.10920004297380161</c:v>
                </c:pt>
                <c:pt idx="23">
                  <c:v>1.2722377489725659E-2</c:v>
                </c:pt>
                <c:pt idx="24">
                  <c:v>-2.033838588200192E-2</c:v>
                </c:pt>
                <c:pt idx="25">
                  <c:v>-2.7848554850779316E-2</c:v>
                </c:pt>
                <c:pt idx="26">
                  <c:v>5.4318388386692534E-2</c:v>
                </c:pt>
                <c:pt idx="27">
                  <c:v>-8.5980938617134697E-2</c:v>
                </c:pt>
                <c:pt idx="28">
                  <c:v>-1.1147636515170941E-2</c:v>
                </c:pt>
                <c:pt idx="29">
                  <c:v>-0.10175644073247589</c:v>
                </c:pt>
                <c:pt idx="30">
                  <c:v>-0.11109961736468661</c:v>
                </c:pt>
                <c:pt idx="31">
                  <c:v>8.9548324783595458E-3</c:v>
                </c:pt>
                <c:pt idx="32">
                  <c:v>-0.15540843478894542</c:v>
                </c:pt>
                <c:pt idx="33">
                  <c:v>0.12566948856258212</c:v>
                </c:pt>
                <c:pt idx="34">
                  <c:v>8.4065199958691383E-2</c:v>
                </c:pt>
                <c:pt idx="35">
                  <c:v>-8.3809168123393979E-2</c:v>
                </c:pt>
                <c:pt idx="36">
                  <c:v>-3.6702412409247778E-2</c:v>
                </c:pt>
                <c:pt idx="37">
                  <c:v>-2.1811289217096453E-2</c:v>
                </c:pt>
                <c:pt idx="38">
                  <c:v>1.4510844072340654E-2</c:v>
                </c:pt>
                <c:pt idx="39">
                  <c:v>0.11847544472351905</c:v>
                </c:pt>
                <c:pt idx="40">
                  <c:v>7.5429565457285172E-2</c:v>
                </c:pt>
                <c:pt idx="41">
                  <c:v>1.9001524821750323E-2</c:v>
                </c:pt>
                <c:pt idx="42">
                  <c:v>2.603603198023733E-2</c:v>
                </c:pt>
                <c:pt idx="43">
                  <c:v>2.8335740490656083E-2</c:v>
                </c:pt>
                <c:pt idx="44">
                  <c:v>-1.4300836231149024E-2</c:v>
                </c:pt>
                <c:pt idx="45">
                  <c:v>8.1419402701389088E-2</c:v>
                </c:pt>
                <c:pt idx="46">
                  <c:v>1.2991280866547919E-2</c:v>
                </c:pt>
                <c:pt idx="47">
                  <c:v>7.5441720274181084E-2</c:v>
                </c:pt>
                <c:pt idx="48">
                  <c:v>2.7565540461804421E-2</c:v>
                </c:pt>
                <c:pt idx="49">
                  <c:v>2.0257949320836768E-2</c:v>
                </c:pt>
                <c:pt idx="50">
                  <c:v>-2.0615037271077569E-2</c:v>
                </c:pt>
                <c:pt idx="51">
                  <c:v>-2.1232693715411175E-2</c:v>
                </c:pt>
                <c:pt idx="52">
                  <c:v>1.9971138287919979E-2</c:v>
                </c:pt>
                <c:pt idx="53">
                  <c:v>2.8119946995652553E-2</c:v>
                </c:pt>
                <c:pt idx="54">
                  <c:v>-4.6727714983018795E-2</c:v>
                </c:pt>
                <c:pt idx="55">
                  <c:v>5.4113479399782649E-3</c:v>
                </c:pt>
                <c:pt idx="56">
                  <c:v>1.5330376723965375E-2</c:v>
                </c:pt>
                <c:pt idx="57">
                  <c:v>2.1850752624741086E-2</c:v>
                </c:pt>
                <c:pt idx="58">
                  <c:v>5.6639372748607308E-2</c:v>
                </c:pt>
                <c:pt idx="59">
                  <c:v>4.771889810779506E-2</c:v>
                </c:pt>
                <c:pt idx="60">
                  <c:v>-3.5046739425907289E-2</c:v>
                </c:pt>
                <c:pt idx="61">
                  <c:v>2.7914001858370046E-2</c:v>
                </c:pt>
                <c:pt idx="62">
                  <c:v>-2.6706369357730776E-2</c:v>
                </c:pt>
                <c:pt idx="63">
                  <c:v>-2.8171382397093981E-2</c:v>
                </c:pt>
                <c:pt idx="64">
                  <c:v>4.3359537969500608E-2</c:v>
                </c:pt>
                <c:pt idx="65">
                  <c:v>1.5961868932431794E-4</c:v>
                </c:pt>
                <c:pt idx="66">
                  <c:v>5.1511720974825828E-2</c:v>
                </c:pt>
                <c:pt idx="67">
                  <c:v>-1.6247599492012561E-2</c:v>
                </c:pt>
                <c:pt idx="68">
                  <c:v>9.766666924383367E-3</c:v>
                </c:pt>
                <c:pt idx="69">
                  <c:v>-2.5893175063131768E-2</c:v>
                </c:pt>
                <c:pt idx="70">
                  <c:v>4.9606268658779373E-2</c:v>
                </c:pt>
                <c:pt idx="71">
                  <c:v>-2.0949879110026349E-3</c:v>
                </c:pt>
                <c:pt idx="72">
                  <c:v>3.5275484676832475E-2</c:v>
                </c:pt>
                <c:pt idx="73">
                  <c:v>-7.2831305195623659E-4</c:v>
                </c:pt>
                <c:pt idx="74">
                  <c:v>1.4398671991303813E-2</c:v>
                </c:pt>
                <c:pt idx="75">
                  <c:v>1.5807306060197569E-2</c:v>
                </c:pt>
                <c:pt idx="76">
                  <c:v>-4.5943039838367963E-2</c:v>
                </c:pt>
                <c:pt idx="77">
                  <c:v>-1.6817054087934925E-3</c:v>
                </c:pt>
                <c:pt idx="78">
                  <c:v>5.2781317355605865E-3</c:v>
                </c:pt>
                <c:pt idx="79">
                  <c:v>2.8420591014935777E-2</c:v>
                </c:pt>
                <c:pt idx="80">
                  <c:v>3.3308126106090248E-2</c:v>
                </c:pt>
                <c:pt idx="81">
                  <c:v>4.3105833619504777E-2</c:v>
                </c:pt>
                <c:pt idx="82">
                  <c:v>2.1568141300363986E-2</c:v>
                </c:pt>
                <c:pt idx="83">
                  <c:v>1.6167454616337971E-2</c:v>
                </c:pt>
                <c:pt idx="84">
                  <c:v>1.8076819249785242E-2</c:v>
                </c:pt>
                <c:pt idx="85">
                  <c:v>-3.3338527745626609E-2</c:v>
                </c:pt>
                <c:pt idx="86">
                  <c:v>1.2290158470188538E-2</c:v>
                </c:pt>
                <c:pt idx="87">
                  <c:v>6.0018377567548242E-2</c:v>
                </c:pt>
                <c:pt idx="88">
                  <c:v>4.4821580218440224E-2</c:v>
                </c:pt>
                <c:pt idx="89">
                  <c:v>-2.7073959847683966E-2</c:v>
                </c:pt>
                <c:pt idx="90">
                  <c:v>-4.7585463412285353E-2</c:v>
                </c:pt>
                <c:pt idx="91">
                  <c:v>1.7296623945977613E-2</c:v>
                </c:pt>
                <c:pt idx="92">
                  <c:v>5.0463855236544244E-2</c:v>
                </c:pt>
                <c:pt idx="93">
                  <c:v>2.0455854807634611E-2</c:v>
                </c:pt>
                <c:pt idx="94">
                  <c:v>-6.2989766502261874E-2</c:v>
                </c:pt>
                <c:pt idx="95">
                  <c:v>-1.201349347247593E-2</c:v>
                </c:pt>
                <c:pt idx="96">
                  <c:v>-8.6856966757667839E-2</c:v>
                </c:pt>
                <c:pt idx="97">
                  <c:v>-4.8342549487650738E-2</c:v>
                </c:pt>
                <c:pt idx="98">
                  <c:v>-6.1221924456779601E-3</c:v>
                </c:pt>
                <c:pt idx="99">
                  <c:v>7.0372910560550284E-2</c:v>
                </c:pt>
                <c:pt idx="100">
                  <c:v>1.7109171891876988E-2</c:v>
                </c:pt>
                <c:pt idx="101">
                  <c:v>-0.12126644919033419</c:v>
                </c:pt>
                <c:pt idx="102">
                  <c:v>-1.214107092548361E-2</c:v>
                </c:pt>
                <c:pt idx="103">
                  <c:v>1.9289852371619537E-2</c:v>
                </c:pt>
                <c:pt idx="104">
                  <c:v>-0.12730339930665421</c:v>
                </c:pt>
                <c:pt idx="105">
                  <c:v>-0.23922515113608914</c:v>
                </c:pt>
                <c:pt idx="106">
                  <c:v>-0.10338035506683674</c:v>
                </c:pt>
                <c:pt idx="107">
                  <c:v>1.5055328993788501E-2</c:v>
                </c:pt>
                <c:pt idx="108">
                  <c:v>-0.11876810671093581</c:v>
                </c:pt>
                <c:pt idx="109">
                  <c:v>-0.15368997782773275</c:v>
                </c:pt>
                <c:pt idx="110">
                  <c:v>0.12580869715936269</c:v>
                </c:pt>
                <c:pt idx="111">
                  <c:v>0.13805545634872393</c:v>
                </c:pt>
                <c:pt idx="112">
                  <c:v>7.9612381477021127E-2</c:v>
                </c:pt>
                <c:pt idx="113">
                  <c:v>3.9693193226779154E-3</c:v>
                </c:pt>
                <c:pt idx="114">
                  <c:v>0.10973520380374405</c:v>
                </c:pt>
                <c:pt idx="115">
                  <c:v>5.170276622565724E-2</c:v>
                </c:pt>
                <c:pt idx="116">
                  <c:v>5.4856356565159942E-2</c:v>
                </c:pt>
                <c:pt idx="117">
                  <c:v>-2.444553594855399E-2</c:v>
                </c:pt>
                <c:pt idx="118">
                  <c:v>8.5892819039016396E-2</c:v>
                </c:pt>
                <c:pt idx="119">
                  <c:v>2.9261679978357224E-2</c:v>
                </c:pt>
                <c:pt idx="120">
                  <c:v>-4.9052538542901758E-2</c:v>
                </c:pt>
                <c:pt idx="121">
                  <c:v>4.4556200019020067E-2</c:v>
                </c:pt>
                <c:pt idx="122">
                  <c:v>8.782235706690758E-2</c:v>
                </c:pt>
                <c:pt idx="123">
                  <c:v>2.482340306949592E-2</c:v>
                </c:pt>
                <c:pt idx="124">
                  <c:v>-0.11353816074058926</c:v>
                </c:pt>
                <c:pt idx="125">
                  <c:v>-7.3308089881795754E-2</c:v>
                </c:pt>
                <c:pt idx="126">
                  <c:v>0.1020870118442993</c:v>
                </c:pt>
                <c:pt idx="127">
                  <c:v>-6.4154185648262627E-2</c:v>
                </c:pt>
                <c:pt idx="128">
                  <c:v>0.12895058481953772</c:v>
                </c:pt>
                <c:pt idx="129">
                  <c:v>5.6464480866085701E-2</c:v>
                </c:pt>
                <c:pt idx="130">
                  <c:v>4.6112575601585468E-4</c:v>
                </c:pt>
                <c:pt idx="131">
                  <c:v>9.7136489605837373E-2</c:v>
                </c:pt>
                <c:pt idx="132">
                  <c:v>3.6115273687676364E-2</c:v>
                </c:pt>
                <c:pt idx="133">
                  <c:v>4.9456755212722484E-2</c:v>
                </c:pt>
                <c:pt idx="134">
                  <c:v>2.2865929818121859E-3</c:v>
                </c:pt>
                <c:pt idx="135">
                  <c:v>4.458960954525884E-2</c:v>
                </c:pt>
                <c:pt idx="136">
                  <c:v>-1.5454510994843438E-2</c:v>
                </c:pt>
                <c:pt idx="137">
                  <c:v>-2.2257813478206528E-2</c:v>
                </c:pt>
                <c:pt idx="138">
                  <c:v>-2.685908408584604E-2</c:v>
                </c:pt>
                <c:pt idx="139">
                  <c:v>-7.7349203005724246E-2</c:v>
                </c:pt>
                <c:pt idx="140">
                  <c:v>-9.8750349800069179E-2</c:v>
                </c:pt>
                <c:pt idx="141">
                  <c:v>0.15795774500380852</c:v>
                </c:pt>
                <c:pt idx="142">
                  <c:v>-3.3436993722231632E-3</c:v>
                </c:pt>
                <c:pt idx="143">
                  <c:v>1.6096388629616702E-2</c:v>
                </c:pt>
                <c:pt idx="144">
                  <c:v>6.6205495541222903E-2</c:v>
                </c:pt>
                <c:pt idx="145">
                  <c:v>6.1852193442942738E-2</c:v>
                </c:pt>
                <c:pt idx="146">
                  <c:v>4.8623478579168697E-2</c:v>
                </c:pt>
                <c:pt idx="147">
                  <c:v>-6.9152957044179182E-3</c:v>
                </c:pt>
                <c:pt idx="148">
                  <c:v>-8.5813734114337764E-2</c:v>
                </c:pt>
                <c:pt idx="149">
                  <c:v>6.0372558972425383E-2</c:v>
                </c:pt>
                <c:pt idx="150">
                  <c:v>2.1803071483067833E-2</c:v>
                </c:pt>
                <c:pt idx="151">
                  <c:v>3.2052411876426157E-2</c:v>
                </c:pt>
                <c:pt idx="152">
                  <c:v>3.8437979867390989E-2</c:v>
                </c:pt>
                <c:pt idx="153">
                  <c:v>-2.4520497320140555E-2</c:v>
                </c:pt>
                <c:pt idx="154">
                  <c:v>7.86819967255371E-3</c:v>
                </c:pt>
                <c:pt idx="155">
                  <c:v>1.3930129614751518E-2</c:v>
                </c:pt>
                <c:pt idx="156">
                  <c:v>7.594836935754494E-2</c:v>
                </c:pt>
                <c:pt idx="157">
                  <c:v>1.960478566021822E-2</c:v>
                </c:pt>
                <c:pt idx="158">
                  <c:v>5.5270257690203037E-2</c:v>
                </c:pt>
                <c:pt idx="159">
                  <c:v>2.9700591021349056E-2</c:v>
                </c:pt>
                <c:pt idx="160">
                  <c:v>3.3553443913862377E-2</c:v>
                </c:pt>
                <c:pt idx="161">
                  <c:v>-1.7609540208463205E-2</c:v>
                </c:pt>
                <c:pt idx="162">
                  <c:v>7.4602419637645453E-2</c:v>
                </c:pt>
                <c:pt idx="163">
                  <c:v>-4.0909910719626061E-2</c:v>
                </c:pt>
                <c:pt idx="164">
                  <c:v>4.6431105071788173E-2</c:v>
                </c:pt>
                <c:pt idx="165">
                  <c:v>6.7630122604714876E-2</c:v>
                </c:pt>
                <c:pt idx="166">
                  <c:v>4.3939900479644162E-2</c:v>
                </c:pt>
                <c:pt idx="167">
                  <c:v>3.7522537455869781E-2</c:v>
                </c:pt>
                <c:pt idx="168">
                  <c:v>-4.7038645680410274E-2</c:v>
                </c:pt>
                <c:pt idx="169">
                  <c:v>6.5515084353206576E-2</c:v>
                </c:pt>
                <c:pt idx="170">
                  <c:v>1.3759352668231492E-2</c:v>
                </c:pt>
                <c:pt idx="171">
                  <c:v>1.2737092714877586E-2</c:v>
                </c:pt>
                <c:pt idx="172">
                  <c:v>3.394792694331384E-2</c:v>
                </c:pt>
                <c:pt idx="173">
                  <c:v>3.111550157811149E-2</c:v>
                </c:pt>
                <c:pt idx="174">
                  <c:v>-1.7700883344446684E-2</c:v>
                </c:pt>
                <c:pt idx="175">
                  <c:v>5.7726925573965415E-2</c:v>
                </c:pt>
                <c:pt idx="176">
                  <c:v>-1.830972999590964E-2</c:v>
                </c:pt>
                <c:pt idx="177">
                  <c:v>3.706531730249632E-2</c:v>
                </c:pt>
                <c:pt idx="178">
                  <c:v>3.8970679093240465E-2</c:v>
                </c:pt>
                <c:pt idx="179">
                  <c:v>-2.1229823369647779E-3</c:v>
                </c:pt>
                <c:pt idx="180">
                  <c:v>-4.0530095633542582E-2</c:v>
                </c:pt>
                <c:pt idx="181">
                  <c:v>8.23934820205805E-2</c:v>
                </c:pt>
                <c:pt idx="182">
                  <c:v>-2.1013886679692402E-2</c:v>
                </c:pt>
                <c:pt idx="183">
                  <c:v>1.6067385356415421E-2</c:v>
                </c:pt>
                <c:pt idx="184">
                  <c:v>1.8885909461563988E-2</c:v>
                </c:pt>
                <c:pt idx="185">
                  <c:v>-2.617336264959157E-2</c:v>
                </c:pt>
                <c:pt idx="186">
                  <c:v>3.210532399659842E-2</c:v>
                </c:pt>
                <c:pt idx="187">
                  <c:v>-8.5689905887867138E-2</c:v>
                </c:pt>
                <c:pt idx="188">
                  <c:v>-3.3941627725601692E-2</c:v>
                </c:pt>
                <c:pt idx="189">
                  <c:v>0.12257188066797368</c:v>
                </c:pt>
                <c:pt idx="190">
                  <c:v>4.4828633014473845E-3</c:v>
                </c:pt>
                <c:pt idx="191">
                  <c:v>-2.1444046475346059E-2</c:v>
                </c:pt>
                <c:pt idx="192">
                  <c:v>-6.897358883812188E-2</c:v>
                </c:pt>
                <c:pt idx="193">
                  <c:v>-2.3705781737964624E-3</c:v>
                </c:pt>
                <c:pt idx="194">
                  <c:v>9.794615351084783E-2</c:v>
                </c:pt>
                <c:pt idx="195">
                  <c:v>7.4906178415661273E-3</c:v>
                </c:pt>
                <c:pt idx="196">
                  <c:v>2.5500951295208924E-2</c:v>
                </c:pt>
                <c:pt idx="197">
                  <c:v>4.8848558174527127E-3</c:v>
                </c:pt>
                <c:pt idx="198">
                  <c:v>5.4479404844770887E-2</c:v>
                </c:pt>
                <c:pt idx="199">
                  <c:v>1.8022933988878945E-3</c:v>
                </c:pt>
                <c:pt idx="200">
                  <c:v>1.7924608815823376E-3</c:v>
                </c:pt>
                <c:pt idx="201">
                  <c:v>-2.4274391804677185E-2</c:v>
                </c:pt>
                <c:pt idx="202">
                  <c:v>5.2247715450283921E-2</c:v>
                </c:pt>
                <c:pt idx="203">
                  <c:v>2.9328701184746911E-2</c:v>
                </c:pt>
                <c:pt idx="204">
                  <c:v>2.8876143958681471E-2</c:v>
                </c:pt>
                <c:pt idx="205">
                  <c:v>5.6489033557127755E-2</c:v>
                </c:pt>
                <c:pt idx="206">
                  <c:v>2.4650714462736258E-3</c:v>
                </c:pt>
                <c:pt idx="207">
                  <c:v>1.5953516340050787E-2</c:v>
                </c:pt>
                <c:pt idx="208">
                  <c:v>1.9400635262764705E-2</c:v>
                </c:pt>
                <c:pt idx="209">
                  <c:v>9.6208946174791941E-3</c:v>
                </c:pt>
                <c:pt idx="210">
                  <c:v>3.0303313473295616E-2</c:v>
                </c:pt>
                <c:pt idx="211">
                  <c:v>3.4814957498063375E-3</c:v>
                </c:pt>
                <c:pt idx="212">
                  <c:v>3.0285414159541973E-2</c:v>
                </c:pt>
                <c:pt idx="213">
                  <c:v>3.4364418256397786E-2</c:v>
                </c:pt>
                <c:pt idx="214">
                  <c:v>7.7585317380983697E-3</c:v>
                </c:pt>
                <c:pt idx="215">
                  <c:v>5.1451080657042611E-2</c:v>
                </c:pt>
                <c:pt idx="216">
                  <c:v>8.2576362154304167E-2</c:v>
                </c:pt>
                <c:pt idx="217">
                  <c:v>-5.3674541148385324E-2</c:v>
                </c:pt>
                <c:pt idx="218">
                  <c:v>-3.6575790584537832E-2</c:v>
                </c:pt>
                <c:pt idx="219">
                  <c:v>5.6946817148466515E-3</c:v>
                </c:pt>
                <c:pt idx="220">
                  <c:v>3.2593507840897248E-2</c:v>
                </c:pt>
                <c:pt idx="221">
                  <c:v>8.5653144078274603E-3</c:v>
                </c:pt>
                <c:pt idx="222">
                  <c:v>5.3089742525071981E-2</c:v>
                </c:pt>
                <c:pt idx="223">
                  <c:v>4.4770064236749341E-2</c:v>
                </c:pt>
                <c:pt idx="224">
                  <c:v>7.5071455367571888E-3</c:v>
                </c:pt>
                <c:pt idx="225">
                  <c:v>-9.8046684311983948E-2</c:v>
                </c:pt>
                <c:pt idx="226">
                  <c:v>2.6671073985417855E-2</c:v>
                </c:pt>
                <c:pt idx="227">
                  <c:v>-0.13019090960190219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2D-4B6E-9728-89C99241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34024"/>
        <c:axId val="800337632"/>
      </c:scatterChart>
      <c:valAx>
        <c:axId val="80033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00337632"/>
        <c:crosses val="autoZero"/>
        <c:crossBetween val="midCat"/>
      </c:valAx>
      <c:valAx>
        <c:axId val="80033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American Express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00334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3M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Data!$Q$5:$Q$232</c:f>
              <c:numCache>
                <c:formatCode>0.0000_ </c:formatCode>
                <c:ptCount val="228"/>
                <c:pt idx="0">
                  <c:v>-4.785650068672069E-2</c:v>
                </c:pt>
                <c:pt idx="1">
                  <c:v>-6.2701835912723172E-2</c:v>
                </c:pt>
                <c:pt idx="2">
                  <c:v>1.2604841940999843E-2</c:v>
                </c:pt>
                <c:pt idx="3">
                  <c:v>-2.6593918939974613E-2</c:v>
                </c:pt>
                <c:pt idx="4">
                  <c:v>-1.4926024552474635E-2</c:v>
                </c:pt>
                <c:pt idx="5">
                  <c:v>-2.4181913959671199E-2</c:v>
                </c:pt>
                <c:pt idx="6">
                  <c:v>8.0123319077800917E-2</c:v>
                </c:pt>
                <c:pt idx="7">
                  <c:v>2.7714450427181288E-2</c:v>
                </c:pt>
                <c:pt idx="8">
                  <c:v>-1.3381979505804994E-2</c:v>
                </c:pt>
                <c:pt idx="9">
                  <c:v>5.526487039572197E-2</c:v>
                </c:pt>
                <c:pt idx="10">
                  <c:v>2.8493575303255071E-2</c:v>
                </c:pt>
                <c:pt idx="11">
                  <c:v>0.21667366258844509</c:v>
                </c:pt>
                <c:pt idx="12">
                  <c:v>-8.6034736891245717E-2</c:v>
                </c:pt>
                <c:pt idx="13">
                  <c:v>1.4912213125019887E-2</c:v>
                </c:pt>
                <c:pt idx="14">
                  <c:v>-7.2358060937927474E-2</c:v>
                </c:pt>
                <c:pt idx="15">
                  <c:v>0.1422030665447758</c:v>
                </c:pt>
                <c:pt idx="16">
                  <c:v>-6.6294346272942617E-3</c:v>
                </c:pt>
                <c:pt idx="17">
                  <c:v>-3.0815765812189408E-2</c:v>
                </c:pt>
                <c:pt idx="18">
                  <c:v>-2.2382026300359837E-2</c:v>
                </c:pt>
                <c:pt idx="19">
                  <c:v>-7.2338353581767628E-2</c:v>
                </c:pt>
                <c:pt idx="20">
                  <c:v>-4.6309659450079053E-2</c:v>
                </c:pt>
                <c:pt idx="21">
                  <c:v>5.8972669543797117E-2</c:v>
                </c:pt>
                <c:pt idx="22">
                  <c:v>9.6161308959297864E-2</c:v>
                </c:pt>
                <c:pt idx="23">
                  <c:v>4.0989569473386292E-2</c:v>
                </c:pt>
                <c:pt idx="24">
                  <c:v>-6.2368318365624717E-2</c:v>
                </c:pt>
                <c:pt idx="25">
                  <c:v>6.0999437681557307E-2</c:v>
                </c:pt>
                <c:pt idx="26">
                  <c:v>-1.5526689223015476E-2</c:v>
                </c:pt>
                <c:pt idx="27">
                  <c:v>9.2392846645793517E-2</c:v>
                </c:pt>
                <c:pt idx="28">
                  <c:v>-4.3826530427857257E-3</c:v>
                </c:pt>
                <c:pt idx="29">
                  <c:v>-1.1119350775218573E-2</c:v>
                </c:pt>
                <c:pt idx="30">
                  <c:v>2.1607837150920808E-2</c:v>
                </c:pt>
                <c:pt idx="31">
                  <c:v>-8.3438406457993324E-3</c:v>
                </c:pt>
                <c:pt idx="32">
                  <c:v>-0.11269679622653415</c:v>
                </c:pt>
                <c:pt idx="33">
                  <c:v>0.15299826001326353</c:v>
                </c:pt>
                <c:pt idx="34">
                  <c:v>2.1899223635676809E-2</c:v>
                </c:pt>
                <c:pt idx="35">
                  <c:v>-4.2146796616518156E-2</c:v>
                </c:pt>
                <c:pt idx="36">
                  <c:v>9.1625774815513074E-3</c:v>
                </c:pt>
                <c:pt idx="37">
                  <c:v>5.6089993470599987E-3</c:v>
                </c:pt>
                <c:pt idx="38">
                  <c:v>4.7155254712403179E-2</c:v>
                </c:pt>
                <c:pt idx="39">
                  <c:v>-3.1626831136838333E-2</c:v>
                </c:pt>
                <c:pt idx="40">
                  <c:v>2.5201006905353888E-3</c:v>
                </c:pt>
                <c:pt idx="41">
                  <c:v>2.9984572905543155E-2</c:v>
                </c:pt>
                <c:pt idx="42">
                  <c:v>8.6240264273900663E-2</c:v>
                </c:pt>
                <c:pt idx="43">
                  <c:v>1.5399455476240966E-2</c:v>
                </c:pt>
                <c:pt idx="44">
                  <c:v>-2.2233837143447819E-2</c:v>
                </c:pt>
                <c:pt idx="45">
                  <c:v>0.14111875592834125</c:v>
                </c:pt>
                <c:pt idx="46">
                  <c:v>1.3802451893305235E-3</c:v>
                </c:pt>
                <c:pt idx="47">
                  <c:v>7.9652173345943017E-2</c:v>
                </c:pt>
                <c:pt idx="48">
                  <c:v>-7.0591201852702706E-2</c:v>
                </c:pt>
                <c:pt idx="49">
                  <c:v>-1.4303742031192142E-2</c:v>
                </c:pt>
                <c:pt idx="50">
                  <c:v>5.328768703182088E-2</c:v>
                </c:pt>
                <c:pt idx="51">
                  <c:v>5.5524999573158623E-2</c:v>
                </c:pt>
                <c:pt idx="52">
                  <c:v>-2.3051100609899438E-2</c:v>
                </c:pt>
                <c:pt idx="53">
                  <c:v>6.802335794443698E-2</c:v>
                </c:pt>
                <c:pt idx="54">
                  <c:v>-8.6099077688812933E-2</c:v>
                </c:pt>
                <c:pt idx="55">
                  <c:v>-1.2333333333333335E-3</c:v>
                </c:pt>
                <c:pt idx="56">
                  <c:v>-2.5930965223595157E-2</c:v>
                </c:pt>
                <c:pt idx="57">
                  <c:v>-3.1478200213492506E-2</c:v>
                </c:pt>
                <c:pt idx="58">
                  <c:v>2.4315998715206819E-2</c:v>
                </c:pt>
                <c:pt idx="59">
                  <c:v>3.3894835665443344E-2</c:v>
                </c:pt>
                <c:pt idx="60">
                  <c:v>2.5961256611389656E-2</c:v>
                </c:pt>
                <c:pt idx="61">
                  <c:v>-7.0955297956242329E-3</c:v>
                </c:pt>
                <c:pt idx="62">
                  <c:v>2.3691657209654243E-2</c:v>
                </c:pt>
                <c:pt idx="63">
                  <c:v>-0.10991381970956274</c:v>
                </c:pt>
                <c:pt idx="64">
                  <c:v>-1.3196483931204612E-5</c:v>
                </c:pt>
                <c:pt idx="65">
                  <c:v>-5.4053924878456609E-2</c:v>
                </c:pt>
                <c:pt idx="66">
                  <c:v>3.4660759321568459E-2</c:v>
                </c:pt>
                <c:pt idx="67">
                  <c:v>-5.4199727333966927E-2</c:v>
                </c:pt>
                <c:pt idx="68">
                  <c:v>3.428991452355936E-2</c:v>
                </c:pt>
                <c:pt idx="69">
                  <c:v>3.2622832770774983E-2</c:v>
                </c:pt>
                <c:pt idx="70">
                  <c:v>2.9669520649798418E-2</c:v>
                </c:pt>
                <c:pt idx="71">
                  <c:v>-1.0466365898759458E-2</c:v>
                </c:pt>
                <c:pt idx="72">
                  <c:v>-6.4823407823892454E-2</c:v>
                </c:pt>
                <c:pt idx="73">
                  <c:v>7.8550562446655196E-3</c:v>
                </c:pt>
                <c:pt idx="74">
                  <c:v>3.1282221163064311E-2</c:v>
                </c:pt>
                <c:pt idx="75">
                  <c:v>0.12484967690547147</c:v>
                </c:pt>
                <c:pt idx="76">
                  <c:v>-2.4652023883843788E-2</c:v>
                </c:pt>
                <c:pt idx="77">
                  <c:v>-3.339054742205743E-2</c:v>
                </c:pt>
                <c:pt idx="78">
                  <c:v>-0.13251391954539599</c:v>
                </c:pt>
                <c:pt idx="79">
                  <c:v>1.4332154784433049E-2</c:v>
                </c:pt>
                <c:pt idx="80">
                  <c:v>4.0668326865893667E-2</c:v>
                </c:pt>
                <c:pt idx="81">
                  <c:v>5.5292768541286279E-2</c:v>
                </c:pt>
                <c:pt idx="82">
                  <c:v>2.9115533235793845E-2</c:v>
                </c:pt>
                <c:pt idx="83">
                  <c:v>-4.1937653174059897E-2</c:v>
                </c:pt>
                <c:pt idx="84">
                  <c:v>-5.0730426705760015E-2</c:v>
                </c:pt>
                <c:pt idx="85">
                  <c:v>-7.1526708168614022E-3</c:v>
                </c:pt>
                <c:pt idx="86">
                  <c:v>3.4113856058663676E-2</c:v>
                </c:pt>
                <c:pt idx="87">
                  <c:v>7.8893247773239972E-2</c:v>
                </c:pt>
                <c:pt idx="88">
                  <c:v>5.8762048871372548E-2</c:v>
                </c:pt>
                <c:pt idx="89">
                  <c:v>-1.1616044049372366E-2</c:v>
                </c:pt>
                <c:pt idx="90">
                  <c:v>2.0525386343124841E-2</c:v>
                </c:pt>
                <c:pt idx="91">
                  <c:v>1.9779694914391192E-2</c:v>
                </c:pt>
                <c:pt idx="92">
                  <c:v>3.0834036669216722E-2</c:v>
                </c:pt>
                <c:pt idx="93">
                  <c:v>-8.0403434014777703E-2</c:v>
                </c:pt>
                <c:pt idx="94">
                  <c:v>-3.862127024472941E-2</c:v>
                </c:pt>
                <c:pt idx="95">
                  <c:v>1.6215907298741065E-2</c:v>
                </c:pt>
                <c:pt idx="96">
                  <c:v>-5.7675931132864372E-2</c:v>
                </c:pt>
                <c:pt idx="97">
                  <c:v>-1.7460271565086755E-2</c:v>
                </c:pt>
                <c:pt idx="98">
                  <c:v>1.4878154085775414E-2</c:v>
                </c:pt>
                <c:pt idx="99">
                  <c:v>-2.9502093736739461E-2</c:v>
                </c:pt>
                <c:pt idx="100">
                  <c:v>7.1407468838719035E-3</c:v>
                </c:pt>
                <c:pt idx="101">
                  <c:v>-9.8484880788536955E-2</c:v>
                </c:pt>
                <c:pt idx="102">
                  <c:v>1.0137173436159736E-2</c:v>
                </c:pt>
                <c:pt idx="103">
                  <c:v>1.5756939385404518E-2</c:v>
                </c:pt>
                <c:pt idx="104">
                  <c:v>-4.0154642330423367E-2</c:v>
                </c:pt>
                <c:pt idx="105">
                  <c:v>-5.9261529684620513E-2</c:v>
                </c:pt>
                <c:pt idx="106">
                  <c:v>4.0743530549436947E-2</c:v>
                </c:pt>
                <c:pt idx="107">
                  <c:v>-0.13335075470496499</c:v>
                </c:pt>
                <c:pt idx="108">
                  <c:v>-6.5280022159032794E-2</c:v>
                </c:pt>
                <c:pt idx="109">
                  <c:v>-0.15511149855618525</c:v>
                </c:pt>
                <c:pt idx="110">
                  <c:v>0.10542451271593682</c:v>
                </c:pt>
                <c:pt idx="111">
                  <c:v>0.15835404530388561</c:v>
                </c:pt>
                <c:pt idx="112">
                  <c:v>-8.8308682621553065E-3</c:v>
                </c:pt>
                <c:pt idx="113">
                  <c:v>6.156752308855605E-2</c:v>
                </c:pt>
                <c:pt idx="114">
                  <c:v>0.17322741952061879</c:v>
                </c:pt>
                <c:pt idx="115">
                  <c:v>2.2263377333685372E-2</c:v>
                </c:pt>
                <c:pt idx="116">
                  <c:v>3.095304168270795E-2</c:v>
                </c:pt>
                <c:pt idx="117">
                  <c:v>-3.1751771239264047E-3</c:v>
                </c:pt>
                <c:pt idx="118">
                  <c:v>5.2561756700246813E-2</c:v>
                </c:pt>
                <c:pt idx="119">
                  <c:v>7.4450060240251859E-2</c:v>
                </c:pt>
                <c:pt idx="120">
                  <c:v>-2.6419672570711324E-2</c:v>
                </c:pt>
                <c:pt idx="121">
                  <c:v>-4.3162382955145955E-3</c:v>
                </c:pt>
                <c:pt idx="122">
                  <c:v>4.9392560844940522E-2</c:v>
                </c:pt>
                <c:pt idx="123">
                  <c:v>6.089318216984195E-2</c:v>
                </c:pt>
                <c:pt idx="124">
                  <c:v>-0.10569351023172159</c:v>
                </c:pt>
                <c:pt idx="125">
                  <c:v>2.1281987998697962E-3</c:v>
                </c:pt>
                <c:pt idx="126">
                  <c:v>8.2788638315088411E-2</c:v>
                </c:pt>
                <c:pt idx="127">
                  <c:v>-8.1849671644173019E-2</c:v>
                </c:pt>
                <c:pt idx="128">
                  <c:v>0.11069320882596016</c:v>
                </c:pt>
                <c:pt idx="129">
                  <c:v>-2.8825083038791898E-2</c:v>
                </c:pt>
                <c:pt idx="130">
                  <c:v>-2.9663924681308093E-3</c:v>
                </c:pt>
                <c:pt idx="131">
                  <c:v>3.3953291399334437E-2</c:v>
                </c:pt>
                <c:pt idx="132">
                  <c:v>1.8647091835154825E-2</c:v>
                </c:pt>
                <c:pt idx="133">
                  <c:v>4.8913403977932021E-2</c:v>
                </c:pt>
                <c:pt idx="134">
                  <c:v>1.9783827470345117E-2</c:v>
                </c:pt>
                <c:pt idx="135">
                  <c:v>3.9629085864704032E-2</c:v>
                </c:pt>
                <c:pt idx="136">
                  <c:v>-2.9145617908316605E-2</c:v>
                </c:pt>
                <c:pt idx="137">
                  <c:v>1.0870223722060143E-2</c:v>
                </c:pt>
                <c:pt idx="138">
                  <c:v>-8.1319576962650242E-2</c:v>
                </c:pt>
                <c:pt idx="139">
                  <c:v>-4.7755688018403353E-2</c:v>
                </c:pt>
                <c:pt idx="140">
                  <c:v>-0.1290276564087543</c:v>
                </c:pt>
                <c:pt idx="141">
                  <c:v>0.1006935265096095</c:v>
                </c:pt>
                <c:pt idx="142">
                  <c:v>2.555527110272765E-2</c:v>
                </c:pt>
                <c:pt idx="143">
                  <c:v>1.563151276774738E-2</c:v>
                </c:pt>
                <c:pt idx="144">
                  <c:v>6.0907822043870297E-2</c:v>
                </c:pt>
                <c:pt idx="145">
                  <c:v>1.0189022274413031E-2</c:v>
                </c:pt>
                <c:pt idx="146">
                  <c:v>2.5186925522661101E-2</c:v>
                </c:pt>
                <c:pt idx="147">
                  <c:v>1.6147755329598483E-3</c:v>
                </c:pt>
                <c:pt idx="148">
                  <c:v>-5.5469006433243657E-2</c:v>
                </c:pt>
                <c:pt idx="149">
                  <c:v>6.8761957775866286E-2</c:v>
                </c:pt>
                <c:pt idx="150">
                  <c:v>1.8108867970421872E-2</c:v>
                </c:pt>
                <c:pt idx="151">
                  <c:v>1.4933508471567483E-2</c:v>
                </c:pt>
                <c:pt idx="152">
                  <c:v>4.3221590926658011E-3</c:v>
                </c:pt>
                <c:pt idx="153">
                  <c:v>-5.2236281351149556E-2</c:v>
                </c:pt>
                <c:pt idx="154">
                  <c:v>3.8166590068819332E-2</c:v>
                </c:pt>
                <c:pt idx="155">
                  <c:v>2.7601659584413234E-2</c:v>
                </c:pt>
                <c:pt idx="156">
                  <c:v>8.2871210531239192E-2</c:v>
                </c:pt>
                <c:pt idx="157">
                  <c:v>3.422778118600333E-2</c:v>
                </c:pt>
                <c:pt idx="158">
                  <c:v>2.8449335736713981E-2</c:v>
                </c:pt>
                <c:pt idx="159">
                  <c:v>-1.5100557609866399E-2</c:v>
                </c:pt>
                <c:pt idx="160">
                  <c:v>5.3066042439662946E-2</c:v>
                </c:pt>
                <c:pt idx="161">
                  <c:v>-2.7312845810430523E-3</c:v>
                </c:pt>
                <c:pt idx="162">
                  <c:v>7.3858133281684113E-2</c:v>
                </c:pt>
                <c:pt idx="163">
                  <c:v>-3.2818826666459418E-2</c:v>
                </c:pt>
                <c:pt idx="164">
                  <c:v>5.7128835903511477E-2</c:v>
                </c:pt>
                <c:pt idx="165">
                  <c:v>5.3890020969132472E-2</c:v>
                </c:pt>
                <c:pt idx="166">
                  <c:v>6.0807760566718487E-2</c:v>
                </c:pt>
                <c:pt idx="167">
                  <c:v>5.5579431493740498E-2</c:v>
                </c:pt>
                <c:pt idx="168">
                  <c:v>-8.602267141329023E-2</c:v>
                </c:pt>
                <c:pt idx="169">
                  <c:v>5.0976277795509443E-2</c:v>
                </c:pt>
                <c:pt idx="170">
                  <c:v>1.3477210143322977E-2</c:v>
                </c:pt>
                <c:pt idx="171">
                  <c:v>2.5258793591047487E-2</c:v>
                </c:pt>
                <c:pt idx="172">
                  <c:v>2.485091978006054E-2</c:v>
                </c:pt>
                <c:pt idx="173">
                  <c:v>1.0971049091017756E-2</c:v>
                </c:pt>
                <c:pt idx="174">
                  <c:v>-1.6431067928430913E-2</c:v>
                </c:pt>
                <c:pt idx="175">
                  <c:v>2.2048876717707774E-2</c:v>
                </c:pt>
                <c:pt idx="176">
                  <c:v>-1.0261223177716607E-2</c:v>
                </c:pt>
                <c:pt idx="177">
                  <c:v>8.5316835430987337E-2</c:v>
                </c:pt>
                <c:pt idx="178">
                  <c:v>4.1083640887300432E-2</c:v>
                </c:pt>
                <c:pt idx="179">
                  <c:v>3.1906797856232127E-2</c:v>
                </c:pt>
                <c:pt idx="180">
                  <c:v>-1.2318245705282675E-2</c:v>
                </c:pt>
                <c:pt idx="181">
                  <c:v>3.9108469655686817E-2</c:v>
                </c:pt>
                <c:pt idx="182">
                  <c:v>-1.5880756646984132E-2</c:v>
                </c:pt>
                <c:pt idx="183">
                  <c:v>-5.1911017794970649E-2</c:v>
                </c:pt>
                <c:pt idx="184">
                  <c:v>1.7183748294781306E-2</c:v>
                </c:pt>
                <c:pt idx="185">
                  <c:v>-2.3930724289316533E-2</c:v>
                </c:pt>
                <c:pt idx="186">
                  <c:v>-1.9208351331218402E-2</c:v>
                </c:pt>
                <c:pt idx="187">
                  <c:v>-6.0848614293639587E-2</c:v>
                </c:pt>
                <c:pt idx="188">
                  <c:v>4.3213595196222015E-3</c:v>
                </c:pt>
                <c:pt idx="189">
                  <c:v>0.1088923613977909</c:v>
                </c:pt>
                <c:pt idx="190">
                  <c:v>-4.1073520682453181E-3</c:v>
                </c:pt>
                <c:pt idx="191">
                  <c:v>-3.1806610484079921E-2</c:v>
                </c:pt>
                <c:pt idx="192">
                  <c:v>2.1731839940118719E-3</c:v>
                </c:pt>
                <c:pt idx="193">
                  <c:v>3.8615700615080378E-2</c:v>
                </c:pt>
                <c:pt idx="194">
                  <c:v>6.9650145889851994E-2</c:v>
                </c:pt>
                <c:pt idx="195">
                  <c:v>4.309133131085309E-3</c:v>
                </c:pt>
                <c:pt idx="196">
                  <c:v>5.3911633120075379E-3</c:v>
                </c:pt>
                <c:pt idx="197">
                  <c:v>4.7101812068327892E-2</c:v>
                </c:pt>
                <c:pt idx="198">
                  <c:v>1.8251578798412632E-2</c:v>
                </c:pt>
                <c:pt idx="199">
                  <c:v>4.6839435016617637E-3</c:v>
                </c:pt>
                <c:pt idx="200">
                  <c:v>-1.0908539672214472E-2</c:v>
                </c:pt>
                <c:pt idx="201">
                  <c:v>-6.2296180920720062E-2</c:v>
                </c:pt>
                <c:pt idx="202">
                  <c:v>3.8584540743661813E-2</c:v>
                </c:pt>
                <c:pt idx="203">
                  <c:v>4.5541994967480355E-2</c:v>
                </c:pt>
                <c:pt idx="204">
                  <c:v>-2.0986308322362472E-2</c:v>
                </c:pt>
                <c:pt idx="205">
                  <c:v>6.5520151980378041E-2</c:v>
                </c:pt>
                <c:pt idx="206">
                  <c:v>3.2793619370512103E-2</c:v>
                </c:pt>
                <c:pt idx="207">
                  <c:v>2.2852951733619047E-2</c:v>
                </c:pt>
                <c:pt idx="208">
                  <c:v>4.3378359687980178E-2</c:v>
                </c:pt>
                <c:pt idx="209">
                  <c:v>2.3457669382763967E-2</c:v>
                </c:pt>
                <c:pt idx="210">
                  <c:v>-3.4610773199527142E-2</c:v>
                </c:pt>
                <c:pt idx="211">
                  <c:v>1.4816676209002696E-2</c:v>
                </c:pt>
                <c:pt idx="212">
                  <c:v>3.2360647716161164E-2</c:v>
                </c:pt>
                <c:pt idx="213">
                  <c:v>9.5773476061676924E-2</c:v>
                </c:pt>
                <c:pt idx="214">
                  <c:v>5.5232757791584819E-2</c:v>
                </c:pt>
                <c:pt idx="215">
                  <c:v>-2.8173308143232722E-2</c:v>
                </c:pt>
                <c:pt idx="216">
                  <c:v>6.3106751635441258E-2</c:v>
                </c:pt>
                <c:pt idx="217">
                  <c:v>-6.1148589973816316E-2</c:v>
                </c:pt>
                <c:pt idx="218">
                  <c:v>-6.3815700649871895E-2</c:v>
                </c:pt>
                <c:pt idx="219">
                  <c:v>-0.11594359248199687</c:v>
                </c:pt>
                <c:pt idx="220">
                  <c:v>1.3059742632701651E-2</c:v>
                </c:pt>
                <c:pt idx="221">
                  <c:v>2.6524849942920958E-3</c:v>
                </c:pt>
                <c:pt idx="222">
                  <c:v>7.7667177399028328E-2</c:v>
                </c:pt>
                <c:pt idx="223">
                  <c:v>-8.2854751181410582E-3</c:v>
                </c:pt>
                <c:pt idx="224">
                  <c:v>3.9255118614641418E-3</c:v>
                </c:pt>
                <c:pt idx="225">
                  <c:v>-9.8927894580819783E-2</c:v>
                </c:pt>
                <c:pt idx="226">
                  <c:v>9.0878709143472694E-2</c:v>
                </c:pt>
                <c:pt idx="227">
                  <c:v>-7.9306672212620166E-2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5-4DBD-B4D6-A0DD29D086A9}"/>
            </c:ext>
          </c:extLst>
        </c:ser>
        <c:ser>
          <c:idx val="1"/>
          <c:order val="1"/>
          <c:tx>
            <c:v>예측치 3M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MMM!$B$25:$B$252</c:f>
              <c:numCache>
                <c:formatCode>General</c:formatCode>
                <c:ptCount val="228"/>
                <c:pt idx="0">
                  <c:v>-3.6920361740952493E-2</c:v>
                </c:pt>
                <c:pt idx="1">
                  <c:v>-1.2552935955864951E-2</c:v>
                </c:pt>
                <c:pt idx="2">
                  <c:v>8.0375154902615112E-2</c:v>
                </c:pt>
                <c:pt idx="3">
                  <c:v>-2.1135685554730062E-2</c:v>
                </c:pt>
                <c:pt idx="4">
                  <c:v>-1.4150927951880124E-2</c:v>
                </c:pt>
                <c:pt idx="5">
                  <c:v>2.2421099794052716E-2</c:v>
                </c:pt>
                <c:pt idx="6">
                  <c:v>-9.8257629562081145E-3</c:v>
                </c:pt>
                <c:pt idx="7">
                  <c:v>5.1429246032425553E-2</c:v>
                </c:pt>
                <c:pt idx="8">
                  <c:v>-3.9425350743246386E-2</c:v>
                </c:pt>
                <c:pt idx="9">
                  <c:v>-8.548937096970648E-4</c:v>
                </c:pt>
                <c:pt idx="10">
                  <c:v>-6.070622338405942E-2</c:v>
                </c:pt>
                <c:pt idx="11">
                  <c:v>6.5390369610331314E-3</c:v>
                </c:pt>
                <c:pt idx="12">
                  <c:v>3.1301388509816092E-2</c:v>
                </c:pt>
                <c:pt idx="13">
                  <c:v>-6.9581813122909911E-2</c:v>
                </c:pt>
                <c:pt idx="14">
                  <c:v>-4.691387611654671E-2</c:v>
                </c:pt>
                <c:pt idx="15">
                  <c:v>6.5733583178517158E-2</c:v>
                </c:pt>
                <c:pt idx="16">
                  <c:v>8.7910785685780934E-3</c:v>
                </c:pt>
                <c:pt idx="17">
                  <c:v>-1.5109318333382471E-2</c:v>
                </c:pt>
                <c:pt idx="18">
                  <c:v>-3.7404012072295668E-3</c:v>
                </c:pt>
                <c:pt idx="19">
                  <c:v>-4.6133867085662035E-2</c:v>
                </c:pt>
                <c:pt idx="20">
                  <c:v>-5.9681588363462636E-2</c:v>
                </c:pt>
                <c:pt idx="21">
                  <c:v>2.0117810742385177E-2</c:v>
                </c:pt>
                <c:pt idx="22">
                  <c:v>6.5756043948101708E-2</c:v>
                </c:pt>
                <c:pt idx="23">
                  <c:v>1.2049204445465901E-2</c:v>
                </c:pt>
                <c:pt idx="24">
                  <c:v>-6.3549422897498488E-3</c:v>
                </c:pt>
                <c:pt idx="25">
                  <c:v>-1.0535676114723856E-2</c:v>
                </c:pt>
                <c:pt idx="26">
                  <c:v>3.5204722046189976E-2</c:v>
                </c:pt>
                <c:pt idx="27">
                  <c:v>-4.2896602233532116E-2</c:v>
                </c:pt>
                <c:pt idx="28">
                  <c:v>-1.2386690188671201E-3</c:v>
                </c:pt>
                <c:pt idx="29">
                  <c:v>-5.1678451959383573E-2</c:v>
                </c:pt>
                <c:pt idx="30">
                  <c:v>-5.6879577891620618E-2</c:v>
                </c:pt>
                <c:pt idx="31">
                  <c:v>9.9519010516789363E-3</c:v>
                </c:pt>
                <c:pt idx="32">
                  <c:v>-8.1545250863869698E-2</c:v>
                </c:pt>
                <c:pt idx="33">
                  <c:v>7.4924195628554874E-2</c:v>
                </c:pt>
                <c:pt idx="34">
                  <c:v>5.1764070023740116E-2</c:v>
                </c:pt>
                <c:pt idx="35">
                  <c:v>-4.168762885343779E-2</c:v>
                </c:pt>
                <c:pt idx="36">
                  <c:v>-1.5464409666535912E-2</c:v>
                </c:pt>
                <c:pt idx="37">
                  <c:v>-7.1748728158867589E-3</c:v>
                </c:pt>
                <c:pt idx="38">
                  <c:v>1.3044801584206629E-2</c:v>
                </c:pt>
                <c:pt idx="39">
                  <c:v>7.0919441202741587E-2</c:v>
                </c:pt>
                <c:pt idx="40">
                  <c:v>4.6956816097731731E-2</c:v>
                </c:pt>
                <c:pt idx="41">
                  <c:v>1.5544657577363192E-2</c:v>
                </c:pt>
                <c:pt idx="42">
                  <c:v>1.946060169816452E-2</c:v>
                </c:pt>
                <c:pt idx="43">
                  <c:v>2.0740795152807051E-2</c:v>
                </c:pt>
                <c:pt idx="44">
                  <c:v>-2.993980885256999E-3</c:v>
                </c:pt>
                <c:pt idx="45">
                  <c:v>5.0291217131399946E-2</c:v>
                </c:pt>
                <c:pt idx="46">
                  <c:v>1.2198896609224711E-2</c:v>
                </c:pt>
                <c:pt idx="47">
                  <c:v>4.6963582397444074E-2</c:v>
                </c:pt>
                <c:pt idx="48">
                  <c:v>2.0312042973461571E-2</c:v>
                </c:pt>
                <c:pt idx="49">
                  <c:v>1.624407944439368E-2</c:v>
                </c:pt>
                <c:pt idx="50">
                  <c:v>-6.5089475890770772E-3</c:v>
                </c:pt>
                <c:pt idx="51">
                  <c:v>-6.8527823549490692E-3</c:v>
                </c:pt>
                <c:pt idx="52">
                  <c:v>1.6084418511107628E-2</c:v>
                </c:pt>
                <c:pt idx="53">
                  <c:v>2.0620668006863824E-2</c:v>
                </c:pt>
                <c:pt idx="54">
                  <c:v>-2.1045259012271285E-2</c:v>
                </c:pt>
                <c:pt idx="55">
                  <c:v>7.9793268353767557E-3</c:v>
                </c:pt>
                <c:pt idx="56">
                  <c:v>1.3501016070400256E-2</c:v>
                </c:pt>
                <c:pt idx="57">
                  <c:v>1.7130755453528424E-2</c:v>
                </c:pt>
                <c:pt idx="58">
                  <c:v>3.6496759265250367E-2</c:v>
                </c:pt>
                <c:pt idx="59">
                  <c:v>3.1530941555860295E-2</c:v>
                </c:pt>
                <c:pt idx="60">
                  <c:v>-1.4542735590583122E-2</c:v>
                </c:pt>
                <c:pt idx="61">
                  <c:v>2.0506023209242705E-2</c:v>
                </c:pt>
                <c:pt idx="62">
                  <c:v>-9.8998484063147867E-3</c:v>
                </c:pt>
                <c:pt idx="63">
                  <c:v>-1.0715386591028997E-2</c:v>
                </c:pt>
                <c:pt idx="64">
                  <c:v>2.9104188647745898E-2</c:v>
                </c:pt>
                <c:pt idx="65">
                  <c:v>5.0558131023177456E-3</c:v>
                </c:pt>
                <c:pt idx="66">
                  <c:v>3.3642316535338522E-2</c:v>
                </c:pt>
                <c:pt idx="67">
                  <c:v>-4.0776980489779955E-3</c:v>
                </c:pt>
                <c:pt idx="68">
                  <c:v>1.040383012849215E-2</c:v>
                </c:pt>
                <c:pt idx="69">
                  <c:v>-9.4471623338921833E-3</c:v>
                </c:pt>
                <c:pt idx="70">
                  <c:v>3.2581596199659134E-2</c:v>
                </c:pt>
                <c:pt idx="71">
                  <c:v>3.8007268166185019E-3</c:v>
                </c:pt>
                <c:pt idx="72">
                  <c:v>2.4603986963328654E-2</c:v>
                </c:pt>
                <c:pt idx="73">
                  <c:v>4.5615224571308368E-3</c:v>
                </c:pt>
                <c:pt idx="74">
                  <c:v>1.2982358033953886E-2</c:v>
                </c:pt>
                <c:pt idx="75">
                  <c:v>1.3766511376351136E-2</c:v>
                </c:pt>
                <c:pt idx="76">
                  <c:v>-2.0608448877573057E-2</c:v>
                </c:pt>
                <c:pt idx="77">
                  <c:v>4.0307914321336619E-3</c:v>
                </c:pt>
                <c:pt idx="78">
                  <c:v>7.9051685182790904E-3</c:v>
                </c:pt>
                <c:pt idx="79">
                  <c:v>2.0788029437201674E-2</c:v>
                </c:pt>
                <c:pt idx="80">
                  <c:v>2.3508804876647388E-2</c:v>
                </c:pt>
                <c:pt idx="81">
                  <c:v>2.8962957423524421E-2</c:v>
                </c:pt>
                <c:pt idx="82">
                  <c:v>1.697343239887332E-2</c:v>
                </c:pt>
                <c:pt idx="83">
                  <c:v>1.3966997578050647E-2</c:v>
                </c:pt>
                <c:pt idx="84">
                  <c:v>1.50298958084964E-2</c:v>
                </c:pt>
                <c:pt idx="85">
                  <c:v>-1.3591814461956675E-2</c:v>
                </c:pt>
                <c:pt idx="86">
                  <c:v>1.1808598317655957E-2</c:v>
                </c:pt>
                <c:pt idx="87">
                  <c:v>3.8377771503460535E-2</c:v>
                </c:pt>
                <c:pt idx="88">
                  <c:v>2.9918073063541939E-2</c:v>
                </c:pt>
                <c:pt idx="89">
                  <c:v>-1.0104477356938282E-2</c:v>
                </c:pt>
                <c:pt idx="90">
                  <c:v>-2.1522747319985987E-2</c:v>
                </c:pt>
                <c:pt idx="91">
                  <c:v>1.4595579495471364E-2</c:v>
                </c:pt>
                <c:pt idx="92">
                  <c:v>3.305899440846255E-2</c:v>
                </c:pt>
                <c:pt idx="93">
                  <c:v>1.6354248758325692E-2</c:v>
                </c:pt>
                <c:pt idx="94">
                  <c:v>-3.0097959308711793E-2</c:v>
                </c:pt>
                <c:pt idx="95">
                  <c:v>-1.7206711527796058E-3</c:v>
                </c:pt>
                <c:pt idx="96">
                  <c:v>-4.3384266425107849E-2</c:v>
                </c:pt>
                <c:pt idx="97">
                  <c:v>-2.1944199270914885E-2</c:v>
                </c:pt>
                <c:pt idx="98">
                  <c:v>1.5588770941685525E-3</c:v>
                </c:pt>
                <c:pt idx="99">
                  <c:v>4.4141895653745829E-2</c:v>
                </c:pt>
                <c:pt idx="100">
                  <c:v>1.4491229360820944E-2</c:v>
                </c:pt>
                <c:pt idx="101">
                  <c:v>-6.2539213231786142E-2</c:v>
                </c:pt>
                <c:pt idx="102">
                  <c:v>-1.7916905100418276E-3</c:v>
                </c:pt>
                <c:pt idx="103">
                  <c:v>1.5705162719846871E-2</c:v>
                </c:pt>
                <c:pt idx="104">
                  <c:v>-6.5899840889553557E-2</c:v>
                </c:pt>
                <c:pt idx="105">
                  <c:v>-0.12820403878030198</c:v>
                </c:pt>
                <c:pt idx="106">
                  <c:v>-5.2582446744953333E-2</c:v>
                </c:pt>
                <c:pt idx="107">
                  <c:v>1.3347903490135638E-2</c:v>
                </c:pt>
                <c:pt idx="108">
                  <c:v>-6.1148444934373193E-2</c:v>
                </c:pt>
                <c:pt idx="109">
                  <c:v>-8.0588626429136986E-2</c:v>
                </c:pt>
                <c:pt idx="110">
                  <c:v>7.500168976906052E-2</c:v>
                </c:pt>
                <c:pt idx="111">
                  <c:v>8.181917158633166E-2</c:v>
                </c:pt>
                <c:pt idx="112">
                  <c:v>4.9285291061484784E-2</c:v>
                </c:pt>
                <c:pt idx="113">
                  <c:v>7.176583535992708E-3</c:v>
                </c:pt>
                <c:pt idx="114">
                  <c:v>6.605395535233817E-2</c:v>
                </c:pt>
                <c:pt idx="115">
                  <c:v>3.3748666917809547E-2</c:v>
                </c:pt>
                <c:pt idx="116">
                  <c:v>3.5504196235096874E-2</c:v>
                </c:pt>
                <c:pt idx="117">
                  <c:v>-8.6412958030814939E-3</c:v>
                </c:pt>
                <c:pt idx="118">
                  <c:v>5.2781462433957288E-2</c:v>
                </c:pt>
                <c:pt idx="119">
                  <c:v>2.1256243813443706E-2</c:v>
                </c:pt>
                <c:pt idx="120">
                  <c:v>-2.233943342223552E-2</c:v>
                </c:pt>
                <c:pt idx="121">
                  <c:v>2.9770342169495909E-2</c:v>
                </c:pt>
                <c:pt idx="122">
                  <c:v>5.3855590716997977E-2</c:v>
                </c:pt>
                <c:pt idx="123">
                  <c:v>1.8785559801590079E-2</c:v>
                </c:pt>
                <c:pt idx="124">
                  <c:v>-5.823705743937601E-2</c:v>
                </c:pt>
                <c:pt idx="125">
                  <c:v>-3.5841926421726025E-2</c:v>
                </c:pt>
                <c:pt idx="126">
                  <c:v>6.1796387385801427E-2</c:v>
                </c:pt>
                <c:pt idx="127">
                  <c:v>-3.0746163967005274E-2</c:v>
                </c:pt>
                <c:pt idx="128">
                  <c:v>7.6750704480949297E-2</c:v>
                </c:pt>
                <c:pt idx="129">
                  <c:v>3.6399401081698007E-2</c:v>
                </c:pt>
                <c:pt idx="130">
                  <c:v>5.2236549707798882E-3</c:v>
                </c:pt>
                <c:pt idx="131">
                  <c:v>5.9040548487945967E-2</c:v>
                </c:pt>
                <c:pt idx="132">
                  <c:v>2.5071477686649635E-2</c:v>
                </c:pt>
                <c:pt idx="133">
                  <c:v>3.2498365592755735E-2</c:v>
                </c:pt>
                <c:pt idx="134">
                  <c:v>6.2398494943646998E-3</c:v>
                </c:pt>
                <c:pt idx="135">
                  <c:v>2.9788940464288417E-2</c:v>
                </c:pt>
                <c:pt idx="136">
                  <c:v>-3.6362043994879059E-3</c:v>
                </c:pt>
                <c:pt idx="137">
                  <c:v>-7.4234423340767486E-3</c:v>
                </c:pt>
                <c:pt idx="138">
                  <c:v>-9.9848610913898482E-3</c:v>
                </c:pt>
                <c:pt idx="139">
                  <c:v>-3.8091518727570592E-2</c:v>
                </c:pt>
                <c:pt idx="140">
                  <c:v>-5.0005032081041435E-2</c:v>
                </c:pt>
                <c:pt idx="141">
                  <c:v>9.289830598671972E-2</c:v>
                </c:pt>
                <c:pt idx="142">
                  <c:v>3.1055986157403201E-3</c:v>
                </c:pt>
                <c:pt idx="143">
                  <c:v>1.3927436820399795E-2</c:v>
                </c:pt>
                <c:pt idx="144">
                  <c:v>4.1821994063456706E-2</c:v>
                </c:pt>
                <c:pt idx="145">
                  <c:v>3.9398613523248562E-2</c:v>
                </c:pt>
                <c:pt idx="146">
                  <c:v>3.2034500156180083E-2</c:v>
                </c:pt>
                <c:pt idx="147">
                  <c:v>1.1173752272603515E-3</c:v>
                </c:pt>
                <c:pt idx="148">
                  <c:v>-4.2803523432850363E-2</c:v>
                </c:pt>
                <c:pt idx="149">
                  <c:v>3.8574935932876524E-2</c:v>
                </c:pt>
                <c:pt idx="150">
                  <c:v>1.7104212487233591E-2</c:v>
                </c:pt>
                <c:pt idx="151">
                  <c:v>2.2809778399841971E-2</c:v>
                </c:pt>
                <c:pt idx="152">
                  <c:v>2.6364473401044315E-2</c:v>
                </c:pt>
                <c:pt idx="153">
                  <c:v>-8.6830250295557958E-3</c:v>
                </c:pt>
                <c:pt idx="154">
                  <c:v>9.3469982132147796E-3</c:v>
                </c:pt>
                <c:pt idx="155">
                  <c:v>1.2721531550524608E-2</c:v>
                </c:pt>
                <c:pt idx="156">
                  <c:v>4.7245621985237289E-2</c:v>
                </c:pt>
                <c:pt idx="157">
                  <c:v>1.5880478649185962E-2</c:v>
                </c:pt>
                <c:pt idx="158">
                  <c:v>3.5734605223344193E-2</c:v>
                </c:pt>
                <c:pt idx="159">
                  <c:v>2.1500575232779172E-2</c:v>
                </c:pt>
                <c:pt idx="160">
                  <c:v>2.3645367510735284E-2</c:v>
                </c:pt>
                <c:pt idx="161">
                  <c:v>-4.8358583040330116E-3</c:v>
                </c:pt>
                <c:pt idx="162">
                  <c:v>4.6496363540574875E-2</c:v>
                </c:pt>
                <c:pt idx="163">
                  <c:v>-1.780662467898763E-2</c:v>
                </c:pt>
                <c:pt idx="164">
                  <c:v>3.0814057564623479E-2</c:v>
                </c:pt>
                <c:pt idx="165">
                  <c:v>4.2615050328512205E-2</c:v>
                </c:pt>
                <c:pt idx="166">
                  <c:v>2.9427262760590923E-2</c:v>
                </c:pt>
                <c:pt idx="167">
                  <c:v>2.5854868214986098E-2</c:v>
                </c:pt>
                <c:pt idx="168">
                  <c:v>-2.1218346793546453E-2</c:v>
                </c:pt>
                <c:pt idx="169">
                  <c:v>4.1437658448788071E-2</c:v>
                </c:pt>
                <c:pt idx="170">
                  <c:v>1.2626464054731864E-2</c:v>
                </c:pt>
                <c:pt idx="171">
                  <c:v>1.2057396064028749E-2</c:v>
                </c:pt>
                <c:pt idx="172">
                  <c:v>2.3864966903433694E-2</c:v>
                </c:pt>
                <c:pt idx="173">
                  <c:v>2.2288222547847836E-2</c:v>
                </c:pt>
                <c:pt idx="174">
                  <c:v>-4.8867068721375325E-3</c:v>
                </c:pt>
                <c:pt idx="175">
                  <c:v>3.7102174256886819E-2</c:v>
                </c:pt>
                <c:pt idx="176">
                  <c:v>-5.2256374342294952E-3</c:v>
                </c:pt>
                <c:pt idx="177">
                  <c:v>2.5600344545996075E-2</c:v>
                </c:pt>
                <c:pt idx="178">
                  <c:v>2.6661014488376062E-2</c:v>
                </c:pt>
                <c:pt idx="179">
                  <c:v>3.7851429803536685E-3</c:v>
                </c:pt>
                <c:pt idx="180">
                  <c:v>-1.7595190584198794E-2</c:v>
                </c:pt>
                <c:pt idx="181">
                  <c:v>5.0833464100127491E-2</c:v>
                </c:pt>
                <c:pt idx="182">
                  <c:v>-6.7309776420092079E-3</c:v>
                </c:pt>
                <c:pt idx="183">
                  <c:v>1.3911291382685719E-2</c:v>
                </c:pt>
                <c:pt idx="184">
                  <c:v>1.5480297234869295E-2</c:v>
                </c:pt>
                <c:pt idx="185">
                  <c:v>-9.6031361508489288E-3</c:v>
                </c:pt>
                <c:pt idx="186">
                  <c:v>2.2839233328416135E-2</c:v>
                </c:pt>
                <c:pt idx="187">
                  <c:v>-4.2734591181519593E-2</c:v>
                </c:pt>
                <c:pt idx="188">
                  <c:v>-1.3927545987652754E-2</c:v>
                </c:pt>
                <c:pt idx="189">
                  <c:v>7.3199830417154804E-2</c:v>
                </c:pt>
                <c:pt idx="190">
                  <c:v>7.4624613493387316E-3</c:v>
                </c:pt>
                <c:pt idx="191">
                  <c:v>-6.9704374484809021E-3</c:v>
                </c:pt>
                <c:pt idx="192">
                  <c:v>-3.3429011984912424E-2</c:v>
                </c:pt>
                <c:pt idx="193">
                  <c:v>3.6473122212497917E-3</c:v>
                </c:pt>
                <c:pt idx="194">
                  <c:v>5.9491269275801791E-2</c:v>
                </c:pt>
                <c:pt idx="195">
                  <c:v>9.1368073188330279E-3</c:v>
                </c:pt>
                <c:pt idx="196">
                  <c:v>1.9162734908710288E-2</c:v>
                </c:pt>
                <c:pt idx="197">
                  <c:v>7.6862410959778384E-3</c:v>
                </c:pt>
                <c:pt idx="198">
                  <c:v>3.5294356108414707E-2</c:v>
                </c:pt>
                <c:pt idx="199">
                  <c:v>5.9702513460181128E-3</c:v>
                </c:pt>
                <c:pt idx="200">
                  <c:v>5.9647778156814608E-3</c:v>
                </c:pt>
                <c:pt idx="201">
                  <c:v>-8.5460238971860857E-3</c:v>
                </c:pt>
                <c:pt idx="202">
                  <c:v>3.4052027290360665E-2</c:v>
                </c:pt>
                <c:pt idx="203">
                  <c:v>2.1293552937340757E-2</c:v>
                </c:pt>
                <c:pt idx="204">
                  <c:v>2.1041625009938055E-2</c:v>
                </c:pt>
                <c:pt idx="205">
                  <c:v>3.6413068985357754E-2</c:v>
                </c:pt>
                <c:pt idx="206">
                  <c:v>6.3392042434396514E-3</c:v>
                </c:pt>
                <c:pt idx="207">
                  <c:v>1.3847903188583657E-2</c:v>
                </c:pt>
                <c:pt idx="208">
                  <c:v>1.5766832940871792E-2</c:v>
                </c:pt>
                <c:pt idx="209">
                  <c:v>1.0322682125464201E-2</c:v>
                </c:pt>
                <c:pt idx="210">
                  <c:v>2.183609659753143E-2</c:v>
                </c:pt>
                <c:pt idx="211">
                  <c:v>6.9050236656086079E-3</c:v>
                </c:pt>
                <c:pt idx="212">
                  <c:v>2.1826132471988478E-2</c:v>
                </c:pt>
                <c:pt idx="213">
                  <c:v>2.4096817788234935E-2</c:v>
                </c:pt>
                <c:pt idx="214">
                  <c:v>9.2859486622661139E-3</c:v>
                </c:pt>
                <c:pt idx="215">
                  <c:v>3.360855950153975E-2</c:v>
                </c:pt>
                <c:pt idx="216">
                  <c:v>5.0935269154601351E-2</c:v>
                </c:pt>
                <c:pt idx="217">
                  <c:v>-2.4912393193473374E-2</c:v>
                </c:pt>
                <c:pt idx="218">
                  <c:v>-1.5393922284994213E-2</c:v>
                </c:pt>
                <c:pt idx="219">
                  <c:v>8.1370520611705344E-3</c:v>
                </c:pt>
                <c:pt idx="220">
                  <c:v>2.3110993753401383E-2</c:v>
                </c:pt>
                <c:pt idx="221">
                  <c:v>9.7350655344379429E-3</c:v>
                </c:pt>
                <c:pt idx="222">
                  <c:v>3.4520763891061068E-2</c:v>
                </c:pt>
                <c:pt idx="223">
                  <c:v>2.9889395332311493E-2</c:v>
                </c:pt>
                <c:pt idx="224">
                  <c:v>9.1460078966923812E-3</c:v>
                </c:pt>
                <c:pt idx="225">
                  <c:v>-4.9613318110325849E-2</c:v>
                </c:pt>
                <c:pt idx="226">
                  <c:v>1.9814114595460855E-2</c:v>
                </c:pt>
                <c:pt idx="227">
                  <c:v>-6.7507249725691776E-2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5-4DBD-B4D6-A0DD29D0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5880"/>
        <c:axId val="839296208"/>
      </c:scatterChart>
      <c:valAx>
        <c:axId val="83929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39296208"/>
        <c:crosses val="autoZero"/>
        <c:crossBetween val="midCat"/>
      </c:valAx>
      <c:valAx>
        <c:axId val="83929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3M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39295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Goldman Sachs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Data!$R$5:$R$232</c:f>
              <c:numCache>
                <c:formatCode>0.0000_ </c:formatCode>
                <c:ptCount val="228"/>
                <c:pt idx="0">
                  <c:v>-3.164016040922317E-2</c:v>
                </c:pt>
                <c:pt idx="1">
                  <c:v>6.3105837459086394E-3</c:v>
                </c:pt>
                <c:pt idx="2">
                  <c:v>0.13309568397421054</c:v>
                </c:pt>
                <c:pt idx="3">
                  <c:v>-0.11873103646319456</c:v>
                </c:pt>
                <c:pt idx="4">
                  <c:v>-0.21493976425193165</c:v>
                </c:pt>
                <c:pt idx="5">
                  <c:v>0.28370281850887702</c:v>
                </c:pt>
                <c:pt idx="6">
                  <c:v>3.6246982103116061E-2</c:v>
                </c:pt>
                <c:pt idx="7">
                  <c:v>0.30871330793018198</c:v>
                </c:pt>
                <c:pt idx="8">
                  <c:v>-0.12420839025705244</c:v>
                </c:pt>
                <c:pt idx="9">
                  <c:v>-0.13002353782598292</c:v>
                </c:pt>
                <c:pt idx="10">
                  <c:v>-0.18134004733442727</c:v>
                </c:pt>
                <c:pt idx="11">
                  <c:v>0.29732256971379795</c:v>
                </c:pt>
                <c:pt idx="12">
                  <c:v>5.9414013010609473E-2</c:v>
                </c:pt>
                <c:pt idx="13">
                  <c:v>-0.19659240785993148</c:v>
                </c:pt>
                <c:pt idx="14">
                  <c:v>-7.6163431429332754E-2</c:v>
                </c:pt>
                <c:pt idx="15">
                  <c:v>6.7280911794144221E-2</c:v>
                </c:pt>
                <c:pt idx="16">
                  <c:v>4.2174811771239051E-2</c:v>
                </c:pt>
                <c:pt idx="17">
                  <c:v>-0.10070022443213215</c:v>
                </c:pt>
                <c:pt idx="18">
                  <c:v>-3.3694428983494104E-2</c:v>
                </c:pt>
                <c:pt idx="19">
                  <c:v>-3.8228829691471539E-2</c:v>
                </c:pt>
                <c:pt idx="20">
                  <c:v>-0.11143871015279262</c:v>
                </c:pt>
                <c:pt idx="21">
                  <c:v>9.364588961994616E-2</c:v>
                </c:pt>
                <c:pt idx="22">
                  <c:v>0.13883115552861569</c:v>
                </c:pt>
                <c:pt idx="23">
                  <c:v>4.0726214235954919E-2</c:v>
                </c:pt>
                <c:pt idx="24">
                  <c:v>-6.3585190202730776E-2</c:v>
                </c:pt>
                <c:pt idx="25">
                  <c:v>-6.9612982390788766E-2</c:v>
                </c:pt>
                <c:pt idx="26">
                  <c:v>0.11353175586144526</c:v>
                </c:pt>
                <c:pt idx="27">
                  <c:v>-0.12884851127564878</c:v>
                </c:pt>
                <c:pt idx="28">
                  <c:v>-4.1855270942627636E-2</c:v>
                </c:pt>
                <c:pt idx="29">
                  <c:v>-2.9249387437027808E-2</c:v>
                </c:pt>
                <c:pt idx="30">
                  <c:v>-4.1273247532314528E-3</c:v>
                </c:pt>
                <c:pt idx="31">
                  <c:v>5.721580703155512E-2</c:v>
                </c:pt>
                <c:pt idx="32">
                  <c:v>-0.14715388764125623</c:v>
                </c:pt>
                <c:pt idx="33">
                  <c:v>8.3039072656818175E-2</c:v>
                </c:pt>
                <c:pt idx="34">
                  <c:v>0.10229410200952566</c:v>
                </c:pt>
                <c:pt idx="35">
                  <c:v>-0.13754593319485503</c:v>
                </c:pt>
                <c:pt idx="36">
                  <c:v>7.578794613884481E-4</c:v>
                </c:pt>
                <c:pt idx="37">
                  <c:v>2.0553302884899597E-2</c:v>
                </c:pt>
                <c:pt idx="38">
                  <c:v>-2.0667252268357243E-2</c:v>
                </c:pt>
                <c:pt idx="39">
                  <c:v>0.11392208659006604</c:v>
                </c:pt>
                <c:pt idx="40">
                  <c:v>7.455888700728204E-2</c:v>
                </c:pt>
                <c:pt idx="41">
                  <c:v>2.6840328907431626E-2</c:v>
                </c:pt>
                <c:pt idx="42">
                  <c:v>3.9728088418815838E-2</c:v>
                </c:pt>
                <c:pt idx="43">
                  <c:v>1.7681744036436822E-2</c:v>
                </c:pt>
                <c:pt idx="44">
                  <c:v>-5.2653583165921475E-2</c:v>
                </c:pt>
                <c:pt idx="45">
                  <c:v>0.11842264366565672</c:v>
                </c:pt>
                <c:pt idx="46">
                  <c:v>2.5408442653433529E-2</c:v>
                </c:pt>
                <c:pt idx="47">
                  <c:v>2.6830636174796557E-2</c:v>
                </c:pt>
                <c:pt idx="48">
                  <c:v>7.572381841007089E-3</c:v>
                </c:pt>
                <c:pt idx="49">
                  <c:v>6.5357964619949999E-2</c:v>
                </c:pt>
                <c:pt idx="50">
                  <c:v>-1.5140813058732803E-2</c:v>
                </c:pt>
                <c:pt idx="51">
                  <c:v>-7.3614470109355928E-2</c:v>
                </c:pt>
                <c:pt idx="52">
                  <c:v>-2.7814631627332314E-2</c:v>
                </c:pt>
                <c:pt idx="53">
                  <c:v>1.6034039368780174E-3</c:v>
                </c:pt>
                <c:pt idx="54">
                  <c:v>-6.4510939465050002E-2</c:v>
                </c:pt>
                <c:pt idx="55">
                  <c:v>1.8226273747798592E-2</c:v>
                </c:pt>
                <c:pt idx="56">
                  <c:v>3.8669010519556526E-2</c:v>
                </c:pt>
                <c:pt idx="57">
                  <c:v>5.366029887800134E-2</c:v>
                </c:pt>
                <c:pt idx="58">
                  <c:v>6.6016414785826621E-2</c:v>
                </c:pt>
                <c:pt idx="59">
                  <c:v>-8.6982223171834586E-3</c:v>
                </c:pt>
                <c:pt idx="60">
                  <c:v>3.4679449876888375E-2</c:v>
                </c:pt>
                <c:pt idx="61">
                  <c:v>9.1362985413755322E-3</c:v>
                </c:pt>
                <c:pt idx="62">
                  <c:v>8.6543657597078754E-3</c:v>
                </c:pt>
                <c:pt idx="63">
                  <c:v>-3.1410176568043048E-2</c:v>
                </c:pt>
                <c:pt idx="64">
                  <c:v>-8.7183150570468146E-2</c:v>
                </c:pt>
                <c:pt idx="65">
                  <c:v>4.3883989550292497E-2</c:v>
                </c:pt>
                <c:pt idx="66">
                  <c:v>5.0835620353471923E-2</c:v>
                </c:pt>
                <c:pt idx="67">
                  <c:v>3.3952701945708333E-2</c:v>
                </c:pt>
                <c:pt idx="68">
                  <c:v>9.0692389395194764E-2</c:v>
                </c:pt>
                <c:pt idx="69">
                  <c:v>3.6306125931941317E-2</c:v>
                </c:pt>
                <c:pt idx="70">
                  <c:v>1.9371636275009683E-2</c:v>
                </c:pt>
                <c:pt idx="71">
                  <c:v>-1.2934910311370919E-2</c:v>
                </c:pt>
                <c:pt idx="72">
                  <c:v>0.10248806691019202</c:v>
                </c:pt>
                <c:pt idx="73">
                  <c:v>-1.5361502820232698E-3</c:v>
                </c:pt>
                <c:pt idx="74">
                  <c:v>0.10714837760450632</c:v>
                </c:pt>
                <c:pt idx="75">
                  <c:v>1.738194087037772E-2</c:v>
                </c:pt>
                <c:pt idx="76">
                  <c:v>-6.0242764914195321E-2</c:v>
                </c:pt>
                <c:pt idx="77">
                  <c:v>-7.436506404735972E-3</c:v>
                </c:pt>
                <c:pt idx="78">
                  <c:v>1.1297106486308262E-2</c:v>
                </c:pt>
                <c:pt idx="79">
                  <c:v>-2.8622659068770272E-2</c:v>
                </c:pt>
                <c:pt idx="80">
                  <c:v>0.13403399807559252</c:v>
                </c:pt>
                <c:pt idx="81">
                  <c:v>0.11778892688986085</c:v>
                </c:pt>
                <c:pt idx="82">
                  <c:v>2.4248300721159011E-2</c:v>
                </c:pt>
                <c:pt idx="83">
                  <c:v>1.9315551870709158E-2</c:v>
                </c:pt>
                <c:pt idx="84">
                  <c:v>6.0108637330278256E-2</c:v>
                </c:pt>
                <c:pt idx="85">
                  <c:v>-5.1667886659279648E-2</c:v>
                </c:pt>
                <c:pt idx="86">
                  <c:v>2.0071019464363949E-2</c:v>
                </c:pt>
                <c:pt idx="87">
                  <c:v>5.3919980226911635E-2</c:v>
                </c:pt>
                <c:pt idx="88">
                  <c:v>5.3599237822322961E-2</c:v>
                </c:pt>
                <c:pt idx="89">
                  <c:v>-6.4798259876043846E-2</c:v>
                </c:pt>
                <c:pt idx="90">
                  <c:v>-0.13508922981761873</c:v>
                </c:pt>
                <c:pt idx="91">
                  <c:v>-6.7287656938538609E-2</c:v>
                </c:pt>
                <c:pt idx="92">
                  <c:v>0.22816537284985575</c:v>
                </c:pt>
                <c:pt idx="93">
                  <c:v>0.14060929888642801</c:v>
                </c:pt>
                <c:pt idx="94">
                  <c:v>-8.7135607808882437E-2</c:v>
                </c:pt>
                <c:pt idx="95">
                  <c:v>-5.3638323438550961E-2</c:v>
                </c:pt>
                <c:pt idx="96">
                  <c:v>-7.4367999270025659E-2</c:v>
                </c:pt>
                <c:pt idx="97">
                  <c:v>-0.15020773229587434</c:v>
                </c:pt>
                <c:pt idx="98">
                  <c:v>-2.6045686085948153E-2</c:v>
                </c:pt>
                <c:pt idx="99">
                  <c:v>0.1560078151758803</c:v>
                </c:pt>
                <c:pt idx="100">
                  <c:v>-7.7902316661217261E-2</c:v>
                </c:pt>
                <c:pt idx="101">
                  <c:v>-1.0109426658391266E-2</c:v>
                </c:pt>
                <c:pt idx="102">
                  <c:v>5.0899892042216136E-2</c:v>
                </c:pt>
                <c:pt idx="103">
                  <c:v>-0.10875220721983929</c:v>
                </c:pt>
                <c:pt idx="104">
                  <c:v>-0.22031127042974002</c:v>
                </c:pt>
                <c:pt idx="105">
                  <c:v>-0.27790200076515426</c:v>
                </c:pt>
                <c:pt idx="106">
                  <c:v>-0.14360706570380641</c:v>
                </c:pt>
                <c:pt idx="107">
                  <c:v>6.833795846343732E-2</c:v>
                </c:pt>
                <c:pt idx="108">
                  <c:v>-4.3478234368570859E-2</c:v>
                </c:pt>
                <c:pt idx="109">
                  <c:v>0.12795541475260883</c:v>
                </c:pt>
                <c:pt idx="110">
                  <c:v>0.1702066397926654</c:v>
                </c:pt>
                <c:pt idx="111">
                  <c:v>0.21190208810828845</c:v>
                </c:pt>
                <c:pt idx="112">
                  <c:v>0.12490878680752436</c:v>
                </c:pt>
                <c:pt idx="113">
                  <c:v>2.2324391871054377E-2</c:v>
                </c:pt>
                <c:pt idx="114">
                  <c:v>0.10741904522556488</c:v>
                </c:pt>
                <c:pt idx="115">
                  <c:v>1.3085729109199069E-2</c:v>
                </c:pt>
                <c:pt idx="116">
                  <c:v>0.11647402639515624</c:v>
                </c:pt>
                <c:pt idx="117">
                  <c:v>-7.6977442667596818E-2</c:v>
                </c:pt>
                <c:pt idx="118">
                  <c:v>-3.0385543287030962E-3</c:v>
                </c:pt>
                <c:pt idx="119">
                  <c:v>-2.7484838117073965E-3</c:v>
                </c:pt>
                <c:pt idx="120">
                  <c:v>-0.11921619090865265</c:v>
                </c:pt>
                <c:pt idx="121">
                  <c:v>5.1212889264150734E-2</c:v>
                </c:pt>
                <c:pt idx="122">
                  <c:v>9.3655821296361116E-2</c:v>
                </c:pt>
                <c:pt idx="123">
                  <c:v>-0.14916942692004412</c:v>
                </c:pt>
                <c:pt idx="124">
                  <c:v>-6.6069624317529755E-3</c:v>
                </c:pt>
                <c:pt idx="125">
                  <c:v>-8.7870082798102725E-2</c:v>
                </c:pt>
                <c:pt idx="126">
                  <c:v>0.14879598135282188</c:v>
                </c:pt>
                <c:pt idx="127">
                  <c:v>-9.22298453601791E-2</c:v>
                </c:pt>
                <c:pt idx="128">
                  <c:v>5.8394039017077112E-2</c:v>
                </c:pt>
                <c:pt idx="129">
                  <c:v>0.11436145494217902</c:v>
                </c:pt>
                <c:pt idx="130">
                  <c:v>-3.1085583409726905E-2</c:v>
                </c:pt>
                <c:pt idx="131">
                  <c:v>7.9237217991214068E-2</c:v>
                </c:pt>
                <c:pt idx="132">
                  <c:v>-2.7123094670695361E-2</c:v>
                </c:pt>
                <c:pt idx="133">
                  <c:v>8.697204172303677E-4</c:v>
                </c:pt>
                <c:pt idx="134">
                  <c:v>-2.9654427478036715E-2</c:v>
                </c:pt>
                <c:pt idx="135">
                  <c:v>-4.7906170981177672E-2</c:v>
                </c:pt>
                <c:pt idx="136">
                  <c:v>-6.8107992782729387E-2</c:v>
                </c:pt>
                <c:pt idx="137">
                  <c:v>-5.1886480745772075E-2</c:v>
                </c:pt>
                <c:pt idx="138">
                  <c:v>1.4092270375063661E-2</c:v>
                </c:pt>
                <c:pt idx="139">
                  <c:v>-0.13893618537276498</c:v>
                </c:pt>
                <c:pt idx="140">
                  <c:v>-0.18400465636930802</c:v>
                </c:pt>
                <c:pt idx="141">
                  <c:v>0.15862972422693888</c:v>
                </c:pt>
                <c:pt idx="142">
                  <c:v>-0.12497418352154693</c:v>
                </c:pt>
                <c:pt idx="143">
                  <c:v>-5.30023375195941E-2</c:v>
                </c:pt>
                <c:pt idx="144">
                  <c:v>0.23264126733105911</c:v>
                </c:pt>
                <c:pt idx="145">
                  <c:v>3.2848680325257056E-2</c:v>
                </c:pt>
                <c:pt idx="146">
                  <c:v>8.3358992281219443E-2</c:v>
                </c:pt>
                <c:pt idx="147">
                  <c:v>-7.4200008801742282E-2</c:v>
                </c:pt>
                <c:pt idx="148">
                  <c:v>-0.16898547038377359</c:v>
                </c:pt>
                <c:pt idx="149">
                  <c:v>6.3848680339391641E-3</c:v>
                </c:pt>
                <c:pt idx="150">
                  <c:v>5.2493145510479226E-2</c:v>
                </c:pt>
                <c:pt idx="151">
                  <c:v>4.7686984315692509E-2</c:v>
                </c:pt>
                <c:pt idx="152">
                  <c:v>7.9927181071440964E-2</c:v>
                </c:pt>
                <c:pt idx="153">
                  <c:v>7.6535518575567715E-2</c:v>
                </c:pt>
                <c:pt idx="154">
                  <c:v>-3.7659684455218008E-2</c:v>
                </c:pt>
                <c:pt idx="155">
                  <c:v>8.7477950214243927E-2</c:v>
                </c:pt>
                <c:pt idx="156">
                  <c:v>0.15908259172470823</c:v>
                </c:pt>
                <c:pt idx="157">
                  <c:v>1.2766986620799439E-2</c:v>
                </c:pt>
                <c:pt idx="158">
                  <c:v>-1.4164481069996635E-2</c:v>
                </c:pt>
                <c:pt idx="159">
                  <c:v>-7.3893333516266198E-3</c:v>
                </c:pt>
                <c:pt idx="160">
                  <c:v>0.10957162320003655</c:v>
                </c:pt>
                <c:pt idx="161">
                  <c:v>-6.3911805285525591E-2</c:v>
                </c:pt>
                <c:pt idx="162">
                  <c:v>8.4462856751409188E-2</c:v>
                </c:pt>
                <c:pt idx="163">
                  <c:v>-7.2581049479471194E-2</c:v>
                </c:pt>
                <c:pt idx="164">
                  <c:v>4.3353637451349347E-2</c:v>
                </c:pt>
                <c:pt idx="165">
                  <c:v>1.6708153811938072E-2</c:v>
                </c:pt>
                <c:pt idx="166">
                  <c:v>5.0172015378070416E-2</c:v>
                </c:pt>
                <c:pt idx="167">
                  <c:v>5.2635145166937507E-2</c:v>
                </c:pt>
                <c:pt idx="168">
                  <c:v>-7.4161422098836582E-2</c:v>
                </c:pt>
                <c:pt idx="169">
                  <c:v>1.4154978403692337E-2</c:v>
                </c:pt>
                <c:pt idx="170">
                  <c:v>-1.2339070080724717E-2</c:v>
                </c:pt>
                <c:pt idx="171">
                  <c:v>-2.4620903357135241E-2</c:v>
                </c:pt>
                <c:pt idx="172">
                  <c:v>-8.723732083177058E-5</c:v>
                </c:pt>
                <c:pt idx="173">
                  <c:v>5.1284898416339424E-2</c:v>
                </c:pt>
                <c:pt idx="174">
                  <c:v>3.2404645969126011E-2</c:v>
                </c:pt>
                <c:pt idx="175">
                  <c:v>3.6071876830583383E-2</c:v>
                </c:pt>
                <c:pt idx="176">
                  <c:v>2.806256020756381E-2</c:v>
                </c:pt>
                <c:pt idx="177">
                  <c:v>3.4956269587581912E-2</c:v>
                </c:pt>
                <c:pt idx="178">
                  <c:v>-8.3329669239863308E-3</c:v>
                </c:pt>
                <c:pt idx="179">
                  <c:v>3.2026751500440376E-2</c:v>
                </c:pt>
                <c:pt idx="180">
                  <c:v>-0.11053417298631613</c:v>
                </c:pt>
                <c:pt idx="181">
                  <c:v>0.10078955156863467</c:v>
                </c:pt>
                <c:pt idx="182">
                  <c:v>-6.505246338664619E-3</c:v>
                </c:pt>
                <c:pt idx="183">
                  <c:v>4.4937230090650204E-2</c:v>
                </c:pt>
                <c:pt idx="184">
                  <c:v>4.9723807477661475E-2</c:v>
                </c:pt>
                <c:pt idx="185">
                  <c:v>1.5751116016264995E-2</c:v>
                </c:pt>
                <c:pt idx="186">
                  <c:v>-1.7841789588559479E-2</c:v>
                </c:pt>
                <c:pt idx="187">
                  <c:v>-7.7397834763526518E-2</c:v>
                </c:pt>
                <c:pt idx="188">
                  <c:v>-7.8506364706395049E-2</c:v>
                </c:pt>
                <c:pt idx="189">
                  <c:v>7.9057913819434611E-2</c:v>
                </c:pt>
                <c:pt idx="190">
                  <c:v>1.334012003051609E-2</c:v>
                </c:pt>
                <c:pt idx="191">
                  <c:v>-4.8464887687132717E-2</c:v>
                </c:pt>
                <c:pt idx="192">
                  <c:v>-0.10380630260898141</c:v>
                </c:pt>
                <c:pt idx="193">
                  <c:v>-7.472005176750815E-2</c:v>
                </c:pt>
                <c:pt idx="194">
                  <c:v>5.4142419190599506E-2</c:v>
                </c:pt>
                <c:pt idx="195">
                  <c:v>4.5228271546697542E-2</c:v>
                </c:pt>
                <c:pt idx="196">
                  <c:v>-2.8437624577257705E-2</c:v>
                </c:pt>
                <c:pt idx="197">
                  <c:v>-6.4753242986114484E-2</c:v>
                </c:pt>
                <c:pt idx="198">
                  <c:v>6.8601725115539608E-2</c:v>
                </c:pt>
                <c:pt idx="199">
                  <c:v>6.6811281178405485E-2</c:v>
                </c:pt>
                <c:pt idx="200">
                  <c:v>-4.4850095162324272E-2</c:v>
                </c:pt>
                <c:pt idx="201">
                  <c:v>0.10495208691727956</c:v>
                </c:pt>
                <c:pt idx="202">
                  <c:v>0.22993253530762384</c:v>
                </c:pt>
                <c:pt idx="203">
                  <c:v>9.4892630938555281E-2</c:v>
                </c:pt>
                <c:pt idx="204">
                  <c:v>-4.2730134757153475E-2</c:v>
                </c:pt>
                <c:pt idx="205">
                  <c:v>8.1286409862820722E-2</c:v>
                </c:pt>
                <c:pt idx="206">
                  <c:v>-7.2129812249987449E-2</c:v>
                </c:pt>
                <c:pt idx="207">
                  <c:v>-2.6437173764824979E-2</c:v>
                </c:pt>
                <c:pt idx="208">
                  <c:v>-5.6773966415476079E-2</c:v>
                </c:pt>
                <c:pt idx="209">
                  <c:v>5.3084165058081133E-2</c:v>
                </c:pt>
                <c:pt idx="210">
                  <c:v>1.4565621338964952E-2</c:v>
                </c:pt>
                <c:pt idx="211">
                  <c:v>-7.897945261624054E-3</c:v>
                </c:pt>
                <c:pt idx="212">
                  <c:v>6.2876835778002141E-2</c:v>
                </c:pt>
                <c:pt idx="213">
                  <c:v>2.141106592339688E-2</c:v>
                </c:pt>
                <c:pt idx="214">
                  <c:v>2.0254946196176789E-2</c:v>
                </c:pt>
                <c:pt idx="215">
                  <c:v>3.0884382055775473E-2</c:v>
                </c:pt>
                <c:pt idx="216">
                  <c:v>5.0363725849313624E-2</c:v>
                </c:pt>
                <c:pt idx="217">
                  <c:v>-1.9823442476496679E-2</c:v>
                </c:pt>
                <c:pt idx="218">
                  <c:v>-4.0830240753588251E-2</c:v>
                </c:pt>
                <c:pt idx="219">
                  <c:v>-5.5186950132519556E-2</c:v>
                </c:pt>
                <c:pt idx="220">
                  <c:v>-5.3788428988475197E-2</c:v>
                </c:pt>
                <c:pt idx="221">
                  <c:v>-2.1638311617348034E-2</c:v>
                </c:pt>
                <c:pt idx="222">
                  <c:v>7.4804928265285661E-2</c:v>
                </c:pt>
                <c:pt idx="223">
                  <c:v>-9.1225728088526218E-5</c:v>
                </c:pt>
                <c:pt idx="224">
                  <c:v>-5.5714663137279269E-2</c:v>
                </c:pt>
                <c:pt idx="225">
                  <c:v>3.1642604309876799E-3</c:v>
                </c:pt>
                <c:pt idx="226">
                  <c:v>-0.15582192545917345</c:v>
                </c:pt>
                <c:pt idx="227">
                  <c:v>-0.12239833409975392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C-4B21-8DBA-B26576C70043}"/>
            </c:ext>
          </c:extLst>
        </c:ser>
        <c:ser>
          <c:idx val="1"/>
          <c:order val="1"/>
          <c:tx>
            <c:v>예측치 Goldman Sachs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GS!$B$25:$B$252</c:f>
              <c:numCache>
                <c:formatCode>General</c:formatCode>
                <c:ptCount val="228"/>
                <c:pt idx="0">
                  <c:v>-7.6527747592630924E-2</c:v>
                </c:pt>
                <c:pt idx="1">
                  <c:v>-3.2278495663963E-2</c:v>
                </c:pt>
                <c:pt idx="2">
                  <c:v>0.13647131565847473</c:v>
                </c:pt>
                <c:pt idx="3">
                  <c:v>-4.7864066851924715E-2</c:v>
                </c:pt>
                <c:pt idx="4">
                  <c:v>-3.5180318410251765E-2</c:v>
                </c:pt>
                <c:pt idx="5">
                  <c:v>3.123149232202423E-2</c:v>
                </c:pt>
                <c:pt idx="6">
                  <c:v>-2.7326172583995823E-2</c:v>
                </c:pt>
                <c:pt idx="7">
                  <c:v>8.3907912974998389E-2</c:v>
                </c:pt>
                <c:pt idx="8">
                  <c:v>-8.1076602708417489E-2</c:v>
                </c:pt>
                <c:pt idx="9">
                  <c:v>-1.1035807864759203E-2</c:v>
                </c:pt>
                <c:pt idx="10">
                  <c:v>-0.11972092661240223</c:v>
                </c:pt>
                <c:pt idx="11">
                  <c:v>2.3909653971284457E-3</c:v>
                </c:pt>
                <c:pt idx="12">
                  <c:v>4.7357370207065215E-2</c:v>
                </c:pt>
                <c:pt idx="13">
                  <c:v>-0.13583827153975378</c:v>
                </c:pt>
                <c:pt idx="14">
                  <c:v>-9.4675152212164243E-2</c:v>
                </c:pt>
                <c:pt idx="15">
                  <c:v>0.10988341911308903</c:v>
                </c:pt>
                <c:pt idx="16">
                  <c:v>6.4804887355799021E-3</c:v>
                </c:pt>
                <c:pt idx="17">
                  <c:v>-3.6920676945089791E-2</c:v>
                </c:pt>
                <c:pt idx="18">
                  <c:v>-1.6275653440836216E-2</c:v>
                </c:pt>
                <c:pt idx="19">
                  <c:v>-9.325871961814873E-2</c:v>
                </c:pt>
                <c:pt idx="20">
                  <c:v>-0.11786027323189334</c:v>
                </c:pt>
                <c:pt idx="21">
                  <c:v>2.7048907817174637E-2</c:v>
                </c:pt>
                <c:pt idx="22">
                  <c:v>0.10992420603332528</c:v>
                </c:pt>
                <c:pt idx="23">
                  <c:v>1.2396978807746251E-2</c:v>
                </c:pt>
                <c:pt idx="24">
                  <c:v>-2.1023446172766618E-2</c:v>
                </c:pt>
                <c:pt idx="25">
                  <c:v>-2.8615316807751447E-2</c:v>
                </c:pt>
                <c:pt idx="26">
                  <c:v>5.444550460976965E-2</c:v>
                </c:pt>
                <c:pt idx="27">
                  <c:v>-8.7380111460475252E-2</c:v>
                </c:pt>
                <c:pt idx="28">
                  <c:v>-1.1732712432736209E-2</c:v>
                </c:pt>
                <c:pt idx="29">
                  <c:v>-0.10332723219231371</c:v>
                </c:pt>
                <c:pt idx="30">
                  <c:v>-0.11277205142427092</c:v>
                </c:pt>
                <c:pt idx="31">
                  <c:v>8.588447407629124E-3</c:v>
                </c:pt>
                <c:pt idx="32">
                  <c:v>-0.15756289584769487</c:v>
                </c:pt>
                <c:pt idx="33">
                  <c:v>0.1265728195145607</c:v>
                </c:pt>
                <c:pt idx="34">
                  <c:v>8.4515925954051233E-2</c:v>
                </c:pt>
                <c:pt idx="35">
                  <c:v>-8.5184714698311487E-2</c:v>
                </c:pt>
                <c:pt idx="36">
                  <c:v>-3.756549375901886E-2</c:v>
                </c:pt>
                <c:pt idx="37">
                  <c:v>-2.2512372936513689E-2</c:v>
                </c:pt>
                <c:pt idx="38">
                  <c:v>1.420490177015289E-2</c:v>
                </c:pt>
                <c:pt idx="39">
                  <c:v>0.1193005130730363</c:v>
                </c:pt>
                <c:pt idx="40">
                  <c:v>7.5786346066002389E-2</c:v>
                </c:pt>
                <c:pt idx="41">
                  <c:v>1.8744435761234982E-2</c:v>
                </c:pt>
                <c:pt idx="42">
                  <c:v>2.5855469953692315E-2</c:v>
                </c:pt>
                <c:pt idx="43">
                  <c:v>2.818019654531187E-2</c:v>
                </c:pt>
                <c:pt idx="44">
                  <c:v>-1.4920215194591323E-2</c:v>
                </c:pt>
                <c:pt idx="45">
                  <c:v>8.1841345583443845E-2</c:v>
                </c:pt>
                <c:pt idx="46">
                  <c:v>1.2668807532057565E-2</c:v>
                </c:pt>
                <c:pt idx="47">
                  <c:v>7.5798633112785133E-2</c:v>
                </c:pt>
                <c:pt idx="48">
                  <c:v>2.74016176602811E-2</c:v>
                </c:pt>
                <c:pt idx="49">
                  <c:v>2.0014528657858948E-2</c:v>
                </c:pt>
                <c:pt idx="50">
                  <c:v>-2.1303107198448322E-2</c:v>
                </c:pt>
                <c:pt idx="51">
                  <c:v>-2.192748300700071E-2</c:v>
                </c:pt>
                <c:pt idx="52">
                  <c:v>1.9724597463548536E-2</c:v>
                </c:pt>
                <c:pt idx="53">
                  <c:v>2.7962055474884697E-2</c:v>
                </c:pt>
                <c:pt idx="54">
                  <c:v>-4.7699859647865203E-2</c:v>
                </c:pt>
                <c:pt idx="55">
                  <c:v>5.0064139907645983E-3</c:v>
                </c:pt>
                <c:pt idx="56">
                  <c:v>1.5033349957956292E-2</c:v>
                </c:pt>
                <c:pt idx="57">
                  <c:v>2.1624659758835572E-2</c:v>
                </c:pt>
                <c:pt idx="58">
                  <c:v>5.6791738508731891E-2</c:v>
                </c:pt>
                <c:pt idx="59">
                  <c:v>4.7774219760850216E-2</c:v>
                </c:pt>
                <c:pt idx="60">
                  <c:v>-3.5891809031602315E-2</c:v>
                </c:pt>
                <c:pt idx="61">
                  <c:v>2.7753869900545014E-2</c:v>
                </c:pt>
                <c:pt idx="62">
                  <c:v>-2.7460705701073177E-2</c:v>
                </c:pt>
                <c:pt idx="63">
                  <c:v>-2.8941656332097655E-2</c:v>
                </c:pt>
                <c:pt idx="64">
                  <c:v>4.3367434992247482E-2</c:v>
                </c:pt>
                <c:pt idx="65">
                  <c:v>-3.0244780005356719E-4</c:v>
                </c:pt>
                <c:pt idx="66">
                  <c:v>5.1608304009502934E-2</c:v>
                </c:pt>
                <c:pt idx="67">
                  <c:v>-1.6888156913993573E-2</c:v>
                </c:pt>
                <c:pt idx="68">
                  <c:v>9.4091136425515018E-3</c:v>
                </c:pt>
                <c:pt idx="69">
                  <c:v>-2.6638664824047684E-2</c:v>
                </c:pt>
                <c:pt idx="70">
                  <c:v>4.9682122648644432E-2</c:v>
                </c:pt>
                <c:pt idx="71">
                  <c:v>-2.5815818266814194E-3</c:v>
                </c:pt>
                <c:pt idx="72">
                  <c:v>3.5195436857530321E-2</c:v>
                </c:pt>
                <c:pt idx="73">
                  <c:v>-1.200039177893924E-3</c:v>
                </c:pt>
                <c:pt idx="74">
                  <c:v>1.4091509390882979E-2</c:v>
                </c:pt>
                <c:pt idx="75">
                  <c:v>1.5515467715593569E-2</c:v>
                </c:pt>
                <c:pt idx="76">
                  <c:v>-4.6906648175068358E-2</c:v>
                </c:pt>
                <c:pt idx="77">
                  <c:v>-2.1638033045844099E-3</c:v>
                </c:pt>
                <c:pt idx="78">
                  <c:v>4.8717485531922459E-3</c:v>
                </c:pt>
                <c:pt idx="79">
                  <c:v>2.826597014192736E-2</c:v>
                </c:pt>
                <c:pt idx="80">
                  <c:v>3.3206675775882502E-2</c:v>
                </c:pt>
                <c:pt idx="81">
                  <c:v>4.3110970642016661E-2</c:v>
                </c:pt>
                <c:pt idx="82">
                  <c:v>2.133897396087649E-2</c:v>
                </c:pt>
                <c:pt idx="83">
                  <c:v>1.5879534257766136E-2</c:v>
                </c:pt>
                <c:pt idx="84">
                  <c:v>1.7809670497364843E-2</c:v>
                </c:pt>
                <c:pt idx="85">
                  <c:v>-3.4165014048989271E-2</c:v>
                </c:pt>
                <c:pt idx="86">
                  <c:v>1.1960057761635622E-2</c:v>
                </c:pt>
                <c:pt idx="87">
                  <c:v>6.0207502863307526E-2</c:v>
                </c:pt>
                <c:pt idx="88">
                  <c:v>4.4845382514197688E-2</c:v>
                </c:pt>
                <c:pt idx="89">
                  <c:v>-2.7832295136407757E-2</c:v>
                </c:pt>
                <c:pt idx="90">
                  <c:v>-4.856693935531594E-2</c:v>
                </c:pt>
                <c:pt idx="91">
                  <c:v>1.7020987600727636E-2</c:v>
                </c:pt>
                <c:pt idx="92">
                  <c:v>5.0549038743842513E-2</c:v>
                </c:pt>
                <c:pt idx="93">
                  <c:v>2.0214587119921423E-2</c:v>
                </c:pt>
                <c:pt idx="94">
                  <c:v>-6.4138822859854075E-2</c:v>
                </c:pt>
                <c:pt idx="95">
                  <c:v>-1.2607988879323424E-2</c:v>
                </c:pt>
                <c:pt idx="96">
                  <c:v>-8.8265669740612951E-2</c:v>
                </c:pt>
                <c:pt idx="97">
                  <c:v>-4.9332261622713355E-2</c:v>
                </c:pt>
                <c:pt idx="98">
                  <c:v>-6.6525975355139436E-3</c:v>
                </c:pt>
                <c:pt idx="99">
                  <c:v>7.0674680805024453E-2</c:v>
                </c:pt>
                <c:pt idx="100">
                  <c:v>1.6831496292221724E-2</c:v>
                </c:pt>
                <c:pt idx="101">
                  <c:v>-0.12304948623417353</c:v>
                </c:pt>
                <c:pt idx="102">
                  <c:v>-1.2736954222606886E-2</c:v>
                </c:pt>
                <c:pt idx="103">
                  <c:v>1.903589997039053E-2</c:v>
                </c:pt>
                <c:pt idx="104">
                  <c:v>-0.12915211115559647</c:v>
                </c:pt>
                <c:pt idx="105">
                  <c:v>-0.24229143793538679</c:v>
                </c:pt>
                <c:pt idx="106">
                  <c:v>-0.10496881277459083</c:v>
                </c:pt>
                <c:pt idx="107">
                  <c:v>1.4755310037066338E-2</c:v>
                </c:pt>
                <c:pt idx="108">
                  <c:v>-0.12052396477329387</c:v>
                </c:pt>
                <c:pt idx="109">
                  <c:v>-0.15582574412773303</c:v>
                </c:pt>
                <c:pt idx="110">
                  <c:v>0.1267135425345659</c:v>
                </c:pt>
                <c:pt idx="111">
                  <c:v>0.13909353183307274</c:v>
                </c:pt>
                <c:pt idx="112">
                  <c:v>8.0014666126948644E-2</c:v>
                </c:pt>
                <c:pt idx="113">
                  <c:v>3.5486978248562154E-3</c:v>
                </c:pt>
                <c:pt idx="114">
                  <c:v>0.11046518877375695</c:v>
                </c:pt>
                <c:pt idx="115">
                  <c:v>5.1801427604427373E-2</c:v>
                </c:pt>
                <c:pt idx="116">
                  <c:v>5.4989325239324392E-2</c:v>
                </c:pt>
                <c:pt idx="117">
                  <c:v>-2.5175277125354185E-2</c:v>
                </c:pt>
                <c:pt idx="118">
                  <c:v>8.6363427346568655E-2</c:v>
                </c:pt>
                <c:pt idx="119">
                  <c:v>2.9116209148447158E-2</c:v>
                </c:pt>
                <c:pt idx="120">
                  <c:v>-5.0049974510682951E-2</c:v>
                </c:pt>
                <c:pt idx="121">
                  <c:v>4.4577115295249575E-2</c:v>
                </c:pt>
                <c:pt idx="122">
                  <c:v>8.8313956443042282E-2</c:v>
                </c:pt>
                <c:pt idx="123">
                  <c:v>2.4629649089093306E-2</c:v>
                </c:pt>
                <c:pt idx="124">
                  <c:v>-0.11523712323884901</c:v>
                </c:pt>
                <c:pt idx="125">
                  <c:v>-7.4569397270766849E-2</c:v>
                </c:pt>
                <c:pt idx="126">
                  <c:v>0.10273379362285823</c:v>
                </c:pt>
                <c:pt idx="127">
                  <c:v>-6.5315909495066798E-2</c:v>
                </c:pt>
                <c:pt idx="128">
                  <c:v>0.129889610178965</c:v>
                </c:pt>
                <c:pt idx="129">
                  <c:v>5.6614944011466509E-2</c:v>
                </c:pt>
                <c:pt idx="130">
                  <c:v>2.339303322153926E-6</c:v>
                </c:pt>
                <c:pt idx="131">
                  <c:v>9.7729415616681775E-2</c:v>
                </c:pt>
                <c:pt idx="132">
                  <c:v>3.6044361769541532E-2</c:v>
                </c:pt>
                <c:pt idx="133">
                  <c:v>4.9530982674913668E-2</c:v>
                </c:pt>
                <c:pt idx="134">
                  <c:v>1.8476654317043882E-3</c:v>
                </c:pt>
                <c:pt idx="135">
                  <c:v>4.4610888277220484E-2</c:v>
                </c:pt>
                <c:pt idx="136">
                  <c:v>-1.608644056145421E-2</c:v>
                </c:pt>
                <c:pt idx="137">
                  <c:v>-2.2963754848135544E-2</c:v>
                </c:pt>
                <c:pt idx="138">
                  <c:v>-2.7615081782986644E-2</c:v>
                </c:pt>
                <c:pt idx="139">
                  <c:v>-7.865447287768744E-2</c:v>
                </c:pt>
                <c:pt idx="140">
                  <c:v>-0.1002884385818488</c:v>
                </c:pt>
                <c:pt idx="141">
                  <c:v>0.1592123336120593</c:v>
                </c:pt>
                <c:pt idx="142">
                  <c:v>-3.8438777768020223E-3</c:v>
                </c:pt>
                <c:pt idx="143">
                  <c:v>1.5807695158009737E-2</c:v>
                </c:pt>
                <c:pt idx="144">
                  <c:v>6.6461929288972099E-2</c:v>
                </c:pt>
                <c:pt idx="145">
                  <c:v>6.206126846462167E-2</c:v>
                </c:pt>
                <c:pt idx="146">
                  <c:v>4.8688640987077328E-2</c:v>
                </c:pt>
                <c:pt idx="147">
                  <c:v>-7.4543288102123986E-3</c:v>
                </c:pt>
                <c:pt idx="148">
                  <c:v>-8.7211087972442078E-2</c:v>
                </c:pt>
                <c:pt idx="149">
                  <c:v>6.0565537338739858E-2</c:v>
                </c:pt>
                <c:pt idx="150">
                  <c:v>2.1576459903304136E-2</c:v>
                </c:pt>
                <c:pt idx="151">
                  <c:v>3.1937300875563665E-2</c:v>
                </c:pt>
                <c:pt idx="152">
                  <c:v>3.8392336217624279E-2</c:v>
                </c:pt>
                <c:pt idx="153">
                  <c:v>-2.5251053987109518E-2</c:v>
                </c:pt>
                <c:pt idx="154">
                  <c:v>7.4899933350636317E-3</c:v>
                </c:pt>
                <c:pt idx="155">
                  <c:v>1.3617869833027272E-2</c:v>
                </c:pt>
                <c:pt idx="156">
                  <c:v>7.631079393289758E-2</c:v>
                </c:pt>
                <c:pt idx="157">
                  <c:v>1.935425935692784E-2</c:v>
                </c:pt>
                <c:pt idx="158">
                  <c:v>5.5407729114132734E-2</c:v>
                </c:pt>
                <c:pt idx="159">
                  <c:v>2.9559895019232927E-2</c:v>
                </c:pt>
                <c:pt idx="160">
                  <c:v>3.3454662348329389E-2</c:v>
                </c:pt>
                <c:pt idx="161">
                  <c:v>-1.826491391836961E-2</c:v>
                </c:pt>
                <c:pt idx="162">
                  <c:v>7.49502018880112E-2</c:v>
                </c:pt>
                <c:pt idx="163">
                  <c:v>-4.1818764624442444E-2</c:v>
                </c:pt>
                <c:pt idx="164">
                  <c:v>4.6472417075099158E-2</c:v>
                </c:pt>
                <c:pt idx="165">
                  <c:v>6.7902054592955799E-2</c:v>
                </c:pt>
                <c:pt idx="166">
                  <c:v>4.3954111153159774E-2</c:v>
                </c:pt>
                <c:pt idx="167">
                  <c:v>3.7466934886317228E-2</c:v>
                </c:pt>
                <c:pt idx="168">
                  <c:v>-4.8014172899784761E-2</c:v>
                </c:pt>
                <c:pt idx="169">
                  <c:v>6.5764007252043621E-2</c:v>
                </c:pt>
                <c:pt idx="170">
                  <c:v>1.3445235037351186E-2</c:v>
                </c:pt>
                <c:pt idx="171">
                  <c:v>1.2411854116967993E-2</c:v>
                </c:pt>
                <c:pt idx="172">
                  <c:v>3.3853436881864277E-2</c:v>
                </c:pt>
                <c:pt idx="173">
                  <c:v>3.0990198112501872E-2</c:v>
                </c:pt>
                <c:pt idx="174">
                  <c:v>-1.8357250758547692E-2</c:v>
                </c:pt>
                <c:pt idx="175">
                  <c:v>5.7891122609563257E-2</c:v>
                </c:pt>
                <c:pt idx="176">
                  <c:v>-1.8972720934207793E-2</c:v>
                </c:pt>
                <c:pt idx="177">
                  <c:v>3.7004740723902217E-2</c:v>
                </c:pt>
                <c:pt idx="178">
                  <c:v>3.8930830574651264E-2</c:v>
                </c:pt>
                <c:pt idx="179">
                  <c:v>-2.6098807985539319E-3</c:v>
                </c:pt>
                <c:pt idx="180">
                  <c:v>-4.1434817603976014E-2</c:v>
                </c:pt>
                <c:pt idx="181">
                  <c:v>8.2826021721924811E-2</c:v>
                </c:pt>
                <c:pt idx="182">
                  <c:v>-2.1706295612135496E-2</c:v>
                </c:pt>
                <c:pt idx="183">
                  <c:v>1.5778376363845357E-2</c:v>
                </c:pt>
                <c:pt idx="184">
                  <c:v>1.8627562644052013E-2</c:v>
                </c:pt>
                <c:pt idx="185">
                  <c:v>-2.6921900516716491E-2</c:v>
                </c:pt>
                <c:pt idx="186">
                  <c:v>3.1990788616390882E-2</c:v>
                </c:pt>
                <c:pt idx="187">
                  <c:v>-8.70859126428013E-2</c:v>
                </c:pt>
                <c:pt idx="188">
                  <c:v>-3.4774675036241084E-2</c:v>
                </c:pt>
                <c:pt idx="189">
                  <c:v>0.12344151334667784</c:v>
                </c:pt>
                <c:pt idx="190">
                  <c:v>4.0678285485991582E-3</c:v>
                </c:pt>
                <c:pt idx="191">
                  <c:v>-2.21411350324669E-2</c:v>
                </c:pt>
                <c:pt idx="192">
                  <c:v>-7.0187742034035758E-2</c:v>
                </c:pt>
                <c:pt idx="193">
                  <c:v>-2.8601701822950497E-3</c:v>
                </c:pt>
                <c:pt idx="194">
                  <c:v>9.8547887697697636E-2</c:v>
                </c:pt>
                <c:pt idx="195">
                  <c:v>7.1083038648405567E-3</c:v>
                </c:pt>
                <c:pt idx="196">
                  <c:v>2.5314568230055592E-2</c:v>
                </c:pt>
                <c:pt idx="197">
                  <c:v>4.4741942629302634E-3</c:v>
                </c:pt>
                <c:pt idx="198">
                  <c:v>5.4608272734550378E-2</c:v>
                </c:pt>
                <c:pt idx="199">
                  <c:v>1.3580972478960183E-3</c:v>
                </c:pt>
                <c:pt idx="200">
                  <c:v>1.3481577645487897E-3</c:v>
                </c:pt>
                <c:pt idx="201">
                  <c:v>-2.500227113765276E-2</c:v>
                </c:pt>
                <c:pt idx="202">
                  <c:v>5.2352305225583554E-2</c:v>
                </c:pt>
                <c:pt idx="203">
                  <c:v>2.9183959465494149E-2</c:v>
                </c:pt>
                <c:pt idx="204">
                  <c:v>2.8726478957465613E-2</c:v>
                </c:pt>
                <c:pt idx="205">
                  <c:v>5.6639763806454746E-2</c:v>
                </c:pt>
                <c:pt idx="206">
                  <c:v>2.0280855286363181E-3</c:v>
                </c:pt>
                <c:pt idx="207">
                  <c:v>1.5663268588618565E-2</c:v>
                </c:pt>
                <c:pt idx="208">
                  <c:v>1.9147888047042368E-2</c:v>
                </c:pt>
                <c:pt idx="209">
                  <c:v>9.261755507097999E-3</c:v>
                </c:pt>
                <c:pt idx="210">
                  <c:v>3.0169174371402291E-2</c:v>
                </c:pt>
                <c:pt idx="211">
                  <c:v>3.0555673142999371E-3</c:v>
                </c:pt>
                <c:pt idx="212">
                  <c:v>3.0151080334498776E-2</c:v>
                </c:pt>
                <c:pt idx="213">
                  <c:v>3.4274459122864934E-2</c:v>
                </c:pt>
                <c:pt idx="214">
                  <c:v>7.3791323444984003E-3</c:v>
                </c:pt>
                <c:pt idx="215">
                  <c:v>5.154700399750739E-2</c:v>
                </c:pt>
                <c:pt idx="216">
                  <c:v>8.3010891373021992E-2</c:v>
                </c:pt>
                <c:pt idx="217">
                  <c:v>-5.4722258982746748E-2</c:v>
                </c:pt>
                <c:pt idx="218">
                  <c:v>-3.7437494440127346E-2</c:v>
                </c:pt>
                <c:pt idx="219">
                  <c:v>5.2928300986132184E-3</c:v>
                </c:pt>
                <c:pt idx="220">
                  <c:v>3.2484283317697135E-2</c:v>
                </c:pt>
                <c:pt idx="221">
                  <c:v>8.1946918458351645E-3</c:v>
                </c:pt>
                <c:pt idx="222">
                  <c:v>5.3203492549000912E-2</c:v>
                </c:pt>
                <c:pt idx="223">
                  <c:v>4.4793306100170599E-2</c:v>
                </c:pt>
                <c:pt idx="224">
                  <c:v>7.1250113616101556E-3</c:v>
                </c:pt>
                <c:pt idx="225">
                  <c:v>-9.9577118053901181E-2</c:v>
                </c:pt>
                <c:pt idx="226">
                  <c:v>2.6497420457223628E-2</c:v>
                </c:pt>
                <c:pt idx="227">
                  <c:v>-0.13207103411323509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C-4B21-8DBA-B26576C7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91960"/>
        <c:axId val="802694584"/>
      </c:scatterChart>
      <c:valAx>
        <c:axId val="8026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02694584"/>
        <c:crosses val="autoZero"/>
        <c:crossBetween val="midCat"/>
      </c:valAx>
      <c:valAx>
        <c:axId val="80269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Goldman Sachs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02691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McDonald's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Data!$S$5:$S$232</c:f>
              <c:numCache>
                <c:formatCode>0.0000_ </c:formatCode>
                <c:ptCount val="228"/>
                <c:pt idx="0">
                  <c:v>-7.7301976752532295E-2</c:v>
                </c:pt>
                <c:pt idx="1">
                  <c:v>-0.15512672620047008</c:v>
                </c:pt>
                <c:pt idx="2">
                  <c:v>0.17242376243694377</c:v>
                </c:pt>
                <c:pt idx="3">
                  <c:v>1.3678386640922281E-2</c:v>
                </c:pt>
                <c:pt idx="4">
                  <c:v>-6.3938624504191549E-2</c:v>
                </c:pt>
                <c:pt idx="5">
                  <c:v>-8.5020859438486612E-2</c:v>
                </c:pt>
                <c:pt idx="6">
                  <c:v>-4.2917191940456949E-2</c:v>
                </c:pt>
                <c:pt idx="7">
                  <c:v>-6.1781707746906556E-2</c:v>
                </c:pt>
                <c:pt idx="8">
                  <c:v>4.9324326688494667E-3</c:v>
                </c:pt>
                <c:pt idx="9">
                  <c:v>2.1823419073349552E-2</c:v>
                </c:pt>
                <c:pt idx="10">
                  <c:v>2.3084277311388336E-2</c:v>
                </c:pt>
                <c:pt idx="11">
                  <c:v>6.8840179663372608E-2</c:v>
                </c:pt>
                <c:pt idx="12">
                  <c:v>-0.14105649866796852</c:v>
                </c:pt>
                <c:pt idx="13">
                  <c:v>-2.3630326124393121E-3</c:v>
                </c:pt>
                <c:pt idx="14">
                  <c:v>-0.10062195219250221</c:v>
                </c:pt>
                <c:pt idx="15">
                  <c:v>3.255625600990978E-2</c:v>
                </c:pt>
                <c:pt idx="16">
                  <c:v>9.8074662428981885E-2</c:v>
                </c:pt>
                <c:pt idx="17">
                  <c:v>-0.1092495794535772</c:v>
                </c:pt>
                <c:pt idx="18">
                  <c:v>7.3941397613245766E-2</c:v>
                </c:pt>
                <c:pt idx="19">
                  <c:v>2.7742253747518177E-2</c:v>
                </c:pt>
                <c:pt idx="20">
                  <c:v>-9.8437181338518101E-2</c:v>
                </c:pt>
                <c:pt idx="21">
                  <c:v>-4.1225124691930272E-2</c:v>
                </c:pt>
                <c:pt idx="22">
                  <c:v>2.7977626242056124E-2</c:v>
                </c:pt>
                <c:pt idx="23">
                  <c:v>-6.8311482442143688E-3</c:v>
                </c:pt>
                <c:pt idx="24">
                  <c:v>2.5448039366273392E-2</c:v>
                </c:pt>
                <c:pt idx="25">
                  <c:v>-4.1168513867829097E-2</c:v>
                </c:pt>
                <c:pt idx="26">
                  <c:v>6.1726339515413287E-2</c:v>
                </c:pt>
                <c:pt idx="27">
                  <c:v>2.1998741193130843E-2</c:v>
                </c:pt>
                <c:pt idx="28">
                  <c:v>5.2783498142434999E-2</c:v>
                </c:pt>
                <c:pt idx="29">
                  <c:v>-5.1182434868084867E-2</c:v>
                </c:pt>
                <c:pt idx="30">
                  <c:v>-0.13145323255967795</c:v>
                </c:pt>
                <c:pt idx="31">
                  <c:v>-4.1349888121116431E-2</c:v>
                </c:pt>
                <c:pt idx="32">
                  <c:v>-0.25809235791890495</c:v>
                </c:pt>
                <c:pt idx="33">
                  <c:v>2.4165095506470245E-2</c:v>
                </c:pt>
                <c:pt idx="34">
                  <c:v>2.0509668603861327E-2</c:v>
                </c:pt>
                <c:pt idx="35">
                  <c:v>-0.11968377879645303</c:v>
                </c:pt>
                <c:pt idx="36">
                  <c:v>-0.11540312351333798</c:v>
                </c:pt>
                <c:pt idx="37">
                  <c:v>-4.5216419330855566E-2</c:v>
                </c:pt>
                <c:pt idx="38">
                  <c:v>6.1512704539683445E-2</c:v>
                </c:pt>
                <c:pt idx="39">
                  <c:v>0.18163083991655576</c:v>
                </c:pt>
                <c:pt idx="40">
                  <c:v>9.4429733366425309E-2</c:v>
                </c:pt>
                <c:pt idx="41">
                  <c:v>0.17702295258155135</c:v>
                </c:pt>
                <c:pt idx="42">
                  <c:v>4.2314244125098571E-2</c:v>
                </c:pt>
                <c:pt idx="43">
                  <c:v>-2.6432660460372435E-2</c:v>
                </c:pt>
                <c:pt idx="44">
                  <c:v>4.9172447670174285E-2</c:v>
                </c:pt>
                <c:pt idx="45">
                  <c:v>6.1255377662785021E-2</c:v>
                </c:pt>
                <c:pt idx="46">
                  <c:v>2.4425030789600979E-2</c:v>
                </c:pt>
                <c:pt idx="47">
                  <c:v>-1.6884934379194222E-2</c:v>
                </c:pt>
                <c:pt idx="48">
                  <c:v>3.5915598479586613E-2</c:v>
                </c:pt>
                <c:pt idx="49">
                  <c:v>9.8680756827456778E-2</c:v>
                </c:pt>
                <c:pt idx="50">
                  <c:v>8.7575309092114105E-3</c:v>
                </c:pt>
                <c:pt idx="51">
                  <c:v>-4.7685443932140886E-2</c:v>
                </c:pt>
                <c:pt idx="52">
                  <c:v>-3.1331180781384513E-2</c:v>
                </c:pt>
                <c:pt idx="53">
                  <c:v>-1.6209950774358002E-2</c:v>
                </c:pt>
                <c:pt idx="54">
                  <c:v>5.6583768524809105E-2</c:v>
                </c:pt>
                <c:pt idx="55">
                  <c:v>-1.8687979094509168E-2</c:v>
                </c:pt>
                <c:pt idx="56">
                  <c:v>3.6005084418624947E-2</c:v>
                </c:pt>
                <c:pt idx="57">
                  <c:v>3.8490314057041015E-2</c:v>
                </c:pt>
                <c:pt idx="58">
                  <c:v>5.2820637874305222E-2</c:v>
                </c:pt>
                <c:pt idx="59">
                  <c:v>6.0475033994348025E-2</c:v>
                </c:pt>
                <c:pt idx="60">
                  <c:v>8.3515577302211794E-3</c:v>
                </c:pt>
                <c:pt idx="61">
                  <c:v>1.9186443611412741E-2</c:v>
                </c:pt>
                <c:pt idx="62">
                  <c:v>-6.0929441564402192E-2</c:v>
                </c:pt>
                <c:pt idx="63">
                  <c:v>-6.1083328704903773E-2</c:v>
                </c:pt>
                <c:pt idx="64">
                  <c:v>5.3245880446067775E-2</c:v>
                </c:pt>
                <c:pt idx="65">
                  <c:v>-0.10557785579971102</c:v>
                </c:pt>
                <c:pt idx="66">
                  <c:v>0.12056002346505305</c:v>
                </c:pt>
                <c:pt idx="67">
                  <c:v>3.8198499790706678E-2</c:v>
                </c:pt>
                <c:pt idx="68">
                  <c:v>2.9199232940718044E-2</c:v>
                </c:pt>
                <c:pt idx="69">
                  <c:v>-5.952640996721454E-2</c:v>
                </c:pt>
                <c:pt idx="70">
                  <c:v>6.7969013932743433E-2</c:v>
                </c:pt>
                <c:pt idx="71">
                  <c:v>1.3353821439538924E-2</c:v>
                </c:pt>
                <c:pt idx="72">
                  <c:v>3.4722658504379889E-2</c:v>
                </c:pt>
                <c:pt idx="73">
                  <c:v>-6.5481496414439185E-3</c:v>
                </c:pt>
                <c:pt idx="74">
                  <c:v>-1.9513133792059014E-2</c:v>
                </c:pt>
                <c:pt idx="75">
                  <c:v>2.2787159720834226E-3</c:v>
                </c:pt>
                <c:pt idx="76">
                  <c:v>-4.4431300231576473E-2</c:v>
                </c:pt>
                <c:pt idx="77">
                  <c:v>8.9721595161830793E-3</c:v>
                </c:pt>
                <c:pt idx="78">
                  <c:v>4.914908261038857E-2</c:v>
                </c:pt>
                <c:pt idx="79">
                  <c:v>1.0277111754180213E-2</c:v>
                </c:pt>
                <c:pt idx="80">
                  <c:v>8.5685151425157369E-2</c:v>
                </c:pt>
                <c:pt idx="81">
                  <c:v>6.7475075821453942E-2</c:v>
                </c:pt>
                <c:pt idx="82">
                  <c:v>-2.9236382495484532E-3</c:v>
                </c:pt>
                <c:pt idx="83">
                  <c:v>7.7969091588527883E-2</c:v>
                </c:pt>
                <c:pt idx="84">
                  <c:v>-3.698501554758273E-3</c:v>
                </c:pt>
                <c:pt idx="85">
                  <c:v>-1.9073797545634947E-2</c:v>
                </c:pt>
                <c:pt idx="86">
                  <c:v>2.7011954935637229E-2</c:v>
                </c:pt>
                <c:pt idx="87">
                  <c:v>6.7639967058066686E-2</c:v>
                </c:pt>
                <c:pt idx="88">
                  <c:v>4.3075352463577694E-2</c:v>
                </c:pt>
                <c:pt idx="89">
                  <c:v>3.1260015002784053E-4</c:v>
                </c:pt>
                <c:pt idx="90">
                  <c:v>-6.0951531804583237E-2</c:v>
                </c:pt>
                <c:pt idx="91">
                  <c:v>2.5328563895717086E-2</c:v>
                </c:pt>
                <c:pt idx="92">
                  <c:v>0.10274816166686032</c:v>
                </c:pt>
                <c:pt idx="93">
                  <c:v>9.3684197585146539E-2</c:v>
                </c:pt>
                <c:pt idx="94">
                  <c:v>-2.4147534217276355E-2</c:v>
                </c:pt>
                <c:pt idx="95">
                  <c:v>3.1520192682012949E-2</c:v>
                </c:pt>
                <c:pt idx="96">
                  <c:v>-9.2768607423578148E-2</c:v>
                </c:pt>
                <c:pt idx="97">
                  <c:v>8.125181305155299E-3</c:v>
                </c:pt>
                <c:pt idx="98">
                  <c:v>3.6661254877715869E-2</c:v>
                </c:pt>
                <c:pt idx="99">
                  <c:v>6.7241508186905261E-2</c:v>
                </c:pt>
                <c:pt idx="100">
                  <c:v>-5.8055267410602662E-3</c:v>
                </c:pt>
                <c:pt idx="101">
                  <c:v>-5.3808985608027556E-2</c:v>
                </c:pt>
                <c:pt idx="102">
                  <c:v>6.9065405782662084E-2</c:v>
                </c:pt>
                <c:pt idx="103">
                  <c:v>3.5529411848873434E-2</c:v>
                </c:pt>
                <c:pt idx="104">
                  <c:v>2.6740627130723187E-4</c:v>
                </c:pt>
                <c:pt idx="105">
                  <c:v>-6.1660382167923251E-2</c:v>
                </c:pt>
                <c:pt idx="106">
                  <c:v>1.3996409417092941E-2</c:v>
                </c:pt>
                <c:pt idx="107">
                  <c:v>6.792765694220132E-2</c:v>
                </c:pt>
                <c:pt idx="108">
                  <c:v>-6.7160790066864443E-2</c:v>
                </c:pt>
                <c:pt idx="109">
                  <c:v>-9.9698422358112798E-2</c:v>
                </c:pt>
                <c:pt idx="110">
                  <c:v>5.3934980705970616E-2</c:v>
                </c:pt>
                <c:pt idx="111">
                  <c:v>-2.3589402509414006E-2</c:v>
                </c:pt>
                <c:pt idx="112">
                  <c:v>0.10681168667552297</c:v>
                </c:pt>
                <c:pt idx="113">
                  <c:v>-2.5578040610859016E-2</c:v>
                </c:pt>
                <c:pt idx="114">
                  <c:v>-3.4501472293103644E-2</c:v>
                </c:pt>
                <c:pt idx="115">
                  <c:v>2.1289406183466794E-2</c:v>
                </c:pt>
                <c:pt idx="116">
                  <c:v>2.3612953226672884E-2</c:v>
                </c:pt>
                <c:pt idx="117">
                  <c:v>2.6926225926469698E-2</c:v>
                </c:pt>
                <c:pt idx="118">
                  <c:v>7.9125606100700463E-2</c:v>
                </c:pt>
                <c:pt idx="119">
                  <c:v>-4.350843669335751E-3</c:v>
                </c:pt>
                <c:pt idx="120">
                  <c:v>-2.1026596319440589E-4</c:v>
                </c:pt>
                <c:pt idx="121">
                  <c:v>2.2653568212134424E-2</c:v>
                </c:pt>
                <c:pt idx="122">
                  <c:v>5.3705859990591673E-2</c:v>
                </c:pt>
                <c:pt idx="123">
                  <c:v>5.7869983765580266E-2</c:v>
                </c:pt>
                <c:pt idx="124">
                  <c:v>-5.2831687642321615E-2</c:v>
                </c:pt>
                <c:pt idx="125">
                  <c:v>-6.7781329343722498E-3</c:v>
                </c:pt>
                <c:pt idx="126">
                  <c:v>5.8466742425954385E-2</c:v>
                </c:pt>
                <c:pt idx="127">
                  <c:v>4.7622449928429442E-2</c:v>
                </c:pt>
                <c:pt idx="128">
                  <c:v>2.7359344956595796E-2</c:v>
                </c:pt>
                <c:pt idx="129">
                  <c:v>4.3644296645785771E-2</c:v>
                </c:pt>
                <c:pt idx="130">
                  <c:v>6.6984071001406778E-3</c:v>
                </c:pt>
                <c:pt idx="131">
                  <c:v>-1.2111188250116601E-2</c:v>
                </c:pt>
                <c:pt idx="132">
                  <c:v>-4.0380360345240021E-2</c:v>
                </c:pt>
                <c:pt idx="133">
                  <c:v>2.7175562267658649E-2</c:v>
                </c:pt>
                <c:pt idx="134">
                  <c:v>1.3555107186975604E-2</c:v>
                </c:pt>
                <c:pt idx="135">
                  <c:v>2.9126644067851142E-2</c:v>
                </c:pt>
                <c:pt idx="136">
                  <c:v>4.1212444528985863E-2</c:v>
                </c:pt>
                <c:pt idx="137">
                  <c:v>4.1770041788221406E-2</c:v>
                </c:pt>
                <c:pt idx="138">
                  <c:v>2.5583721906355713E-2</c:v>
                </c:pt>
                <c:pt idx="139">
                  <c:v>4.5427106389609562E-2</c:v>
                </c:pt>
                <c:pt idx="140">
                  <c:v>-2.2084923777331233E-2</c:v>
                </c:pt>
                <c:pt idx="141">
                  <c:v>5.725944095348201E-2</c:v>
                </c:pt>
                <c:pt idx="142">
                  <c:v>2.8747660390090746E-2</c:v>
                </c:pt>
                <c:pt idx="143">
                  <c:v>5.8248522549157411E-2</c:v>
                </c:pt>
                <c:pt idx="144">
                  <c:v>-1.2782810021638339E-2</c:v>
                </c:pt>
                <c:pt idx="145">
                  <c:v>2.246916001356561E-3</c:v>
                </c:pt>
                <c:pt idx="146">
                  <c:v>-5.0116784766799441E-3</c:v>
                </c:pt>
                <c:pt idx="147">
                  <c:v>-6.692952375840118E-3</c:v>
                </c:pt>
                <c:pt idx="148">
                  <c:v>-8.3297027971870399E-2</c:v>
                </c:pt>
                <c:pt idx="149">
                  <c:v>-1.3830809123435788E-3</c:v>
                </c:pt>
                <c:pt idx="150">
                  <c:v>9.2919648845172145E-3</c:v>
                </c:pt>
                <c:pt idx="151">
                  <c:v>1.3711806628745513E-3</c:v>
                </c:pt>
                <c:pt idx="152">
                  <c:v>3.3231018938554006E-2</c:v>
                </c:pt>
                <c:pt idx="153">
                  <c:v>-5.4034214473760785E-2</c:v>
                </c:pt>
                <c:pt idx="154">
                  <c:v>2.6898584889090611E-3</c:v>
                </c:pt>
                <c:pt idx="155">
                  <c:v>2.2483882916339563E-2</c:v>
                </c:pt>
                <c:pt idx="156">
                  <c:v>8.0204992920209939E-2</c:v>
                </c:pt>
                <c:pt idx="157">
                  <c:v>6.3180696939269991E-3</c:v>
                </c:pt>
                <c:pt idx="158">
                  <c:v>4.7831180577757419E-2</c:v>
                </c:pt>
                <c:pt idx="159">
                  <c:v>2.4526339316343397E-2</c:v>
                </c:pt>
                <c:pt idx="160">
                  <c:v>-5.4566383027044425E-2</c:v>
                </c:pt>
                <c:pt idx="161">
                  <c:v>3.3153268928941375E-2</c:v>
                </c:pt>
                <c:pt idx="162">
                  <c:v>-9.3264047585963662E-3</c:v>
                </c:pt>
                <c:pt idx="163">
                  <c:v>-3.7961080102654428E-2</c:v>
                </c:pt>
                <c:pt idx="164">
                  <c:v>2.7826009273277937E-2</c:v>
                </c:pt>
                <c:pt idx="165">
                  <c:v>3.1803991892845281E-3</c:v>
                </c:pt>
                <c:pt idx="166">
                  <c:v>8.7482786450405123E-3</c:v>
                </c:pt>
                <c:pt idx="167">
                  <c:v>4.7378697158288402E-3</c:v>
                </c:pt>
                <c:pt idx="168">
                  <c:v>-2.9508755348697461E-2</c:v>
                </c:pt>
                <c:pt idx="169">
                  <c:v>1.0365051413033172E-2</c:v>
                </c:pt>
                <c:pt idx="170">
                  <c:v>3.9003352256623595E-2</c:v>
                </c:pt>
                <c:pt idx="171">
                  <c:v>3.4148119094314644E-2</c:v>
                </c:pt>
                <c:pt idx="172">
                  <c:v>4.6825435964742147E-4</c:v>
                </c:pt>
                <c:pt idx="173">
                  <c:v>1.1695944897349671E-3</c:v>
                </c:pt>
                <c:pt idx="174">
                  <c:v>-6.1371154328842381E-2</c:v>
                </c:pt>
                <c:pt idx="175">
                  <c:v>-8.9082468544144401E-3</c:v>
                </c:pt>
                <c:pt idx="176">
                  <c:v>2.920143967430466E-2</c:v>
                </c:pt>
                <c:pt idx="177">
                  <c:v>-1.1407900856039601E-2</c:v>
                </c:pt>
                <c:pt idx="178">
                  <c:v>3.2843843025552322E-2</c:v>
                </c:pt>
                <c:pt idx="179">
                  <c:v>-2.3593507444156617E-2</c:v>
                </c:pt>
                <c:pt idx="180">
                  <c:v>-1.3471998906552988E-2</c:v>
                </c:pt>
                <c:pt idx="181">
                  <c:v>6.9866338290523244E-2</c:v>
                </c:pt>
                <c:pt idx="182">
                  <c:v>-6.2253963186305631E-3</c:v>
                </c:pt>
                <c:pt idx="183">
                  <c:v>-9.1506612439219443E-3</c:v>
                </c:pt>
                <c:pt idx="184">
                  <c:v>-6.4381211700534919E-3</c:v>
                </c:pt>
                <c:pt idx="185">
                  <c:v>-3.6890121662891591E-4</c:v>
                </c:pt>
                <c:pt idx="186">
                  <c:v>5.0358861677476774E-2</c:v>
                </c:pt>
                <c:pt idx="187">
                  <c:v>-2.5393787302234801E-2</c:v>
                </c:pt>
                <c:pt idx="188">
                  <c:v>2.1231093552327992E-2</c:v>
                </c:pt>
                <c:pt idx="189">
                  <c:v>0.13923041547026627</c:v>
                </c:pt>
                <c:pt idx="190">
                  <c:v>1.6915567528044562E-2</c:v>
                </c:pt>
                <c:pt idx="191">
                  <c:v>4.2785669488997792E-2</c:v>
                </c:pt>
                <c:pt idx="192">
                  <c:v>4.7523304988766536E-2</c:v>
                </c:pt>
                <c:pt idx="193">
                  <c:v>-5.349782595241534E-2</c:v>
                </c:pt>
                <c:pt idx="194">
                  <c:v>8.0329246221842593E-2</c:v>
                </c:pt>
                <c:pt idx="195">
                  <c:v>6.2532012961015529E-3</c:v>
                </c:pt>
                <c:pt idx="196">
                  <c:v>-3.524753899688246E-2</c:v>
                </c:pt>
                <c:pt idx="197">
                  <c:v>-1.4316489136373591E-2</c:v>
                </c:pt>
                <c:pt idx="198">
                  <c:v>-1.5416922952234208E-2</c:v>
                </c:pt>
                <c:pt idx="199">
                  <c:v>-1.7164556065082853E-2</c:v>
                </c:pt>
                <c:pt idx="200">
                  <c:v>4.9159961021841012E-3</c:v>
                </c:pt>
                <c:pt idx="201">
                  <c:v>-2.4460356492245625E-2</c:v>
                </c:pt>
                <c:pt idx="202">
                  <c:v>5.9143528936046255E-2</c:v>
                </c:pt>
                <c:pt idx="203">
                  <c:v>2.8052644074085926E-2</c:v>
                </c:pt>
                <c:pt idx="204">
                  <c:v>6.5584547481681941E-3</c:v>
                </c:pt>
                <c:pt idx="205">
                  <c:v>4.1012274091267682E-2</c:v>
                </c:pt>
                <c:pt idx="206">
                  <c:v>2.221120232388589E-2</c:v>
                </c:pt>
                <c:pt idx="207">
                  <c:v>7.8956835212025053E-2</c:v>
                </c:pt>
                <c:pt idx="208">
                  <c:v>7.7583129234538112E-2</c:v>
                </c:pt>
                <c:pt idx="209">
                  <c:v>1.4227330935127756E-2</c:v>
                </c:pt>
                <c:pt idx="210">
                  <c:v>1.8385923612915647E-2</c:v>
                </c:pt>
                <c:pt idx="211">
                  <c:v>3.0291511182604942E-2</c:v>
                </c:pt>
                <c:pt idx="212">
                  <c:v>-1.561379895775598E-2</c:v>
                </c:pt>
                <c:pt idx="213">
                  <c:v>6.4400618292057191E-2</c:v>
                </c:pt>
                <c:pt idx="214">
                  <c:v>2.9290658561371304E-2</c:v>
                </c:pt>
                <c:pt idx="215">
                  <c:v>5.7389309645571214E-3</c:v>
                </c:pt>
                <c:pt idx="216">
                  <c:v>-6.8685815495727791E-3</c:v>
                </c:pt>
                <c:pt idx="217">
                  <c:v>-7.9606794564571398E-2</c:v>
                </c:pt>
                <c:pt idx="218">
                  <c:v>-3.766624861324553E-3</c:v>
                </c:pt>
                <c:pt idx="219">
                  <c:v>6.9258465599832564E-2</c:v>
                </c:pt>
                <c:pt idx="220">
                  <c:v>-4.5924237493679861E-2</c:v>
                </c:pt>
                <c:pt idx="221">
                  <c:v>-2.2331895675724751E-2</c:v>
                </c:pt>
                <c:pt idx="222">
                  <c:v>1.0177954200204106E-2</c:v>
                </c:pt>
                <c:pt idx="223">
                  <c:v>2.8078566325719014E-2</c:v>
                </c:pt>
                <c:pt idx="224">
                  <c:v>3.5852633737987277E-2</c:v>
                </c:pt>
                <c:pt idx="225">
                  <c:v>5.5570195125262581E-2</c:v>
                </c:pt>
                <c:pt idx="226">
                  <c:v>6.3688589486199668E-2</c:v>
                </c:pt>
                <c:pt idx="227">
                  <c:v>-5.419986940258608E-2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E-4721-B339-8C3A0955168F}"/>
            </c:ext>
          </c:extLst>
        </c:ser>
        <c:ser>
          <c:idx val="1"/>
          <c:order val="1"/>
          <c:tx>
            <c:v>예측치 McDonald's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MCD!$B$25:$B$252</c:f>
              <c:numCache>
                <c:formatCode>General</c:formatCode>
                <c:ptCount val="228"/>
                <c:pt idx="0">
                  <c:v>-2.8626991947793765E-2</c:v>
                </c:pt>
                <c:pt idx="1">
                  <c:v>-8.5564165178249503E-3</c:v>
                </c:pt>
                <c:pt idx="2">
                  <c:v>6.7985121910889248E-2</c:v>
                </c:pt>
                <c:pt idx="3">
                  <c:v>-1.5625719805740471E-2</c:v>
                </c:pt>
                <c:pt idx="4">
                  <c:v>-9.8726252620467934E-3</c:v>
                </c:pt>
                <c:pt idx="5">
                  <c:v>2.0250443459921632E-2</c:v>
                </c:pt>
                <c:pt idx="6">
                  <c:v>-6.3101418442940158E-3</c:v>
                </c:pt>
                <c:pt idx="7">
                  <c:v>4.4143414030376034E-2</c:v>
                </c:pt>
                <c:pt idx="8">
                  <c:v>-3.0690261624500871E-2</c:v>
                </c:pt>
                <c:pt idx="9">
                  <c:v>1.0788416893985509E-3</c:v>
                </c:pt>
                <c:pt idx="10">
                  <c:v>-4.8218553833946631E-2</c:v>
                </c:pt>
                <c:pt idx="11">
                  <c:v>7.1689574266820899E-3</c:v>
                </c:pt>
                <c:pt idx="12">
                  <c:v>2.7564819056325629E-2</c:v>
                </c:pt>
                <c:pt idx="13">
                  <c:v>-5.5529059051451952E-2</c:v>
                </c:pt>
                <c:pt idx="14">
                  <c:v>-3.6858291628558172E-2</c:v>
                </c:pt>
                <c:pt idx="15">
                  <c:v>5.5925383951960214E-2</c:v>
                </c:pt>
                <c:pt idx="16">
                  <c:v>9.0238833985227789E-3</c:v>
                </c:pt>
                <c:pt idx="17">
                  <c:v>-1.0662017076059054E-2</c:v>
                </c:pt>
                <c:pt idx="18">
                  <c:v>-1.2978474362295199E-3</c:v>
                </c:pt>
                <c:pt idx="19">
                  <c:v>-3.6215826140882063E-2</c:v>
                </c:pt>
                <c:pt idx="20">
                  <c:v>-4.7374598684541358E-2</c:v>
                </c:pt>
                <c:pt idx="21">
                  <c:v>1.8353306804772544E-2</c:v>
                </c:pt>
                <c:pt idx="22">
                  <c:v>5.5943884083001459E-2</c:v>
                </c:pt>
                <c:pt idx="23">
                  <c:v>1.1707484930713724E-2</c:v>
                </c:pt>
                <c:pt idx="24">
                  <c:v>-3.4513512356989613E-3</c:v>
                </c:pt>
                <c:pt idx="25">
                  <c:v>-6.8948718737350976E-3</c:v>
                </c:pt>
                <c:pt idx="26">
                  <c:v>3.0779855017082018E-2</c:v>
                </c:pt>
                <c:pt idx="27">
                  <c:v>-3.3549407087244347E-2</c:v>
                </c:pt>
                <c:pt idx="28">
                  <c:v>7.6273971954783984E-4</c:v>
                </c:pt>
                <c:pt idx="29">
                  <c:v>-4.0782702015148421E-2</c:v>
                </c:pt>
                <c:pt idx="30">
                  <c:v>-4.5066683066918578E-2</c:v>
                </c:pt>
                <c:pt idx="31">
                  <c:v>9.9800112806127037E-3</c:v>
                </c:pt>
                <c:pt idx="32">
                  <c:v>-6.5382914017478533E-2</c:v>
                </c:pt>
                <c:pt idx="33">
                  <c:v>6.3495362088057755E-2</c:v>
                </c:pt>
                <c:pt idx="34">
                  <c:v>4.4419196553844499E-2</c:v>
                </c:pt>
                <c:pt idx="35">
                  <c:v>-3.255361903675371E-2</c:v>
                </c:pt>
                <c:pt idx="36">
                  <c:v>-1.0954493082734565E-2</c:v>
                </c:pt>
                <c:pt idx="37">
                  <c:v>-4.1266986284562183E-3</c:v>
                </c:pt>
                <c:pt idx="38">
                  <c:v>1.2527522617385808E-2</c:v>
                </c:pt>
                <c:pt idx="39">
                  <c:v>6.0196789375014895E-2</c:v>
                </c:pt>
                <c:pt idx="40">
                  <c:v>4.0459633759484338E-2</c:v>
                </c:pt>
                <c:pt idx="41">
                  <c:v>1.458656441840419E-2</c:v>
                </c:pt>
                <c:pt idx="42">
                  <c:v>1.7811987265662226E-2</c:v>
                </c:pt>
                <c:pt idx="43">
                  <c:v>1.886643673943798E-2</c:v>
                </c:pt>
                <c:pt idx="44">
                  <c:v>-6.8304776445704107E-4</c:v>
                </c:pt>
                <c:pt idx="45">
                  <c:v>4.3206060405049825E-2</c:v>
                </c:pt>
                <c:pt idx="46">
                  <c:v>1.1830781001890642E-2</c:v>
                </c:pt>
                <c:pt idx="47">
                  <c:v>4.0465206918091905E-2</c:v>
                </c:pt>
                <c:pt idx="48">
                  <c:v>1.8513288933337622E-2</c:v>
                </c:pt>
                <c:pt idx="49">
                  <c:v>1.5162653146996767E-2</c:v>
                </c:pt>
                <c:pt idx="50">
                  <c:v>-3.5781998820854687E-3</c:v>
                </c:pt>
                <c:pt idx="51">
                  <c:v>-3.8614042576622593E-3</c:v>
                </c:pt>
                <c:pt idx="52">
                  <c:v>1.5031146157583957E-2</c:v>
                </c:pt>
                <c:pt idx="53">
                  <c:v>1.876749231399457E-2</c:v>
                </c:pt>
                <c:pt idx="54">
                  <c:v>-1.5551238703087403E-2</c:v>
                </c:pt>
                <c:pt idx="55">
                  <c:v>8.35527258442538E-3</c:v>
                </c:pt>
                <c:pt idx="56">
                  <c:v>1.2903290141544939E-2</c:v>
                </c:pt>
                <c:pt idx="57">
                  <c:v>1.589297640232288E-2</c:v>
                </c:pt>
                <c:pt idx="58">
                  <c:v>3.1844059775195971E-2</c:v>
                </c:pt>
                <c:pt idx="59">
                  <c:v>2.7753893674483644E-2</c:v>
                </c:pt>
                <c:pt idx="60">
                  <c:v>-1.0195343173901025E-2</c:v>
                </c:pt>
                <c:pt idx="61">
                  <c:v>1.8673063502408063E-2</c:v>
                </c:pt>
                <c:pt idx="62">
                  <c:v>-6.371163374747967E-3</c:v>
                </c:pt>
                <c:pt idx="63">
                  <c:v>-7.0428929532717508E-3</c:v>
                </c:pt>
                <c:pt idx="64">
                  <c:v>2.5755064265017932E-2</c:v>
                </c:pt>
                <c:pt idx="65">
                  <c:v>5.9472790845202855E-3</c:v>
                </c:pt>
                <c:pt idx="66">
                  <c:v>2.9492957585473385E-2</c:v>
                </c:pt>
                <c:pt idx="67">
                  <c:v>-1.5756667579875485E-3</c:v>
                </c:pt>
                <c:pt idx="68">
                  <c:v>1.0352249066629755E-2</c:v>
                </c:pt>
                <c:pt idx="69">
                  <c:v>-5.9983020785738571E-3</c:v>
                </c:pt>
                <c:pt idx="70">
                  <c:v>2.8619280255125935E-2</c:v>
                </c:pt>
                <c:pt idx="71">
                  <c:v>4.913509486105745E-3</c:v>
                </c:pt>
                <c:pt idx="72">
                  <c:v>2.2048409399059773E-2</c:v>
                </c:pt>
                <c:pt idx="73">
                  <c:v>5.54014959263021E-3</c:v>
                </c:pt>
                <c:pt idx="74">
                  <c:v>1.2476090102662415E-2</c:v>
                </c:pt>
                <c:pt idx="75">
                  <c:v>1.3121969111223007E-2</c:v>
                </c:pt>
                <c:pt idx="76">
                  <c:v>-1.5191453847914031E-2</c:v>
                </c:pt>
                <c:pt idx="77">
                  <c:v>5.1030054657052668E-3</c:v>
                </c:pt>
                <c:pt idx="78">
                  <c:v>8.2941910360420819E-3</c:v>
                </c:pt>
                <c:pt idx="79">
                  <c:v>1.8905341926887163E-2</c:v>
                </c:pt>
                <c:pt idx="80">
                  <c:v>2.1146347159324178E-2</c:v>
                </c:pt>
                <c:pt idx="81">
                  <c:v>2.563873716654622E-2</c:v>
                </c:pt>
                <c:pt idx="82">
                  <c:v>1.5763395039762179E-2</c:v>
                </c:pt>
                <c:pt idx="83">
                  <c:v>1.3287102411283801E-2</c:v>
                </c:pt>
                <c:pt idx="84">
                  <c:v>1.4162573595507016E-2</c:v>
                </c:pt>
                <c:pt idx="85">
                  <c:v>-9.4121035158273268E-3</c:v>
                </c:pt>
                <c:pt idx="86">
                  <c:v>1.1509306285184512E-2</c:v>
                </c:pt>
                <c:pt idx="87">
                  <c:v>3.3393382151086649E-2</c:v>
                </c:pt>
                <c:pt idx="88">
                  <c:v>2.6425431693345439E-2</c:v>
                </c:pt>
                <c:pt idx="89">
                  <c:v>-6.5397089086450142E-3</c:v>
                </c:pt>
                <c:pt idx="90">
                  <c:v>-1.5944528711701322E-2</c:v>
                </c:pt>
                <c:pt idx="91">
                  <c:v>1.3804842811881542E-2</c:v>
                </c:pt>
                <c:pt idx="92">
                  <c:v>2.9012496052495253E-2</c:v>
                </c:pt>
                <c:pt idx="93">
                  <c:v>1.5253395663044298E-2</c:v>
                </c:pt>
                <c:pt idx="94">
                  <c:v>-2.3007623540249943E-2</c:v>
                </c:pt>
                <c:pt idx="95">
                  <c:v>3.657318340445281E-4</c:v>
                </c:pt>
                <c:pt idx="96">
                  <c:v>-3.3951078606749105E-2</c:v>
                </c:pt>
                <c:pt idx="97">
                  <c:v>-1.6291663581253387E-2</c:v>
                </c:pt>
                <c:pt idx="98">
                  <c:v>3.0669782047989319E-3</c:v>
                </c:pt>
                <c:pt idx="99">
                  <c:v>3.8141084660426219E-2</c:v>
                </c:pt>
                <c:pt idx="100">
                  <c:v>1.3718893345282144E-2</c:v>
                </c:pt>
                <c:pt idx="101">
                  <c:v>-4.9728321887643992E-2</c:v>
                </c:pt>
                <c:pt idx="102">
                  <c:v>3.0723573439531398E-4</c:v>
                </c:pt>
                <c:pt idx="103">
                  <c:v>1.4718766752681453E-2</c:v>
                </c:pt>
                <c:pt idx="104">
                  <c:v>-5.2496350463667733E-2</c:v>
                </c:pt>
                <c:pt idx="105">
                  <c:v>-0.1038140856400787</c:v>
                </c:pt>
                <c:pt idx="106">
                  <c:v>-4.1527290126018135E-2</c:v>
                </c:pt>
                <c:pt idx="107">
                  <c:v>1.2777176795860355E-2</c:v>
                </c:pt>
                <c:pt idx="108">
                  <c:v>-4.8582795878248326E-2</c:v>
                </c:pt>
                <c:pt idx="109">
                  <c:v>-6.459497675053899E-2</c:v>
                </c:pt>
                <c:pt idx="110">
                  <c:v>6.3559191234645387E-2</c:v>
                </c:pt>
                <c:pt idx="111">
                  <c:v>6.9174506707965475E-2</c:v>
                </c:pt>
                <c:pt idx="112">
                  <c:v>4.237751514789919E-2</c:v>
                </c:pt>
                <c:pt idx="113">
                  <c:v>7.6940816944525217E-3</c:v>
                </c:pt>
                <c:pt idx="114">
                  <c:v>5.6189263031229751E-2</c:v>
                </c:pt>
                <c:pt idx="115">
                  <c:v>2.9580554584525173E-2</c:v>
                </c:pt>
                <c:pt idx="116">
                  <c:v>3.1026521175042083E-2</c:v>
                </c:pt>
                <c:pt idx="117">
                  <c:v>-5.3345386947936313E-3</c:v>
                </c:pt>
                <c:pt idx="118">
                  <c:v>4.5257186224613825E-2</c:v>
                </c:pt>
                <c:pt idx="119">
                  <c:v>1.9290993330471719E-2</c:v>
                </c:pt>
                <c:pt idx="120">
                  <c:v>-1.6617203788764148E-2</c:v>
                </c:pt>
                <c:pt idx="121">
                  <c:v>2.6303751049750246E-2</c:v>
                </c:pt>
                <c:pt idx="122">
                  <c:v>4.6141907200738616E-2</c:v>
                </c:pt>
                <c:pt idx="123">
                  <c:v>1.7255979445095562E-2</c:v>
                </c:pt>
                <c:pt idx="124">
                  <c:v>-4.6184790326099734E-2</c:v>
                </c:pt>
                <c:pt idx="125">
                  <c:v>-2.77387234203023E-2</c:v>
                </c:pt>
                <c:pt idx="126">
                  <c:v>5.2682456864084688E-2</c:v>
                </c:pt>
                <c:pt idx="127">
                  <c:v>-2.3541526489337751E-2</c:v>
                </c:pt>
                <c:pt idx="128">
                  <c:v>6.4999791978141708E-2</c:v>
                </c:pt>
                <c:pt idx="129">
                  <c:v>3.1763869328164496E-2</c:v>
                </c:pt>
                <c:pt idx="130">
                  <c:v>6.0855244170797025E-3</c:v>
                </c:pt>
                <c:pt idx="131">
                  <c:v>5.0412571117429424E-2</c:v>
                </c:pt>
                <c:pt idx="132">
                  <c:v>2.243346475566484E-2</c:v>
                </c:pt>
                <c:pt idx="133">
                  <c:v>2.8550726186728641E-2</c:v>
                </c:pt>
                <c:pt idx="134">
                  <c:v>6.9225274315553621E-3</c:v>
                </c:pt>
                <c:pt idx="135">
                  <c:v>2.6319069798714293E-2</c:v>
                </c:pt>
                <c:pt idx="136">
                  <c:v>-1.2120242595105085E-3</c:v>
                </c:pt>
                <c:pt idx="137">
                  <c:v>-4.3314364332790968E-3</c:v>
                </c:pt>
                <c:pt idx="138">
                  <c:v>-6.4411852770757646E-3</c:v>
                </c:pt>
                <c:pt idx="139">
                  <c:v>-2.9591631990101341E-2</c:v>
                </c:pt>
                <c:pt idx="140">
                  <c:v>-3.9404366027157869E-2</c:v>
                </c:pt>
                <c:pt idx="141">
                  <c:v>7.8299992700738438E-2</c:v>
                </c:pt>
                <c:pt idx="142">
                  <c:v>4.3409572964623801E-3</c:v>
                </c:pt>
                <c:pt idx="143">
                  <c:v>1.325451763283814E-2</c:v>
                </c:pt>
                <c:pt idx="144">
                  <c:v>3.6230264852512926E-2</c:v>
                </c:pt>
                <c:pt idx="145">
                  <c:v>3.4234213141645209E-2</c:v>
                </c:pt>
                <c:pt idx="146">
                  <c:v>2.8168656848906154E-2</c:v>
                </c:pt>
                <c:pt idx="147">
                  <c:v>2.7033289379290604E-3</c:v>
                </c:pt>
                <c:pt idx="148">
                  <c:v>-3.3472741414534782E-2</c:v>
                </c:pt>
                <c:pt idx="149">
                  <c:v>3.355577942635083E-2</c:v>
                </c:pt>
                <c:pt idx="150">
                  <c:v>1.5871113912133965E-2</c:v>
                </c:pt>
                <c:pt idx="151">
                  <c:v>2.0570584099491467E-2</c:v>
                </c:pt>
                <c:pt idx="152">
                  <c:v>2.3498458992038656E-2</c:v>
                </c:pt>
                <c:pt idx="153">
                  <c:v>-5.3689095633036458E-3</c:v>
                </c:pt>
                <c:pt idx="154">
                  <c:v>9.4817744888286894E-3</c:v>
                </c:pt>
                <c:pt idx="155">
                  <c:v>1.2261256674791485E-2</c:v>
                </c:pt>
                <c:pt idx="156">
                  <c:v>4.0697512819871044E-2</c:v>
                </c:pt>
                <c:pt idx="157">
                  <c:v>1.4863168201357607E-2</c:v>
                </c:pt>
                <c:pt idx="158">
                  <c:v>3.1216300802120737E-2</c:v>
                </c:pt>
                <c:pt idx="159">
                  <c:v>1.9492240365137355E-2</c:v>
                </c:pt>
                <c:pt idx="160">
                  <c:v>2.1258828907398431E-2</c:v>
                </c:pt>
                <c:pt idx="161">
                  <c:v>-2.2001361919479654E-3</c:v>
                </c:pt>
                <c:pt idx="162">
                  <c:v>4.0080375488141029E-2</c:v>
                </c:pt>
                <c:pt idx="163">
                  <c:v>-1.288369165689773E-2</c:v>
                </c:pt>
                <c:pt idx="164">
                  <c:v>2.7163422019925002E-2</c:v>
                </c:pt>
                <c:pt idx="165">
                  <c:v>3.6883476879437278E-2</c:v>
                </c:pt>
                <c:pt idx="166">
                  <c:v>2.6021168834639504E-2</c:v>
                </c:pt>
                <c:pt idx="167">
                  <c:v>2.3078715461618458E-2</c:v>
                </c:pt>
                <c:pt idx="168">
                  <c:v>-1.5693804906047392E-2</c:v>
                </c:pt>
                <c:pt idx="169">
                  <c:v>3.591370137910118E-2</c:v>
                </c:pt>
                <c:pt idx="170">
                  <c:v>1.2182952985182457E-2</c:v>
                </c:pt>
                <c:pt idx="171">
                  <c:v>1.1714232073383173E-2</c:v>
                </c:pt>
                <c:pt idx="172">
                  <c:v>2.1439705057977539E-2</c:v>
                </c:pt>
                <c:pt idx="173">
                  <c:v>2.0140997233783389E-2</c:v>
                </c:pt>
                <c:pt idx="174">
                  <c:v>-2.2420183353737281E-3</c:v>
                </c:pt>
                <c:pt idx="175">
                  <c:v>3.2342718409195358E-2</c:v>
                </c:pt>
                <c:pt idx="176">
                  <c:v>-2.5211832940355292E-3</c:v>
                </c:pt>
                <c:pt idx="177">
                  <c:v>2.2869073436144312E-2</c:v>
                </c:pt>
                <c:pt idx="178">
                  <c:v>2.3742709259336858E-2</c:v>
                </c:pt>
                <c:pt idx="179">
                  <c:v>4.9006736386099856E-3</c:v>
                </c:pt>
                <c:pt idx="180">
                  <c:v>-1.2709540969609145E-2</c:v>
                </c:pt>
                <c:pt idx="181">
                  <c:v>4.3652689802159902E-2</c:v>
                </c:pt>
                <c:pt idx="182">
                  <c:v>-3.761078080398131E-3</c:v>
                </c:pt>
                <c:pt idx="183">
                  <c:v>1.3241219214353225E-2</c:v>
                </c:pt>
                <c:pt idx="184">
                  <c:v>1.453355311059863E-2</c:v>
                </c:pt>
                <c:pt idx="185">
                  <c:v>-6.1267721223913852E-3</c:v>
                </c:pt>
                <c:pt idx="186">
                  <c:v>2.0594845068661789E-2</c:v>
                </c:pt>
                <c:pt idx="187">
                  <c:v>-3.341596438925136E-2</c:v>
                </c:pt>
                <c:pt idx="188">
                  <c:v>-9.688633542845014E-3</c:v>
                </c:pt>
                <c:pt idx="189">
                  <c:v>6.2075064254816834E-2</c:v>
                </c:pt>
                <c:pt idx="190">
                  <c:v>7.9295490050794552E-3</c:v>
                </c:pt>
                <c:pt idx="191">
                  <c:v>-3.9583125421186272E-3</c:v>
                </c:pt>
                <c:pt idx="192">
                  <c:v>-2.5751292263755367E-2</c:v>
                </c:pt>
                <c:pt idx="193">
                  <c:v>4.7871473814024151E-3</c:v>
                </c:pt>
                <c:pt idx="194">
                  <c:v>5.0783813679130443E-2</c:v>
                </c:pt>
                <c:pt idx="195">
                  <c:v>9.3086477811662287E-3</c:v>
                </c:pt>
                <c:pt idx="196">
                  <c:v>1.7566645065031316E-2</c:v>
                </c:pt>
                <c:pt idx="197">
                  <c:v>8.1138683633995342E-3</c:v>
                </c:pt>
                <c:pt idx="198">
                  <c:v>3.0853683382164265E-2</c:v>
                </c:pt>
                <c:pt idx="199">
                  <c:v>6.7004690976183584E-3</c:v>
                </c:pt>
                <c:pt idx="200">
                  <c:v>6.6959607468200883E-3</c:v>
                </c:pt>
                <c:pt idx="201">
                  <c:v>-5.2560666399079281E-3</c:v>
                </c:pt>
                <c:pt idx="202">
                  <c:v>2.9830421652694381E-2</c:v>
                </c:pt>
                <c:pt idx="203">
                  <c:v>1.9321723518880052E-2</c:v>
                </c:pt>
                <c:pt idx="204">
                  <c:v>1.9114219512734846E-2</c:v>
                </c:pt>
                <c:pt idx="205">
                  <c:v>3.1775127090629511E-2</c:v>
                </c:pt>
                <c:pt idx="206">
                  <c:v>7.0043623780623003E-3</c:v>
                </c:pt>
                <c:pt idx="207">
                  <c:v>1.3189008630341781E-2</c:v>
                </c:pt>
                <c:pt idx="208">
                  <c:v>1.4769562303831588E-2</c:v>
                </c:pt>
                <c:pt idx="209">
                  <c:v>1.0285410364416058E-2</c:v>
                </c:pt>
                <c:pt idx="210">
                  <c:v>1.9768597290116579E-2</c:v>
                </c:pt>
                <c:pt idx="211">
                  <c:v>7.4704075603701211E-3</c:v>
                </c:pt>
                <c:pt idx="212">
                  <c:v>1.9760390196964135E-2</c:v>
                </c:pt>
                <c:pt idx="213">
                  <c:v>2.1630672323578331E-2</c:v>
                </c:pt>
                <c:pt idx="214">
                  <c:v>9.4314901613790983E-3</c:v>
                </c:pt>
                <c:pt idx="215">
                  <c:v>2.9465153126392408E-2</c:v>
                </c:pt>
                <c:pt idx="216">
                  <c:v>4.3736542977418982E-2</c:v>
                </c:pt>
                <c:pt idx="217">
                  <c:v>-1.8736458552166685E-2</c:v>
                </c:pt>
                <c:pt idx="218">
                  <c:v>-1.0896435152423379E-2</c:v>
                </c:pt>
                <c:pt idx="219">
                  <c:v>8.4851852009414901E-3</c:v>
                </c:pt>
                <c:pt idx="220">
                  <c:v>2.0818684392382426E-2</c:v>
                </c:pt>
                <c:pt idx="221">
                  <c:v>9.8014116352063748E-3</c:v>
                </c:pt>
                <c:pt idx="222">
                  <c:v>3.021650319385176E-2</c:v>
                </c:pt>
                <c:pt idx="223">
                  <c:v>2.640181087377683E-2</c:v>
                </c:pt>
                <c:pt idx="224">
                  <c:v>9.3162259674528757E-3</c:v>
                </c:pt>
                <c:pt idx="225">
                  <c:v>-3.9081725266268338E-2</c:v>
                </c:pt>
                <c:pt idx="226">
                  <c:v>1.8103163171284357E-2</c:v>
                </c:pt>
                <c:pt idx="227">
                  <c:v>-5.3820315521653228E-2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E-4721-B339-8C3A0955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7448"/>
        <c:axId val="513128104"/>
      </c:scatterChart>
      <c:valAx>
        <c:axId val="51312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513128104"/>
        <c:crosses val="autoZero"/>
        <c:crossBetween val="midCat"/>
      </c:valAx>
      <c:valAx>
        <c:axId val="51312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McDonald's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513127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Nike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Data!$T$5:$T$232</c:f>
              <c:numCache>
                <c:formatCode>0.0000_ </c:formatCode>
                <c:ptCount val="228"/>
                <c:pt idx="0">
                  <c:v>-6.486142911712349E-2</c:v>
                </c:pt>
                <c:pt idx="1">
                  <c:v>-0.3796250000000001</c:v>
                </c:pt>
                <c:pt idx="2">
                  <c:v>0.38866489632206291</c:v>
                </c:pt>
                <c:pt idx="3">
                  <c:v>0.12434335991292871</c:v>
                </c:pt>
                <c:pt idx="4">
                  <c:v>-1.7774501051267131E-2</c:v>
                </c:pt>
                <c:pt idx="5">
                  <c:v>-7.617045030070238E-2</c:v>
                </c:pt>
                <c:pt idx="6">
                  <c:v>0.12166711010436461</c:v>
                </c:pt>
                <c:pt idx="7">
                  <c:v>-0.10043296152876241</c:v>
                </c:pt>
                <c:pt idx="8">
                  <c:v>7.2401111002288231E-3</c:v>
                </c:pt>
                <c:pt idx="9">
                  <c:v>1.7195859414216801E-2</c:v>
                </c:pt>
                <c:pt idx="10">
                  <c:v>6.2151896230654577E-2</c:v>
                </c:pt>
                <c:pt idx="11">
                  <c:v>0.30457505321726125</c:v>
                </c:pt>
                <c:pt idx="12">
                  <c:v>2.7844255278814114E-3</c:v>
                </c:pt>
                <c:pt idx="13">
                  <c:v>-0.29455948704043222</c:v>
                </c:pt>
                <c:pt idx="14">
                  <c:v>3.0137168830916366E-2</c:v>
                </c:pt>
                <c:pt idx="15">
                  <c:v>6.0931958070501259E-2</c:v>
                </c:pt>
                <c:pt idx="16">
                  <c:v>-1.9998301008139596E-2</c:v>
                </c:pt>
                <c:pt idx="17">
                  <c:v>1.8746083677825667E-2</c:v>
                </c:pt>
                <c:pt idx="18">
                  <c:v>0.15606088748592889</c:v>
                </c:pt>
                <c:pt idx="19">
                  <c:v>4.8724839554253802E-2</c:v>
                </c:pt>
                <c:pt idx="20">
                  <c:v>-6.6000505198636664E-2</c:v>
                </c:pt>
                <c:pt idx="21">
                  <c:v>7.5230373545739831E-2</c:v>
                </c:pt>
                <c:pt idx="22">
                  <c:v>7.1983253340887288E-2</c:v>
                </c:pt>
                <c:pt idx="23">
                  <c:v>5.9924240769773887E-2</c:v>
                </c:pt>
                <c:pt idx="24">
                  <c:v>8.2981452909660539E-2</c:v>
                </c:pt>
                <c:pt idx="25">
                  <c:v>-1.8959953055163341E-2</c:v>
                </c:pt>
                <c:pt idx="26">
                  <c:v>1.8046454162505169E-2</c:v>
                </c:pt>
                <c:pt idx="27">
                  <c:v>-9.845885034625633E-2</c:v>
                </c:pt>
                <c:pt idx="28">
                  <c:v>6.4338815701651198E-3</c:v>
                </c:pt>
                <c:pt idx="29">
                  <c:v>-3.2773908829413674E-3</c:v>
                </c:pt>
                <c:pt idx="30">
                  <c:v>-6.4828339634223228E-2</c:v>
                </c:pt>
                <c:pt idx="31">
                  <c:v>-0.1253100432176584</c:v>
                </c:pt>
                <c:pt idx="32">
                  <c:v>-1.3583333333333331E-3</c:v>
                </c:pt>
                <c:pt idx="33">
                  <c:v>0.11650656912632892</c:v>
                </c:pt>
                <c:pt idx="34">
                  <c:v>-5.2094884168040811E-2</c:v>
                </c:pt>
                <c:pt idx="35">
                  <c:v>-7.9143878747100476E-3</c:v>
                </c:pt>
                <c:pt idx="36">
                  <c:v>2.728245321360551E-2</c:v>
                </c:pt>
                <c:pt idx="37">
                  <c:v>4.0111318222437249E-2</c:v>
                </c:pt>
                <c:pt idx="38">
                  <c:v>0.10796497728270134</c:v>
                </c:pt>
                <c:pt idx="39">
                  <c:v>6.4885039363535804E-2</c:v>
                </c:pt>
                <c:pt idx="40">
                  <c:v>4.5063176451337242E-2</c:v>
                </c:pt>
                <c:pt idx="41">
                  <c:v>-4.5417668549907114E-2</c:v>
                </c:pt>
                <c:pt idx="42">
                  <c:v>-1.3692695411858774E-2</c:v>
                </c:pt>
                <c:pt idx="43">
                  <c:v>0.10048392046105334</c:v>
                </c:pt>
                <c:pt idx="44">
                  <c:v>6.6608534197416774E-2</c:v>
                </c:pt>
                <c:pt idx="45">
                  <c:v>7.1556751761906595E-2</c:v>
                </c:pt>
                <c:pt idx="46">
                  <c:v>5.1651399862967268E-2</c:v>
                </c:pt>
                <c:pt idx="47">
                  <c:v>1.724212863499755E-2</c:v>
                </c:pt>
                <c:pt idx="48">
                  <c:v>4.2860985603480201E-2</c:v>
                </c:pt>
                <c:pt idx="49">
                  <c:v>5.0760784068657666E-2</c:v>
                </c:pt>
                <c:pt idx="50">
                  <c:v>6.2288282683657964E-2</c:v>
                </c:pt>
                <c:pt idx="51">
                  <c:v>-5.7109076976899903E-2</c:v>
                </c:pt>
                <c:pt idx="52">
                  <c:v>-1.196868846793862E-2</c:v>
                </c:pt>
                <c:pt idx="53">
                  <c:v>6.3593653363111013E-2</c:v>
                </c:pt>
                <c:pt idx="54">
                  <c:v>-1.8950384783711759E-2</c:v>
                </c:pt>
                <c:pt idx="55">
                  <c:v>3.4525445623244305E-2</c:v>
                </c:pt>
                <c:pt idx="56">
                  <c:v>4.4966531257968026E-2</c:v>
                </c:pt>
                <c:pt idx="57">
                  <c:v>5.2181055918646475E-2</c:v>
                </c:pt>
                <c:pt idx="58">
                  <c:v>3.9475633532435307E-2</c:v>
                </c:pt>
                <c:pt idx="59">
                  <c:v>6.9401278218316181E-2</c:v>
                </c:pt>
                <c:pt idx="60">
                  <c:v>-2.4154086575165871E-2</c:v>
                </c:pt>
                <c:pt idx="61">
                  <c:v>1.5765793412653053E-3</c:v>
                </c:pt>
                <c:pt idx="62">
                  <c:v>-4.4146168614315001E-2</c:v>
                </c:pt>
                <c:pt idx="63">
                  <c:v>-5.845682973397285E-2</c:v>
                </c:pt>
                <c:pt idx="64">
                  <c:v>6.7806770944177155E-2</c:v>
                </c:pt>
                <c:pt idx="65">
                  <c:v>5.1052995987772139E-2</c:v>
                </c:pt>
                <c:pt idx="66">
                  <c:v>-1.1676791317928387E-2</c:v>
                </c:pt>
                <c:pt idx="67">
                  <c:v>-6.1219546386955245E-2</c:v>
                </c:pt>
                <c:pt idx="68">
                  <c:v>3.2253199818152355E-2</c:v>
                </c:pt>
                <c:pt idx="69">
                  <c:v>5.333916164844537E-2</c:v>
                </c:pt>
                <c:pt idx="70">
                  <c:v>1.163883634379701E-2</c:v>
                </c:pt>
                <c:pt idx="71">
                  <c:v>1.4225898390126588E-2</c:v>
                </c:pt>
                <c:pt idx="72">
                  <c:v>-4.3356947350887964E-2</c:v>
                </c:pt>
                <c:pt idx="73">
                  <c:v>6.8328092525165238E-2</c:v>
                </c:pt>
                <c:pt idx="74">
                  <c:v>-2.3117741711230624E-2</c:v>
                </c:pt>
                <c:pt idx="75">
                  <c:v>-1.323911066446235E-2</c:v>
                </c:pt>
                <c:pt idx="76">
                  <c:v>-2.2627951664132773E-2</c:v>
                </c:pt>
                <c:pt idx="77">
                  <c:v>4.599826273998746E-3</c:v>
                </c:pt>
                <c:pt idx="78">
                  <c:v>2.090349718877494E-3</c:v>
                </c:pt>
                <c:pt idx="79">
                  <c:v>1.8145008049824208E-2</c:v>
                </c:pt>
                <c:pt idx="80">
                  <c:v>8.093485756540858E-2</c:v>
                </c:pt>
                <c:pt idx="81">
                  <c:v>7.7651514775771466E-2</c:v>
                </c:pt>
                <c:pt idx="82">
                  <c:v>7.2831964264132062E-2</c:v>
                </c:pt>
                <c:pt idx="83">
                  <c:v>-3.2338190677971288E-3</c:v>
                </c:pt>
                <c:pt idx="84">
                  <c:v>2.4639001260080215E-2</c:v>
                </c:pt>
                <c:pt idx="85">
                  <c:v>5.3090614551809447E-2</c:v>
                </c:pt>
                <c:pt idx="86">
                  <c:v>1.3016947159593218E-2</c:v>
                </c:pt>
                <c:pt idx="87">
                  <c:v>3.920716230432747E-2</c:v>
                </c:pt>
                <c:pt idx="88">
                  <c:v>4.9715688772912055E-2</c:v>
                </c:pt>
                <c:pt idx="89">
                  <c:v>2.3294750381037753E-2</c:v>
                </c:pt>
                <c:pt idx="90">
                  <c:v>-2.2545817962116965E-2</c:v>
                </c:pt>
                <c:pt idx="91">
                  <c:v>-5.4485601412265737E-3</c:v>
                </c:pt>
                <c:pt idx="92">
                  <c:v>3.7936464491558436E-2</c:v>
                </c:pt>
                <c:pt idx="93">
                  <c:v>0.14158340627457419</c:v>
                </c:pt>
                <c:pt idx="94">
                  <c:v>-1.1931238786693577E-2</c:v>
                </c:pt>
                <c:pt idx="95">
                  <c:v>-2.397759447636932E-2</c:v>
                </c:pt>
                <c:pt idx="96">
                  <c:v>-3.4082002125063376E-2</c:v>
                </c:pt>
                <c:pt idx="97">
                  <c:v>-2.0191380599486969E-2</c:v>
                </c:pt>
                <c:pt idx="98">
                  <c:v>0.12851768586561385</c:v>
                </c:pt>
                <c:pt idx="99">
                  <c:v>-3.6312030383777801E-3</c:v>
                </c:pt>
                <c:pt idx="100">
                  <c:v>2.206141599193668E-2</c:v>
                </c:pt>
                <c:pt idx="101">
                  <c:v>-0.12967655463764344</c:v>
                </c:pt>
                <c:pt idx="102">
                  <c:v>-3.4468050005563682E-3</c:v>
                </c:pt>
                <c:pt idx="103">
                  <c:v>3.1457089654592992E-2</c:v>
                </c:pt>
                <c:pt idx="104">
                  <c:v>0.10283665539654226</c:v>
                </c:pt>
                <c:pt idx="105">
                  <c:v>-0.1261292388785582</c:v>
                </c:pt>
                <c:pt idx="106">
                  <c:v>-7.6160559785957774E-2</c:v>
                </c:pt>
                <c:pt idx="107">
                  <c:v>-4.2278390451280956E-2</c:v>
                </c:pt>
                <c:pt idx="108">
                  <c:v>-9.5459758069533066E-2</c:v>
                </c:pt>
                <c:pt idx="109">
                  <c:v>-8.2459947345958656E-2</c:v>
                </c:pt>
                <c:pt idx="110">
                  <c:v>0.1288884424949375</c:v>
                </c:pt>
                <c:pt idx="111">
                  <c:v>0.1458000283204339</c:v>
                </c:pt>
                <c:pt idx="112">
                  <c:v>8.7137577712026335E-2</c:v>
                </c:pt>
                <c:pt idx="113">
                  <c:v>-9.252485946662127E-2</c:v>
                </c:pt>
                <c:pt idx="114">
                  <c:v>0.11284171108676287</c:v>
                </c:pt>
                <c:pt idx="115">
                  <c:v>-2.2210702859858447E-2</c:v>
                </c:pt>
                <c:pt idx="116">
                  <c:v>0.16798088062369931</c:v>
                </c:pt>
                <c:pt idx="117">
                  <c:v>-2.0635060503026943E-2</c:v>
                </c:pt>
                <c:pt idx="118">
                  <c:v>4.3541512639510498E-2</c:v>
                </c:pt>
                <c:pt idx="119">
                  <c:v>1.8143192300470286E-2</c:v>
                </c:pt>
                <c:pt idx="120">
                  <c:v>-1.895044858422635E-2</c:v>
                </c:pt>
                <c:pt idx="121">
                  <c:v>6.0300331479663898E-2</c:v>
                </c:pt>
                <c:pt idx="122">
                  <c:v>8.7153218437093491E-2</c:v>
                </c:pt>
                <c:pt idx="123">
                  <c:v>4.9414016641427402E-2</c:v>
                </c:pt>
                <c:pt idx="124">
                  <c:v>-4.6636116934373098E-2</c:v>
                </c:pt>
                <c:pt idx="125">
                  <c:v>-6.6830682095840657E-2</c:v>
                </c:pt>
                <c:pt idx="126">
                  <c:v>0.10639241880665627</c:v>
                </c:pt>
                <c:pt idx="127">
                  <c:v>-4.9563030642973752E-2</c:v>
                </c:pt>
                <c:pt idx="128">
                  <c:v>0.14473209352028399</c:v>
                </c:pt>
                <c:pt idx="129">
                  <c:v>3.1560576490820044E-2</c:v>
                </c:pt>
                <c:pt idx="130">
                  <c:v>5.7471813925417434E-2</c:v>
                </c:pt>
                <c:pt idx="131">
                  <c:v>-8.3604227779513606E-3</c:v>
                </c:pt>
                <c:pt idx="132">
                  <c:v>-2.0684831936176165E-2</c:v>
                </c:pt>
                <c:pt idx="133">
                  <c:v>7.9304369255397009E-2</c:v>
                </c:pt>
                <c:pt idx="134">
                  <c:v>-0.14980819016723634</c:v>
                </c:pt>
                <c:pt idx="135">
                  <c:v>0.10288425546623781</c:v>
                </c:pt>
                <c:pt idx="136">
                  <c:v>2.5840795994148898E-2</c:v>
                </c:pt>
                <c:pt idx="137">
                  <c:v>6.5449567312392265E-2</c:v>
                </c:pt>
                <c:pt idx="138">
                  <c:v>1.7210664591108756E-2</c:v>
                </c:pt>
                <c:pt idx="139">
                  <c:v>-3.8841450419782042E-2</c:v>
                </c:pt>
                <c:pt idx="140">
                  <c:v>-1.3164250230061349E-2</c:v>
                </c:pt>
                <c:pt idx="141">
                  <c:v>0.14311043188479278</c:v>
                </c:pt>
                <c:pt idx="142">
                  <c:v>-1.7724196013744762E-3</c:v>
                </c:pt>
                <c:pt idx="143">
                  <c:v>1.9671254063720603E-3</c:v>
                </c:pt>
                <c:pt idx="144">
                  <c:v>9.5446454613910159E-2</c:v>
                </c:pt>
                <c:pt idx="145">
                  <c:v>3.7717282402476786E-2</c:v>
                </c:pt>
                <c:pt idx="146">
                  <c:v>4.7517485568375692E-3</c:v>
                </c:pt>
                <c:pt idx="147">
                  <c:v>4.5514863020622347E-2</c:v>
                </c:pt>
                <c:pt idx="148">
                  <c:v>-3.3059513280236104E-2</c:v>
                </c:pt>
                <c:pt idx="149">
                  <c:v>-0.17774696820512653</c:v>
                </c:pt>
                <c:pt idx="150">
                  <c:v>6.3371021451863116E-2</c:v>
                </c:pt>
                <c:pt idx="151">
                  <c:v>4.2873228387846234E-2</c:v>
                </c:pt>
                <c:pt idx="152">
                  <c:v>-1.0821224169423726E-2</c:v>
                </c:pt>
                <c:pt idx="153">
                  <c:v>-3.7276688979585033E-2</c:v>
                </c:pt>
                <c:pt idx="154">
                  <c:v>6.6679295896434662E-2</c:v>
                </c:pt>
                <c:pt idx="155">
                  <c:v>5.8620247051079648E-2</c:v>
                </c:pt>
                <c:pt idx="156">
                  <c:v>6.5753330197817206E-2</c:v>
                </c:pt>
                <c:pt idx="157">
                  <c:v>7.5021295964511252E-3</c:v>
                </c:pt>
                <c:pt idx="158">
                  <c:v>9.1912981517351652E-2</c:v>
                </c:pt>
                <c:pt idx="159">
                  <c:v>7.7733232285440157E-2</c:v>
                </c:pt>
                <c:pt idx="160">
                  <c:v>-3.0536468141135534E-2</c:v>
                </c:pt>
                <c:pt idx="161">
                  <c:v>3.965773061174676E-2</c:v>
                </c:pt>
                <c:pt idx="162">
                  <c:v>-1.1968233255213238E-2</c:v>
                </c:pt>
                <c:pt idx="163">
                  <c:v>-1.6224765743795314E-3</c:v>
                </c:pt>
                <c:pt idx="164">
                  <c:v>0.16401780811917066</c:v>
                </c:pt>
                <c:pt idx="165">
                  <c:v>4.2909812106589E-2</c:v>
                </c:pt>
                <c:pt idx="166">
                  <c:v>4.4556256593003267E-2</c:v>
                </c:pt>
                <c:pt idx="167">
                  <c:v>-6.3762564796798265E-3</c:v>
                </c:pt>
                <c:pt idx="168">
                  <c:v>-6.783667289214268E-2</c:v>
                </c:pt>
                <c:pt idx="169">
                  <c:v>7.4769513448096847E-2</c:v>
                </c:pt>
                <c:pt idx="170">
                  <c:v>-5.0937154539177416E-2</c:v>
                </c:pt>
                <c:pt idx="171">
                  <c:v>-1.2345654646367003E-2</c:v>
                </c:pt>
                <c:pt idx="172">
                  <c:v>5.425851140931609E-2</c:v>
                </c:pt>
                <c:pt idx="173">
                  <c:v>1.4674376027973276E-2</c:v>
                </c:pt>
                <c:pt idx="174">
                  <c:v>-5.4407733389178507E-3</c:v>
                </c:pt>
                <c:pt idx="175">
                  <c:v>1.8385267048450723E-2</c:v>
                </c:pt>
                <c:pt idx="176">
                  <c:v>0.1494445180443883</c:v>
                </c:pt>
                <c:pt idx="177">
                  <c:v>4.224806989786567E-2</c:v>
                </c:pt>
                <c:pt idx="178">
                  <c:v>6.7962063536085915E-2</c:v>
                </c:pt>
                <c:pt idx="179">
                  <c:v>-3.1649442081157109E-2</c:v>
                </c:pt>
                <c:pt idx="180">
                  <c:v>-3.5053370283497698E-2</c:v>
                </c:pt>
                <c:pt idx="181">
                  <c:v>5.2774833735151572E-2</c:v>
                </c:pt>
                <c:pt idx="182">
                  <c:v>3.9036742032120653E-2</c:v>
                </c:pt>
                <c:pt idx="183">
                  <c:v>-1.486783991805163E-2</c:v>
                </c:pt>
                <c:pt idx="184">
                  <c:v>2.8615479044254651E-2</c:v>
                </c:pt>
                <c:pt idx="185">
                  <c:v>6.825756545419448E-2</c:v>
                </c:pt>
                <c:pt idx="186">
                  <c:v>6.662935298706979E-2</c:v>
                </c:pt>
                <c:pt idx="187">
                  <c:v>-3.0174658333967548E-2</c:v>
                </c:pt>
                <c:pt idx="188">
                  <c:v>0.10038594236944609</c:v>
                </c:pt>
                <c:pt idx="189">
                  <c:v>7.0945393689945235E-2</c:v>
                </c:pt>
                <c:pt idx="190">
                  <c:v>9.4398412084830581E-3</c:v>
                </c:pt>
                <c:pt idx="191">
                  <c:v>-5.5226436958591717E-2</c:v>
                </c:pt>
                <c:pt idx="192">
                  <c:v>-3.2349655226448187E-3</c:v>
                </c:pt>
                <c:pt idx="193">
                  <c:v>-7.0312171898378748E-3</c:v>
                </c:pt>
                <c:pt idx="194">
                  <c:v>-2.1902460013441803E-3</c:v>
                </c:pt>
                <c:pt idx="195">
                  <c:v>-3.8877947049750526E-2</c:v>
                </c:pt>
                <c:pt idx="196">
                  <c:v>-6.3339973000673039E-2</c:v>
                </c:pt>
                <c:pt idx="197">
                  <c:v>-5.871168927528951E-4</c:v>
                </c:pt>
                <c:pt idx="198">
                  <c:v>8.1219805576911719E-3</c:v>
                </c:pt>
                <c:pt idx="199">
                  <c:v>3.8308556803313992E-2</c:v>
                </c:pt>
                <c:pt idx="200">
                  <c:v>-8.6813397127566833E-2</c:v>
                </c:pt>
                <c:pt idx="201">
                  <c:v>-4.1916340753372555E-2</c:v>
                </c:pt>
                <c:pt idx="202">
                  <c:v>-2.5670048910412103E-3</c:v>
                </c:pt>
                <c:pt idx="203">
                  <c:v>3.2528771219594861E-2</c:v>
                </c:pt>
                <c:pt idx="204">
                  <c:v>2.6080424130329523E-2</c:v>
                </c:pt>
                <c:pt idx="205">
                  <c:v>8.0095966438526303E-2</c:v>
                </c:pt>
                <c:pt idx="206">
                  <c:v>-2.5634071319952836E-2</c:v>
                </c:pt>
                <c:pt idx="207">
                  <c:v>-3.3107252071405591E-3</c:v>
                </c:pt>
                <c:pt idx="208">
                  <c:v>-4.4416012492099616E-2</c:v>
                </c:pt>
                <c:pt idx="209">
                  <c:v>0.11260082305432476</c:v>
                </c:pt>
                <c:pt idx="210">
                  <c:v>3.3671257784225321E-3</c:v>
                </c:pt>
                <c:pt idx="211">
                  <c:v>-0.1065147684064293</c:v>
                </c:pt>
                <c:pt idx="212">
                  <c:v>-1.5662913197009781E-2</c:v>
                </c:pt>
                <c:pt idx="213">
                  <c:v>5.9667772494955987E-2</c:v>
                </c:pt>
                <c:pt idx="214">
                  <c:v>9.7720014990737847E-2</c:v>
                </c:pt>
                <c:pt idx="215">
                  <c:v>3.4153352080706793E-2</c:v>
                </c:pt>
                <c:pt idx="216">
                  <c:v>9.3094640662978165E-2</c:v>
                </c:pt>
                <c:pt idx="217">
                  <c:v>-1.8751831110348262E-2</c:v>
                </c:pt>
                <c:pt idx="218">
                  <c:v>-1.0218619437828248E-2</c:v>
                </c:pt>
                <c:pt idx="219">
                  <c:v>3.0996760963322437E-2</c:v>
                </c:pt>
                <c:pt idx="220">
                  <c:v>4.8310891153311823E-2</c:v>
                </c:pt>
                <c:pt idx="221">
                  <c:v>0.1081660593279931</c:v>
                </c:pt>
                <c:pt idx="222">
                  <c:v>-3.3701150895710533E-2</c:v>
                </c:pt>
                <c:pt idx="223">
                  <c:v>6.7089973141437151E-2</c:v>
                </c:pt>
                <c:pt idx="224">
                  <c:v>3.1420494266183846E-2</c:v>
                </c:pt>
                <c:pt idx="225">
                  <c:v>-0.11613375972957966</c:v>
                </c:pt>
                <c:pt idx="226">
                  <c:v>-8.7556498990320228E-4</c:v>
                </c:pt>
                <c:pt idx="227">
                  <c:v>-1.2091428289992819E-2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0-4E9E-8C4F-B6F716A642BF}"/>
            </c:ext>
          </c:extLst>
        </c:ser>
        <c:ser>
          <c:idx val="1"/>
          <c:order val="1"/>
          <c:tx>
            <c:v>예측치 Nike</c:v>
          </c:tx>
          <c:spPr>
            <a:ln w="28575">
              <a:noFill/>
            </a:ln>
          </c:spPr>
          <c:xVal>
            <c:numRef>
              <c:f>Data!$U$5:$U$232</c:f>
              <c:numCache>
                <c:formatCode>0.0000_ </c:formatCode>
                <c:ptCount val="228"/>
                <c:pt idx="0">
                  <c:v>-5.5336882082695202E-2</c:v>
                </c:pt>
                <c:pt idx="1">
                  <c:v>-2.4733083261058286E-2</c:v>
                </c:pt>
                <c:pt idx="2">
                  <c:v>9.1978161603065683E-2</c:v>
                </c:pt>
                <c:pt idx="3">
                  <c:v>-3.5512422218598037E-2</c:v>
                </c:pt>
                <c:pt idx="4">
                  <c:v>-2.6740050512993583E-2</c:v>
                </c:pt>
                <c:pt idx="5">
                  <c:v>1.9191882942234593E-2</c:v>
                </c:pt>
                <c:pt idx="6">
                  <c:v>-2.1307942888439395E-2</c:v>
                </c:pt>
                <c:pt idx="7">
                  <c:v>5.562410518423605E-2</c:v>
                </c:pt>
                <c:pt idx="8">
                  <c:v>-5.8482974745611253E-2</c:v>
                </c:pt>
                <c:pt idx="9">
                  <c:v>-1.0041152539027549E-2</c:v>
                </c:pt>
                <c:pt idx="10">
                  <c:v>-8.5210276627736573E-2</c:v>
                </c:pt>
                <c:pt idx="11">
                  <c:v>-7.5488780413549179E-4</c:v>
                </c:pt>
                <c:pt idx="12">
                  <c:v>3.0344910419662835E-2</c:v>
                </c:pt>
                <c:pt idx="13">
                  <c:v>-9.6357402515666712E-2</c:v>
                </c:pt>
                <c:pt idx="14">
                  <c:v>-6.7888043874228823E-2</c:v>
                </c:pt>
                <c:pt idx="15">
                  <c:v>7.3589361759009791E-2</c:v>
                </c:pt>
                <c:pt idx="16">
                  <c:v>2.0735204529829247E-3</c:v>
                </c:pt>
                <c:pt idx="17">
                  <c:v>-2.7943722443166827E-2</c:v>
                </c:pt>
                <c:pt idx="18">
                  <c:v>-1.3665150072934163E-2</c:v>
                </c:pt>
                <c:pt idx="19">
                  <c:v>-6.6908406563714745E-2</c:v>
                </c:pt>
                <c:pt idx="20">
                  <c:v>-8.3923406019716165E-2</c:v>
                </c:pt>
                <c:pt idx="21">
                  <c:v>1.6299111445277761E-2</c:v>
                </c:pt>
                <c:pt idx="22">
                  <c:v>7.3617570929720211E-2</c:v>
                </c:pt>
                <c:pt idx="23">
                  <c:v>6.1655008595823515E-3</c:v>
                </c:pt>
                <c:pt idx="24">
                  <c:v>-1.6948832559794277E-2</c:v>
                </c:pt>
                <c:pt idx="25">
                  <c:v>-2.2199544638893669E-2</c:v>
                </c:pt>
                <c:pt idx="26">
                  <c:v>3.5247226952172417E-2</c:v>
                </c:pt>
                <c:pt idx="27">
                  <c:v>-6.2842626159139922E-2</c:v>
                </c:pt>
                <c:pt idx="28">
                  <c:v>-1.0523147742712118E-2</c:v>
                </c:pt>
                <c:pt idx="29">
                  <c:v>-7.3872021084240333E-2</c:v>
                </c:pt>
                <c:pt idx="30">
                  <c:v>-8.0404274966125275E-2</c:v>
                </c:pt>
                <c:pt idx="31">
                  <c:v>3.5314330800193146E-3</c:v>
                </c:pt>
                <c:pt idx="32">
                  <c:v>-0.11138265159485237</c:v>
                </c:pt>
                <c:pt idx="33">
                  <c:v>8.513213435014319E-2</c:v>
                </c:pt>
                <c:pt idx="34">
                  <c:v>5.6044620923617894E-2</c:v>
                </c:pt>
                <c:pt idx="35">
                  <c:v>-6.1324239340957265E-2</c:v>
                </c:pt>
                <c:pt idx="36">
                  <c:v>-2.8389692559952214E-2</c:v>
                </c:pt>
                <c:pt idx="37">
                  <c:v>-1.7978608502929368E-2</c:v>
                </c:pt>
                <c:pt idx="38">
                  <c:v>7.4159018994847739E-3</c:v>
                </c:pt>
                <c:pt idx="39">
                  <c:v>8.0102440206059458E-2</c:v>
                </c:pt>
                <c:pt idx="40">
                  <c:v>5.0007042997511311E-2</c:v>
                </c:pt>
                <c:pt idx="41">
                  <c:v>1.05555478584948E-2</c:v>
                </c:pt>
                <c:pt idx="42">
                  <c:v>1.5473702411493068E-2</c:v>
                </c:pt>
                <c:pt idx="43">
                  <c:v>1.7081536709797698E-2</c:v>
                </c:pt>
                <c:pt idx="44">
                  <c:v>-1.2727697854078544E-2</c:v>
                </c:pt>
                <c:pt idx="45">
                  <c:v>5.4194819717343995E-2</c:v>
                </c:pt>
                <c:pt idx="46">
                  <c:v>6.3535038478854371E-3</c:v>
                </c:pt>
                <c:pt idx="47">
                  <c:v>5.0015541001239311E-2</c:v>
                </c:pt>
                <c:pt idx="48">
                  <c:v>1.6543053672781225E-2</c:v>
                </c:pt>
                <c:pt idx="49">
                  <c:v>1.1433973273589497E-2</c:v>
                </c:pt>
                <c:pt idx="50">
                  <c:v>-1.7142252547594581E-2</c:v>
                </c:pt>
                <c:pt idx="51">
                  <c:v>-1.7574085195632059E-2</c:v>
                </c:pt>
                <c:pt idx="52">
                  <c:v>1.1233450201310297E-2</c:v>
                </c:pt>
                <c:pt idx="53">
                  <c:v>1.6930665335862342E-2</c:v>
                </c:pt>
                <c:pt idx="54">
                  <c:v>-3.539885274523831E-2</c:v>
                </c:pt>
                <c:pt idx="55">
                  <c:v>1.0540165072188995E-3</c:v>
                </c:pt>
                <c:pt idx="56">
                  <c:v>7.9888756915515047E-3</c:v>
                </c:pt>
                <c:pt idx="57">
                  <c:v>1.2547576919820285E-2</c:v>
                </c:pt>
                <c:pt idx="58">
                  <c:v>3.6869936198152355E-2</c:v>
                </c:pt>
                <c:pt idx="59">
                  <c:v>3.06332131440454E-2</c:v>
                </c:pt>
                <c:pt idx="60">
                  <c:v>-2.723213376616123E-2</c:v>
                </c:pt>
                <c:pt idx="61">
                  <c:v>1.6786679411649897E-2</c:v>
                </c:pt>
                <c:pt idx="62">
                  <c:v>-2.1400989081774374E-2</c:v>
                </c:pt>
                <c:pt idx="63">
                  <c:v>-2.2425248548345968E-2</c:v>
                </c:pt>
                <c:pt idx="64">
                  <c:v>2.7585379595899091E-2</c:v>
                </c:pt>
                <c:pt idx="65">
                  <c:v>-2.6177142257658389E-3</c:v>
                </c:pt>
                <c:pt idx="66">
                  <c:v>3.3284953860478951E-2</c:v>
                </c:pt>
                <c:pt idx="67">
                  <c:v>-1.4088771541163263E-2</c:v>
                </c:pt>
                <c:pt idx="68">
                  <c:v>4.0990246947603306E-3</c:v>
                </c:pt>
                <c:pt idx="69">
                  <c:v>-2.0832446732986072E-2</c:v>
                </c:pt>
                <c:pt idx="70">
                  <c:v>3.1952762596393215E-2</c:v>
                </c:pt>
                <c:pt idx="71">
                  <c:v>-4.1940156590851395E-3</c:v>
                </c:pt>
                <c:pt idx="72">
                  <c:v>2.1933438015308282E-2</c:v>
                </c:pt>
                <c:pt idx="73">
                  <c:v>-3.2385090359412683E-3</c:v>
                </c:pt>
                <c:pt idx="74">
                  <c:v>7.3374771259162325E-3</c:v>
                </c:pt>
                <c:pt idx="75">
                  <c:v>8.3223194046080588E-3</c:v>
                </c:pt>
                <c:pt idx="76">
                  <c:v>-3.4850249474484216E-2</c:v>
                </c:pt>
                <c:pt idx="77">
                  <c:v>-3.9050704388841574E-3</c:v>
                </c:pt>
                <c:pt idx="78">
                  <c:v>9.6087879799082801E-4</c:v>
                </c:pt>
                <c:pt idx="79">
                  <c:v>1.7140859699014788E-2</c:v>
                </c:pt>
                <c:pt idx="80">
                  <c:v>2.0557965179176133E-2</c:v>
                </c:pt>
                <c:pt idx="81">
                  <c:v>2.7408002961554205E-2</c:v>
                </c:pt>
                <c:pt idx="82">
                  <c:v>1.2349990061153549E-2</c:v>
                </c:pt>
                <c:pt idx="83">
                  <c:v>8.5741161859931858E-3</c:v>
                </c:pt>
                <c:pt idx="84">
                  <c:v>9.909042735039772E-3</c:v>
                </c:pt>
                <c:pt idx="85">
                  <c:v>-2.6037842700194897E-2</c:v>
                </c:pt>
                <c:pt idx="86">
                  <c:v>5.8633162301638857E-3</c:v>
                </c:pt>
                <c:pt idx="87">
                  <c:v>3.9232357269090856E-2</c:v>
                </c:pt>
                <c:pt idx="88">
                  <c:v>2.8607562043268264E-2</c:v>
                </c:pt>
                <c:pt idx="89">
                  <c:v>-2.1657988868834223E-2</c:v>
                </c:pt>
                <c:pt idx="90">
                  <c:v>-3.5998544983469216E-2</c:v>
                </c:pt>
                <c:pt idx="91">
                  <c:v>9.363571531556817E-3</c:v>
                </c:pt>
                <c:pt idx="92">
                  <c:v>3.2552341676632818E-2</c:v>
                </c:pt>
                <c:pt idx="93">
                  <c:v>1.1572338300311211E-2</c:v>
                </c:pt>
                <c:pt idx="94">
                  <c:v>-4.6768417224814417E-2</c:v>
                </c:pt>
                <c:pt idx="95">
                  <c:v>-1.1128509033968613E-2</c:v>
                </c:pt>
                <c:pt idx="96">
                  <c:v>-6.3455098602603094E-2</c:v>
                </c:pt>
                <c:pt idx="97">
                  <c:v>-3.6527859439291127E-2</c:v>
                </c:pt>
                <c:pt idx="98">
                  <c:v>-7.0096236145298406E-3</c:v>
                </c:pt>
                <c:pt idx="99">
                  <c:v>4.6471697913198877E-2</c:v>
                </c:pt>
                <c:pt idx="100">
                  <c:v>9.2325149909103857E-3</c:v>
                </c:pt>
                <c:pt idx="101">
                  <c:v>-8.7512384902803608E-2</c:v>
                </c:pt>
                <c:pt idx="102">
                  <c:v>-1.1217704427083346E-2</c:v>
                </c:pt>
                <c:pt idx="103">
                  <c:v>1.0757131199046708E-2</c:v>
                </c:pt>
                <c:pt idx="104">
                  <c:v>-9.1733100445751267E-2</c:v>
                </c:pt>
                <c:pt idx="105">
                  <c:v>-0.16998285710075323</c:v>
                </c:pt>
                <c:pt idx="106">
                  <c:v>-7.5007375913978505E-2</c:v>
                </c:pt>
                <c:pt idx="107">
                  <c:v>7.7965768970539836E-3</c:v>
                </c:pt>
                <c:pt idx="108">
                  <c:v>-8.576567626164773E-2</c:v>
                </c:pt>
                <c:pt idx="109">
                  <c:v>-0.11018119757149228</c:v>
                </c:pt>
                <c:pt idx="110">
                  <c:v>8.5229461622494715E-2</c:v>
                </c:pt>
                <c:pt idx="111">
                  <c:v>9.3791746528831363E-2</c:v>
                </c:pt>
                <c:pt idx="112">
                  <c:v>5.293144625538547E-2</c:v>
                </c:pt>
                <c:pt idx="113">
                  <c:v>4.5826530303033777E-5</c:v>
                </c:pt>
                <c:pt idx="114">
                  <c:v>7.3991727016716621E-2</c:v>
                </c:pt>
                <c:pt idx="115">
                  <c:v>3.3418522573828199E-2</c:v>
                </c:pt>
                <c:pt idx="116">
                  <c:v>3.5623345788458702E-2</c:v>
                </c:pt>
                <c:pt idx="117">
                  <c:v>-1.9820334193748797E-2</c:v>
                </c:pt>
                <c:pt idx="118">
                  <c:v>5.7322395314706891E-2</c:v>
                </c:pt>
                <c:pt idx="119">
                  <c:v>1.7728904521733754E-2</c:v>
                </c:pt>
                <c:pt idx="120">
                  <c:v>-3.7024246154947378E-2</c:v>
                </c:pt>
                <c:pt idx="121">
                  <c:v>2.8422022273864634E-2</c:v>
                </c:pt>
                <c:pt idx="122">
                  <c:v>5.8671426031891835E-2</c:v>
                </c:pt>
                <c:pt idx="123">
                  <c:v>1.4625896550457748E-2</c:v>
                </c:pt>
                <c:pt idx="124">
                  <c:v>-8.2109175243667801E-2</c:v>
                </c:pt>
                <c:pt idx="125">
                  <c:v>-5.3982442026415126E-2</c:v>
                </c:pt>
                <c:pt idx="126">
                  <c:v>6.8644516578219003E-2</c:v>
                </c:pt>
                <c:pt idx="127">
                  <c:v>-4.7582517373620528E-2</c:v>
                </c:pt>
                <c:pt idx="128">
                  <c:v>8.7426102944020131E-2</c:v>
                </c:pt>
                <c:pt idx="129">
                  <c:v>3.6747661063743206E-2</c:v>
                </c:pt>
                <c:pt idx="130">
                  <c:v>-2.4069164656098782E-3</c:v>
                </c:pt>
                <c:pt idx="131">
                  <c:v>6.5183373823188048E-2</c:v>
                </c:pt>
                <c:pt idx="132">
                  <c:v>2.2520573980086819E-2</c:v>
                </c:pt>
                <c:pt idx="133">
                  <c:v>3.1848230719618884E-2</c:v>
                </c:pt>
                <c:pt idx="134">
                  <c:v>-1.1306465371519006E-3</c:v>
                </c:pt>
                <c:pt idx="135">
                  <c:v>2.8445380443795069E-2</c:v>
                </c:pt>
                <c:pt idx="136">
                  <c:v>-1.3534286100263974E-2</c:v>
                </c:pt>
                <c:pt idx="137">
                  <c:v>-1.8290794599030383E-2</c:v>
                </c:pt>
                <c:pt idx="138">
                  <c:v>-2.1507759125285356E-2</c:v>
                </c:pt>
                <c:pt idx="139">
                  <c:v>-5.6807774130264277E-2</c:v>
                </c:pt>
                <c:pt idx="140">
                  <c:v>-7.1770321637093459E-2</c:v>
                </c:pt>
                <c:pt idx="141">
                  <c:v>0.10770637186914345</c:v>
                </c:pt>
                <c:pt idx="142">
                  <c:v>-5.067048526920582E-3</c:v>
                </c:pt>
                <c:pt idx="143">
                  <c:v>8.5244306148107279E-3</c:v>
                </c:pt>
                <c:pt idx="144">
                  <c:v>4.3558062218506277E-2</c:v>
                </c:pt>
                <c:pt idx="145">
                  <c:v>4.0514464130841747E-2</c:v>
                </c:pt>
                <c:pt idx="146">
                  <c:v>3.1265647863863981E-2</c:v>
                </c:pt>
                <c:pt idx="147">
                  <c:v>-7.5641193759370465E-3</c:v>
                </c:pt>
                <c:pt idx="148">
                  <c:v>-6.2725725633177645E-2</c:v>
                </c:pt>
                <c:pt idx="149">
                  <c:v>3.9479982134591522E-2</c:v>
                </c:pt>
                <c:pt idx="150">
                  <c:v>1.2514240792821032E-2</c:v>
                </c:pt>
                <c:pt idx="151">
                  <c:v>1.9680036346814912E-2</c:v>
                </c:pt>
                <c:pt idx="152">
                  <c:v>2.4144487029810358E-2</c:v>
                </c:pt>
                <c:pt idx="153">
                  <c:v>-1.987274321156075E-2</c:v>
                </c:pt>
                <c:pt idx="154">
                  <c:v>2.7717170173434031E-3</c:v>
                </c:pt>
                <c:pt idx="155">
                  <c:v>7.0098971305311781E-3</c:v>
                </c:pt>
                <c:pt idx="156">
                  <c:v>5.0369763186245135E-2</c:v>
                </c:pt>
                <c:pt idx="157">
                  <c:v>1.0977315861925843E-2</c:v>
                </c:pt>
                <c:pt idx="158">
                  <c:v>3.5912723516956117E-2</c:v>
                </c:pt>
                <c:pt idx="159">
                  <c:v>1.8035767859252309E-2</c:v>
                </c:pt>
                <c:pt idx="160">
                  <c:v>2.0729478387712771E-2</c:v>
                </c:pt>
                <c:pt idx="161">
                  <c:v>-1.5040968302729446E-2</c:v>
                </c:pt>
                <c:pt idx="162">
                  <c:v>4.9428746481891654E-2</c:v>
                </c:pt>
                <c:pt idx="163">
                  <c:v>-3.1331352367200201E-2</c:v>
                </c:pt>
                <c:pt idx="164">
                  <c:v>2.9732856510572444E-2</c:v>
                </c:pt>
                <c:pt idx="165">
                  <c:v>4.455408595133941E-2</c:v>
                </c:pt>
                <c:pt idx="166">
                  <c:v>2.7991138301853118E-2</c:v>
                </c:pt>
                <c:pt idx="167">
                  <c:v>2.3504458217159456E-2</c:v>
                </c:pt>
                <c:pt idx="168">
                  <c:v>-3.5616239008495983E-2</c:v>
                </c:pt>
                <c:pt idx="169">
                  <c:v>4.3075363309928609E-2</c:v>
                </c:pt>
                <c:pt idx="170">
                  <c:v>6.890498941269081E-3</c:v>
                </c:pt>
                <c:pt idx="171">
                  <c:v>6.1757889650528282E-3</c:v>
                </c:pt>
                <c:pt idx="172">
                  <c:v>2.1005280012996005E-2</c:v>
                </c:pt>
                <c:pt idx="173">
                  <c:v>1.9024998325587236E-2</c:v>
                </c:pt>
                <c:pt idx="174">
                  <c:v>-1.5104830581919863E-2</c:v>
                </c:pt>
                <c:pt idx="175">
                  <c:v>3.7630295489735122E-2</c:v>
                </c:pt>
                <c:pt idx="176">
                  <c:v>-1.5530503889730431E-2</c:v>
                </c:pt>
                <c:pt idx="177">
                  <c:v>2.3184794120105653E-2</c:v>
                </c:pt>
                <c:pt idx="178">
                  <c:v>2.4516922093698153E-2</c:v>
                </c:pt>
                <c:pt idx="179">
                  <c:v>-4.2135878779204243E-3</c:v>
                </c:pt>
                <c:pt idx="180">
                  <c:v>-3.1065805790470195E-2</c:v>
                </c:pt>
                <c:pt idx="181">
                  <c:v>5.4875844347887281E-2</c:v>
                </c:pt>
                <c:pt idx="182">
                  <c:v>-1.742110691375626E-2</c:v>
                </c:pt>
                <c:pt idx="183">
                  <c:v>8.5041530634580847E-3</c:v>
                </c:pt>
                <c:pt idx="184">
                  <c:v>1.0474715726650151E-2</c:v>
                </c:pt>
                <c:pt idx="185">
                  <c:v>-2.1028339042567182E-2</c:v>
                </c:pt>
                <c:pt idx="186">
                  <c:v>1.9717029696721452E-2</c:v>
                </c:pt>
                <c:pt idx="187">
                  <c:v>-6.2639151500536172E-2</c:v>
                </c:pt>
                <c:pt idx="188">
                  <c:v>-2.6459498239893801E-2</c:v>
                </c:pt>
                <c:pt idx="189">
                  <c:v>8.2966451093727467E-2</c:v>
                </c:pt>
                <c:pt idx="190">
                  <c:v>4.0486926072412786E-4</c:v>
                </c:pt>
                <c:pt idx="191">
                  <c:v>-1.7721851842981105E-2</c:v>
                </c:pt>
                <c:pt idx="192">
                  <c:v>-5.0951988639613054E-2</c:v>
                </c:pt>
                <c:pt idx="193">
                  <c:v>-4.3866937636324052E-3</c:v>
                </c:pt>
                <c:pt idx="194">
                  <c:v>6.5749447910698394E-2</c:v>
                </c:pt>
                <c:pt idx="195">
                  <c:v>2.5077318142065273E-3</c:v>
                </c:pt>
                <c:pt idx="196">
                  <c:v>1.5099602357572604E-2</c:v>
                </c:pt>
                <c:pt idx="197">
                  <c:v>6.8592112097812534E-4</c:v>
                </c:pt>
                <c:pt idx="198">
                  <c:v>3.5359801125254359E-2</c:v>
                </c:pt>
                <c:pt idx="199">
                  <c:v>-1.4692431360480427E-3</c:v>
                </c:pt>
                <c:pt idx="200">
                  <c:v>-1.4761175109920522E-3</c:v>
                </c:pt>
                <c:pt idx="201">
                  <c:v>-1.9700679279557518E-2</c:v>
                </c:pt>
                <c:pt idx="202">
                  <c:v>3.3799522187570444E-2</c:v>
                </c:pt>
                <c:pt idx="203">
                  <c:v>1.7775762196895147E-2</c:v>
                </c:pt>
                <c:pt idx="204">
                  <c:v>1.7459358171464497E-2</c:v>
                </c:pt>
                <c:pt idx="205">
                  <c:v>3.6764827003945739E-2</c:v>
                </c:pt>
                <c:pt idx="206">
                  <c:v>-1.0058638547511671E-3</c:v>
                </c:pt>
                <c:pt idx="207">
                  <c:v>8.4245418826515532E-3</c:v>
                </c:pt>
                <c:pt idx="208">
                  <c:v>1.0834584724674664E-2</c:v>
                </c:pt>
                <c:pt idx="209">
                  <c:v>3.9971084241887875E-3</c:v>
                </c:pt>
                <c:pt idx="210">
                  <c:v>1.8457159451363905E-2</c:v>
                </c:pt>
                <c:pt idx="211">
                  <c:v>-2.9523385558109349E-4</c:v>
                </c:pt>
                <c:pt idx="212">
                  <c:v>1.8444645199910365E-2</c:v>
                </c:pt>
                <c:pt idx="213">
                  <c:v>2.1296468663683024E-2</c:v>
                </c:pt>
                <c:pt idx="214">
                  <c:v>2.6950430103365713E-3</c:v>
                </c:pt>
                <c:pt idx="215">
                  <c:v>3.3242557364422935E-2</c:v>
                </c:pt>
                <c:pt idx="216">
                  <c:v>5.5003704444133085E-2</c:v>
                </c:pt>
                <c:pt idx="217">
                  <c:v>-4.0255705395230247E-2</c:v>
                </c:pt>
                <c:pt idx="218">
                  <c:v>-2.8301165291491782E-2</c:v>
                </c:pt>
                <c:pt idx="219">
                  <c:v>1.2521084649768693E-3</c:v>
                </c:pt>
                <c:pt idx="220">
                  <c:v>2.0058341965291934E-2</c:v>
                </c:pt>
                <c:pt idx="221">
                  <c:v>3.2591026908532139E-3</c:v>
                </c:pt>
                <c:pt idx="222">
                  <c:v>3.4388222888033934E-2</c:v>
                </c:pt>
                <c:pt idx="223">
                  <c:v>2.8571544799387928E-2</c:v>
                </c:pt>
                <c:pt idx="224">
                  <c:v>2.519287102661443E-3</c:v>
                </c:pt>
                <c:pt idx="225">
                  <c:v>-7.1278356024429487E-2</c:v>
                </c:pt>
                <c:pt idx="226">
                  <c:v>1.5917690122182311E-2</c:v>
                </c:pt>
                <c:pt idx="227">
                  <c:v>-9.3751894596563912E-2</c:v>
                </c:pt>
              </c:numCache>
            </c:numRef>
          </c:xVal>
          <c:yVal>
            <c:numRef>
              <c:f>NKE!$B$25:$B$252</c:f>
              <c:numCache>
                <c:formatCode>General</c:formatCode>
                <c:ptCount val="228"/>
                <c:pt idx="0">
                  <c:v>-2.8253453377998648E-2</c:v>
                </c:pt>
                <c:pt idx="1">
                  <c:v>-3.5571185380699685E-3</c:v>
                </c:pt>
                <c:pt idx="2">
                  <c:v>9.0625306315392826E-2</c:v>
                </c:pt>
                <c:pt idx="3">
                  <c:v>-1.2255717225115273E-2</c:v>
                </c:pt>
                <c:pt idx="4">
                  <c:v>-5.1766800688274918E-3</c:v>
                </c:pt>
                <c:pt idx="5">
                  <c:v>3.1888993217903512E-2</c:v>
                </c:pt>
                <c:pt idx="6">
                  <c:v>-7.9313443240560527E-4</c:v>
                </c:pt>
                <c:pt idx="7">
                  <c:v>6.128868848759815E-2</c:v>
                </c:pt>
                <c:pt idx="8">
                  <c:v>-3.0792254469119592E-2</c:v>
                </c:pt>
                <c:pt idx="9">
                  <c:v>8.2988227021325439E-3</c:v>
                </c:pt>
                <c:pt idx="10">
                  <c:v>-5.2360374181831704E-2</c:v>
                </c:pt>
                <c:pt idx="11">
                  <c:v>1.5792555903089756E-2</c:v>
                </c:pt>
                <c:pt idx="12">
                  <c:v>4.0889147174828541E-2</c:v>
                </c:pt>
                <c:pt idx="13">
                  <c:v>-6.1355765735527562E-2</c:v>
                </c:pt>
                <c:pt idx="14">
                  <c:v>-3.8381859202398658E-2</c:v>
                </c:pt>
                <c:pt idx="15">
                  <c:v>7.5786104133336973E-2</c:v>
                </c:pt>
                <c:pt idx="16">
                  <c:v>1.8074995341047066E-2</c:v>
                </c:pt>
                <c:pt idx="17">
                  <c:v>-6.1480067070082793E-3</c:v>
                </c:pt>
                <c:pt idx="18">
                  <c:v>5.3743669155144041E-3</c:v>
                </c:pt>
                <c:pt idx="19">
                  <c:v>-3.7591321688309448E-2</c:v>
                </c:pt>
                <c:pt idx="20">
                  <c:v>-5.1321908741101332E-2</c:v>
                </c:pt>
                <c:pt idx="21">
                  <c:v>2.9554614602993166E-2</c:v>
                </c:pt>
                <c:pt idx="22">
                  <c:v>7.5808868076123345E-2</c:v>
                </c:pt>
                <c:pt idx="23">
                  <c:v>2.1377099072311945E-2</c:v>
                </c:pt>
                <c:pt idx="24">
                  <c:v>2.7245350212407784E-3</c:v>
                </c:pt>
                <c:pt idx="25">
                  <c:v>-1.5126299271125444E-3</c:v>
                </c:pt>
                <c:pt idx="26">
                  <c:v>4.484516751347286E-2</c:v>
                </c:pt>
                <c:pt idx="27">
                  <c:v>-3.4310360561809999E-2</c:v>
                </c:pt>
                <c:pt idx="28">
                  <c:v>7.9098672325580311E-3</c:v>
                </c:pt>
                <c:pt idx="29">
                  <c:v>-4.3210746809268702E-2</c:v>
                </c:pt>
                <c:pt idx="30">
                  <c:v>-4.8482077014602512E-2</c:v>
                </c:pt>
                <c:pt idx="31">
                  <c:v>1.9251486488910549E-2</c:v>
                </c:pt>
                <c:pt idx="32">
                  <c:v>-7.3480684752135178E-2</c:v>
                </c:pt>
                <c:pt idx="33">
                  <c:v>8.5100770542993309E-2</c:v>
                </c:pt>
                <c:pt idx="34">
                  <c:v>6.16280318993674E-2</c:v>
                </c:pt>
                <c:pt idx="35">
                  <c:v>-3.308506858100331E-2</c:v>
                </c:pt>
                <c:pt idx="36">
                  <c:v>-6.5078910271518034E-3</c:v>
                </c:pt>
                <c:pt idx="37">
                  <c:v>1.8935371555840706E-3</c:v>
                </c:pt>
                <c:pt idx="38">
                  <c:v>2.2386134680786561E-2</c:v>
                </c:pt>
                <c:pt idx="39">
                  <c:v>8.1041960345976202E-2</c:v>
                </c:pt>
                <c:pt idx="40">
                  <c:v>5.6755890144864943E-2</c:v>
                </c:pt>
                <c:pt idx="41">
                  <c:v>2.4919733477930705E-2</c:v>
                </c:pt>
                <c:pt idx="42">
                  <c:v>2.8888534617398799E-2</c:v>
                </c:pt>
                <c:pt idx="43">
                  <c:v>3.0186007994134619E-2</c:v>
                </c:pt>
                <c:pt idx="44">
                  <c:v>6.1308623436873346E-3</c:v>
                </c:pt>
                <c:pt idx="45">
                  <c:v>6.013529858728113E-2</c:v>
                </c:pt>
                <c:pt idx="46">
                  <c:v>2.152881176579487E-2</c:v>
                </c:pt>
                <c:pt idx="47">
                  <c:v>5.6762747775408157E-2</c:v>
                </c:pt>
                <c:pt idx="48">
                  <c:v>2.9751468561128726E-2</c:v>
                </c:pt>
                <c:pt idx="49">
                  <c:v>2.5628596070758375E-2</c:v>
                </c:pt>
                <c:pt idx="50">
                  <c:v>2.5684509739206766E-3</c:v>
                </c:pt>
                <c:pt idx="51">
                  <c:v>2.2199751610681023E-3</c:v>
                </c:pt>
                <c:pt idx="52">
                  <c:v>2.5466780050302867E-2</c:v>
                </c:pt>
                <c:pt idx="53">
                  <c:v>3.006425938409496E-2</c:v>
                </c:pt>
                <c:pt idx="54">
                  <c:v>-1.2164070114309432E-2</c:v>
                </c:pt>
                <c:pt idx="55">
                  <c:v>1.7252286664847821E-2</c:v>
                </c:pt>
                <c:pt idx="56">
                  <c:v>2.2848507104087794E-2</c:v>
                </c:pt>
                <c:pt idx="57">
                  <c:v>2.6527240343208539E-2</c:v>
                </c:pt>
                <c:pt idx="58">
                  <c:v>4.6154644520563747E-2</c:v>
                </c:pt>
                <c:pt idx="59">
                  <c:v>4.112179870472886E-2</c:v>
                </c:pt>
                <c:pt idx="60">
                  <c:v>-5.5737762875086097E-3</c:v>
                </c:pt>
                <c:pt idx="61">
                  <c:v>2.9948067122561955E-2</c:v>
                </c:pt>
                <c:pt idx="62">
                  <c:v>-8.6821988044340909E-4</c:v>
                </c:pt>
                <c:pt idx="63">
                  <c:v>-1.6947661172960343E-3</c:v>
                </c:pt>
                <c:pt idx="64">
                  <c:v>3.8662289730693487E-2</c:v>
                </c:pt>
                <c:pt idx="65">
                  <c:v>1.4289311638370449E-2</c:v>
                </c:pt>
                <c:pt idx="66">
                  <c:v>4.3261672810665508E-2</c:v>
                </c:pt>
                <c:pt idx="67">
                  <c:v>5.032517275025605E-3</c:v>
                </c:pt>
                <c:pt idx="68">
                  <c:v>1.9709515658807901E-2</c:v>
                </c:pt>
                <c:pt idx="69">
                  <c:v>-4.0942349708630518E-4</c:v>
                </c:pt>
                <c:pt idx="70">
                  <c:v>4.2186634978910169E-2</c:v>
                </c:pt>
                <c:pt idx="71">
                  <c:v>1.3017284324611276E-2</c:v>
                </c:pt>
                <c:pt idx="72">
                  <c:v>3.4101344777960965E-2</c:v>
                </c:pt>
                <c:pt idx="73">
                  <c:v>1.3788349107923311E-2</c:v>
                </c:pt>
                <c:pt idx="74">
                  <c:v>2.2322848273792377E-2</c:v>
                </c:pt>
                <c:pt idx="75">
                  <c:v>2.3117586038892832E-2</c:v>
                </c:pt>
                <c:pt idx="76">
                  <c:v>-1.1721363960482397E-2</c:v>
                </c:pt>
                <c:pt idx="77">
                  <c:v>1.3250454329095662E-2</c:v>
                </c:pt>
                <c:pt idx="78">
                  <c:v>1.7177127366267735E-2</c:v>
                </c:pt>
                <c:pt idx="79">
                  <c:v>3.0233879842134579E-2</c:v>
                </c:pt>
                <c:pt idx="80">
                  <c:v>3.2991380033965539E-2</c:v>
                </c:pt>
                <c:pt idx="81">
                  <c:v>3.8519152181656149E-2</c:v>
                </c:pt>
                <c:pt idx="82">
                  <c:v>2.6367793757833866E-2</c:v>
                </c:pt>
                <c:pt idx="83">
                  <c:v>2.3320778383116025E-2</c:v>
                </c:pt>
                <c:pt idx="84">
                  <c:v>2.4398023506641567E-2</c:v>
                </c:pt>
                <c:pt idx="85">
                  <c:v>-4.6100197214254748E-3</c:v>
                </c:pt>
                <c:pt idx="86">
                  <c:v>2.1133245267263338E-2</c:v>
                </c:pt>
                <c:pt idx="87">
                  <c:v>4.8061046472191768E-2</c:v>
                </c:pt>
                <c:pt idx="88">
                  <c:v>3.9487159876221936E-2</c:v>
                </c:pt>
                <c:pt idx="89">
                  <c:v>-1.0756108919976054E-3</c:v>
                </c:pt>
                <c:pt idx="90">
                  <c:v>-1.2648003511028336E-2</c:v>
                </c:pt>
                <c:pt idx="91">
                  <c:v>2.3957844835841069E-2</c:v>
                </c:pt>
                <c:pt idx="92">
                  <c:v>4.2670477060571768E-2</c:v>
                </c:pt>
                <c:pt idx="93">
                  <c:v>2.5740252438974966E-2</c:v>
                </c:pt>
                <c:pt idx="94">
                  <c:v>-2.1338962846033132E-2</c:v>
                </c:pt>
                <c:pt idx="95">
                  <c:v>7.4213590824707219E-3</c:v>
                </c:pt>
                <c:pt idx="96">
                  <c:v>-3.4804607195443663E-2</c:v>
                </c:pt>
                <c:pt idx="97">
                  <c:v>-1.3075144177870993E-2</c:v>
                </c:pt>
                <c:pt idx="98">
                  <c:v>1.0745174340785743E-2</c:v>
                </c:pt>
                <c:pt idx="99">
                  <c:v>5.3902974188720726E-2</c:v>
                </c:pt>
                <c:pt idx="100">
                  <c:v>2.3852086193600922E-2</c:v>
                </c:pt>
                <c:pt idx="101">
                  <c:v>-5.421810554159448E-2</c:v>
                </c:pt>
                <c:pt idx="102">
                  <c:v>7.3493811130892501E-3</c:v>
                </c:pt>
                <c:pt idx="103">
                  <c:v>2.5082405102634417E-2</c:v>
                </c:pt>
                <c:pt idx="104">
                  <c:v>-5.7624094612435964E-2</c:v>
                </c:pt>
                <c:pt idx="105">
                  <c:v>-0.12076926828050358</c:v>
                </c:pt>
                <c:pt idx="106">
                  <c:v>-4.4126943625250908E-2</c:v>
                </c:pt>
                <c:pt idx="107">
                  <c:v>2.2693327825662142E-2</c:v>
                </c:pt>
                <c:pt idx="108">
                  <c:v>-5.2808564794016299E-2</c:v>
                </c:pt>
                <c:pt idx="109">
                  <c:v>-7.2511147897295361E-2</c:v>
                </c:pt>
                <c:pt idx="110">
                  <c:v>8.5179310691589211E-2</c:v>
                </c:pt>
                <c:pt idx="111">
                  <c:v>9.2088814190620732E-2</c:v>
                </c:pt>
                <c:pt idx="112">
                  <c:v>5.9115794628761154E-2</c:v>
                </c:pt>
                <c:pt idx="113">
                  <c:v>1.6438708017396681E-2</c:v>
                </c:pt>
                <c:pt idx="114">
                  <c:v>7.6110800658438185E-2</c:v>
                </c:pt>
                <c:pt idx="115">
                  <c:v>4.3369458699869544E-2</c:v>
                </c:pt>
                <c:pt idx="116">
                  <c:v>4.5148683974767956E-2</c:v>
                </c:pt>
                <c:pt idx="117">
                  <c:v>4.0732053885417577E-4</c:v>
                </c:pt>
                <c:pt idx="118">
                  <c:v>6.2659156969693944E-2</c:v>
                </c:pt>
                <c:pt idx="119">
                  <c:v>3.070841412878943E-2</c:v>
                </c:pt>
                <c:pt idx="120">
                  <c:v>-1.3475713159891361E-2</c:v>
                </c:pt>
                <c:pt idx="121">
                  <c:v>3.9337434925472495E-2</c:v>
                </c:pt>
                <c:pt idx="122">
                  <c:v>6.3747783727931356E-2</c:v>
                </c:pt>
                <c:pt idx="123">
                  <c:v>2.8204381073408724E-2</c:v>
                </c:pt>
                <c:pt idx="124">
                  <c:v>-4.9857879684338718E-2</c:v>
                </c:pt>
                <c:pt idx="125">
                  <c:v>-2.7160461447635554E-2</c:v>
                </c:pt>
                <c:pt idx="126">
                  <c:v>7.1795764469031048E-2</c:v>
                </c:pt>
                <c:pt idx="127">
                  <c:v>-2.1995916905407521E-2</c:v>
                </c:pt>
                <c:pt idx="128">
                  <c:v>8.6951933427602657E-2</c:v>
                </c:pt>
                <c:pt idx="129">
                  <c:v>4.6055972206072167E-2</c:v>
                </c:pt>
                <c:pt idx="130">
                  <c:v>1.4459419019439691E-2</c:v>
                </c:pt>
                <c:pt idx="131">
                  <c:v>6.9002727535766237E-2</c:v>
                </c:pt>
                <c:pt idx="132">
                  <c:v>3.457514564390065E-2</c:v>
                </c:pt>
                <c:pt idx="133">
                  <c:v>4.210228093367184E-2</c:v>
                </c:pt>
                <c:pt idx="134">
                  <c:v>1.5489330034180968E-2</c:v>
                </c:pt>
                <c:pt idx="135">
                  <c:v>3.9356284258171753E-2</c:v>
                </c:pt>
                <c:pt idx="136">
                  <c:v>5.4799701612546457E-3</c:v>
                </c:pt>
                <c:pt idx="137">
                  <c:v>1.6416124711154893E-3</c:v>
                </c:pt>
                <c:pt idx="138">
                  <c:v>-9.5438005816476934E-4</c:v>
                </c:pt>
                <c:pt idx="139">
                  <c:v>-2.9440418523465229E-2</c:v>
                </c:pt>
                <c:pt idx="140">
                  <c:v>-4.1514739278238399E-2</c:v>
                </c:pt>
                <c:pt idx="141">
                  <c:v>0.1033174936293821</c:v>
                </c:pt>
                <c:pt idx="142">
                  <c:v>1.2312773353408451E-2</c:v>
                </c:pt>
                <c:pt idx="143">
                  <c:v>2.3280683638349651E-2</c:v>
                </c:pt>
                <c:pt idx="144">
                  <c:v>5.1551758800818498E-2</c:v>
                </c:pt>
                <c:pt idx="145">
                  <c:v>4.9095667714571134E-2</c:v>
                </c:pt>
                <c:pt idx="146">
                  <c:v>4.1632154288232227E-2</c:v>
                </c:pt>
                <c:pt idx="147">
                  <c:v>1.0297713126220711E-2</c:v>
                </c:pt>
                <c:pt idx="148">
                  <c:v>-3.4216025392867278E-2</c:v>
                </c:pt>
                <c:pt idx="149">
                  <c:v>4.8260872207184294E-2</c:v>
                </c:pt>
                <c:pt idx="150">
                  <c:v>2.6500339102632553E-2</c:v>
                </c:pt>
                <c:pt idx="151">
                  <c:v>3.2282918168300305E-2</c:v>
                </c:pt>
                <c:pt idx="152">
                  <c:v>3.5885594083999148E-2</c:v>
                </c:pt>
                <c:pt idx="153">
                  <c:v>3.6502805549094158E-4</c:v>
                </c:pt>
                <c:pt idx="154">
                  <c:v>1.8638418732960862E-2</c:v>
                </c:pt>
                <c:pt idx="155">
                  <c:v>2.2058501180804303E-2</c:v>
                </c:pt>
                <c:pt idx="156">
                  <c:v>5.7048594305102701E-2</c:v>
                </c:pt>
                <c:pt idx="157">
                  <c:v>2.5260087428700274E-2</c:v>
                </c:pt>
                <c:pt idx="158">
                  <c:v>4.5382203000292907E-2</c:v>
                </c:pt>
                <c:pt idx="159">
                  <c:v>3.0956043508972728E-2</c:v>
                </c:pt>
                <c:pt idx="160">
                  <c:v>3.3129785976710679E-2</c:v>
                </c:pt>
                <c:pt idx="161">
                  <c:v>4.2641234493379105E-3</c:v>
                </c:pt>
                <c:pt idx="162">
                  <c:v>5.6289222445546197E-2</c:v>
                </c:pt>
                <c:pt idx="163">
                  <c:v>-8.8817210215377945E-3</c:v>
                </c:pt>
                <c:pt idx="164">
                  <c:v>4.0395238285704065E-2</c:v>
                </c:pt>
                <c:pt idx="165">
                  <c:v>5.2355519659329039E-2</c:v>
                </c:pt>
                <c:pt idx="166">
                  <c:v>3.898972466531906E-2</c:v>
                </c:pt>
                <c:pt idx="167">
                  <c:v>3.536911029855308E-2</c:v>
                </c:pt>
                <c:pt idx="168">
                  <c:v>-1.2339494216993596E-2</c:v>
                </c:pt>
                <c:pt idx="169">
                  <c:v>5.1162235462798314E-2</c:v>
                </c:pt>
                <c:pt idx="170">
                  <c:v>2.1962150473544613E-2</c:v>
                </c:pt>
                <c:pt idx="171">
                  <c:v>2.1385401260515708E-2</c:v>
                </c:pt>
                <c:pt idx="172">
                  <c:v>3.3352349499856562E-2</c:v>
                </c:pt>
                <c:pt idx="173">
                  <c:v>3.1754322408035218E-2</c:v>
                </c:pt>
                <c:pt idx="174">
                  <c:v>4.2125885323911778E-3</c:v>
                </c:pt>
                <c:pt idx="175">
                  <c:v>4.6768231342677574E-2</c:v>
                </c:pt>
                <c:pt idx="176">
                  <c:v>3.8690831197664751E-3</c:v>
                </c:pt>
                <c:pt idx="177">
                  <c:v>3.5111151094757681E-2</c:v>
                </c:pt>
                <c:pt idx="178">
                  <c:v>3.6186137853009948E-2</c:v>
                </c:pt>
                <c:pt idx="179">
                  <c:v>1.3001490139296776E-2</c:v>
                </c:pt>
                <c:pt idx="180">
                  <c:v>-8.6674330106688777E-3</c:v>
                </c:pt>
                <c:pt idx="181">
                  <c:v>6.0684864750885789E-2</c:v>
                </c:pt>
                <c:pt idx="182">
                  <c:v>2.3434239817344653E-3</c:v>
                </c:pt>
                <c:pt idx="183">
                  <c:v>2.3264320271146208E-2</c:v>
                </c:pt>
                <c:pt idx="184">
                  <c:v>2.4854504406027076E-2</c:v>
                </c:pt>
                <c:pt idx="185">
                  <c:v>-5.6750263288828443E-4</c:v>
                </c:pt>
                <c:pt idx="186">
                  <c:v>3.2312770676528685E-2</c:v>
                </c:pt>
                <c:pt idx="187">
                  <c:v>-3.414616270096256E-2</c:v>
                </c:pt>
                <c:pt idx="188">
                  <c:v>-4.9502829173837699E-3</c:v>
                </c:pt>
                <c:pt idx="189">
                  <c:v>8.3353130023939306E-2</c:v>
                </c:pt>
                <c:pt idx="190">
                  <c:v>1.6728444580625314E-2</c:v>
                </c:pt>
                <c:pt idx="191">
                  <c:v>2.1007319709538848E-3</c:v>
                </c:pt>
                <c:pt idx="192">
                  <c:v>-2.4714977735190446E-2</c:v>
                </c:pt>
                <c:pt idx="193">
                  <c:v>1.2861798954512128E-2</c:v>
                </c:pt>
                <c:pt idx="194">
                  <c:v>6.9459532107343763E-2</c:v>
                </c:pt>
                <c:pt idx="195">
                  <c:v>1.8425390703092702E-2</c:v>
                </c:pt>
                <c:pt idx="196">
                  <c:v>2.8586647252072009E-2</c:v>
                </c:pt>
                <c:pt idx="197">
                  <c:v>1.6955244883707633E-2</c:v>
                </c:pt>
                <c:pt idx="198">
                  <c:v>4.4936011447226407E-2</c:v>
                </c:pt>
                <c:pt idx="199">
                  <c:v>1.5216092877227494E-2</c:v>
                </c:pt>
                <c:pt idx="200">
                  <c:v>1.5210545465730578E-2</c:v>
                </c:pt>
                <c:pt idx="201">
                  <c:v>5.0387841532346933E-4</c:v>
                </c:pt>
                <c:pt idx="202">
                  <c:v>4.3676913800123618E-2</c:v>
                </c:pt>
                <c:pt idx="203">
                  <c:v>3.0746226847476764E-2</c:v>
                </c:pt>
                <c:pt idx="204">
                  <c:v>3.0490898422326745E-2</c:v>
                </c:pt>
                <c:pt idx="205">
                  <c:v>4.6069824597716573E-2</c:v>
                </c:pt>
                <c:pt idx="206">
                  <c:v>1.5590025863635129E-2</c:v>
                </c:pt>
                <c:pt idx="207">
                  <c:v>2.3200076469595331E-2</c:v>
                </c:pt>
                <c:pt idx="208">
                  <c:v>2.5144907742080884E-2</c:v>
                </c:pt>
                <c:pt idx="209">
                  <c:v>1.9627272328222024E-2</c:v>
                </c:pt>
                <c:pt idx="210">
                  <c:v>3.1296093707255987E-2</c:v>
                </c:pt>
                <c:pt idx="211">
                  <c:v>1.6163482659279547E-2</c:v>
                </c:pt>
                <c:pt idx="212">
                  <c:v>3.1285995086951728E-2</c:v>
                </c:pt>
                <c:pt idx="213">
                  <c:v>3.3587329884509638E-2</c:v>
                </c:pt>
                <c:pt idx="214">
                  <c:v>1.8576545141332723E-2</c:v>
                </c:pt>
                <c:pt idx="215">
                  <c:v>4.3227460127830242E-2</c:v>
                </c:pt>
                <c:pt idx="216">
                  <c:v>6.0788043959713919E-2</c:v>
                </c:pt>
                <c:pt idx="217">
                  <c:v>-1.6083402482537968E-2</c:v>
                </c:pt>
                <c:pt idx="218">
                  <c:v>-6.4364522140454607E-3</c:v>
                </c:pt>
                <c:pt idx="219">
                  <c:v>1.7412140849826618E-2</c:v>
                </c:pt>
                <c:pt idx="220">
                  <c:v>3.2588199296312736E-2</c:v>
                </c:pt>
                <c:pt idx="221">
                  <c:v>1.9031724147734162E-2</c:v>
                </c:pt>
                <c:pt idx="222">
                  <c:v>4.4151977360169896E-2</c:v>
                </c:pt>
                <c:pt idx="223">
                  <c:v>3.9458095055868614E-2</c:v>
                </c:pt>
                <c:pt idx="224">
                  <c:v>1.8434715469423765E-2</c:v>
                </c:pt>
                <c:pt idx="225">
                  <c:v>-4.1117737991865744E-2</c:v>
                </c:pt>
                <c:pt idx="226">
                  <c:v>2.9246819196117269E-2</c:v>
                </c:pt>
                <c:pt idx="227">
                  <c:v>-5.9253200090874467E-2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60-4E9E-8C4F-B6F716A6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8832"/>
        <c:axId val="655397808"/>
      </c:scatterChart>
      <c:valAx>
        <c:axId val="83929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655397808"/>
        <c:crosses val="autoZero"/>
        <c:crossBetween val="midCat"/>
      </c:valAx>
      <c:valAx>
        <c:axId val="65539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Nike</a:t>
                </a:r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839298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E" altLang="ko-KR" sz="1800" b="0" i="0" baseline="0">
                <a:effectLst/>
              </a:rPr>
              <a:t>Minimum Variance Frontier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Data!$AE$70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Data!$AD$71:$AD$78</c:f>
              <c:numCache>
                <c:formatCode>0.0000_ </c:formatCode>
                <c:ptCount val="8"/>
                <c:pt idx="0">
                  <c:v>0.12818247249783418</c:v>
                </c:pt>
                <c:pt idx="1">
                  <c:v>0.10361873343969605</c:v>
                </c:pt>
                <c:pt idx="2">
                  <c:v>8.0367126546165055E-2</c:v>
                </c:pt>
                <c:pt idx="3">
                  <c:v>5.9972705516674905E-2</c:v>
                </c:pt>
                <c:pt idx="4">
                  <c:v>4.6373083810449779E-2</c:v>
                </c:pt>
                <c:pt idx="5">
                  <c:v>4.604403991736155E-2</c:v>
                </c:pt>
                <c:pt idx="6">
                  <c:v>5.9207338940561967E-2</c:v>
                </c:pt>
                <c:pt idx="7">
                  <c:v>7.9415573156259411E-2</c:v>
                </c:pt>
              </c:numCache>
            </c:numRef>
          </c:xVal>
          <c:yVal>
            <c:numRef>
              <c:f>Data!$AE$71:$AE$78</c:f>
              <c:numCache>
                <c:formatCode>0.0000_ </c:formatCode>
                <c:ptCount val="8"/>
                <c:pt idx="0">
                  <c:v>2.9000000000000001E-2</c:v>
                </c:pt>
                <c:pt idx="1">
                  <c:v>2.5000000000000001E-2</c:v>
                </c:pt>
                <c:pt idx="2">
                  <c:v>2.1000000000000001E-2</c:v>
                </c:pt>
                <c:pt idx="3">
                  <c:v>1.7000000000000001E-2</c:v>
                </c:pt>
                <c:pt idx="4">
                  <c:v>1.2999999999999999E-2</c:v>
                </c:pt>
                <c:pt idx="5">
                  <c:v>8.9999999999999993E-3</c:v>
                </c:pt>
                <c:pt idx="6">
                  <c:v>5.0000000000000001E-3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0-4837-A226-6D80857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1288"/>
        <c:axId val="534966696"/>
      </c:scatterChart>
      <c:valAx>
        <c:axId val="53497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966696"/>
        <c:crosses val="autoZero"/>
        <c:crossBetween val="midCat"/>
      </c:valAx>
      <c:valAx>
        <c:axId val="5349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</a:t>
                </a:r>
                <a:r>
                  <a:rPr lang="ko-KR" alt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97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0C8611-8A9B-46DF-A3ED-DE383821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E7C176-FEB2-4089-95D5-5F3C59D1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5D1444-837A-4020-B647-C4311F59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BDD895-50BF-48F4-A019-D5227B0C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0353B0-40F1-47A2-9310-1138879AF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13608</xdr:colOff>
      <xdr:row>66</xdr:row>
      <xdr:rowOff>202293</xdr:rowOff>
    </xdr:from>
    <xdr:to>
      <xdr:col>38</xdr:col>
      <xdr:colOff>612322</xdr:colOff>
      <xdr:row>79</xdr:row>
      <xdr:rowOff>97064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296A55-A12F-4D63-BBEF-4F46C03A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E21B-E30D-47DE-BD69-BF0D01C61F60}">
  <dimension ref="A1:I252"/>
  <sheetViews>
    <sheetView workbookViewId="0">
      <selection activeCell="B5" sqref="B5"/>
    </sheetView>
  </sheetViews>
  <sheetFormatPr defaultRowHeight="17" x14ac:dyDescent="0.45"/>
  <sheetData>
    <row r="1" spans="1:9" x14ac:dyDescent="0.45">
      <c r="A1" t="s">
        <v>68</v>
      </c>
    </row>
    <row r="2" spans="1:9" ht="17.5" thickBot="1" x14ac:dyDescent="0.5"/>
    <row r="3" spans="1:9" x14ac:dyDescent="0.45">
      <c r="A3" s="63" t="s">
        <v>69</v>
      </c>
      <c r="B3" s="63"/>
    </row>
    <row r="4" spans="1:9" x14ac:dyDescent="0.45">
      <c r="A4" s="60" t="s">
        <v>70</v>
      </c>
      <c r="B4" s="60">
        <v>0.65229677528272234</v>
      </c>
    </row>
    <row r="5" spans="1:9" x14ac:dyDescent="0.45">
      <c r="A5" s="60" t="s">
        <v>71</v>
      </c>
      <c r="B5" s="60">
        <v>0.42549108304423838</v>
      </c>
    </row>
    <row r="6" spans="1:9" x14ac:dyDescent="0.45">
      <c r="A6" s="60" t="s">
        <v>72</v>
      </c>
      <c r="B6" s="60">
        <v>0.42294900819045184</v>
      </c>
    </row>
    <row r="7" spans="1:9" x14ac:dyDescent="0.45">
      <c r="A7" s="60" t="s">
        <v>73</v>
      </c>
      <c r="B7" s="60">
        <v>7.016653893282615E-2</v>
      </c>
    </row>
    <row r="8" spans="1:9" ht="17.5" thickBot="1" x14ac:dyDescent="0.5">
      <c r="A8" s="61" t="s">
        <v>74</v>
      </c>
      <c r="B8" s="61">
        <v>228</v>
      </c>
    </row>
    <row r="10" spans="1:9" ht="17.5" thickBot="1" x14ac:dyDescent="0.5">
      <c r="A10" t="s">
        <v>75</v>
      </c>
    </row>
    <row r="11" spans="1:9" x14ac:dyDescent="0.45">
      <c r="A11" s="62"/>
      <c r="B11" s="62" t="s">
        <v>80</v>
      </c>
      <c r="C11" s="62" t="s">
        <v>81</v>
      </c>
      <c r="D11" s="62" t="s">
        <v>82</v>
      </c>
      <c r="E11" s="62" t="s">
        <v>83</v>
      </c>
      <c r="F11" s="62" t="s">
        <v>84</v>
      </c>
    </row>
    <row r="12" spans="1:9" x14ac:dyDescent="0.45">
      <c r="A12" s="60" t="s">
        <v>76</v>
      </c>
      <c r="B12" s="60">
        <v>1</v>
      </c>
      <c r="C12" s="60">
        <v>0.82406645941568701</v>
      </c>
      <c r="D12" s="60">
        <v>0.82406645941568701</v>
      </c>
      <c r="E12" s="60">
        <v>167.37944691536001</v>
      </c>
      <c r="F12" s="60">
        <v>5.1045841235630966E-29</v>
      </c>
    </row>
    <row r="13" spans="1:9" x14ac:dyDescent="0.45">
      <c r="A13" s="60" t="s">
        <v>77</v>
      </c>
      <c r="B13" s="60">
        <v>226</v>
      </c>
      <c r="C13" s="60">
        <v>1.1126755599934688</v>
      </c>
      <c r="D13" s="60">
        <v>4.9233431858118088E-3</v>
      </c>
      <c r="E13" s="60"/>
      <c r="F13" s="60"/>
    </row>
    <row r="14" spans="1:9" ht="17.5" thickBot="1" x14ac:dyDescent="0.5">
      <c r="A14" s="61" t="s">
        <v>78</v>
      </c>
      <c r="B14" s="61">
        <v>227</v>
      </c>
      <c r="C14" s="61">
        <v>1.9367420194091558</v>
      </c>
      <c r="D14" s="61"/>
      <c r="E14" s="61"/>
      <c r="F14" s="61"/>
    </row>
    <row r="15" spans="1:9" ht="17.5" thickBot="1" x14ac:dyDescent="0.5"/>
    <row r="16" spans="1:9" x14ac:dyDescent="0.45">
      <c r="A16" s="62"/>
      <c r="B16" s="62" t="s">
        <v>85</v>
      </c>
      <c r="C16" s="62" t="s">
        <v>73</v>
      </c>
      <c r="D16" s="62" t="s">
        <v>86</v>
      </c>
      <c r="E16" s="62" t="s">
        <v>87</v>
      </c>
      <c r="F16" s="62" t="s">
        <v>88</v>
      </c>
      <c r="G16" s="62" t="s">
        <v>89</v>
      </c>
      <c r="H16" s="62" t="s">
        <v>90</v>
      </c>
      <c r="I16" s="62" t="s">
        <v>91</v>
      </c>
    </row>
    <row r="17" spans="1:9" x14ac:dyDescent="0.45">
      <c r="A17" s="60" t="s">
        <v>79</v>
      </c>
      <c r="B17" s="60">
        <v>3.9037729776024467E-3</v>
      </c>
      <c r="C17" s="60">
        <v>4.6516210216489889E-3</v>
      </c>
      <c r="D17" s="60">
        <v>0.83922850968167828</v>
      </c>
      <c r="E17" s="60">
        <v>0.40222792134408225</v>
      </c>
      <c r="F17" s="60">
        <v>-5.2623218003633176E-3</v>
      </c>
      <c r="G17" s="60">
        <v>1.3069867755568211E-2</v>
      </c>
      <c r="H17" s="60">
        <v>-5.2623218003633176E-3</v>
      </c>
      <c r="I17" s="60">
        <v>1.3069867755568211E-2</v>
      </c>
    </row>
    <row r="18" spans="1:9" ht="17.5" thickBot="1" x14ac:dyDescent="0.5">
      <c r="A18" s="61" t="s">
        <v>40</v>
      </c>
      <c r="B18" s="61">
        <v>1.4303143755819023</v>
      </c>
      <c r="C18" s="61">
        <v>0.11055552197064536</v>
      </c>
      <c r="D18" s="61">
        <v>12.937520895262731</v>
      </c>
      <c r="E18" s="61">
        <v>5.1045841235635349E-29</v>
      </c>
      <c r="F18" s="61">
        <v>1.2124629238204307</v>
      </c>
      <c r="G18" s="61">
        <v>1.6481658273433739</v>
      </c>
      <c r="H18" s="61">
        <v>1.2124629238204307</v>
      </c>
      <c r="I18" s="61">
        <v>1.6481658273433739</v>
      </c>
    </row>
    <row r="22" spans="1:9" x14ac:dyDescent="0.45">
      <c r="A22" t="s">
        <v>92</v>
      </c>
    </row>
    <row r="23" spans="1:9" ht="17.5" thickBot="1" x14ac:dyDescent="0.5"/>
    <row r="24" spans="1:9" x14ac:dyDescent="0.45">
      <c r="A24" s="62" t="s">
        <v>74</v>
      </c>
      <c r="B24" s="62" t="s">
        <v>93</v>
      </c>
      <c r="C24" s="62" t="s">
        <v>77</v>
      </c>
    </row>
    <row r="25" spans="1:9" x14ac:dyDescent="0.45">
      <c r="A25" s="60">
        <v>1</v>
      </c>
      <c r="B25" s="60">
        <v>-7.5245364965157102E-2</v>
      </c>
      <c r="C25" s="60">
        <v>6.1789618761130163E-2</v>
      </c>
    </row>
    <row r="26" spans="1:9" x14ac:dyDescent="0.45">
      <c r="A26" s="60">
        <v>2</v>
      </c>
      <c r="B26" s="60">
        <v>-3.1472311563153332E-2</v>
      </c>
      <c r="C26" s="60">
        <v>-0.15448872372265388</v>
      </c>
    </row>
    <row r="27" spans="1:9" x14ac:dyDescent="0.45">
      <c r="A27" s="60">
        <v>3</v>
      </c>
      <c r="B27" s="60">
        <v>0.13546145975806265</v>
      </c>
      <c r="C27" s="60">
        <v>-3.0283092000279566E-2</v>
      </c>
    </row>
    <row r="28" spans="1:9" x14ac:dyDescent="0.45">
      <c r="A28" s="60">
        <v>4</v>
      </c>
      <c r="B28" s="60">
        <v>-4.6890155033392486E-2</v>
      </c>
      <c r="C28" s="60">
        <v>4.5950932770044993E-2</v>
      </c>
    </row>
    <row r="29" spans="1:9" x14ac:dyDescent="0.45">
      <c r="A29" s="60">
        <v>5</v>
      </c>
      <c r="B29" s="60">
        <v>-3.4342905674918503E-2</v>
      </c>
      <c r="C29" s="60">
        <v>0.11955756459716414</v>
      </c>
    </row>
    <row r="30" spans="1:9" x14ac:dyDescent="0.45">
      <c r="A30" s="60">
        <v>6</v>
      </c>
      <c r="B30" s="60">
        <v>3.1354199044365677E-2</v>
      </c>
      <c r="C30" s="60">
        <v>-7.0817919850288569E-2</v>
      </c>
    </row>
    <row r="31" spans="1:9" x14ac:dyDescent="0.45">
      <c r="A31" s="60">
        <v>7</v>
      </c>
      <c r="B31" s="60">
        <v>-2.6573284049810582E-2</v>
      </c>
      <c r="C31" s="60">
        <v>0.10913602277649323</v>
      </c>
    </row>
    <row r="32" spans="1:9" x14ac:dyDescent="0.45">
      <c r="A32" s="60">
        <v>8</v>
      </c>
      <c r="B32" s="60">
        <v>8.3463730251495089E-2</v>
      </c>
      <c r="C32" s="60">
        <v>-4.5649775708403367E-2</v>
      </c>
    </row>
    <row r="33" spans="1:3" x14ac:dyDescent="0.45">
      <c r="A33" s="60">
        <v>9</v>
      </c>
      <c r="B33" s="60">
        <v>-7.9745266527838685E-2</v>
      </c>
      <c r="C33" s="60">
        <v>0.10413417177078947</v>
      </c>
    </row>
    <row r="34" spans="1:3" x14ac:dyDescent="0.45">
      <c r="A34" s="60">
        <v>10</v>
      </c>
      <c r="B34" s="60">
        <v>-1.0458231846379376E-2</v>
      </c>
      <c r="C34" s="60">
        <v>-6.9791032387744572E-3</v>
      </c>
    </row>
    <row r="35" spans="1:3" x14ac:dyDescent="0.45">
      <c r="A35" s="60">
        <v>11</v>
      </c>
      <c r="B35" s="60">
        <v>-0.11797371063035976</v>
      </c>
      <c r="C35" s="60">
        <v>2.9820092478597876E-2</v>
      </c>
    </row>
    <row r="36" spans="1:3" x14ac:dyDescent="0.45">
      <c r="A36" s="60">
        <v>12</v>
      </c>
      <c r="B36" s="60">
        <v>2.8240460993959973E-3</v>
      </c>
      <c r="C36" s="60">
        <v>-7.6323794327293297E-3</v>
      </c>
    </row>
    <row r="37" spans="1:3" x14ac:dyDescent="0.45">
      <c r="A37" s="60">
        <v>13</v>
      </c>
      <c r="B37" s="60">
        <v>4.7306534576591258E-2</v>
      </c>
      <c r="C37" s="60">
        <v>-0.19426039890340202</v>
      </c>
    </row>
    <row r="38" spans="1:3" x14ac:dyDescent="0.45">
      <c r="A38" s="60">
        <v>14</v>
      </c>
      <c r="B38" s="60">
        <v>-0.13391760503428743</v>
      </c>
      <c r="C38" s="60">
        <v>6.3125989604429084E-2</v>
      </c>
    </row>
    <row r="39" spans="1:3" x14ac:dyDescent="0.45">
      <c r="A39" s="60">
        <v>15</v>
      </c>
      <c r="B39" s="60">
        <v>-9.319747210584195E-2</v>
      </c>
      <c r="C39" s="60">
        <v>3.0717546421554151E-2</v>
      </c>
    </row>
    <row r="40" spans="1:3" x14ac:dyDescent="0.45">
      <c r="A40" s="60">
        <v>16</v>
      </c>
      <c r="B40" s="60">
        <v>0.10915969499141126</v>
      </c>
      <c r="C40" s="60">
        <v>-8.4781940032412267E-2</v>
      </c>
    </row>
    <row r="41" spans="1:3" x14ac:dyDescent="0.45">
      <c r="A41" s="60">
        <v>17</v>
      </c>
      <c r="B41" s="60">
        <v>6.8695590895670221E-3</v>
      </c>
      <c r="C41" s="60">
        <v>-1.5032594271046449E-2</v>
      </c>
    </row>
    <row r="42" spans="1:3" x14ac:dyDescent="0.45">
      <c r="A42" s="60">
        <v>18</v>
      </c>
      <c r="B42" s="60">
        <v>-3.6064534940129706E-2</v>
      </c>
      <c r="C42" s="60">
        <v>-4.5666055976624834E-2</v>
      </c>
    </row>
    <row r="43" spans="1:3" x14ac:dyDescent="0.45">
      <c r="A43" s="60">
        <v>19</v>
      </c>
      <c r="B43" s="60">
        <v>-1.5641687616199367E-2</v>
      </c>
      <c r="C43" s="60">
        <v>5.2149482528418889E-2</v>
      </c>
    </row>
    <row r="44" spans="1:3" x14ac:dyDescent="0.45">
      <c r="A44" s="60">
        <v>20</v>
      </c>
      <c r="B44" s="60">
        <v>-9.1796282777757268E-2</v>
      </c>
      <c r="C44" s="60">
        <v>-5.8603209081091873E-3</v>
      </c>
    </row>
    <row r="45" spans="1:3" x14ac:dyDescent="0.45">
      <c r="A45" s="60">
        <v>21</v>
      </c>
      <c r="B45" s="60">
        <v>-0.11613308110019435</v>
      </c>
      <c r="C45" s="60">
        <v>-8.8153534004250245E-2</v>
      </c>
    </row>
    <row r="46" spans="1:3" x14ac:dyDescent="0.45">
      <c r="A46" s="60">
        <v>22</v>
      </c>
      <c r="B46" s="60">
        <v>2.7216626386994746E-2</v>
      </c>
      <c r="C46" s="60">
        <v>-1.6284492377120027E-2</v>
      </c>
    </row>
    <row r="47" spans="1:3" x14ac:dyDescent="0.45">
      <c r="A47" s="60">
        <v>23</v>
      </c>
      <c r="B47" s="60">
        <v>0.10920004297380161</v>
      </c>
      <c r="C47" s="60">
        <v>1.1023472532066356E-2</v>
      </c>
    </row>
    <row r="48" spans="1:3" x14ac:dyDescent="0.45">
      <c r="A48" s="60">
        <v>24</v>
      </c>
      <c r="B48" s="60">
        <v>1.2722377489725659E-2</v>
      </c>
      <c r="C48" s="60">
        <v>7.0342554077157685E-2</v>
      </c>
    </row>
    <row r="49" spans="1:3" x14ac:dyDescent="0.45">
      <c r="A49" s="60">
        <v>25</v>
      </c>
      <c r="B49" s="60">
        <v>-2.033838588200192E-2</v>
      </c>
      <c r="C49" s="60">
        <v>2.3446088118862899E-2</v>
      </c>
    </row>
    <row r="50" spans="1:3" x14ac:dyDescent="0.45">
      <c r="A50" s="60">
        <v>26</v>
      </c>
      <c r="B50" s="60">
        <v>-2.7848554850779316E-2</v>
      </c>
      <c r="C50" s="60">
        <v>4.5762122379647344E-2</v>
      </c>
    </row>
    <row r="51" spans="1:3" x14ac:dyDescent="0.45">
      <c r="A51" s="60">
        <v>27</v>
      </c>
      <c r="B51" s="60">
        <v>5.4318388386692534E-2</v>
      </c>
      <c r="C51" s="60">
        <v>6.7921090536532086E-2</v>
      </c>
    </row>
    <row r="52" spans="1:3" x14ac:dyDescent="0.45">
      <c r="A52" s="60">
        <v>28</v>
      </c>
      <c r="B52" s="60">
        <v>-8.5980938617134697E-2</v>
      </c>
      <c r="C52" s="60">
        <v>8.5776717358116622E-2</v>
      </c>
    </row>
    <row r="53" spans="1:3" x14ac:dyDescent="0.45">
      <c r="A53" s="60">
        <v>29</v>
      </c>
      <c r="B53" s="60">
        <v>-1.1147636515170941E-2</v>
      </c>
      <c r="C53" s="60">
        <v>4.8664613213895952E-2</v>
      </c>
    </row>
    <row r="54" spans="1:3" x14ac:dyDescent="0.45">
      <c r="A54" s="60">
        <v>30</v>
      </c>
      <c r="B54" s="60">
        <v>-0.10175644073247589</v>
      </c>
      <c r="C54" s="60">
        <v>-4.5273332508204506E-2</v>
      </c>
    </row>
    <row r="55" spans="1:3" x14ac:dyDescent="0.45">
      <c r="A55" s="60">
        <v>31</v>
      </c>
      <c r="B55" s="60">
        <v>-0.11109961736468661</v>
      </c>
      <c r="C55" s="60">
        <v>8.0514805283760454E-2</v>
      </c>
    </row>
    <row r="56" spans="1:3" x14ac:dyDescent="0.45">
      <c r="A56" s="60">
        <v>32</v>
      </c>
      <c r="B56" s="60">
        <v>8.9548324783595458E-3</v>
      </c>
      <c r="C56" s="60">
        <v>1.4909062476105364E-2</v>
      </c>
    </row>
    <row r="57" spans="1:3" x14ac:dyDescent="0.45">
      <c r="A57" s="60">
        <v>33</v>
      </c>
      <c r="B57" s="60">
        <v>-0.15540843478894542</v>
      </c>
      <c r="C57" s="60">
        <v>1.8719866560355791E-2</v>
      </c>
    </row>
    <row r="58" spans="1:3" x14ac:dyDescent="0.45">
      <c r="A58" s="60">
        <v>34</v>
      </c>
      <c r="B58" s="60">
        <v>0.12566948856258212</v>
      </c>
      <c r="C58" s="60">
        <v>3.9467099788066451E-2</v>
      </c>
    </row>
    <row r="59" spans="1:3" x14ac:dyDescent="0.45">
      <c r="A59" s="60">
        <v>35</v>
      </c>
      <c r="B59" s="60">
        <v>8.4065199958691383E-2</v>
      </c>
      <c r="C59" s="60">
        <v>-1.1704735496367635E-2</v>
      </c>
    </row>
    <row r="60" spans="1:3" x14ac:dyDescent="0.45">
      <c r="A60" s="60">
        <v>36</v>
      </c>
      <c r="B60" s="60">
        <v>-8.3809168123393979E-2</v>
      </c>
      <c r="C60" s="60">
        <v>-9.142202132759597E-3</v>
      </c>
    </row>
    <row r="61" spans="1:3" x14ac:dyDescent="0.45">
      <c r="A61" s="60">
        <v>37</v>
      </c>
      <c r="B61" s="60">
        <v>-3.6702412409247778E-2</v>
      </c>
      <c r="C61" s="60">
        <v>4.3402111804755464E-2</v>
      </c>
    </row>
    <row r="62" spans="1:3" x14ac:dyDescent="0.45">
      <c r="A62" s="60">
        <v>38</v>
      </c>
      <c r="B62" s="60">
        <v>-2.1811289217096453E-2</v>
      </c>
      <c r="C62" s="60">
        <v>-3.4046829324623773E-2</v>
      </c>
    </row>
    <row r="63" spans="1:3" x14ac:dyDescent="0.45">
      <c r="A63" s="60">
        <v>39</v>
      </c>
      <c r="B63" s="60">
        <v>1.4510844072340654E-2</v>
      </c>
      <c r="C63" s="60">
        <v>-2.5875441185990715E-2</v>
      </c>
    </row>
    <row r="64" spans="1:3" x14ac:dyDescent="0.45">
      <c r="A64" s="60">
        <v>40</v>
      </c>
      <c r="B64" s="60">
        <v>0.11847544472351905</v>
      </c>
      <c r="C64" s="60">
        <v>1.9914613547136098E-2</v>
      </c>
    </row>
    <row r="65" spans="1:3" x14ac:dyDescent="0.45">
      <c r="A65" s="60">
        <v>41</v>
      </c>
      <c r="B65" s="60">
        <v>7.5429565457285172E-2</v>
      </c>
      <c r="C65" s="60">
        <v>2.7048096978887409E-2</v>
      </c>
    </row>
    <row r="66" spans="1:3" x14ac:dyDescent="0.45">
      <c r="A66" s="60">
        <v>42</v>
      </c>
      <c r="B66" s="60">
        <v>1.9001524821750323E-2</v>
      </c>
      <c r="C66" s="60">
        <v>-1.6167365344858044E-2</v>
      </c>
    </row>
    <row r="67" spans="1:3" x14ac:dyDescent="0.45">
      <c r="A67" s="60">
        <v>43</v>
      </c>
      <c r="B67" s="60">
        <v>2.603603198023733E-2</v>
      </c>
      <c r="C67" s="60">
        <v>2.9658783529943548E-2</v>
      </c>
    </row>
    <row r="68" spans="1:3" x14ac:dyDescent="0.45">
      <c r="A68" s="60">
        <v>44</v>
      </c>
      <c r="B68" s="60">
        <v>2.8335740490656083E-2</v>
      </c>
      <c r="C68" s="60">
        <v>-6.4091026857621032E-3</v>
      </c>
    </row>
    <row r="69" spans="1:3" x14ac:dyDescent="0.45">
      <c r="A69" s="60">
        <v>45</v>
      </c>
      <c r="B69" s="60">
        <v>-1.4300836231149024E-2</v>
      </c>
      <c r="C69" s="60">
        <v>1.373971996854325E-2</v>
      </c>
    </row>
    <row r="70" spans="1:3" x14ac:dyDescent="0.45">
      <c r="A70" s="60">
        <v>46</v>
      </c>
      <c r="B70" s="60">
        <v>8.1419402701389088E-2</v>
      </c>
      <c r="C70" s="60">
        <v>-4.0686291969114136E-2</v>
      </c>
    </row>
    <row r="71" spans="1:3" x14ac:dyDescent="0.45">
      <c r="A71" s="60">
        <v>47</v>
      </c>
      <c r="B71" s="60">
        <v>1.2991280866547919E-2</v>
      </c>
      <c r="C71" s="60">
        <v>-3.7286212319670733E-2</v>
      </c>
    </row>
    <row r="72" spans="1:3" x14ac:dyDescent="0.45">
      <c r="A72" s="60">
        <v>48</v>
      </c>
      <c r="B72" s="60">
        <v>7.5441720274181084E-2</v>
      </c>
      <c r="C72" s="60">
        <v>-2.1061979890042659E-2</v>
      </c>
    </row>
    <row r="73" spans="1:3" x14ac:dyDescent="0.45">
      <c r="A73" s="60">
        <v>49</v>
      </c>
      <c r="B73" s="60">
        <v>2.7565540461804421E-2</v>
      </c>
      <c r="C73" s="60">
        <v>4.9088390750918733E-2</v>
      </c>
    </row>
    <row r="74" spans="1:3" x14ac:dyDescent="0.45">
      <c r="A74" s="60">
        <v>50</v>
      </c>
      <c r="B74" s="60">
        <v>2.0257949320836768E-2</v>
      </c>
      <c r="C74" s="60">
        <v>9.4461546712447664E-3</v>
      </c>
    </row>
    <row r="75" spans="1:3" x14ac:dyDescent="0.45">
      <c r="A75" s="60">
        <v>51</v>
      </c>
      <c r="B75" s="60">
        <v>-2.0615037271077569E-2</v>
      </c>
      <c r="C75" s="60">
        <v>-9.5582046910468593E-3</v>
      </c>
    </row>
    <row r="76" spans="1:3" x14ac:dyDescent="0.45">
      <c r="A76" s="60">
        <v>52</v>
      </c>
      <c r="B76" s="60">
        <v>-2.1232693715411175E-2</v>
      </c>
      <c r="C76" s="60">
        <v>-3.3398746524404388E-2</v>
      </c>
    </row>
    <row r="77" spans="1:3" x14ac:dyDescent="0.45">
      <c r="A77" s="60">
        <v>53</v>
      </c>
      <c r="B77" s="60">
        <v>1.9971138287919979E-2</v>
      </c>
      <c r="C77" s="60">
        <v>1.4929041290378864E-2</v>
      </c>
    </row>
    <row r="78" spans="1:3" x14ac:dyDescent="0.45">
      <c r="A78" s="60">
        <v>54</v>
      </c>
      <c r="B78" s="60">
        <v>2.8119946995652553E-2</v>
      </c>
      <c r="C78" s="60">
        <v>-1.5765548494050367E-2</v>
      </c>
    </row>
    <row r="79" spans="1:3" x14ac:dyDescent="0.45">
      <c r="A79" s="60">
        <v>55</v>
      </c>
      <c r="B79" s="60">
        <v>-4.6727714983018795E-2</v>
      </c>
      <c r="C79" s="60">
        <v>2.5810981436908718E-2</v>
      </c>
    </row>
    <row r="80" spans="1:3" x14ac:dyDescent="0.45">
      <c r="A80" s="60">
        <v>56</v>
      </c>
      <c r="B80" s="60">
        <v>5.4113479399782649E-3</v>
      </c>
      <c r="C80" s="60">
        <v>-1.1222286551916445E-2</v>
      </c>
    </row>
    <row r="81" spans="1:3" x14ac:dyDescent="0.45">
      <c r="A81" s="60">
        <v>57</v>
      </c>
      <c r="B81" s="60">
        <v>1.5330376723965375E-2</v>
      </c>
      <c r="C81" s="60">
        <v>1.2083251057712635E-2</v>
      </c>
    </row>
    <row r="82" spans="1:3" x14ac:dyDescent="0.45">
      <c r="A82" s="60">
        <v>58</v>
      </c>
      <c r="B82" s="60">
        <v>2.1850752624741086E-2</v>
      </c>
      <c r="C82" s="60">
        <v>7.9688742711011389E-3</v>
      </c>
    </row>
    <row r="83" spans="1:3" x14ac:dyDescent="0.45">
      <c r="A83" s="60">
        <v>59</v>
      </c>
      <c r="B83" s="60">
        <v>5.6639372748607308E-2</v>
      </c>
      <c r="C83" s="60">
        <v>-5.883603427483973E-3</v>
      </c>
    </row>
    <row r="84" spans="1:3" x14ac:dyDescent="0.45">
      <c r="A84" s="60">
        <v>60</v>
      </c>
      <c r="B84" s="60">
        <v>4.771889810779506E-2</v>
      </c>
      <c r="C84" s="60">
        <v>-3.7697276187108532E-2</v>
      </c>
    </row>
    <row r="85" spans="1:3" x14ac:dyDescent="0.45">
      <c r="A85" s="60">
        <v>61</v>
      </c>
      <c r="B85" s="60">
        <v>-3.5046739425907289E-2</v>
      </c>
      <c r="C85" s="60">
        <v>-2.0469417494164373E-2</v>
      </c>
    </row>
    <row r="86" spans="1:3" x14ac:dyDescent="0.45">
      <c r="A86" s="60">
        <v>62</v>
      </c>
      <c r="B86" s="60">
        <v>2.7914001858370046E-2</v>
      </c>
      <c r="C86" s="60">
        <v>-1.2502218785100765E-2</v>
      </c>
    </row>
    <row r="87" spans="1:3" x14ac:dyDescent="0.45">
      <c r="A87" s="60">
        <v>63</v>
      </c>
      <c r="B87" s="60">
        <v>-2.6706369357730776E-2</v>
      </c>
      <c r="C87" s="60">
        <v>-2.69157765845962E-2</v>
      </c>
    </row>
    <row r="88" spans="1:3" x14ac:dyDescent="0.45">
      <c r="A88" s="60">
        <v>64</v>
      </c>
      <c r="B88" s="60">
        <v>-2.8171382397093981E-2</v>
      </c>
      <c r="C88" s="60">
        <v>5.4514985515186423E-2</v>
      </c>
    </row>
    <row r="89" spans="1:3" x14ac:dyDescent="0.45">
      <c r="A89" s="60">
        <v>65</v>
      </c>
      <c r="B89" s="60">
        <v>4.3359537969500608E-2</v>
      </c>
      <c r="C89" s="60">
        <v>-2.3904140115655222E-2</v>
      </c>
    </row>
    <row r="90" spans="1:3" x14ac:dyDescent="0.45">
      <c r="A90" s="60">
        <v>66</v>
      </c>
      <c r="B90" s="60">
        <v>1.5961868932431794E-4</v>
      </c>
      <c r="C90" s="60">
        <v>-1.414831757681697E-2</v>
      </c>
    </row>
    <row r="91" spans="1:3" x14ac:dyDescent="0.45">
      <c r="A91" s="60">
        <v>67</v>
      </c>
      <c r="B91" s="60">
        <v>5.1511720974825828E-2</v>
      </c>
      <c r="C91" s="60">
        <v>-1.8313253996854108E-2</v>
      </c>
    </row>
    <row r="92" spans="1:3" x14ac:dyDescent="0.45">
      <c r="A92" s="60">
        <v>68</v>
      </c>
      <c r="B92" s="60">
        <v>-1.6247599492012561E-2</v>
      </c>
      <c r="C92" s="60">
        <v>1.7744504674613727E-2</v>
      </c>
    </row>
    <row r="93" spans="1:3" x14ac:dyDescent="0.45">
      <c r="A93" s="60">
        <v>69</v>
      </c>
      <c r="B93" s="60">
        <v>9.766666924383367E-3</v>
      </c>
      <c r="C93" s="60">
        <v>2.7209943917391712E-2</v>
      </c>
    </row>
    <row r="94" spans="1:3" x14ac:dyDescent="0.45">
      <c r="A94" s="60">
        <v>70</v>
      </c>
      <c r="B94" s="60">
        <v>-2.5893175063131768E-2</v>
      </c>
      <c r="C94" s="60">
        <v>1.2712628843187239E-2</v>
      </c>
    </row>
    <row r="95" spans="1:3" x14ac:dyDescent="0.45">
      <c r="A95" s="60">
        <v>71</v>
      </c>
      <c r="B95" s="60">
        <v>4.9606268658779373E-2</v>
      </c>
      <c r="C95" s="60">
        <v>-1.7198076559188834E-2</v>
      </c>
    </row>
    <row r="96" spans="1:3" x14ac:dyDescent="0.45">
      <c r="A96" s="60">
        <v>72</v>
      </c>
      <c r="B96" s="60">
        <v>-2.0949879110026349E-3</v>
      </c>
      <c r="C96" s="60">
        <v>-3.6905259709745213E-4</v>
      </c>
    </row>
    <row r="97" spans="1:3" x14ac:dyDescent="0.45">
      <c r="A97" s="60">
        <v>73</v>
      </c>
      <c r="B97" s="60">
        <v>3.5275484676832475E-2</v>
      </c>
      <c r="C97" s="60">
        <v>-1.9570263398498461E-2</v>
      </c>
    </row>
    <row r="98" spans="1:3" x14ac:dyDescent="0.45">
      <c r="A98" s="60">
        <v>74</v>
      </c>
      <c r="B98" s="60">
        <v>-7.2831305195623659E-4</v>
      </c>
      <c r="C98" s="60">
        <v>2.6650326307931425E-2</v>
      </c>
    </row>
    <row r="99" spans="1:3" x14ac:dyDescent="0.45">
      <c r="A99" s="60">
        <v>75</v>
      </c>
      <c r="B99" s="60">
        <v>1.4398671991303813E-2</v>
      </c>
      <c r="C99" s="60">
        <v>-4.2841433423255519E-2</v>
      </c>
    </row>
    <row r="100" spans="1:3" x14ac:dyDescent="0.45">
      <c r="A100" s="60">
        <v>76</v>
      </c>
      <c r="B100" s="60">
        <v>1.5807306060197569E-2</v>
      </c>
      <c r="C100" s="60">
        <v>4.3365598392077626E-3</v>
      </c>
    </row>
    <row r="101" spans="1:3" x14ac:dyDescent="0.45">
      <c r="A101" s="60">
        <v>77</v>
      </c>
      <c r="B101" s="60">
        <v>-4.5943039838367963E-2</v>
      </c>
      <c r="C101" s="60">
        <v>5.4513569091848318E-2</v>
      </c>
    </row>
    <row r="102" spans="1:3" x14ac:dyDescent="0.45">
      <c r="A102" s="60">
        <v>78</v>
      </c>
      <c r="B102" s="60">
        <v>-1.6817054087934925E-3</v>
      </c>
      <c r="C102" s="60">
        <v>-2.32812488672006E-2</v>
      </c>
    </row>
    <row r="103" spans="1:3" x14ac:dyDescent="0.45">
      <c r="A103" s="60">
        <v>79</v>
      </c>
      <c r="B103" s="60">
        <v>5.2781317355605865E-3</v>
      </c>
      <c r="C103" s="60">
        <v>-3.1199714812486921E-2</v>
      </c>
    </row>
    <row r="104" spans="1:3" x14ac:dyDescent="0.45">
      <c r="A104" s="60">
        <v>80</v>
      </c>
      <c r="B104" s="60">
        <v>2.8420591014935777E-2</v>
      </c>
      <c r="C104" s="60">
        <v>-2.0504334687816445E-2</v>
      </c>
    </row>
    <row r="105" spans="1:3" x14ac:dyDescent="0.45">
      <c r="A105" s="60">
        <v>81</v>
      </c>
      <c r="B105" s="60">
        <v>3.3308126106090248E-2</v>
      </c>
      <c r="C105" s="60">
        <v>3.0060572141803625E-2</v>
      </c>
    </row>
    <row r="106" spans="1:3" x14ac:dyDescent="0.45">
      <c r="A106" s="60">
        <v>82</v>
      </c>
      <c r="B106" s="60">
        <v>4.3105833619504777E-2</v>
      </c>
      <c r="C106" s="60">
        <v>-1.6357033953314414E-2</v>
      </c>
    </row>
    <row r="107" spans="1:3" x14ac:dyDescent="0.45">
      <c r="A107" s="60">
        <v>83</v>
      </c>
      <c r="B107" s="60">
        <v>2.1568141300363986E-2</v>
      </c>
      <c r="C107" s="60">
        <v>-7.2149564956260903E-3</v>
      </c>
    </row>
    <row r="108" spans="1:3" x14ac:dyDescent="0.45">
      <c r="A108" s="60">
        <v>84</v>
      </c>
      <c r="B108" s="60">
        <v>1.6167454616337971E-2</v>
      </c>
      <c r="C108" s="60">
        <v>1.2999032107728049E-2</v>
      </c>
    </row>
    <row r="109" spans="1:3" x14ac:dyDescent="0.45">
      <c r="A109" s="60">
        <v>85</v>
      </c>
      <c r="B109" s="60">
        <v>1.8076819249785242E-2</v>
      </c>
      <c r="C109" s="60">
        <v>-6.2609129508639547E-2</v>
      </c>
    </row>
    <row r="110" spans="1:3" x14ac:dyDescent="0.45">
      <c r="A110" s="60">
        <v>86</v>
      </c>
      <c r="B110" s="60">
        <v>-3.3338527745626609E-2</v>
      </c>
      <c r="C110" s="60">
        <v>8.3799400279366519E-3</v>
      </c>
    </row>
    <row r="111" spans="1:3" x14ac:dyDescent="0.45">
      <c r="A111" s="60">
        <v>87</v>
      </c>
      <c r="B111" s="60">
        <v>1.2290158470188538E-2</v>
      </c>
      <c r="C111" s="60">
        <v>-2.4671164597141026E-2</v>
      </c>
    </row>
    <row r="112" spans="1:3" x14ac:dyDescent="0.45">
      <c r="A112" s="60">
        <v>88</v>
      </c>
      <c r="B112" s="60">
        <v>6.0018377567548242E-2</v>
      </c>
      <c r="C112" s="60">
        <v>1.1632487971632688E-2</v>
      </c>
    </row>
    <row r="113" spans="1:3" x14ac:dyDescent="0.45">
      <c r="A113" s="60">
        <v>89</v>
      </c>
      <c r="B113" s="60">
        <v>4.4821580218440224E-2</v>
      </c>
      <c r="C113" s="60">
        <v>2.5160863020908392E-2</v>
      </c>
    </row>
    <row r="114" spans="1:3" x14ac:dyDescent="0.45">
      <c r="A114" s="60">
        <v>90</v>
      </c>
      <c r="B114" s="60">
        <v>-2.7073959847683966E-2</v>
      </c>
      <c r="C114" s="60">
        <v>-3.5247455788248144E-2</v>
      </c>
    </row>
    <row r="115" spans="1:3" x14ac:dyDescent="0.45">
      <c r="A115" s="60">
        <v>91</v>
      </c>
      <c r="B115" s="60">
        <v>-4.7585463412285353E-2</v>
      </c>
      <c r="C115" s="60">
        <v>4.1764794058089805E-4</v>
      </c>
    </row>
    <row r="116" spans="1:3" x14ac:dyDescent="0.45">
      <c r="A116" s="60">
        <v>92</v>
      </c>
      <c r="B116" s="60">
        <v>1.7296623945977613E-2</v>
      </c>
      <c r="C116" s="60">
        <v>-1.6993177947265872E-2</v>
      </c>
    </row>
    <row r="117" spans="1:3" x14ac:dyDescent="0.45">
      <c r="A117" s="60">
        <v>93</v>
      </c>
      <c r="B117" s="60">
        <v>5.0463855236544244E-2</v>
      </c>
      <c r="C117" s="60">
        <v>-4.0911518166672309E-2</v>
      </c>
    </row>
    <row r="118" spans="1:3" x14ac:dyDescent="0.45">
      <c r="A118" s="60">
        <v>94</v>
      </c>
      <c r="B118" s="60">
        <v>2.0455854807634611E-2</v>
      </c>
      <c r="C118" s="60">
        <v>2.907123457806346E-3</v>
      </c>
    </row>
    <row r="119" spans="1:3" x14ac:dyDescent="0.45">
      <c r="A119" s="60">
        <v>95</v>
      </c>
      <c r="B119" s="60">
        <v>-6.2989766502261874E-2</v>
      </c>
      <c r="C119" s="60">
        <v>3.0343428060913176E-2</v>
      </c>
    </row>
    <row r="120" spans="1:3" x14ac:dyDescent="0.45">
      <c r="A120" s="60">
        <v>96</v>
      </c>
      <c r="B120" s="60">
        <v>-1.201349347247593E-2</v>
      </c>
      <c r="C120" s="60">
        <v>-0.10849265036261108</v>
      </c>
    </row>
    <row r="121" spans="1:3" x14ac:dyDescent="0.45">
      <c r="A121" s="60">
        <v>97</v>
      </c>
      <c r="B121" s="60">
        <v>-8.6856966757667839E-2</v>
      </c>
      <c r="C121" s="60">
        <v>2.9009900091178667E-2</v>
      </c>
    </row>
    <row r="122" spans="1:3" x14ac:dyDescent="0.45">
      <c r="A122" s="60">
        <v>98</v>
      </c>
      <c r="B122" s="60">
        <v>-4.8342549487650738E-2</v>
      </c>
      <c r="C122" s="60">
        <v>-8.9453627494856025E-2</v>
      </c>
    </row>
    <row r="123" spans="1:3" x14ac:dyDescent="0.45">
      <c r="A123" s="60">
        <v>99</v>
      </c>
      <c r="B123" s="60">
        <v>-6.1221924456779601E-3</v>
      </c>
      <c r="C123" s="60">
        <v>3.8642203483647483E-2</v>
      </c>
    </row>
    <row r="124" spans="1:3" x14ac:dyDescent="0.45">
      <c r="A124" s="60">
        <v>100</v>
      </c>
      <c r="B124" s="60">
        <v>7.0372910560550284E-2</v>
      </c>
      <c r="C124" s="60">
        <v>2.690510092263558E-2</v>
      </c>
    </row>
    <row r="125" spans="1:3" x14ac:dyDescent="0.45">
      <c r="A125" s="60">
        <v>101</v>
      </c>
      <c r="B125" s="60">
        <v>1.7109171891876988E-2</v>
      </c>
      <c r="C125" s="60">
        <v>-4.9575093152534375E-2</v>
      </c>
    </row>
    <row r="126" spans="1:3" x14ac:dyDescent="0.45">
      <c r="A126" s="60">
        <v>102</v>
      </c>
      <c r="B126" s="60">
        <v>-0.12126644919033419</v>
      </c>
      <c r="C126" s="60">
        <v>-6.7554394126018491E-2</v>
      </c>
    </row>
    <row r="127" spans="1:3" x14ac:dyDescent="0.45">
      <c r="A127" s="60">
        <v>103</v>
      </c>
      <c r="B127" s="60">
        <v>-1.214107092548361E-2</v>
      </c>
      <c r="C127" s="60">
        <v>-3.8171578772745844E-3</v>
      </c>
    </row>
    <row r="128" spans="1:3" x14ac:dyDescent="0.45">
      <c r="A128" s="60">
        <v>104</v>
      </c>
      <c r="B128" s="60">
        <v>1.9289852371619537E-2</v>
      </c>
      <c r="C128" s="60">
        <v>5.2893137266982013E-2</v>
      </c>
    </row>
    <row r="129" spans="1:3" x14ac:dyDescent="0.45">
      <c r="A129" s="60">
        <v>105</v>
      </c>
      <c r="B129" s="60">
        <v>-0.12730339930665421</v>
      </c>
      <c r="C129" s="60">
        <v>1.9255084282795584E-2</v>
      </c>
    </row>
    <row r="130" spans="1:3" x14ac:dyDescent="0.45">
      <c r="A130" s="60">
        <v>106</v>
      </c>
      <c r="B130" s="60">
        <v>-0.23922515113608914</v>
      </c>
      <c r="C130" s="60">
        <v>1.4845023728257606E-2</v>
      </c>
    </row>
    <row r="131" spans="1:3" x14ac:dyDescent="0.45">
      <c r="A131" s="60">
        <v>107</v>
      </c>
      <c r="B131" s="60">
        <v>-0.10338035506683674</v>
      </c>
      <c r="C131" s="60">
        <v>-4.4813190175578582E-2</v>
      </c>
    </row>
    <row r="132" spans="1:3" x14ac:dyDescent="0.45">
      <c r="A132" s="60">
        <v>108</v>
      </c>
      <c r="B132" s="60">
        <v>1.5055328993788501E-2</v>
      </c>
      <c r="C132" s="60">
        <v>-0.21928467205264021</v>
      </c>
    </row>
    <row r="133" spans="1:3" x14ac:dyDescent="0.45">
      <c r="A133" s="60">
        <v>109</v>
      </c>
      <c r="B133" s="60">
        <v>-0.11876810671093581</v>
      </c>
      <c r="C133" s="60">
        <v>2.0546782904020122E-2</v>
      </c>
    </row>
    <row r="134" spans="1:3" x14ac:dyDescent="0.45">
      <c r="A134" s="60">
        <v>110</v>
      </c>
      <c r="B134" s="60">
        <v>-0.15368997782773275</v>
      </c>
      <c r="C134" s="60">
        <v>-0.1194878974270579</v>
      </c>
    </row>
    <row r="135" spans="1:3" x14ac:dyDescent="0.45">
      <c r="A135" s="60">
        <v>111</v>
      </c>
      <c r="B135" s="60">
        <v>0.12580869715936269</v>
      </c>
      <c r="C135" s="60">
        <v>4.198687372153953E-3</v>
      </c>
    </row>
    <row r="136" spans="1:3" x14ac:dyDescent="0.45">
      <c r="A136" s="60">
        <v>112</v>
      </c>
      <c r="B136" s="60">
        <v>0.13805545634872393</v>
      </c>
      <c r="C136" s="60">
        <v>0.71214073146388768</v>
      </c>
    </row>
    <row r="137" spans="1:3" x14ac:dyDescent="0.45">
      <c r="A137" s="60">
        <v>113</v>
      </c>
      <c r="B137" s="60">
        <v>7.9612381477021127E-2</v>
      </c>
      <c r="C137" s="60">
        <v>-8.1246563930390245E-2</v>
      </c>
    </row>
    <row r="138" spans="1:3" x14ac:dyDescent="0.45">
      <c r="A138" s="60">
        <v>114</v>
      </c>
      <c r="B138" s="60">
        <v>3.9693193226779154E-3</v>
      </c>
      <c r="C138" s="60">
        <v>-6.8908048672427238E-2</v>
      </c>
    </row>
    <row r="139" spans="1:3" x14ac:dyDescent="0.45">
      <c r="A139" s="60">
        <v>115</v>
      </c>
      <c r="B139" s="60">
        <v>0.10973520380374405</v>
      </c>
      <c r="C139" s="60">
        <v>0.11834535879344582</v>
      </c>
    </row>
    <row r="140" spans="1:3" x14ac:dyDescent="0.45">
      <c r="A140" s="60">
        <v>116</v>
      </c>
      <c r="B140" s="60">
        <v>5.170276622565724E-2</v>
      </c>
      <c r="C140" s="60">
        <v>0.14194354278720406</v>
      </c>
    </row>
    <row r="141" spans="1:3" x14ac:dyDescent="0.45">
      <c r="A141" s="60">
        <v>117</v>
      </c>
      <c r="B141" s="60">
        <v>5.4856356565159942E-2</v>
      </c>
      <c r="C141" s="60">
        <v>-5.259120045012021E-2</v>
      </c>
    </row>
    <row r="142" spans="1:3" x14ac:dyDescent="0.45">
      <c r="A142" s="60">
        <v>118</v>
      </c>
      <c r="B142" s="60">
        <v>-2.444553594855399E-2</v>
      </c>
      <c r="C142" s="60">
        <v>5.7587383394625553E-2</v>
      </c>
    </row>
    <row r="143" spans="1:3" x14ac:dyDescent="0.45">
      <c r="A143" s="60">
        <v>119</v>
      </c>
      <c r="B143" s="60">
        <v>8.5892819039016396E-2</v>
      </c>
      <c r="C143" s="60">
        <v>0.11469697740335451</v>
      </c>
    </row>
    <row r="144" spans="1:3" x14ac:dyDescent="0.45">
      <c r="A144" s="60">
        <v>120</v>
      </c>
      <c r="B144" s="60">
        <v>2.9261679978357224E-2</v>
      </c>
      <c r="C144" s="60">
        <v>-6.0620556050825405E-2</v>
      </c>
    </row>
    <row r="145" spans="1:3" x14ac:dyDescent="0.45">
      <c r="A145" s="60">
        <v>121</v>
      </c>
      <c r="B145" s="60">
        <v>-4.9052538542901758E-2</v>
      </c>
      <c r="C145" s="60">
        <v>-2.1580078295003913E-2</v>
      </c>
    </row>
    <row r="146" spans="1:3" x14ac:dyDescent="0.45">
      <c r="A146" s="60">
        <v>122</v>
      </c>
      <c r="B146" s="60">
        <v>4.4556200019020067E-2</v>
      </c>
      <c r="C146" s="60">
        <v>-2.6156173528954021E-2</v>
      </c>
    </row>
    <row r="147" spans="1:3" x14ac:dyDescent="0.45">
      <c r="A147" s="60">
        <v>123</v>
      </c>
      <c r="B147" s="60">
        <v>8.782235706690758E-2</v>
      </c>
      <c r="C147" s="60">
        <v>-7.5594564587062457E-3</v>
      </c>
    </row>
    <row r="148" spans="1:3" x14ac:dyDescent="0.45">
      <c r="A148" s="60">
        <v>124</v>
      </c>
      <c r="B148" s="60">
        <v>2.482340306949592E-2</v>
      </c>
      <c r="C148" s="60">
        <v>9.7704232232775801E-2</v>
      </c>
    </row>
    <row r="149" spans="1:3" x14ac:dyDescent="0.45">
      <c r="A149" s="60">
        <v>125</v>
      </c>
      <c r="B149" s="60">
        <v>-0.11353816074058926</v>
      </c>
      <c r="C149" s="60">
        <v>-2.2111089806229306E-2</v>
      </c>
    </row>
    <row r="150" spans="1:3" x14ac:dyDescent="0.45">
      <c r="A150" s="60">
        <v>126</v>
      </c>
      <c r="B150" s="60">
        <v>-7.3308089881795754E-2</v>
      </c>
      <c r="C150" s="60">
        <v>6.8944741926620062E-2</v>
      </c>
    </row>
    <row r="151" spans="1:3" x14ac:dyDescent="0.45">
      <c r="A151" s="60">
        <v>127</v>
      </c>
      <c r="B151" s="60">
        <v>0.1020870118442993</v>
      </c>
      <c r="C151" s="60">
        <v>2.7283956057922137E-2</v>
      </c>
    </row>
    <row r="152" spans="1:3" x14ac:dyDescent="0.45">
      <c r="A152" s="60">
        <v>128</v>
      </c>
      <c r="B152" s="60">
        <v>-6.4154185648262627E-2</v>
      </c>
      <c r="C152" s="60">
        <v>-4.2833986086430603E-2</v>
      </c>
    </row>
    <row r="153" spans="1:3" x14ac:dyDescent="0.45">
      <c r="A153" s="60">
        <v>129</v>
      </c>
      <c r="B153" s="60">
        <v>0.12895058481953772</v>
      </c>
      <c r="C153" s="60">
        <v>-7.4899568756697107E-2</v>
      </c>
    </row>
    <row r="154" spans="1:3" x14ac:dyDescent="0.45">
      <c r="A154" s="60">
        <v>130</v>
      </c>
      <c r="B154" s="60">
        <v>5.6464480866085701E-2</v>
      </c>
      <c r="C154" s="60">
        <v>-7.0134395090977936E-2</v>
      </c>
    </row>
    <row r="155" spans="1:3" x14ac:dyDescent="0.45">
      <c r="A155" s="60">
        <v>131</v>
      </c>
      <c r="B155" s="60">
        <v>4.6112575601585468E-4</v>
      </c>
      <c r="C155" s="60">
        <v>4.6798143537536752E-2</v>
      </c>
    </row>
    <row r="156" spans="1:3" x14ac:dyDescent="0.45">
      <c r="A156" s="60">
        <v>132</v>
      </c>
      <c r="B156" s="60">
        <v>9.7136489605837373E-2</v>
      </c>
      <c r="C156" s="60">
        <v>-0.10419455592164935</v>
      </c>
    </row>
    <row r="157" spans="1:3" x14ac:dyDescent="0.45">
      <c r="A157" s="60">
        <v>133</v>
      </c>
      <c r="B157" s="60">
        <v>3.6115273687676364E-2</v>
      </c>
      <c r="C157" s="60">
        <v>-2.5522961785800616E-2</v>
      </c>
    </row>
    <row r="158" spans="1:3" x14ac:dyDescent="0.45">
      <c r="A158" s="60">
        <v>134</v>
      </c>
      <c r="B158" s="60">
        <v>4.9456755212722484E-2</v>
      </c>
      <c r="C158" s="60">
        <v>-4.1054795716937292E-2</v>
      </c>
    </row>
    <row r="159" spans="1:3" x14ac:dyDescent="0.45">
      <c r="A159" s="60">
        <v>135</v>
      </c>
      <c r="B159" s="60">
        <v>2.2865929818121859E-3</v>
      </c>
      <c r="C159" s="60">
        <v>3.504112595210554E-2</v>
      </c>
    </row>
    <row r="160" spans="1:3" x14ac:dyDescent="0.45">
      <c r="A160" s="60">
        <v>136</v>
      </c>
      <c r="B160" s="60">
        <v>4.458960954525884E-2</v>
      </c>
      <c r="C160" s="60">
        <v>4.1201209682391687E-2</v>
      </c>
    </row>
    <row r="161" spans="1:3" x14ac:dyDescent="0.45">
      <c r="A161" s="60">
        <v>137</v>
      </c>
      <c r="B161" s="60">
        <v>-1.5454510994843438E-2</v>
      </c>
      <c r="C161" s="60">
        <v>7.0948985580502805E-2</v>
      </c>
    </row>
    <row r="162" spans="1:3" x14ac:dyDescent="0.45">
      <c r="A162" s="60">
        <v>138</v>
      </c>
      <c r="B162" s="60">
        <v>-2.2257813478206528E-2</v>
      </c>
      <c r="C162" s="60">
        <v>2.4162317274730484E-2</v>
      </c>
    </row>
    <row r="163" spans="1:3" x14ac:dyDescent="0.45">
      <c r="A163" s="60">
        <v>139</v>
      </c>
      <c r="B163" s="60">
        <v>-2.685908408584604E-2</v>
      </c>
      <c r="C163" s="60">
        <v>-1.7726570829210628E-3</v>
      </c>
    </row>
    <row r="164" spans="1:3" x14ac:dyDescent="0.45">
      <c r="A164" s="60">
        <v>140</v>
      </c>
      <c r="B164" s="60">
        <v>-7.7349203005724246E-2</v>
      </c>
      <c r="C164" s="60">
        <v>7.0737441398561876E-2</v>
      </c>
    </row>
    <row r="165" spans="1:3" x14ac:dyDescent="0.45">
      <c r="A165" s="60">
        <v>141</v>
      </c>
      <c r="B165" s="60">
        <v>-9.8750349800069179E-2</v>
      </c>
      <c r="C165" s="60">
        <v>1.9809357067634842E-3</v>
      </c>
    </row>
    <row r="166" spans="1:3" x14ac:dyDescent="0.45">
      <c r="A166" s="60">
        <v>142</v>
      </c>
      <c r="B166" s="60">
        <v>0.15795774500380852</v>
      </c>
      <c r="C166" s="60">
        <v>-3.0580133285192129E-2</v>
      </c>
    </row>
    <row r="167" spans="1:3" x14ac:dyDescent="0.45">
      <c r="A167" s="60">
        <v>143</v>
      </c>
      <c r="B167" s="60">
        <v>-3.3436993722231632E-3</v>
      </c>
      <c r="C167" s="60">
        <v>-4.3682783207240519E-2</v>
      </c>
    </row>
    <row r="168" spans="1:3" x14ac:dyDescent="0.45">
      <c r="A168" s="60">
        <v>144</v>
      </c>
      <c r="B168" s="60">
        <v>1.6096388629616702E-2</v>
      </c>
      <c r="C168" s="60">
        <v>-3.4214686522320452E-2</v>
      </c>
    </row>
    <row r="169" spans="1:3" x14ac:dyDescent="0.45">
      <c r="A169" s="60">
        <v>145</v>
      </c>
      <c r="B169" s="60">
        <v>6.6205495541222903E-2</v>
      </c>
      <c r="C169" s="60">
        <v>-3.266825614026192E-3</v>
      </c>
    </row>
    <row r="170" spans="1:3" x14ac:dyDescent="0.45">
      <c r="A170" s="60">
        <v>146</v>
      </c>
      <c r="B170" s="60">
        <v>6.1852193442942738E-2</v>
      </c>
      <c r="C170" s="60">
        <v>-3.142386028979989E-3</v>
      </c>
    </row>
    <row r="171" spans="1:3" x14ac:dyDescent="0.45">
      <c r="A171" s="60">
        <v>147</v>
      </c>
      <c r="B171" s="60">
        <v>4.8623478579168697E-2</v>
      </c>
      <c r="C171" s="60">
        <v>4.5278336449572465E-2</v>
      </c>
    </row>
    <row r="172" spans="1:3" x14ac:dyDescent="0.45">
      <c r="A172" s="60">
        <v>148</v>
      </c>
      <c r="B172" s="60">
        <v>-6.9152957044179182E-3</v>
      </c>
      <c r="C172" s="60">
        <v>4.7464201253181251E-2</v>
      </c>
    </row>
    <row r="173" spans="1:3" x14ac:dyDescent="0.45">
      <c r="A173" s="60">
        <v>149</v>
      </c>
      <c r="B173" s="60">
        <v>-8.5813734114337764E-2</v>
      </c>
      <c r="C173" s="60">
        <v>1.6201202521379035E-2</v>
      </c>
    </row>
    <row r="174" spans="1:3" x14ac:dyDescent="0.45">
      <c r="A174" s="60">
        <v>150</v>
      </c>
      <c r="B174" s="60">
        <v>6.0372558972425383E-2</v>
      </c>
      <c r="C174" s="60">
        <v>-1.7818160435444826E-2</v>
      </c>
    </row>
    <row r="175" spans="1:3" x14ac:dyDescent="0.45">
      <c r="A175" s="60">
        <v>151</v>
      </c>
      <c r="B175" s="60">
        <v>2.1803071483067833E-2</v>
      </c>
      <c r="C175" s="60">
        <v>-3.0476076712356442E-2</v>
      </c>
    </row>
    <row r="176" spans="1:3" x14ac:dyDescent="0.45">
      <c r="A176" s="60">
        <v>152</v>
      </c>
      <c r="B176" s="60">
        <v>3.2052411876426157E-2</v>
      </c>
      <c r="C176" s="60">
        <v>-1.847880618495968E-2</v>
      </c>
    </row>
    <row r="177" spans="1:3" x14ac:dyDescent="0.45">
      <c r="A177" s="60">
        <v>153</v>
      </c>
      <c r="B177" s="60">
        <v>3.8437979867390989E-2</v>
      </c>
      <c r="C177" s="60">
        <v>-6.3229418391372305E-2</v>
      </c>
    </row>
    <row r="178" spans="1:3" x14ac:dyDescent="0.45">
      <c r="A178" s="60">
        <v>154</v>
      </c>
      <c r="B178" s="60">
        <v>-2.4520497320140555E-2</v>
      </c>
      <c r="C178" s="60">
        <v>8.7846127012106041E-3</v>
      </c>
    </row>
    <row r="179" spans="1:3" x14ac:dyDescent="0.45">
      <c r="A179" s="60">
        <v>155</v>
      </c>
      <c r="B179" s="60">
        <v>7.86819967255371E-3</v>
      </c>
      <c r="C179" s="60">
        <v>-5.6884371206707609E-3</v>
      </c>
    </row>
    <row r="180" spans="1:3" x14ac:dyDescent="0.45">
      <c r="A180" s="60">
        <v>156</v>
      </c>
      <c r="B180" s="60">
        <v>1.3930129614751518E-2</v>
      </c>
      <c r="C180" s="60">
        <v>1.4276637461727597E-2</v>
      </c>
    </row>
    <row r="181" spans="1:3" x14ac:dyDescent="0.45">
      <c r="A181" s="60">
        <v>157</v>
      </c>
      <c r="B181" s="60">
        <v>7.594836935754494E-2</v>
      </c>
      <c r="C181" s="60">
        <v>-5.2868617708959779E-2</v>
      </c>
    </row>
    <row r="182" spans="1:3" x14ac:dyDescent="0.45">
      <c r="A182" s="60">
        <v>158</v>
      </c>
      <c r="B182" s="60">
        <v>1.960478566021822E-2</v>
      </c>
      <c r="C182" s="60">
        <v>4.0795063539048659E-2</v>
      </c>
    </row>
    <row r="183" spans="1:3" x14ac:dyDescent="0.45">
      <c r="A183" s="60">
        <v>159</v>
      </c>
      <c r="B183" s="60">
        <v>5.5270257690203037E-2</v>
      </c>
      <c r="C183" s="60">
        <v>3.0093316959037941E-2</v>
      </c>
    </row>
    <row r="184" spans="1:3" x14ac:dyDescent="0.45">
      <c r="A184" s="60">
        <v>160</v>
      </c>
      <c r="B184" s="60">
        <v>2.9700591021349056E-2</v>
      </c>
      <c r="C184" s="60">
        <v>-1.5668228815011315E-2</v>
      </c>
    </row>
    <row r="185" spans="1:3" x14ac:dyDescent="0.45">
      <c r="A185" s="60">
        <v>161</v>
      </c>
      <c r="B185" s="60">
        <v>3.3553443913862377E-2</v>
      </c>
      <c r="C185" s="60">
        <v>7.6404709568799981E-2</v>
      </c>
    </row>
    <row r="186" spans="1:3" x14ac:dyDescent="0.45">
      <c r="A186" s="60">
        <v>162</v>
      </c>
      <c r="B186" s="60">
        <v>-1.7609540208463205E-2</v>
      </c>
      <c r="C186" s="60">
        <v>5.0200047452184388E-3</v>
      </c>
    </row>
    <row r="187" spans="1:3" x14ac:dyDescent="0.45">
      <c r="A187" s="60">
        <v>163</v>
      </c>
      <c r="B187" s="60">
        <v>7.4602419637645453E-2</v>
      </c>
      <c r="C187" s="60">
        <v>-8.7878290725271521E-2</v>
      </c>
    </row>
    <row r="188" spans="1:3" x14ac:dyDescent="0.45">
      <c r="A188" s="60">
        <v>164</v>
      </c>
      <c r="B188" s="60">
        <v>-4.0909910719626061E-2</v>
      </c>
      <c r="C188" s="60">
        <v>1.8636142699731722E-2</v>
      </c>
    </row>
    <row r="189" spans="1:3" x14ac:dyDescent="0.45">
      <c r="A189" s="60">
        <v>165</v>
      </c>
      <c r="B189" s="60">
        <v>4.6431105071788173E-2</v>
      </c>
      <c r="C189" s="60">
        <v>3.7539914654662748E-3</v>
      </c>
    </row>
    <row r="190" spans="1:3" x14ac:dyDescent="0.45">
      <c r="A190" s="60">
        <v>166</v>
      </c>
      <c r="B190" s="60">
        <v>6.7630122604714876E-2</v>
      </c>
      <c r="C190" s="60">
        <v>1.5485305504159802E-2</v>
      </c>
    </row>
    <row r="191" spans="1:3" x14ac:dyDescent="0.45">
      <c r="A191" s="60">
        <v>167</v>
      </c>
      <c r="B191" s="60">
        <v>4.3939900479644162E-2</v>
      </c>
      <c r="C191" s="60">
        <v>8.0883846771783383E-3</v>
      </c>
    </row>
    <row r="192" spans="1:3" x14ac:dyDescent="0.45">
      <c r="A192" s="60">
        <v>168</v>
      </c>
      <c r="B192" s="60">
        <v>3.7522537455869781E-2</v>
      </c>
      <c r="C192" s="60">
        <v>1.9877931233226252E-2</v>
      </c>
    </row>
    <row r="193" spans="1:3" x14ac:dyDescent="0.45">
      <c r="A193" s="60">
        <v>169</v>
      </c>
      <c r="B193" s="60">
        <v>-4.7038645680410274E-2</v>
      </c>
      <c r="C193" s="60">
        <v>-1.5928544410680923E-2</v>
      </c>
    </row>
    <row r="194" spans="1:3" x14ac:dyDescent="0.45">
      <c r="A194" s="60">
        <v>170</v>
      </c>
      <c r="B194" s="60">
        <v>6.5515084353206576E-2</v>
      </c>
      <c r="C194" s="60">
        <v>1.0843397589609061E-2</v>
      </c>
    </row>
    <row r="195" spans="1:3" x14ac:dyDescent="0.45">
      <c r="A195" s="60">
        <v>171</v>
      </c>
      <c r="B195" s="60">
        <v>1.3759352668231492E-2</v>
      </c>
      <c r="C195" s="60">
        <v>-2.7495207432137483E-2</v>
      </c>
    </row>
    <row r="196" spans="1:3" x14ac:dyDescent="0.45">
      <c r="A196" s="60">
        <v>172</v>
      </c>
      <c r="B196" s="60">
        <v>1.2737092714877586E-2</v>
      </c>
      <c r="C196" s="60">
        <v>-4.1641131214963475E-2</v>
      </c>
    </row>
    <row r="197" spans="1:3" x14ac:dyDescent="0.45">
      <c r="A197" s="60">
        <v>173</v>
      </c>
      <c r="B197" s="60">
        <v>3.394792694331384E-2</v>
      </c>
      <c r="C197" s="60">
        <v>1.5225310749273406E-2</v>
      </c>
    </row>
    <row r="198" spans="1:3" x14ac:dyDescent="0.45">
      <c r="A198" s="60">
        <v>174</v>
      </c>
      <c r="B198" s="60">
        <v>3.111550157811149E-2</v>
      </c>
      <c r="C198" s="60">
        <v>5.6820120279179563E-3</v>
      </c>
    </row>
    <row r="199" spans="1:3" x14ac:dyDescent="0.45">
      <c r="A199" s="60">
        <v>175</v>
      </c>
      <c r="B199" s="60">
        <v>-1.7700883344446684E-2</v>
      </c>
      <c r="C199" s="60">
        <v>-5.4739140759095709E-2</v>
      </c>
    </row>
    <row r="200" spans="1:3" x14ac:dyDescent="0.45">
      <c r="A200" s="60">
        <v>176</v>
      </c>
      <c r="B200" s="60">
        <v>5.7726925573965415E-2</v>
      </c>
      <c r="C200" s="60">
        <v>-3.7332829074813667E-2</v>
      </c>
    </row>
    <row r="201" spans="1:3" x14ac:dyDescent="0.45">
      <c r="A201" s="60">
        <v>177</v>
      </c>
      <c r="B201" s="60">
        <v>-1.830972999590964E-2</v>
      </c>
      <c r="C201" s="60">
        <v>-4.1525280762302261E-3</v>
      </c>
    </row>
    <row r="202" spans="1:3" x14ac:dyDescent="0.45">
      <c r="A202" s="60">
        <v>178</v>
      </c>
      <c r="B202" s="60">
        <v>3.706531730249632E-2</v>
      </c>
      <c r="C202" s="60">
        <v>-9.5515749733121914E-3</v>
      </c>
    </row>
    <row r="203" spans="1:3" x14ac:dyDescent="0.45">
      <c r="A203" s="60">
        <v>179</v>
      </c>
      <c r="B203" s="60">
        <v>3.8970679093240465E-2</v>
      </c>
      <c r="C203" s="60">
        <v>-8.4669891045002672E-3</v>
      </c>
    </row>
    <row r="204" spans="1:3" x14ac:dyDescent="0.45">
      <c r="A204" s="60">
        <v>180</v>
      </c>
      <c r="B204" s="60">
        <v>-2.1229823369647779E-3</v>
      </c>
      <c r="C204" s="60">
        <v>8.8064420645693649E-3</v>
      </c>
    </row>
    <row r="205" spans="1:3" x14ac:dyDescent="0.45">
      <c r="A205" s="60">
        <v>181</v>
      </c>
      <c r="B205" s="60">
        <v>-4.0530095633542582E-2</v>
      </c>
      <c r="C205" s="60">
        <v>-9.2233291216809524E-2</v>
      </c>
    </row>
    <row r="206" spans="1:3" x14ac:dyDescent="0.45">
      <c r="A206" s="60">
        <v>182</v>
      </c>
      <c r="B206" s="60">
        <v>8.23934820205805E-2</v>
      </c>
      <c r="C206" s="60">
        <v>-6.828179718457672E-2</v>
      </c>
    </row>
    <row r="207" spans="1:3" x14ac:dyDescent="0.45">
      <c r="A207" s="60">
        <v>183</v>
      </c>
      <c r="B207" s="60">
        <v>-2.1013886679692402E-2</v>
      </c>
      <c r="C207" s="60">
        <v>-2.1540524436702006E-2</v>
      </c>
    </row>
    <row r="208" spans="1:3" x14ac:dyDescent="0.45">
      <c r="A208" s="60">
        <v>184</v>
      </c>
      <c r="B208" s="60">
        <v>1.6067385356415421E-2</v>
      </c>
      <c r="C208" s="60">
        <v>-2.1347029970699628E-2</v>
      </c>
    </row>
    <row r="209" spans="1:3" x14ac:dyDescent="0.45">
      <c r="A209" s="60">
        <v>185</v>
      </c>
      <c r="B209" s="60">
        <v>1.8885909461563988E-2</v>
      </c>
      <c r="C209" s="60">
        <v>1.0406511601885656E-2</v>
      </c>
    </row>
    <row r="210" spans="1:3" x14ac:dyDescent="0.45">
      <c r="A210" s="60">
        <v>186</v>
      </c>
      <c r="B210" s="60">
        <v>-2.617336264959157E-2</v>
      </c>
      <c r="C210" s="60">
        <v>1.0689244767896205E-3</v>
      </c>
    </row>
    <row r="211" spans="1:3" x14ac:dyDescent="0.45">
      <c r="A211" s="60">
        <v>187</v>
      </c>
      <c r="B211" s="60">
        <v>3.210532399659842E-2</v>
      </c>
      <c r="C211" s="60">
        <v>-4.9827448232957691E-2</v>
      </c>
    </row>
    <row r="212" spans="1:3" x14ac:dyDescent="0.45">
      <c r="A212" s="60">
        <v>188</v>
      </c>
      <c r="B212" s="60">
        <v>-8.5689905887867138E-2</v>
      </c>
      <c r="C212" s="60">
        <v>9.4308802169098982E-2</v>
      </c>
    </row>
    <row r="213" spans="1:3" x14ac:dyDescent="0.45">
      <c r="A213" s="60">
        <v>189</v>
      </c>
      <c r="B213" s="60">
        <v>-3.3941627725601692E-2</v>
      </c>
      <c r="C213" s="60">
        <v>1.6576480076321842E-4</v>
      </c>
    </row>
    <row r="214" spans="1:3" x14ac:dyDescent="0.45">
      <c r="A214" s="60">
        <v>190</v>
      </c>
      <c r="B214" s="60">
        <v>0.12257188066797368</v>
      </c>
      <c r="C214" s="60">
        <v>-0.13432449111608985</v>
      </c>
    </row>
    <row r="215" spans="1:3" x14ac:dyDescent="0.45">
      <c r="A215" s="60">
        <v>191</v>
      </c>
      <c r="B215" s="60">
        <v>4.4828633014473845E-3</v>
      </c>
      <c r="C215" s="60">
        <v>-2.2994935318461609E-2</v>
      </c>
    </row>
    <row r="216" spans="1:3" x14ac:dyDescent="0.45">
      <c r="A216" s="60">
        <v>192</v>
      </c>
      <c r="B216" s="60">
        <v>-2.1444046475346059E-2</v>
      </c>
      <c r="C216" s="60">
        <v>-7.9210684975666266E-3</v>
      </c>
    </row>
    <row r="217" spans="1:3" x14ac:dyDescent="0.45">
      <c r="A217" s="60">
        <v>193</v>
      </c>
      <c r="B217" s="60">
        <v>-6.897358883812188E-2</v>
      </c>
      <c r="C217" s="60">
        <v>-0.16201226877632771</v>
      </c>
    </row>
    <row r="218" spans="1:3" x14ac:dyDescent="0.45">
      <c r="A218" s="60">
        <v>194</v>
      </c>
      <c r="B218" s="60">
        <v>-2.3705781737964624E-3</v>
      </c>
      <c r="C218" s="60">
        <v>4.5537663679988905E-2</v>
      </c>
    </row>
    <row r="219" spans="1:3" x14ac:dyDescent="0.45">
      <c r="A219" s="60">
        <v>195</v>
      </c>
      <c r="B219" s="60">
        <v>9.794615351084783E-2</v>
      </c>
      <c r="C219" s="60">
        <v>6.5261442149796428E-3</v>
      </c>
    </row>
    <row r="220" spans="1:3" x14ac:dyDescent="0.45">
      <c r="A220" s="60">
        <v>196</v>
      </c>
      <c r="B220" s="60">
        <v>7.4906178415661273E-3</v>
      </c>
      <c r="C220" s="60">
        <v>5.7952680610957513E-2</v>
      </c>
    </row>
    <row r="221" spans="1:3" x14ac:dyDescent="0.45">
      <c r="A221" s="60">
        <v>197</v>
      </c>
      <c r="B221" s="60">
        <v>2.5500951295208924E-2</v>
      </c>
      <c r="C221" s="60">
        <v>-1.5816317356797879E-2</v>
      </c>
    </row>
    <row r="222" spans="1:3" x14ac:dyDescent="0.45">
      <c r="A222" s="60">
        <v>198</v>
      </c>
      <c r="B222" s="60">
        <v>4.8848558174527127E-3</v>
      </c>
      <c r="C222" s="60">
        <v>-8.1144010989481985E-2</v>
      </c>
    </row>
    <row r="223" spans="1:3" x14ac:dyDescent="0.45">
      <c r="A223" s="60">
        <v>199</v>
      </c>
      <c r="B223" s="60">
        <v>5.4479404844770887E-2</v>
      </c>
      <c r="C223" s="60">
        <v>1.1506264946308867E-2</v>
      </c>
    </row>
    <row r="224" spans="1:3" x14ac:dyDescent="0.45">
      <c r="A224" s="60">
        <v>200</v>
      </c>
      <c r="B224" s="60">
        <v>1.8022933988878945E-3</v>
      </c>
      <c r="C224" s="60">
        <v>1.5322938109767158E-2</v>
      </c>
    </row>
    <row r="225" spans="1:3" x14ac:dyDescent="0.45">
      <c r="A225" s="60">
        <v>201</v>
      </c>
      <c r="B225" s="60">
        <v>1.7924608815823376E-3</v>
      </c>
      <c r="C225" s="60">
        <v>-2.5517041704579642E-2</v>
      </c>
    </row>
    <row r="226" spans="1:3" x14ac:dyDescent="0.45">
      <c r="A226" s="60">
        <v>202</v>
      </c>
      <c r="B226" s="60">
        <v>-2.4274391804677185E-2</v>
      </c>
      <c r="C226" s="60">
        <v>6.1163642771256681E-2</v>
      </c>
    </row>
    <row r="227" spans="1:3" x14ac:dyDescent="0.45">
      <c r="A227" s="60">
        <v>203</v>
      </c>
      <c r="B227" s="60">
        <v>5.2247715450283921E-2</v>
      </c>
      <c r="C227" s="60">
        <v>3.7448444171338677E-2</v>
      </c>
    </row>
    <row r="228" spans="1:3" x14ac:dyDescent="0.45">
      <c r="A228" s="60">
        <v>204</v>
      </c>
      <c r="B228" s="60">
        <v>2.9328701184746911E-2</v>
      </c>
      <c r="C228" s="60">
        <v>-1.43594655394403E-3</v>
      </c>
    </row>
    <row r="229" spans="1:3" x14ac:dyDescent="0.45">
      <c r="A229" s="60">
        <v>205</v>
      </c>
      <c r="B229" s="60">
        <v>2.8876143958681471E-2</v>
      </c>
      <c r="C229" s="60">
        <v>1.7461449853321785E-3</v>
      </c>
    </row>
    <row r="230" spans="1:3" x14ac:dyDescent="0.45">
      <c r="A230" s="60">
        <v>206</v>
      </c>
      <c r="B230" s="60">
        <v>5.6489033557127755E-2</v>
      </c>
      <c r="C230" s="60">
        <v>-4.2718486412581178E-3</v>
      </c>
    </row>
    <row r="231" spans="1:3" x14ac:dyDescent="0.45">
      <c r="A231" s="60">
        <v>207</v>
      </c>
      <c r="B231" s="60">
        <v>2.4650714462736258E-3</v>
      </c>
      <c r="C231" s="60">
        <v>-1.4947834840451559E-2</v>
      </c>
    </row>
    <row r="232" spans="1:3" x14ac:dyDescent="0.45">
      <c r="A232" s="60">
        <v>208</v>
      </c>
      <c r="B232" s="60">
        <v>1.5953516340050787E-2</v>
      </c>
      <c r="C232" s="60">
        <v>-1.4850432614965475E-2</v>
      </c>
    </row>
    <row r="233" spans="1:3" x14ac:dyDescent="0.45">
      <c r="A233" s="60">
        <v>209</v>
      </c>
      <c r="B233" s="60">
        <v>1.9400635262764705E-2</v>
      </c>
      <c r="C233" s="60">
        <v>-4.5304433557028324E-2</v>
      </c>
    </row>
    <row r="234" spans="1:3" x14ac:dyDescent="0.45">
      <c r="A234" s="60">
        <v>210</v>
      </c>
      <c r="B234" s="60">
        <v>9.6208946174791941E-3</v>
      </c>
      <c r="C234" s="60">
        <v>8.4441546552453062E-2</v>
      </c>
    </row>
    <row r="235" spans="1:3" x14ac:dyDescent="0.45">
      <c r="A235" s="60">
        <v>211</v>
      </c>
      <c r="B235" s="60">
        <v>3.0303313473295616E-2</v>
      </c>
      <c r="C235" s="60">
        <v>-1.9442916067147688E-2</v>
      </c>
    </row>
    <row r="236" spans="1:3" x14ac:dyDescent="0.45">
      <c r="A236" s="60">
        <v>212</v>
      </c>
      <c r="B236" s="60">
        <v>3.4814957498063375E-3</v>
      </c>
      <c r="C236" s="60">
        <v>9.6975041426552548E-3</v>
      </c>
    </row>
    <row r="237" spans="1:3" x14ac:dyDescent="0.45">
      <c r="A237" s="60">
        <v>213</v>
      </c>
      <c r="B237" s="60">
        <v>3.0285414159541973E-2</v>
      </c>
      <c r="C237" s="60">
        <v>1.9495156674449662E-2</v>
      </c>
    </row>
    <row r="238" spans="1:3" x14ac:dyDescent="0.45">
      <c r="A238" s="60">
        <v>214</v>
      </c>
      <c r="B238" s="60">
        <v>3.4364418256397786E-2</v>
      </c>
      <c r="C238" s="60">
        <v>2.0680143469110929E-2</v>
      </c>
    </row>
    <row r="239" spans="1:3" x14ac:dyDescent="0.45">
      <c r="A239" s="60">
        <v>215</v>
      </c>
      <c r="B239" s="60">
        <v>7.7585317380983697E-3</v>
      </c>
      <c r="C239" s="60">
        <v>1.8092762630630699E-2</v>
      </c>
    </row>
    <row r="240" spans="1:3" x14ac:dyDescent="0.45">
      <c r="A240" s="60">
        <v>216</v>
      </c>
      <c r="B240" s="60">
        <v>5.1451080657042611E-2</v>
      </c>
      <c r="C240" s="60">
        <v>-3.6176157170108691E-2</v>
      </c>
    </row>
    <row r="241" spans="1:3" x14ac:dyDescent="0.45">
      <c r="A241" s="60">
        <v>217</v>
      </c>
      <c r="B241" s="60">
        <v>8.2576362154304167E-2</v>
      </c>
      <c r="C241" s="60">
        <v>-8.2845028000329154E-2</v>
      </c>
    </row>
    <row r="242" spans="1:3" x14ac:dyDescent="0.45">
      <c r="A242" s="60">
        <v>218</v>
      </c>
      <c r="B242" s="60">
        <v>-5.3674541148385324E-2</v>
      </c>
      <c r="C242" s="60">
        <v>3.6813237951938159E-2</v>
      </c>
    </row>
    <row r="243" spans="1:3" x14ac:dyDescent="0.45">
      <c r="A243" s="60">
        <v>219</v>
      </c>
      <c r="B243" s="60">
        <v>-3.6575790584537832E-2</v>
      </c>
      <c r="C243" s="60">
        <v>-8.2209905552034918E-3</v>
      </c>
    </row>
    <row r="244" spans="1:3" x14ac:dyDescent="0.45">
      <c r="A244" s="60">
        <v>220</v>
      </c>
      <c r="B244" s="60">
        <v>5.6946817148466515E-3</v>
      </c>
      <c r="C244" s="60">
        <v>5.1479256929703412E-2</v>
      </c>
    </row>
    <row r="245" spans="1:3" x14ac:dyDescent="0.45">
      <c r="A245" s="60">
        <v>221</v>
      </c>
      <c r="B245" s="60">
        <v>3.2593507840897248E-2</v>
      </c>
      <c r="C245" s="60">
        <v>-3.4963398185051224E-2</v>
      </c>
    </row>
    <row r="246" spans="1:3" x14ac:dyDescent="0.45">
      <c r="A246" s="60">
        <v>222</v>
      </c>
      <c r="B246" s="60">
        <v>8.5653144078274603E-3</v>
      </c>
      <c r="C246" s="60">
        <v>-1.3200546592725664E-2</v>
      </c>
    </row>
    <row r="247" spans="1:3" x14ac:dyDescent="0.45">
      <c r="A247" s="60">
        <v>223</v>
      </c>
      <c r="B247" s="60">
        <v>5.3089742525071981E-2</v>
      </c>
      <c r="C247" s="60">
        <v>-3.9212850049737194E-2</v>
      </c>
    </row>
    <row r="248" spans="1:3" x14ac:dyDescent="0.45">
      <c r="A248" s="60">
        <v>224</v>
      </c>
      <c r="B248" s="60">
        <v>4.4770064236749341E-2</v>
      </c>
      <c r="C248" s="60">
        <v>2.2273035051787335E-2</v>
      </c>
    </row>
    <row r="249" spans="1:3" x14ac:dyDescent="0.45">
      <c r="A249" s="60">
        <v>225</v>
      </c>
      <c r="B249" s="60">
        <v>7.5071455367571888E-3</v>
      </c>
      <c r="C249" s="60">
        <v>-4.4699015007131108E-3</v>
      </c>
    </row>
    <row r="250" spans="1:3" x14ac:dyDescent="0.45">
      <c r="A250" s="60">
        <v>226</v>
      </c>
      <c r="B250" s="60">
        <v>-9.8046684311983948E-2</v>
      </c>
      <c r="C250" s="60">
        <v>6.0863250164986921E-2</v>
      </c>
    </row>
    <row r="251" spans="1:3" x14ac:dyDescent="0.45">
      <c r="A251" s="60">
        <v>227</v>
      </c>
      <c r="B251" s="60">
        <v>2.6671073985417855E-2</v>
      </c>
      <c r="C251" s="60">
        <v>6.8196187627185378E-2</v>
      </c>
    </row>
    <row r="252" spans="1:3" ht="17.5" thickBot="1" x14ac:dyDescent="0.5">
      <c r="A252" s="61">
        <v>228</v>
      </c>
      <c r="B252" s="61">
        <v>-0.13019090960190219</v>
      </c>
      <c r="C252" s="61">
        <v>-2.2759310702136243E-2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CF61-704A-4E9E-AAD2-9001AAD90203}">
  <dimension ref="A1:I252"/>
  <sheetViews>
    <sheetView workbookViewId="0">
      <selection activeCell="E18" sqref="E18"/>
    </sheetView>
  </sheetViews>
  <sheetFormatPr defaultRowHeight="17" x14ac:dyDescent="0.45"/>
  <sheetData>
    <row r="1" spans="1:9" x14ac:dyDescent="0.45">
      <c r="A1" t="s">
        <v>68</v>
      </c>
    </row>
    <row r="2" spans="1:9" ht="17.5" thickBot="1" x14ac:dyDescent="0.5"/>
    <row r="3" spans="1:9" x14ac:dyDescent="0.45">
      <c r="A3" s="63" t="s">
        <v>69</v>
      </c>
      <c r="B3" s="63"/>
    </row>
    <row r="4" spans="1:9" x14ac:dyDescent="0.45">
      <c r="A4" s="60" t="s">
        <v>70</v>
      </c>
      <c r="B4" s="60">
        <v>0.58439239529097076</v>
      </c>
    </row>
    <row r="5" spans="1:9" x14ac:dyDescent="0.45">
      <c r="A5" s="60" t="s">
        <v>71</v>
      </c>
      <c r="B5" s="60">
        <v>0.34151447167391819</v>
      </c>
    </row>
    <row r="6" spans="1:9" x14ac:dyDescent="0.45">
      <c r="A6" s="60" t="s">
        <v>72</v>
      </c>
      <c r="B6" s="60">
        <v>0.33860081889371429</v>
      </c>
    </row>
    <row r="7" spans="1:9" x14ac:dyDescent="0.45">
      <c r="A7" s="60" t="s">
        <v>73</v>
      </c>
      <c r="B7" s="60">
        <v>4.6676498682479743E-2</v>
      </c>
    </row>
    <row r="8" spans="1:9" ht="17.5" thickBot="1" x14ac:dyDescent="0.5">
      <c r="A8" s="61" t="s">
        <v>74</v>
      </c>
      <c r="B8" s="61">
        <v>228</v>
      </c>
    </row>
    <row r="10" spans="1:9" ht="17.5" thickBot="1" x14ac:dyDescent="0.5">
      <c r="A10" t="s">
        <v>75</v>
      </c>
    </row>
    <row r="11" spans="1:9" x14ac:dyDescent="0.45">
      <c r="A11" s="62"/>
      <c r="B11" s="62" t="s">
        <v>80</v>
      </c>
      <c r="C11" s="62" t="s">
        <v>81</v>
      </c>
      <c r="D11" s="62" t="s">
        <v>82</v>
      </c>
      <c r="E11" s="62" t="s">
        <v>83</v>
      </c>
      <c r="F11" s="62" t="s">
        <v>84</v>
      </c>
    </row>
    <row r="12" spans="1:9" x14ac:dyDescent="0.45">
      <c r="A12" s="60" t="s">
        <v>76</v>
      </c>
      <c r="B12" s="60">
        <v>1</v>
      </c>
      <c r="C12" s="60">
        <v>0.2553688132186982</v>
      </c>
      <c r="D12" s="60">
        <v>0.2553688132186982</v>
      </c>
      <c r="E12" s="60">
        <v>117.21179475957271</v>
      </c>
      <c r="F12" s="60">
        <v>2.8172576307454617E-22</v>
      </c>
    </row>
    <row r="13" spans="1:9" x14ac:dyDescent="0.45">
      <c r="A13" s="60" t="s">
        <v>77</v>
      </c>
      <c r="B13" s="60">
        <v>226</v>
      </c>
      <c r="C13" s="60">
        <v>0.49238518961175048</v>
      </c>
      <c r="D13" s="60">
        <v>2.1786955292555331E-3</v>
      </c>
      <c r="E13" s="60"/>
      <c r="F13" s="60"/>
    </row>
    <row r="14" spans="1:9" ht="17.5" thickBot="1" x14ac:dyDescent="0.5">
      <c r="A14" s="61" t="s">
        <v>78</v>
      </c>
      <c r="B14" s="61">
        <v>227</v>
      </c>
      <c r="C14" s="61">
        <v>0.74775400283044868</v>
      </c>
      <c r="D14" s="61"/>
      <c r="E14" s="61"/>
      <c r="F14" s="61"/>
    </row>
    <row r="15" spans="1:9" ht="17.5" thickBot="1" x14ac:dyDescent="0.5"/>
    <row r="16" spans="1:9" x14ac:dyDescent="0.45">
      <c r="A16" s="62"/>
      <c r="B16" s="62" t="s">
        <v>85</v>
      </c>
      <c r="C16" s="62" t="s">
        <v>73</v>
      </c>
      <c r="D16" s="62" t="s">
        <v>86</v>
      </c>
      <c r="E16" s="62" t="s">
        <v>87</v>
      </c>
      <c r="F16" s="62" t="s">
        <v>88</v>
      </c>
      <c r="G16" s="62" t="s">
        <v>89</v>
      </c>
      <c r="H16" s="62" t="s">
        <v>90</v>
      </c>
      <c r="I16" s="62" t="s">
        <v>91</v>
      </c>
    </row>
    <row r="17" spans="1:9" x14ac:dyDescent="0.45">
      <c r="A17" s="60" t="s">
        <v>79</v>
      </c>
      <c r="B17" s="60">
        <v>7.14009543258256E-3</v>
      </c>
      <c r="C17" s="60">
        <v>3.0943721293743014E-3</v>
      </c>
      <c r="D17" s="60">
        <v>2.3074456251731834</v>
      </c>
      <c r="E17" s="60">
        <v>2.1934809696970287E-2</v>
      </c>
      <c r="F17" s="60">
        <v>1.0425848907444244E-3</v>
      </c>
      <c r="G17" s="60">
        <v>1.3237605974420696E-2</v>
      </c>
      <c r="H17" s="60">
        <v>1.0425848907444244E-3</v>
      </c>
      <c r="I17" s="60">
        <v>1.3237605974420696E-2</v>
      </c>
    </row>
    <row r="18" spans="1:9" ht="17.5" thickBot="1" x14ac:dyDescent="0.5">
      <c r="A18" s="61" t="s">
        <v>40</v>
      </c>
      <c r="B18" s="61">
        <v>0.79622225747542641</v>
      </c>
      <c r="C18" s="61">
        <v>7.3544238522922412E-2</v>
      </c>
      <c r="D18" s="61">
        <v>10.826439616031355</v>
      </c>
      <c r="E18" s="61">
        <v>2.8172576307450982E-22</v>
      </c>
      <c r="F18" s="61">
        <v>0.6513021409102433</v>
      </c>
      <c r="G18" s="61">
        <v>0.94114237404060952</v>
      </c>
      <c r="H18" s="61">
        <v>0.6513021409102433</v>
      </c>
      <c r="I18" s="61">
        <v>0.94114237404060952</v>
      </c>
    </row>
    <row r="22" spans="1:9" x14ac:dyDescent="0.45">
      <c r="A22" t="s">
        <v>92</v>
      </c>
    </row>
    <row r="23" spans="1:9" ht="17.5" thickBot="1" x14ac:dyDescent="0.5"/>
    <row r="24" spans="1:9" x14ac:dyDescent="0.45">
      <c r="A24" s="62" t="s">
        <v>74</v>
      </c>
      <c r="B24" s="62" t="s">
        <v>94</v>
      </c>
      <c r="C24" s="62" t="s">
        <v>77</v>
      </c>
    </row>
    <row r="25" spans="1:9" x14ac:dyDescent="0.45">
      <c r="A25" s="60">
        <v>1</v>
      </c>
      <c r="B25" s="60">
        <v>-3.6920361740952493E-2</v>
      </c>
      <c r="C25" s="60">
        <v>-1.0936138945768198E-2</v>
      </c>
    </row>
    <row r="26" spans="1:9" x14ac:dyDescent="0.45">
      <c r="A26" s="60">
        <v>2</v>
      </c>
      <c r="B26" s="60">
        <v>-1.2552935955864951E-2</v>
      </c>
      <c r="C26" s="60">
        <v>-5.0148899956858221E-2</v>
      </c>
    </row>
    <row r="27" spans="1:9" x14ac:dyDescent="0.45">
      <c r="A27" s="60">
        <v>3</v>
      </c>
      <c r="B27" s="60">
        <v>8.0375154902615112E-2</v>
      </c>
      <c r="C27" s="60">
        <v>-6.7770312961615273E-2</v>
      </c>
    </row>
    <row r="28" spans="1:9" x14ac:dyDescent="0.45">
      <c r="A28" s="60">
        <v>4</v>
      </c>
      <c r="B28" s="60">
        <v>-2.1135685554730062E-2</v>
      </c>
      <c r="C28" s="60">
        <v>-5.4582333852445514E-3</v>
      </c>
    </row>
    <row r="29" spans="1:9" x14ac:dyDescent="0.45">
      <c r="A29" s="60">
        <v>5</v>
      </c>
      <c r="B29" s="60">
        <v>-1.4150927951880124E-2</v>
      </c>
      <c r="C29" s="60">
        <v>-7.7509660059451105E-4</v>
      </c>
    </row>
    <row r="30" spans="1:9" x14ac:dyDescent="0.45">
      <c r="A30" s="60">
        <v>6</v>
      </c>
      <c r="B30" s="60">
        <v>2.2421099794052716E-2</v>
      </c>
      <c r="C30" s="60">
        <v>-4.6603013753723915E-2</v>
      </c>
    </row>
    <row r="31" spans="1:9" x14ac:dyDescent="0.45">
      <c r="A31" s="60">
        <v>7</v>
      </c>
      <c r="B31" s="60">
        <v>-9.8257629562081145E-3</v>
      </c>
      <c r="C31" s="60">
        <v>8.9949082034009031E-2</v>
      </c>
    </row>
    <row r="32" spans="1:9" x14ac:dyDescent="0.45">
      <c r="A32" s="60">
        <v>8</v>
      </c>
      <c r="B32" s="60">
        <v>5.1429246032425553E-2</v>
      </c>
      <c r="C32" s="60">
        <v>-2.3714795605244265E-2</v>
      </c>
    </row>
    <row r="33" spans="1:3" x14ac:dyDescent="0.45">
      <c r="A33" s="60">
        <v>9</v>
      </c>
      <c r="B33" s="60">
        <v>-3.9425350743246386E-2</v>
      </c>
      <c r="C33" s="60">
        <v>2.6043371237441392E-2</v>
      </c>
    </row>
    <row r="34" spans="1:3" x14ac:dyDescent="0.45">
      <c r="A34" s="60">
        <v>10</v>
      </c>
      <c r="B34" s="60">
        <v>-8.548937096970648E-4</v>
      </c>
      <c r="C34" s="60">
        <v>5.6119764105419037E-2</v>
      </c>
    </row>
    <row r="35" spans="1:3" x14ac:dyDescent="0.45">
      <c r="A35" s="60">
        <v>11</v>
      </c>
      <c r="B35" s="60">
        <v>-6.070622338405942E-2</v>
      </c>
      <c r="C35" s="60">
        <v>8.9199798687314494E-2</v>
      </c>
    </row>
    <row r="36" spans="1:3" x14ac:dyDescent="0.45">
      <c r="A36" s="60">
        <v>12</v>
      </c>
      <c r="B36" s="60">
        <v>6.5390369610331314E-3</v>
      </c>
      <c r="C36" s="60">
        <v>0.21013462562741195</v>
      </c>
    </row>
    <row r="37" spans="1:3" x14ac:dyDescent="0.45">
      <c r="A37" s="60">
        <v>13</v>
      </c>
      <c r="B37" s="60">
        <v>3.1301388509816092E-2</v>
      </c>
      <c r="C37" s="60">
        <v>-0.11733612540106181</v>
      </c>
    </row>
    <row r="38" spans="1:3" x14ac:dyDescent="0.45">
      <c r="A38" s="60">
        <v>14</v>
      </c>
      <c r="B38" s="60">
        <v>-6.9581813122909911E-2</v>
      </c>
      <c r="C38" s="60">
        <v>8.4494026247929802E-2</v>
      </c>
    </row>
    <row r="39" spans="1:3" x14ac:dyDescent="0.45">
      <c r="A39" s="60">
        <v>15</v>
      </c>
      <c r="B39" s="60">
        <v>-4.691387611654671E-2</v>
      </c>
      <c r="C39" s="60">
        <v>-2.5444184821380764E-2</v>
      </c>
    </row>
    <row r="40" spans="1:3" x14ac:dyDescent="0.45">
      <c r="A40" s="60">
        <v>16</v>
      </c>
      <c r="B40" s="60">
        <v>6.5733583178517158E-2</v>
      </c>
      <c r="C40" s="60">
        <v>7.6469483366258639E-2</v>
      </c>
    </row>
    <row r="41" spans="1:3" x14ac:dyDescent="0.45">
      <c r="A41" s="60">
        <v>17</v>
      </c>
      <c r="B41" s="60">
        <v>8.7910785685780934E-3</v>
      </c>
      <c r="C41" s="60">
        <v>-1.5420513195872355E-2</v>
      </c>
    </row>
    <row r="42" spans="1:3" x14ac:dyDescent="0.45">
      <c r="A42" s="60">
        <v>18</v>
      </c>
      <c r="B42" s="60">
        <v>-1.5109318333382471E-2</v>
      </c>
      <c r="C42" s="60">
        <v>-1.5706447478806937E-2</v>
      </c>
    </row>
    <row r="43" spans="1:3" x14ac:dyDescent="0.45">
      <c r="A43" s="60">
        <v>19</v>
      </c>
      <c r="B43" s="60">
        <v>-3.7404012072295668E-3</v>
      </c>
      <c r="C43" s="60">
        <v>-1.8641625093130269E-2</v>
      </c>
    </row>
    <row r="44" spans="1:3" x14ac:dyDescent="0.45">
      <c r="A44" s="60">
        <v>20</v>
      </c>
      <c r="B44" s="60">
        <v>-4.6133867085662035E-2</v>
      </c>
      <c r="C44" s="60">
        <v>-2.6204486496105593E-2</v>
      </c>
    </row>
    <row r="45" spans="1:3" x14ac:dyDescent="0.45">
      <c r="A45" s="60">
        <v>21</v>
      </c>
      <c r="B45" s="60">
        <v>-5.9681588363462636E-2</v>
      </c>
      <c r="C45" s="60">
        <v>1.3371928913383582E-2</v>
      </c>
    </row>
    <row r="46" spans="1:3" x14ac:dyDescent="0.45">
      <c r="A46" s="60">
        <v>22</v>
      </c>
      <c r="B46" s="60">
        <v>2.0117810742385177E-2</v>
      </c>
      <c r="C46" s="60">
        <v>3.8854858801411943E-2</v>
      </c>
    </row>
    <row r="47" spans="1:3" x14ac:dyDescent="0.45">
      <c r="A47" s="60">
        <v>23</v>
      </c>
      <c r="B47" s="60">
        <v>6.5756043948101708E-2</v>
      </c>
      <c r="C47" s="60">
        <v>3.0405265011196156E-2</v>
      </c>
    </row>
    <row r="48" spans="1:3" x14ac:dyDescent="0.45">
      <c r="A48" s="60">
        <v>24</v>
      </c>
      <c r="B48" s="60">
        <v>1.2049204445465901E-2</v>
      </c>
      <c r="C48" s="60">
        <v>2.8940365027920391E-2</v>
      </c>
    </row>
    <row r="49" spans="1:3" x14ac:dyDescent="0.45">
      <c r="A49" s="60">
        <v>25</v>
      </c>
      <c r="B49" s="60">
        <v>-6.3549422897498488E-3</v>
      </c>
      <c r="C49" s="60">
        <v>-5.6013376075874866E-2</v>
      </c>
    </row>
    <row r="50" spans="1:3" x14ac:dyDescent="0.45">
      <c r="A50" s="60">
        <v>26</v>
      </c>
      <c r="B50" s="60">
        <v>-1.0535676114723856E-2</v>
      </c>
      <c r="C50" s="60">
        <v>7.1535113796281163E-2</v>
      </c>
    </row>
    <row r="51" spans="1:3" x14ac:dyDescent="0.45">
      <c r="A51" s="60">
        <v>27</v>
      </c>
      <c r="B51" s="60">
        <v>3.5204722046189976E-2</v>
      </c>
      <c r="C51" s="60">
        <v>-5.0731411269205454E-2</v>
      </c>
    </row>
    <row r="52" spans="1:3" x14ac:dyDescent="0.45">
      <c r="A52" s="60">
        <v>28</v>
      </c>
      <c r="B52" s="60">
        <v>-4.2896602233532116E-2</v>
      </c>
      <c r="C52" s="60">
        <v>0.13528944887932565</v>
      </c>
    </row>
    <row r="53" spans="1:3" x14ac:dyDescent="0.45">
      <c r="A53" s="60">
        <v>29</v>
      </c>
      <c r="B53" s="60">
        <v>-1.2386690188671201E-3</v>
      </c>
      <c r="C53" s="60">
        <v>-3.1439840239186057E-3</v>
      </c>
    </row>
    <row r="54" spans="1:3" x14ac:dyDescent="0.45">
      <c r="A54" s="60">
        <v>30</v>
      </c>
      <c r="B54" s="60">
        <v>-5.1678451959383573E-2</v>
      </c>
      <c r="C54" s="60">
        <v>4.0559101184165003E-2</v>
      </c>
    </row>
    <row r="55" spans="1:3" x14ac:dyDescent="0.45">
      <c r="A55" s="60">
        <v>31</v>
      </c>
      <c r="B55" s="60">
        <v>-5.6879577891620618E-2</v>
      </c>
      <c r="C55" s="60">
        <v>7.848741504254142E-2</v>
      </c>
    </row>
    <row r="56" spans="1:3" x14ac:dyDescent="0.45">
      <c r="A56" s="60">
        <v>32</v>
      </c>
      <c r="B56" s="60">
        <v>9.9519010516789363E-3</v>
      </c>
      <c r="C56" s="60">
        <v>-1.8295741697478267E-2</v>
      </c>
    </row>
    <row r="57" spans="1:3" x14ac:dyDescent="0.45">
      <c r="A57" s="60">
        <v>33</v>
      </c>
      <c r="B57" s="60">
        <v>-8.1545250863869698E-2</v>
      </c>
      <c r="C57" s="60">
        <v>-3.1151545362664457E-2</v>
      </c>
    </row>
    <row r="58" spans="1:3" x14ac:dyDescent="0.45">
      <c r="A58" s="60">
        <v>34</v>
      </c>
      <c r="B58" s="60">
        <v>7.4924195628554874E-2</v>
      </c>
      <c r="C58" s="60">
        <v>7.8074064384708652E-2</v>
      </c>
    </row>
    <row r="59" spans="1:3" x14ac:dyDescent="0.45">
      <c r="A59" s="60">
        <v>35</v>
      </c>
      <c r="B59" s="60">
        <v>5.1764070023740116E-2</v>
      </c>
      <c r="C59" s="60">
        <v>-2.9864846388063308E-2</v>
      </c>
    </row>
    <row r="60" spans="1:3" x14ac:dyDescent="0.45">
      <c r="A60" s="60">
        <v>36</v>
      </c>
      <c r="B60" s="60">
        <v>-4.168762885343779E-2</v>
      </c>
      <c r="C60" s="60">
        <v>-4.5916776308036616E-4</v>
      </c>
    </row>
    <row r="61" spans="1:3" x14ac:dyDescent="0.45">
      <c r="A61" s="60">
        <v>37</v>
      </c>
      <c r="B61" s="60">
        <v>-1.5464409666535912E-2</v>
      </c>
      <c r="C61" s="60">
        <v>2.4626987148087219E-2</v>
      </c>
    </row>
    <row r="62" spans="1:3" x14ac:dyDescent="0.45">
      <c r="A62" s="60">
        <v>38</v>
      </c>
      <c r="B62" s="60">
        <v>-7.1748728158867589E-3</v>
      </c>
      <c r="C62" s="60">
        <v>1.2783872162946758E-2</v>
      </c>
    </row>
    <row r="63" spans="1:3" x14ac:dyDescent="0.45">
      <c r="A63" s="60">
        <v>39</v>
      </c>
      <c r="B63" s="60">
        <v>1.3044801584206629E-2</v>
      </c>
      <c r="C63" s="60">
        <v>3.411045312819655E-2</v>
      </c>
    </row>
    <row r="64" spans="1:3" x14ac:dyDescent="0.45">
      <c r="A64" s="60">
        <v>40</v>
      </c>
      <c r="B64" s="60">
        <v>7.0919441202741587E-2</v>
      </c>
      <c r="C64" s="60">
        <v>-0.10254627233957991</v>
      </c>
    </row>
    <row r="65" spans="1:3" x14ac:dyDescent="0.45">
      <c r="A65" s="60">
        <v>41</v>
      </c>
      <c r="B65" s="60">
        <v>4.6956816097731731E-2</v>
      </c>
      <c r="C65" s="60">
        <v>-4.4436715407196341E-2</v>
      </c>
    </row>
    <row r="66" spans="1:3" x14ac:dyDescent="0.45">
      <c r="A66" s="60">
        <v>42</v>
      </c>
      <c r="B66" s="60">
        <v>1.5544657577363192E-2</v>
      </c>
      <c r="C66" s="60">
        <v>1.4439915328179963E-2</v>
      </c>
    </row>
    <row r="67" spans="1:3" x14ac:dyDescent="0.45">
      <c r="A67" s="60">
        <v>43</v>
      </c>
      <c r="B67" s="60">
        <v>1.946060169816452E-2</v>
      </c>
      <c r="C67" s="60">
        <v>6.6779662575736143E-2</v>
      </c>
    </row>
    <row r="68" spans="1:3" x14ac:dyDescent="0.45">
      <c r="A68" s="60">
        <v>44</v>
      </c>
      <c r="B68" s="60">
        <v>2.0740795152807051E-2</v>
      </c>
      <c r="C68" s="60">
        <v>-5.3413396765660849E-3</v>
      </c>
    </row>
    <row r="69" spans="1:3" x14ac:dyDescent="0.45">
      <c r="A69" s="60">
        <v>45</v>
      </c>
      <c r="B69" s="60">
        <v>-2.993980885256999E-3</v>
      </c>
      <c r="C69" s="60">
        <v>-1.9239856258190819E-2</v>
      </c>
    </row>
    <row r="70" spans="1:3" x14ac:dyDescent="0.45">
      <c r="A70" s="60">
        <v>46</v>
      </c>
      <c r="B70" s="60">
        <v>5.0291217131399946E-2</v>
      </c>
      <c r="C70" s="60">
        <v>9.0827538796941304E-2</v>
      </c>
    </row>
    <row r="71" spans="1:3" x14ac:dyDescent="0.45">
      <c r="A71" s="60">
        <v>47</v>
      </c>
      <c r="B71" s="60">
        <v>1.2198896609224711E-2</v>
      </c>
      <c r="C71" s="60">
        <v>-1.0818651419894187E-2</v>
      </c>
    </row>
    <row r="72" spans="1:3" x14ac:dyDescent="0.45">
      <c r="A72" s="60">
        <v>48</v>
      </c>
      <c r="B72" s="60">
        <v>4.6963582397444074E-2</v>
      </c>
      <c r="C72" s="60">
        <v>3.2688590948498943E-2</v>
      </c>
    </row>
    <row r="73" spans="1:3" x14ac:dyDescent="0.45">
      <c r="A73" s="60">
        <v>49</v>
      </c>
      <c r="B73" s="60">
        <v>2.0312042973461571E-2</v>
      </c>
      <c r="C73" s="60">
        <v>-9.090324482616427E-2</v>
      </c>
    </row>
    <row r="74" spans="1:3" x14ac:dyDescent="0.45">
      <c r="A74" s="60">
        <v>50</v>
      </c>
      <c r="B74" s="60">
        <v>1.624407944439368E-2</v>
      </c>
      <c r="C74" s="60">
        <v>-3.0547821475585824E-2</v>
      </c>
    </row>
    <row r="75" spans="1:3" x14ac:dyDescent="0.45">
      <c r="A75" s="60">
        <v>51</v>
      </c>
      <c r="B75" s="60">
        <v>-6.5089475890770772E-3</v>
      </c>
      <c r="C75" s="60">
        <v>5.9796634620897959E-2</v>
      </c>
    </row>
    <row r="76" spans="1:3" x14ac:dyDescent="0.45">
      <c r="A76" s="60">
        <v>52</v>
      </c>
      <c r="B76" s="60">
        <v>-6.8527823549490692E-3</v>
      </c>
      <c r="C76" s="60">
        <v>6.2377781928107695E-2</v>
      </c>
    </row>
    <row r="77" spans="1:3" x14ac:dyDescent="0.45">
      <c r="A77" s="60">
        <v>53</v>
      </c>
      <c r="B77" s="60">
        <v>1.6084418511107628E-2</v>
      </c>
      <c r="C77" s="60">
        <v>-3.9135519121007066E-2</v>
      </c>
    </row>
    <row r="78" spans="1:3" x14ac:dyDescent="0.45">
      <c r="A78" s="60">
        <v>54</v>
      </c>
      <c r="B78" s="60">
        <v>2.0620668006863824E-2</v>
      </c>
      <c r="C78" s="60">
        <v>4.7402689937573156E-2</v>
      </c>
    </row>
    <row r="79" spans="1:3" x14ac:dyDescent="0.45">
      <c r="A79" s="60">
        <v>55</v>
      </c>
      <c r="B79" s="60">
        <v>-2.1045259012271285E-2</v>
      </c>
      <c r="C79" s="60">
        <v>-6.5053818676541642E-2</v>
      </c>
    </row>
    <row r="80" spans="1:3" x14ac:dyDescent="0.45">
      <c r="A80" s="60">
        <v>56</v>
      </c>
      <c r="B80" s="60">
        <v>7.9793268353767557E-3</v>
      </c>
      <c r="C80" s="60">
        <v>-9.2126601687100886E-3</v>
      </c>
    </row>
    <row r="81" spans="1:3" x14ac:dyDescent="0.45">
      <c r="A81" s="60">
        <v>57</v>
      </c>
      <c r="B81" s="60">
        <v>1.3501016070400256E-2</v>
      </c>
      <c r="C81" s="60">
        <v>-3.9431981293995416E-2</v>
      </c>
    </row>
    <row r="82" spans="1:3" x14ac:dyDescent="0.45">
      <c r="A82" s="60">
        <v>58</v>
      </c>
      <c r="B82" s="60">
        <v>1.7130755453528424E-2</v>
      </c>
      <c r="C82" s="60">
        <v>-4.8608955667020934E-2</v>
      </c>
    </row>
    <row r="83" spans="1:3" x14ac:dyDescent="0.45">
      <c r="A83" s="60">
        <v>59</v>
      </c>
      <c r="B83" s="60">
        <v>3.6496759265250367E-2</v>
      </c>
      <c r="C83" s="60">
        <v>-1.2180760550043548E-2</v>
      </c>
    </row>
    <row r="84" spans="1:3" x14ac:dyDescent="0.45">
      <c r="A84" s="60">
        <v>60</v>
      </c>
      <c r="B84" s="60">
        <v>3.1530941555860295E-2</v>
      </c>
      <c r="C84" s="60">
        <v>2.3638941095830493E-3</v>
      </c>
    </row>
    <row r="85" spans="1:3" x14ac:dyDescent="0.45">
      <c r="A85" s="60">
        <v>61</v>
      </c>
      <c r="B85" s="60">
        <v>-1.4542735590583122E-2</v>
      </c>
      <c r="C85" s="60">
        <v>4.0503992201972774E-2</v>
      </c>
    </row>
    <row r="86" spans="1:3" x14ac:dyDescent="0.45">
      <c r="A86" s="60">
        <v>62</v>
      </c>
      <c r="B86" s="60">
        <v>2.0506023209242705E-2</v>
      </c>
      <c r="C86" s="60">
        <v>-2.7601553004866938E-2</v>
      </c>
    </row>
    <row r="87" spans="1:3" x14ac:dyDescent="0.45">
      <c r="A87" s="60">
        <v>63</v>
      </c>
      <c r="B87" s="60">
        <v>-9.8998484063147867E-3</v>
      </c>
      <c r="C87" s="60">
        <v>3.3591505615969033E-2</v>
      </c>
    </row>
    <row r="88" spans="1:3" x14ac:dyDescent="0.45">
      <c r="A88" s="60">
        <v>64</v>
      </c>
      <c r="B88" s="60">
        <v>-1.0715386591028997E-2</v>
      </c>
      <c r="C88" s="60">
        <v>-9.9198433118533741E-2</v>
      </c>
    </row>
    <row r="89" spans="1:3" x14ac:dyDescent="0.45">
      <c r="A89" s="60">
        <v>65</v>
      </c>
      <c r="B89" s="60">
        <v>2.9104188647745898E-2</v>
      </c>
      <c r="C89" s="60">
        <v>-2.9117385131677102E-2</v>
      </c>
    </row>
    <row r="90" spans="1:3" x14ac:dyDescent="0.45">
      <c r="A90" s="60">
        <v>66</v>
      </c>
      <c r="B90" s="60">
        <v>5.0558131023177456E-3</v>
      </c>
      <c r="C90" s="60">
        <v>-5.9109737980774353E-2</v>
      </c>
    </row>
    <row r="91" spans="1:3" x14ac:dyDescent="0.45">
      <c r="A91" s="60">
        <v>67</v>
      </c>
      <c r="B91" s="60">
        <v>3.3642316535338522E-2</v>
      </c>
      <c r="C91" s="60">
        <v>1.0184427862299367E-3</v>
      </c>
    </row>
    <row r="92" spans="1:3" x14ac:dyDescent="0.45">
      <c r="A92" s="60">
        <v>68</v>
      </c>
      <c r="B92" s="60">
        <v>-4.0776980489779955E-3</v>
      </c>
      <c r="C92" s="60">
        <v>-5.0122029284988934E-2</v>
      </c>
    </row>
    <row r="93" spans="1:3" x14ac:dyDescent="0.45">
      <c r="A93" s="60">
        <v>69</v>
      </c>
      <c r="B93" s="60">
        <v>1.040383012849215E-2</v>
      </c>
      <c r="C93" s="60">
        <v>2.388608439506721E-2</v>
      </c>
    </row>
    <row r="94" spans="1:3" x14ac:dyDescent="0.45">
      <c r="A94" s="60">
        <v>70</v>
      </c>
      <c r="B94" s="60">
        <v>-9.4471623338921833E-3</v>
      </c>
      <c r="C94" s="60">
        <v>4.2069995104667163E-2</v>
      </c>
    </row>
    <row r="95" spans="1:3" x14ac:dyDescent="0.45">
      <c r="A95" s="60">
        <v>71</v>
      </c>
      <c r="B95" s="60">
        <v>3.2581596199659134E-2</v>
      </c>
      <c r="C95" s="60">
        <v>-2.9120755498607161E-3</v>
      </c>
    </row>
    <row r="96" spans="1:3" x14ac:dyDescent="0.45">
      <c r="A96" s="60">
        <v>72</v>
      </c>
      <c r="B96" s="60">
        <v>3.8007268166185019E-3</v>
      </c>
      <c r="C96" s="60">
        <v>-1.426709271537796E-2</v>
      </c>
    </row>
    <row r="97" spans="1:3" x14ac:dyDescent="0.45">
      <c r="A97" s="60">
        <v>73</v>
      </c>
      <c r="B97" s="60">
        <v>2.4603986963328654E-2</v>
      </c>
      <c r="C97" s="60">
        <v>-8.9427394787221115E-2</v>
      </c>
    </row>
    <row r="98" spans="1:3" x14ac:dyDescent="0.45">
      <c r="A98" s="60">
        <v>74</v>
      </c>
      <c r="B98" s="60">
        <v>4.5615224571308368E-3</v>
      </c>
      <c r="C98" s="60">
        <v>3.2935337875346828E-3</v>
      </c>
    </row>
    <row r="99" spans="1:3" x14ac:dyDescent="0.45">
      <c r="A99" s="60">
        <v>75</v>
      </c>
      <c r="B99" s="60">
        <v>1.2982358033953886E-2</v>
      </c>
      <c r="C99" s="60">
        <v>1.8299863129110423E-2</v>
      </c>
    </row>
    <row r="100" spans="1:3" x14ac:dyDescent="0.45">
      <c r="A100" s="60">
        <v>76</v>
      </c>
      <c r="B100" s="60">
        <v>1.3766511376351136E-2</v>
      </c>
      <c r="C100" s="60">
        <v>0.11108316552912033</v>
      </c>
    </row>
    <row r="101" spans="1:3" x14ac:dyDescent="0.45">
      <c r="A101" s="60">
        <v>77</v>
      </c>
      <c r="B101" s="60">
        <v>-2.0608448877573057E-2</v>
      </c>
      <c r="C101" s="60">
        <v>-4.0435750062707311E-3</v>
      </c>
    </row>
    <row r="102" spans="1:3" x14ac:dyDescent="0.45">
      <c r="A102" s="60">
        <v>78</v>
      </c>
      <c r="B102" s="60">
        <v>4.0307914321336619E-3</v>
      </c>
      <c r="C102" s="60">
        <v>-3.7421338854191091E-2</v>
      </c>
    </row>
    <row r="103" spans="1:3" x14ac:dyDescent="0.45">
      <c r="A103" s="60">
        <v>79</v>
      </c>
      <c r="B103" s="60">
        <v>7.9051685182790904E-3</v>
      </c>
      <c r="C103" s="60">
        <v>-0.14041908806367509</v>
      </c>
    </row>
    <row r="104" spans="1:3" x14ac:dyDescent="0.45">
      <c r="A104" s="60">
        <v>80</v>
      </c>
      <c r="B104" s="60">
        <v>2.0788029437201674E-2</v>
      </c>
      <c r="C104" s="60">
        <v>-6.4558746527686242E-3</v>
      </c>
    </row>
    <row r="105" spans="1:3" x14ac:dyDescent="0.45">
      <c r="A105" s="60">
        <v>81</v>
      </c>
      <c r="B105" s="60">
        <v>2.3508804876647388E-2</v>
      </c>
      <c r="C105" s="60">
        <v>1.7159521989246279E-2</v>
      </c>
    </row>
    <row r="106" spans="1:3" x14ac:dyDescent="0.45">
      <c r="A106" s="60">
        <v>82</v>
      </c>
      <c r="B106" s="60">
        <v>2.8962957423524421E-2</v>
      </c>
      <c r="C106" s="60">
        <v>2.6329811117761857E-2</v>
      </c>
    </row>
    <row r="107" spans="1:3" x14ac:dyDescent="0.45">
      <c r="A107" s="60">
        <v>83</v>
      </c>
      <c r="B107" s="60">
        <v>1.697343239887332E-2</v>
      </c>
      <c r="C107" s="60">
        <v>1.2142100836920525E-2</v>
      </c>
    </row>
    <row r="108" spans="1:3" x14ac:dyDescent="0.45">
      <c r="A108" s="60">
        <v>84</v>
      </c>
      <c r="B108" s="60">
        <v>1.3966997578050647E-2</v>
      </c>
      <c r="C108" s="60">
        <v>-5.5904650752110541E-2</v>
      </c>
    </row>
    <row r="109" spans="1:3" x14ac:dyDescent="0.45">
      <c r="A109" s="60">
        <v>85</v>
      </c>
      <c r="B109" s="60">
        <v>1.50298958084964E-2</v>
      </c>
      <c r="C109" s="60">
        <v>-6.5760322514256411E-2</v>
      </c>
    </row>
    <row r="110" spans="1:3" x14ac:dyDescent="0.45">
      <c r="A110" s="60">
        <v>86</v>
      </c>
      <c r="B110" s="60">
        <v>-1.3591814461956675E-2</v>
      </c>
      <c r="C110" s="60">
        <v>6.4391436450952728E-3</v>
      </c>
    </row>
    <row r="111" spans="1:3" x14ac:dyDescent="0.45">
      <c r="A111" s="60">
        <v>87</v>
      </c>
      <c r="B111" s="60">
        <v>1.1808598317655957E-2</v>
      </c>
      <c r="C111" s="60">
        <v>2.2305257741007719E-2</v>
      </c>
    </row>
    <row r="112" spans="1:3" x14ac:dyDescent="0.45">
      <c r="A112" s="60">
        <v>88</v>
      </c>
      <c r="B112" s="60">
        <v>3.8377771503460535E-2</v>
      </c>
      <c r="C112" s="60">
        <v>4.0515476269779437E-2</v>
      </c>
    </row>
    <row r="113" spans="1:3" x14ac:dyDescent="0.45">
      <c r="A113" s="60">
        <v>89</v>
      </c>
      <c r="B113" s="60">
        <v>2.9918073063541939E-2</v>
      </c>
      <c r="C113" s="60">
        <v>2.8843975807830609E-2</v>
      </c>
    </row>
    <row r="114" spans="1:3" x14ac:dyDescent="0.45">
      <c r="A114" s="60">
        <v>90</v>
      </c>
      <c r="B114" s="60">
        <v>-1.0104477356938282E-2</v>
      </c>
      <c r="C114" s="60">
        <v>-1.5115666924340847E-3</v>
      </c>
    </row>
    <row r="115" spans="1:3" x14ac:dyDescent="0.45">
      <c r="A115" s="60">
        <v>91</v>
      </c>
      <c r="B115" s="60">
        <v>-2.1522747319985987E-2</v>
      </c>
      <c r="C115" s="60">
        <v>4.2048133663110832E-2</v>
      </c>
    </row>
    <row r="116" spans="1:3" x14ac:dyDescent="0.45">
      <c r="A116" s="60">
        <v>92</v>
      </c>
      <c r="B116" s="60">
        <v>1.4595579495471364E-2</v>
      </c>
      <c r="C116" s="60">
        <v>5.1841154189198272E-3</v>
      </c>
    </row>
    <row r="117" spans="1:3" x14ac:dyDescent="0.45">
      <c r="A117" s="60">
        <v>93</v>
      </c>
      <c r="B117" s="60">
        <v>3.305899440846255E-2</v>
      </c>
      <c r="C117" s="60">
        <v>-2.2249577392458274E-3</v>
      </c>
    </row>
    <row r="118" spans="1:3" x14ac:dyDescent="0.45">
      <c r="A118" s="60">
        <v>94</v>
      </c>
      <c r="B118" s="60">
        <v>1.6354248758325692E-2</v>
      </c>
      <c r="C118" s="60">
        <v>-9.6757682773103398E-2</v>
      </c>
    </row>
    <row r="119" spans="1:3" x14ac:dyDescent="0.45">
      <c r="A119" s="60">
        <v>95</v>
      </c>
      <c r="B119" s="60">
        <v>-3.0097959308711793E-2</v>
      </c>
      <c r="C119" s="60">
        <v>-8.5233109360176168E-3</v>
      </c>
    </row>
    <row r="120" spans="1:3" x14ac:dyDescent="0.45">
      <c r="A120" s="60">
        <v>96</v>
      </c>
      <c r="B120" s="60">
        <v>-1.7206711527796058E-3</v>
      </c>
      <c r="C120" s="60">
        <v>1.793657845152067E-2</v>
      </c>
    </row>
    <row r="121" spans="1:3" x14ac:dyDescent="0.45">
      <c r="A121" s="60">
        <v>97</v>
      </c>
      <c r="B121" s="60">
        <v>-4.3384266425107849E-2</v>
      </c>
      <c r="C121" s="60">
        <v>-1.4291664707756523E-2</v>
      </c>
    </row>
    <row r="122" spans="1:3" x14ac:dyDescent="0.45">
      <c r="A122" s="60">
        <v>98</v>
      </c>
      <c r="B122" s="60">
        <v>-2.1944199270914885E-2</v>
      </c>
      <c r="C122" s="60">
        <v>4.4839277058281307E-3</v>
      </c>
    </row>
    <row r="123" spans="1:3" x14ac:dyDescent="0.45">
      <c r="A123" s="60">
        <v>99</v>
      </c>
      <c r="B123" s="60">
        <v>1.5588770941685525E-3</v>
      </c>
      <c r="C123" s="60">
        <v>1.3319276991606861E-2</v>
      </c>
    </row>
    <row r="124" spans="1:3" x14ac:dyDescent="0.45">
      <c r="A124" s="60">
        <v>100</v>
      </c>
      <c r="B124" s="60">
        <v>4.4141895653745829E-2</v>
      </c>
      <c r="C124" s="60">
        <v>-7.364398939048529E-2</v>
      </c>
    </row>
    <row r="125" spans="1:3" x14ac:dyDescent="0.45">
      <c r="A125" s="60">
        <v>101</v>
      </c>
      <c r="B125" s="60">
        <v>1.4491229360820944E-2</v>
      </c>
      <c r="C125" s="60">
        <v>-7.3504824769490404E-3</v>
      </c>
    </row>
    <row r="126" spans="1:3" x14ac:dyDescent="0.45">
      <c r="A126" s="60">
        <v>102</v>
      </c>
      <c r="B126" s="60">
        <v>-6.2539213231786142E-2</v>
      </c>
      <c r="C126" s="60">
        <v>-3.5945667556750813E-2</v>
      </c>
    </row>
    <row r="127" spans="1:3" x14ac:dyDescent="0.45">
      <c r="A127" s="60">
        <v>103</v>
      </c>
      <c r="B127" s="60">
        <v>-1.7916905100418276E-3</v>
      </c>
      <c r="C127" s="60">
        <v>1.1928863946201563E-2</v>
      </c>
    </row>
    <row r="128" spans="1:3" x14ac:dyDescent="0.45">
      <c r="A128" s="60">
        <v>104</v>
      </c>
      <c r="B128" s="60">
        <v>1.5705162719846871E-2</v>
      </c>
      <c r="C128" s="60">
        <v>5.1776665557647095E-5</v>
      </c>
    </row>
    <row r="129" spans="1:3" x14ac:dyDescent="0.45">
      <c r="A129" s="60">
        <v>105</v>
      </c>
      <c r="B129" s="60">
        <v>-6.5899840889553557E-2</v>
      </c>
      <c r="C129" s="60">
        <v>2.574519855913019E-2</v>
      </c>
    </row>
    <row r="130" spans="1:3" x14ac:dyDescent="0.45">
      <c r="A130" s="60">
        <v>106</v>
      </c>
      <c r="B130" s="60">
        <v>-0.12820403878030198</v>
      </c>
      <c r="C130" s="60">
        <v>6.8942509095681476E-2</v>
      </c>
    </row>
    <row r="131" spans="1:3" x14ac:dyDescent="0.45">
      <c r="A131" s="60">
        <v>107</v>
      </c>
      <c r="B131" s="60">
        <v>-5.2582446744953333E-2</v>
      </c>
      <c r="C131" s="60">
        <v>9.332597729439028E-2</v>
      </c>
    </row>
    <row r="132" spans="1:3" x14ac:dyDescent="0.45">
      <c r="A132" s="60">
        <v>108</v>
      </c>
      <c r="B132" s="60">
        <v>1.3347903490135638E-2</v>
      </c>
      <c r="C132" s="60">
        <v>-0.14669865819510064</v>
      </c>
    </row>
    <row r="133" spans="1:3" x14ac:dyDescent="0.45">
      <c r="A133" s="60">
        <v>109</v>
      </c>
      <c r="B133" s="60">
        <v>-6.1148444934373193E-2</v>
      </c>
      <c r="C133" s="60">
        <v>-4.1315772246596008E-3</v>
      </c>
    </row>
    <row r="134" spans="1:3" x14ac:dyDescent="0.45">
      <c r="A134" s="60">
        <v>110</v>
      </c>
      <c r="B134" s="60">
        <v>-8.0588626429136986E-2</v>
      </c>
      <c r="C134" s="60">
        <v>-7.4522872127048265E-2</v>
      </c>
    </row>
    <row r="135" spans="1:3" x14ac:dyDescent="0.45">
      <c r="A135" s="60">
        <v>111</v>
      </c>
      <c r="B135" s="60">
        <v>7.500168976906052E-2</v>
      </c>
      <c r="C135" s="60">
        <v>3.0422822946876302E-2</v>
      </c>
    </row>
    <row r="136" spans="1:3" x14ac:dyDescent="0.45">
      <c r="A136" s="60">
        <v>112</v>
      </c>
      <c r="B136" s="60">
        <v>8.181917158633166E-2</v>
      </c>
      <c r="C136" s="60">
        <v>7.653487371755395E-2</v>
      </c>
    </row>
    <row r="137" spans="1:3" x14ac:dyDescent="0.45">
      <c r="A137" s="60">
        <v>113</v>
      </c>
      <c r="B137" s="60">
        <v>4.9285291061484784E-2</v>
      </c>
      <c r="C137" s="60">
        <v>-5.8116159323640088E-2</v>
      </c>
    </row>
    <row r="138" spans="1:3" x14ac:dyDescent="0.45">
      <c r="A138" s="60">
        <v>114</v>
      </c>
      <c r="B138" s="60">
        <v>7.176583535992708E-3</v>
      </c>
      <c r="C138" s="60">
        <v>5.4390939552563342E-2</v>
      </c>
    </row>
    <row r="139" spans="1:3" x14ac:dyDescent="0.45">
      <c r="A139" s="60">
        <v>115</v>
      </c>
      <c r="B139" s="60">
        <v>6.605395535233817E-2</v>
      </c>
      <c r="C139" s="60">
        <v>0.10717346416828062</v>
      </c>
    </row>
    <row r="140" spans="1:3" x14ac:dyDescent="0.45">
      <c r="A140" s="60">
        <v>116</v>
      </c>
      <c r="B140" s="60">
        <v>3.3748666917809547E-2</v>
      </c>
      <c r="C140" s="60">
        <v>-1.1485289584124175E-2</v>
      </c>
    </row>
    <row r="141" spans="1:3" x14ac:dyDescent="0.45">
      <c r="A141" s="60">
        <v>117</v>
      </c>
      <c r="B141" s="60">
        <v>3.5504196235096874E-2</v>
      </c>
      <c r="C141" s="60">
        <v>-4.5511545523889245E-3</v>
      </c>
    </row>
    <row r="142" spans="1:3" x14ac:dyDescent="0.45">
      <c r="A142" s="60">
        <v>118</v>
      </c>
      <c r="B142" s="60">
        <v>-8.6412958030814939E-3</v>
      </c>
      <c r="C142" s="60">
        <v>5.4661186791550888E-3</v>
      </c>
    </row>
    <row r="143" spans="1:3" x14ac:dyDescent="0.45">
      <c r="A143" s="60">
        <v>119</v>
      </c>
      <c r="B143" s="60">
        <v>5.2781462433957288E-2</v>
      </c>
      <c r="C143" s="60">
        <v>-2.1970573371047492E-4</v>
      </c>
    </row>
    <row r="144" spans="1:3" x14ac:dyDescent="0.45">
      <c r="A144" s="60">
        <v>120</v>
      </c>
      <c r="B144" s="60">
        <v>2.1256243813443706E-2</v>
      </c>
      <c r="C144" s="60">
        <v>5.3193816426808149E-2</v>
      </c>
    </row>
    <row r="145" spans="1:3" x14ac:dyDescent="0.45">
      <c r="A145" s="60">
        <v>121</v>
      </c>
      <c r="B145" s="60">
        <v>-2.233943342223552E-2</v>
      </c>
      <c r="C145" s="60">
        <v>-4.080239148475804E-3</v>
      </c>
    </row>
    <row r="146" spans="1:3" x14ac:dyDescent="0.45">
      <c r="A146" s="60">
        <v>122</v>
      </c>
      <c r="B146" s="60">
        <v>2.9770342169495909E-2</v>
      </c>
      <c r="C146" s="60">
        <v>-3.4086580465010508E-2</v>
      </c>
    </row>
    <row r="147" spans="1:3" x14ac:dyDescent="0.45">
      <c r="A147" s="60">
        <v>123</v>
      </c>
      <c r="B147" s="60">
        <v>5.3855590716997977E-2</v>
      </c>
      <c r="C147" s="60">
        <v>-4.4630298720574543E-3</v>
      </c>
    </row>
    <row r="148" spans="1:3" x14ac:dyDescent="0.45">
      <c r="A148" s="60">
        <v>124</v>
      </c>
      <c r="B148" s="60">
        <v>1.8785559801590079E-2</v>
      </c>
      <c r="C148" s="60">
        <v>4.2107622368251871E-2</v>
      </c>
    </row>
    <row r="149" spans="1:3" x14ac:dyDescent="0.45">
      <c r="A149" s="60">
        <v>125</v>
      </c>
      <c r="B149" s="60">
        <v>-5.823705743937601E-2</v>
      </c>
      <c r="C149" s="60">
        <v>-4.7456452792345581E-2</v>
      </c>
    </row>
    <row r="150" spans="1:3" x14ac:dyDescent="0.45">
      <c r="A150" s="60">
        <v>126</v>
      </c>
      <c r="B150" s="60">
        <v>-3.5841926421726025E-2</v>
      </c>
      <c r="C150" s="60">
        <v>3.7970125221595818E-2</v>
      </c>
    </row>
    <row r="151" spans="1:3" x14ac:dyDescent="0.45">
      <c r="A151" s="60">
        <v>127</v>
      </c>
      <c r="B151" s="60">
        <v>6.1796387385801427E-2</v>
      </c>
      <c r="C151" s="60">
        <v>2.0992250929286985E-2</v>
      </c>
    </row>
    <row r="152" spans="1:3" x14ac:dyDescent="0.45">
      <c r="A152" s="60">
        <v>128</v>
      </c>
      <c r="B152" s="60">
        <v>-3.0746163967005274E-2</v>
      </c>
      <c r="C152" s="60">
        <v>-5.1103507677167745E-2</v>
      </c>
    </row>
    <row r="153" spans="1:3" x14ac:dyDescent="0.45">
      <c r="A153" s="60">
        <v>129</v>
      </c>
      <c r="B153" s="60">
        <v>7.6750704480949297E-2</v>
      </c>
      <c r="C153" s="60">
        <v>3.3942504345010865E-2</v>
      </c>
    </row>
    <row r="154" spans="1:3" x14ac:dyDescent="0.45">
      <c r="A154" s="60">
        <v>130</v>
      </c>
      <c r="B154" s="60">
        <v>3.6399401081698007E-2</v>
      </c>
      <c r="C154" s="60">
        <v>-6.5224484120489909E-2</v>
      </c>
    </row>
    <row r="155" spans="1:3" x14ac:dyDescent="0.45">
      <c r="A155" s="60">
        <v>131</v>
      </c>
      <c r="B155" s="60">
        <v>5.2236549707798882E-3</v>
      </c>
      <c r="C155" s="60">
        <v>-8.1900474389106984E-3</v>
      </c>
    </row>
    <row r="156" spans="1:3" x14ac:dyDescent="0.45">
      <c r="A156" s="60">
        <v>132</v>
      </c>
      <c r="B156" s="60">
        <v>5.9040548487945967E-2</v>
      </c>
      <c r="C156" s="60">
        <v>-2.508725708861153E-2</v>
      </c>
    </row>
    <row r="157" spans="1:3" x14ac:dyDescent="0.45">
      <c r="A157" s="60">
        <v>133</v>
      </c>
      <c r="B157" s="60">
        <v>2.5071477686649635E-2</v>
      </c>
      <c r="C157" s="60">
        <v>-6.4243858514948099E-3</v>
      </c>
    </row>
    <row r="158" spans="1:3" x14ac:dyDescent="0.45">
      <c r="A158" s="60">
        <v>134</v>
      </c>
      <c r="B158" s="60">
        <v>3.2498365592755735E-2</v>
      </c>
      <c r="C158" s="60">
        <v>1.6415038385176287E-2</v>
      </c>
    </row>
    <row r="159" spans="1:3" x14ac:dyDescent="0.45">
      <c r="A159" s="60">
        <v>135</v>
      </c>
      <c r="B159" s="60">
        <v>6.2398494943646998E-3</v>
      </c>
      <c r="C159" s="60">
        <v>1.3543977975980417E-2</v>
      </c>
    </row>
    <row r="160" spans="1:3" x14ac:dyDescent="0.45">
      <c r="A160" s="60">
        <v>136</v>
      </c>
      <c r="B160" s="60">
        <v>2.9788940464288417E-2</v>
      </c>
      <c r="C160" s="60">
        <v>9.8401454004156154E-3</v>
      </c>
    </row>
    <row r="161" spans="1:3" x14ac:dyDescent="0.45">
      <c r="A161" s="60">
        <v>137</v>
      </c>
      <c r="B161" s="60">
        <v>-3.6362043994879059E-3</v>
      </c>
      <c r="C161" s="60">
        <v>-2.55094135088287E-2</v>
      </c>
    </row>
    <row r="162" spans="1:3" x14ac:dyDescent="0.45">
      <c r="A162" s="60">
        <v>138</v>
      </c>
      <c r="B162" s="60">
        <v>-7.4234423340767486E-3</v>
      </c>
      <c r="C162" s="60">
        <v>1.829366605613689E-2</v>
      </c>
    </row>
    <row r="163" spans="1:3" x14ac:dyDescent="0.45">
      <c r="A163" s="60">
        <v>139</v>
      </c>
      <c r="B163" s="60">
        <v>-9.9848610913898482E-3</v>
      </c>
      <c r="C163" s="60">
        <v>-7.133471587126039E-2</v>
      </c>
    </row>
    <row r="164" spans="1:3" x14ac:dyDescent="0.45">
      <c r="A164" s="60">
        <v>140</v>
      </c>
      <c r="B164" s="60">
        <v>-3.8091518727570592E-2</v>
      </c>
      <c r="C164" s="60">
        <v>-9.6641692908327609E-3</v>
      </c>
    </row>
    <row r="165" spans="1:3" x14ac:dyDescent="0.45">
      <c r="A165" s="60">
        <v>141</v>
      </c>
      <c r="B165" s="60">
        <v>-5.0005032081041435E-2</v>
      </c>
      <c r="C165" s="60">
        <v>-7.902262432771287E-2</v>
      </c>
    </row>
    <row r="166" spans="1:3" x14ac:dyDescent="0.45">
      <c r="A166" s="60">
        <v>142</v>
      </c>
      <c r="B166" s="60">
        <v>9.289830598671972E-2</v>
      </c>
      <c r="C166" s="60">
        <v>7.7952205228897786E-3</v>
      </c>
    </row>
    <row r="167" spans="1:3" x14ac:dyDescent="0.45">
      <c r="A167" s="60">
        <v>143</v>
      </c>
      <c r="B167" s="60">
        <v>3.1055986157403201E-3</v>
      </c>
      <c r="C167" s="60">
        <v>2.2449672486987329E-2</v>
      </c>
    </row>
    <row r="168" spans="1:3" x14ac:dyDescent="0.45">
      <c r="A168" s="60">
        <v>144</v>
      </c>
      <c r="B168" s="60">
        <v>1.3927436820399795E-2</v>
      </c>
      <c r="C168" s="60">
        <v>1.7040759473475851E-3</v>
      </c>
    </row>
    <row r="169" spans="1:3" x14ac:dyDescent="0.45">
      <c r="A169" s="60">
        <v>145</v>
      </c>
      <c r="B169" s="60">
        <v>4.1821994063456706E-2</v>
      </c>
      <c r="C169" s="60">
        <v>1.908582798041359E-2</v>
      </c>
    </row>
    <row r="170" spans="1:3" x14ac:dyDescent="0.45">
      <c r="A170" s="60">
        <v>146</v>
      </c>
      <c r="B170" s="60">
        <v>3.9398613523248562E-2</v>
      </c>
      <c r="C170" s="60">
        <v>-2.9209591248835529E-2</v>
      </c>
    </row>
    <row r="171" spans="1:3" x14ac:dyDescent="0.45">
      <c r="A171" s="60">
        <v>147</v>
      </c>
      <c r="B171" s="60">
        <v>3.2034500156180083E-2</v>
      </c>
      <c r="C171" s="60">
        <v>-6.8475746335189824E-3</v>
      </c>
    </row>
    <row r="172" spans="1:3" x14ac:dyDescent="0.45">
      <c r="A172" s="60">
        <v>148</v>
      </c>
      <c r="B172" s="60">
        <v>1.1173752272603515E-3</v>
      </c>
      <c r="C172" s="60">
        <v>4.9740030569949681E-4</v>
      </c>
    </row>
    <row r="173" spans="1:3" x14ac:dyDescent="0.45">
      <c r="A173" s="60">
        <v>149</v>
      </c>
      <c r="B173" s="60">
        <v>-4.2803523432850363E-2</v>
      </c>
      <c r="C173" s="60">
        <v>-1.2665483000393295E-2</v>
      </c>
    </row>
    <row r="174" spans="1:3" x14ac:dyDescent="0.45">
      <c r="A174" s="60">
        <v>150</v>
      </c>
      <c r="B174" s="60">
        <v>3.8574935932876524E-2</v>
      </c>
      <c r="C174" s="60">
        <v>3.0187021842989763E-2</v>
      </c>
    </row>
    <row r="175" spans="1:3" x14ac:dyDescent="0.45">
      <c r="A175" s="60">
        <v>151</v>
      </c>
      <c r="B175" s="60">
        <v>1.7104212487233591E-2</v>
      </c>
      <c r="C175" s="60">
        <v>1.0046554831882812E-3</v>
      </c>
    </row>
    <row r="176" spans="1:3" x14ac:dyDescent="0.45">
      <c r="A176" s="60">
        <v>152</v>
      </c>
      <c r="B176" s="60">
        <v>2.2809778399841971E-2</v>
      </c>
      <c r="C176" s="60">
        <v>-7.8762699282744885E-3</v>
      </c>
    </row>
    <row r="177" spans="1:3" x14ac:dyDescent="0.45">
      <c r="A177" s="60">
        <v>153</v>
      </c>
      <c r="B177" s="60">
        <v>2.6364473401044315E-2</v>
      </c>
      <c r="C177" s="60">
        <v>-2.2042314308378514E-2</v>
      </c>
    </row>
    <row r="178" spans="1:3" x14ac:dyDescent="0.45">
      <c r="A178" s="60">
        <v>154</v>
      </c>
      <c r="B178" s="60">
        <v>-8.6830250295557958E-3</v>
      </c>
      <c r="C178" s="60">
        <v>-4.3553256321593764E-2</v>
      </c>
    </row>
    <row r="179" spans="1:3" x14ac:dyDescent="0.45">
      <c r="A179" s="60">
        <v>155</v>
      </c>
      <c r="B179" s="60">
        <v>9.3469982132147796E-3</v>
      </c>
      <c r="C179" s="60">
        <v>2.8819591855604551E-2</v>
      </c>
    </row>
    <row r="180" spans="1:3" x14ac:dyDescent="0.45">
      <c r="A180" s="60">
        <v>156</v>
      </c>
      <c r="B180" s="60">
        <v>1.2721531550524608E-2</v>
      </c>
      <c r="C180" s="60">
        <v>1.4880128033888626E-2</v>
      </c>
    </row>
    <row r="181" spans="1:3" x14ac:dyDescent="0.45">
      <c r="A181" s="60">
        <v>157</v>
      </c>
      <c r="B181" s="60">
        <v>4.7245621985237289E-2</v>
      </c>
      <c r="C181" s="60">
        <v>3.5625588546001903E-2</v>
      </c>
    </row>
    <row r="182" spans="1:3" x14ac:dyDescent="0.45">
      <c r="A182" s="60">
        <v>158</v>
      </c>
      <c r="B182" s="60">
        <v>1.5880478649185962E-2</v>
      </c>
      <c r="C182" s="60">
        <v>1.8347302536817368E-2</v>
      </c>
    </row>
    <row r="183" spans="1:3" x14ac:dyDescent="0.45">
      <c r="A183" s="60">
        <v>159</v>
      </c>
      <c r="B183" s="60">
        <v>3.5734605223344193E-2</v>
      </c>
      <c r="C183" s="60">
        <v>-7.2852694866302123E-3</v>
      </c>
    </row>
    <row r="184" spans="1:3" x14ac:dyDescent="0.45">
      <c r="A184" s="60">
        <v>160</v>
      </c>
      <c r="B184" s="60">
        <v>2.1500575232779172E-2</v>
      </c>
      <c r="C184" s="60">
        <v>-3.6601132842645573E-2</v>
      </c>
    </row>
    <row r="185" spans="1:3" x14ac:dyDescent="0.45">
      <c r="A185" s="60">
        <v>161</v>
      </c>
      <c r="B185" s="60">
        <v>2.3645367510735284E-2</v>
      </c>
      <c r="C185" s="60">
        <v>2.9420674928927661E-2</v>
      </c>
    </row>
    <row r="186" spans="1:3" x14ac:dyDescent="0.45">
      <c r="A186" s="60">
        <v>162</v>
      </c>
      <c r="B186" s="60">
        <v>-4.8358583040330116E-3</v>
      </c>
      <c r="C186" s="60">
        <v>2.1045737229899593E-3</v>
      </c>
    </row>
    <row r="187" spans="1:3" x14ac:dyDescent="0.45">
      <c r="A187" s="60">
        <v>163</v>
      </c>
      <c r="B187" s="60">
        <v>4.6496363540574875E-2</v>
      </c>
      <c r="C187" s="60">
        <v>2.7361769741109238E-2</v>
      </c>
    </row>
    <row r="188" spans="1:3" x14ac:dyDescent="0.45">
      <c r="A188" s="60">
        <v>164</v>
      </c>
      <c r="B188" s="60">
        <v>-1.780662467898763E-2</v>
      </c>
      <c r="C188" s="60">
        <v>-1.5012201987471788E-2</v>
      </c>
    </row>
    <row r="189" spans="1:3" x14ac:dyDescent="0.45">
      <c r="A189" s="60">
        <v>165</v>
      </c>
      <c r="B189" s="60">
        <v>3.0814057564623479E-2</v>
      </c>
      <c r="C189" s="60">
        <v>2.6314778338887998E-2</v>
      </c>
    </row>
    <row r="190" spans="1:3" x14ac:dyDescent="0.45">
      <c r="A190" s="60">
        <v>166</v>
      </c>
      <c r="B190" s="60">
        <v>4.2615050328512205E-2</v>
      </c>
      <c r="C190" s="60">
        <v>1.1274970640620267E-2</v>
      </c>
    </row>
    <row r="191" spans="1:3" x14ac:dyDescent="0.45">
      <c r="A191" s="60">
        <v>167</v>
      </c>
      <c r="B191" s="60">
        <v>2.9427262760590923E-2</v>
      </c>
      <c r="C191" s="60">
        <v>3.1380497806127561E-2</v>
      </c>
    </row>
    <row r="192" spans="1:3" x14ac:dyDescent="0.45">
      <c r="A192" s="60">
        <v>168</v>
      </c>
      <c r="B192" s="60">
        <v>2.5854868214986098E-2</v>
      </c>
      <c r="C192" s="60">
        <v>2.97245632787544E-2</v>
      </c>
    </row>
    <row r="193" spans="1:3" x14ac:dyDescent="0.45">
      <c r="A193" s="60">
        <v>169</v>
      </c>
      <c r="B193" s="60">
        <v>-2.1218346793546453E-2</v>
      </c>
      <c r="C193" s="60">
        <v>-6.4804324619743781E-2</v>
      </c>
    </row>
    <row r="194" spans="1:3" x14ac:dyDescent="0.45">
      <c r="A194" s="60">
        <v>170</v>
      </c>
      <c r="B194" s="60">
        <v>4.1437658448788071E-2</v>
      </c>
      <c r="C194" s="60">
        <v>9.538619346721372E-3</v>
      </c>
    </row>
    <row r="195" spans="1:3" x14ac:dyDescent="0.45">
      <c r="A195" s="60">
        <v>171</v>
      </c>
      <c r="B195" s="60">
        <v>1.2626464054731864E-2</v>
      </c>
      <c r="C195" s="60">
        <v>8.5074608859111306E-4</v>
      </c>
    </row>
    <row r="196" spans="1:3" x14ac:dyDescent="0.45">
      <c r="A196" s="60">
        <v>172</v>
      </c>
      <c r="B196" s="60">
        <v>1.2057396064028749E-2</v>
      </c>
      <c r="C196" s="60">
        <v>1.3201397527018738E-2</v>
      </c>
    </row>
    <row r="197" spans="1:3" x14ac:dyDescent="0.45">
      <c r="A197" s="60">
        <v>173</v>
      </c>
      <c r="B197" s="60">
        <v>2.3864966903433694E-2</v>
      </c>
      <c r="C197" s="60">
        <v>9.8595287662684578E-4</v>
      </c>
    </row>
    <row r="198" spans="1:3" x14ac:dyDescent="0.45">
      <c r="A198" s="60">
        <v>174</v>
      </c>
      <c r="B198" s="60">
        <v>2.2288222547847836E-2</v>
      </c>
      <c r="C198" s="60">
        <v>-1.1317173456830081E-2</v>
      </c>
    </row>
    <row r="199" spans="1:3" x14ac:dyDescent="0.45">
      <c r="A199" s="60">
        <v>175</v>
      </c>
      <c r="B199" s="60">
        <v>-4.8867068721375325E-3</v>
      </c>
      <c r="C199" s="60">
        <v>-1.1544361056293379E-2</v>
      </c>
    </row>
    <row r="200" spans="1:3" x14ac:dyDescent="0.45">
      <c r="A200" s="60">
        <v>176</v>
      </c>
      <c r="B200" s="60">
        <v>3.7102174256886819E-2</v>
      </c>
      <c r="C200" s="60">
        <v>-1.5053297539179045E-2</v>
      </c>
    </row>
    <row r="201" spans="1:3" x14ac:dyDescent="0.45">
      <c r="A201" s="60">
        <v>177</v>
      </c>
      <c r="B201" s="60">
        <v>-5.2256374342294952E-3</v>
      </c>
      <c r="C201" s="60">
        <v>-5.0355857434871117E-3</v>
      </c>
    </row>
    <row r="202" spans="1:3" x14ac:dyDescent="0.45">
      <c r="A202" s="60">
        <v>178</v>
      </c>
      <c r="B202" s="60">
        <v>2.5600344545996075E-2</v>
      </c>
      <c r="C202" s="60">
        <v>5.9716490884991258E-2</v>
      </c>
    </row>
    <row r="203" spans="1:3" x14ac:dyDescent="0.45">
      <c r="A203" s="60">
        <v>179</v>
      </c>
      <c r="B203" s="60">
        <v>2.6661014488376062E-2</v>
      </c>
      <c r="C203" s="60">
        <v>1.442262639892437E-2</v>
      </c>
    </row>
    <row r="204" spans="1:3" x14ac:dyDescent="0.45">
      <c r="A204" s="60">
        <v>180</v>
      </c>
      <c r="B204" s="60">
        <v>3.7851429803536685E-3</v>
      </c>
      <c r="C204" s="60">
        <v>2.8121654875878459E-2</v>
      </c>
    </row>
    <row r="205" spans="1:3" x14ac:dyDescent="0.45">
      <c r="A205" s="60">
        <v>181</v>
      </c>
      <c r="B205" s="60">
        <v>-1.7595190584198794E-2</v>
      </c>
      <c r="C205" s="60">
        <v>5.2769448789161191E-3</v>
      </c>
    </row>
    <row r="206" spans="1:3" x14ac:dyDescent="0.45">
      <c r="A206" s="60">
        <v>182</v>
      </c>
      <c r="B206" s="60">
        <v>5.0833464100127491E-2</v>
      </c>
      <c r="C206" s="60">
        <v>-1.1724994444440674E-2</v>
      </c>
    </row>
    <row r="207" spans="1:3" x14ac:dyDescent="0.45">
      <c r="A207" s="60">
        <v>183</v>
      </c>
      <c r="B207" s="60">
        <v>-6.7309776420092079E-3</v>
      </c>
      <c r="C207" s="60">
        <v>-9.1497790049749235E-3</v>
      </c>
    </row>
    <row r="208" spans="1:3" x14ac:dyDescent="0.45">
      <c r="A208" s="60">
        <v>184</v>
      </c>
      <c r="B208" s="60">
        <v>1.3911291382685719E-2</v>
      </c>
      <c r="C208" s="60">
        <v>-6.5822309177656371E-2</v>
      </c>
    </row>
    <row r="209" spans="1:3" x14ac:dyDescent="0.45">
      <c r="A209" s="60">
        <v>185</v>
      </c>
      <c r="B209" s="60">
        <v>1.5480297234869295E-2</v>
      </c>
      <c r="C209" s="60">
        <v>1.703451059912011E-3</v>
      </c>
    </row>
    <row r="210" spans="1:3" x14ac:dyDescent="0.45">
      <c r="A210" s="60">
        <v>186</v>
      </c>
      <c r="B210" s="60">
        <v>-9.6031361508489288E-3</v>
      </c>
      <c r="C210" s="60">
        <v>-1.4327588138467604E-2</v>
      </c>
    </row>
    <row r="211" spans="1:3" x14ac:dyDescent="0.45">
      <c r="A211" s="60">
        <v>187</v>
      </c>
      <c r="B211" s="60">
        <v>2.2839233328416135E-2</v>
      </c>
      <c r="C211" s="60">
        <v>-4.204758465963454E-2</v>
      </c>
    </row>
    <row r="212" spans="1:3" x14ac:dyDescent="0.45">
      <c r="A212" s="60">
        <v>188</v>
      </c>
      <c r="B212" s="60">
        <v>-4.2734591181519593E-2</v>
      </c>
      <c r="C212" s="60">
        <v>-1.8114023112119994E-2</v>
      </c>
    </row>
    <row r="213" spans="1:3" x14ac:dyDescent="0.45">
      <c r="A213" s="60">
        <v>189</v>
      </c>
      <c r="B213" s="60">
        <v>-1.3927545987652754E-2</v>
      </c>
      <c r="C213" s="60">
        <v>1.8248905507274954E-2</v>
      </c>
    </row>
    <row r="214" spans="1:3" x14ac:dyDescent="0.45">
      <c r="A214" s="60">
        <v>190</v>
      </c>
      <c r="B214" s="60">
        <v>7.3199830417154804E-2</v>
      </c>
      <c r="C214" s="60">
        <v>3.56925309806361E-2</v>
      </c>
    </row>
    <row r="215" spans="1:3" x14ac:dyDescent="0.45">
      <c r="A215" s="60">
        <v>191</v>
      </c>
      <c r="B215" s="60">
        <v>7.4624613493387316E-3</v>
      </c>
      <c r="C215" s="60">
        <v>-1.1569813417584049E-2</v>
      </c>
    </row>
    <row r="216" spans="1:3" x14ac:dyDescent="0.45">
      <c r="A216" s="60">
        <v>192</v>
      </c>
      <c r="B216" s="60">
        <v>-6.9704374484809021E-3</v>
      </c>
      <c r="C216" s="60">
        <v>-2.483617303559902E-2</v>
      </c>
    </row>
    <row r="217" spans="1:3" x14ac:dyDescent="0.45">
      <c r="A217" s="60">
        <v>193</v>
      </c>
      <c r="B217" s="60">
        <v>-3.3429011984912424E-2</v>
      </c>
      <c r="C217" s="60">
        <v>3.5602195978924299E-2</v>
      </c>
    </row>
    <row r="218" spans="1:3" x14ac:dyDescent="0.45">
      <c r="A218" s="60">
        <v>194</v>
      </c>
      <c r="B218" s="60">
        <v>3.6473122212497917E-3</v>
      </c>
      <c r="C218" s="60">
        <v>3.4968388393830589E-2</v>
      </c>
    </row>
    <row r="219" spans="1:3" x14ac:dyDescent="0.45">
      <c r="A219" s="60">
        <v>195</v>
      </c>
      <c r="B219" s="60">
        <v>5.9491269275801791E-2</v>
      </c>
      <c r="C219" s="60">
        <v>1.0158876614050204E-2</v>
      </c>
    </row>
    <row r="220" spans="1:3" x14ac:dyDescent="0.45">
      <c r="A220" s="60">
        <v>196</v>
      </c>
      <c r="B220" s="60">
        <v>9.1368073188330279E-3</v>
      </c>
      <c r="C220" s="60">
        <v>-4.827674187747719E-3</v>
      </c>
    </row>
    <row r="221" spans="1:3" x14ac:dyDescent="0.45">
      <c r="A221" s="60">
        <v>197</v>
      </c>
      <c r="B221" s="60">
        <v>1.9162734908710288E-2</v>
      </c>
      <c r="C221" s="60">
        <v>-1.377157159670275E-2</v>
      </c>
    </row>
    <row r="222" spans="1:3" x14ac:dyDescent="0.45">
      <c r="A222" s="60">
        <v>198</v>
      </c>
      <c r="B222" s="60">
        <v>7.6862410959778384E-3</v>
      </c>
      <c r="C222" s="60">
        <v>3.9415570972350052E-2</v>
      </c>
    </row>
    <row r="223" spans="1:3" x14ac:dyDescent="0.45">
      <c r="A223" s="60">
        <v>199</v>
      </c>
      <c r="B223" s="60">
        <v>3.5294356108414707E-2</v>
      </c>
      <c r="C223" s="60">
        <v>-1.7042777310002075E-2</v>
      </c>
    </row>
    <row r="224" spans="1:3" x14ac:dyDescent="0.45">
      <c r="A224" s="60">
        <v>200</v>
      </c>
      <c r="B224" s="60">
        <v>5.9702513460181128E-3</v>
      </c>
      <c r="C224" s="60">
        <v>-1.2863078443563492E-3</v>
      </c>
    </row>
    <row r="225" spans="1:3" x14ac:dyDescent="0.45">
      <c r="A225" s="60">
        <v>201</v>
      </c>
      <c r="B225" s="60">
        <v>5.9647778156814608E-3</v>
      </c>
      <c r="C225" s="60">
        <v>-1.6873317487895931E-2</v>
      </c>
    </row>
    <row r="226" spans="1:3" x14ac:dyDescent="0.45">
      <c r="A226" s="60">
        <v>202</v>
      </c>
      <c r="B226" s="60">
        <v>-8.5460238971860857E-3</v>
      </c>
      <c r="C226" s="60">
        <v>-5.3750157023533973E-2</v>
      </c>
    </row>
    <row r="227" spans="1:3" x14ac:dyDescent="0.45">
      <c r="A227" s="60">
        <v>203</v>
      </c>
      <c r="B227" s="60">
        <v>3.4052027290360665E-2</v>
      </c>
      <c r="C227" s="60">
        <v>4.5325134533011485E-3</v>
      </c>
    </row>
    <row r="228" spans="1:3" x14ac:dyDescent="0.45">
      <c r="A228" s="60">
        <v>204</v>
      </c>
      <c r="B228" s="60">
        <v>2.1293552937340757E-2</v>
      </c>
      <c r="C228" s="60">
        <v>2.4248442030139598E-2</v>
      </c>
    </row>
    <row r="229" spans="1:3" x14ac:dyDescent="0.45">
      <c r="A229" s="60">
        <v>205</v>
      </c>
      <c r="B229" s="60">
        <v>2.1041625009938055E-2</v>
      </c>
      <c r="C229" s="60">
        <v>-4.2027933332300524E-2</v>
      </c>
    </row>
    <row r="230" spans="1:3" x14ac:dyDescent="0.45">
      <c r="A230" s="60">
        <v>206</v>
      </c>
      <c r="B230" s="60">
        <v>3.6413068985357754E-2</v>
      </c>
      <c r="C230" s="60">
        <v>2.9107082995020288E-2</v>
      </c>
    </row>
    <row r="231" spans="1:3" x14ac:dyDescent="0.45">
      <c r="A231" s="60">
        <v>207</v>
      </c>
      <c r="B231" s="60">
        <v>6.3392042434396514E-3</v>
      </c>
      <c r="C231" s="60">
        <v>2.6454415127072452E-2</v>
      </c>
    </row>
    <row r="232" spans="1:3" x14ac:dyDescent="0.45">
      <c r="A232" s="60">
        <v>208</v>
      </c>
      <c r="B232" s="60">
        <v>1.3847903188583657E-2</v>
      </c>
      <c r="C232" s="60">
        <v>9.00504854503539E-3</v>
      </c>
    </row>
    <row r="233" spans="1:3" x14ac:dyDescent="0.45">
      <c r="A233" s="60">
        <v>209</v>
      </c>
      <c r="B233" s="60">
        <v>1.5766832940871792E-2</v>
      </c>
      <c r="C233" s="60">
        <v>2.7611526747108386E-2</v>
      </c>
    </row>
    <row r="234" spans="1:3" x14ac:dyDescent="0.45">
      <c r="A234" s="60">
        <v>210</v>
      </c>
      <c r="B234" s="60">
        <v>1.0322682125464201E-2</v>
      </c>
      <c r="C234" s="60">
        <v>1.3134987257299766E-2</v>
      </c>
    </row>
    <row r="235" spans="1:3" x14ac:dyDescent="0.45">
      <c r="A235" s="60">
        <v>211</v>
      </c>
      <c r="B235" s="60">
        <v>2.183609659753143E-2</v>
      </c>
      <c r="C235" s="60">
        <v>-5.6446869797058569E-2</v>
      </c>
    </row>
    <row r="236" spans="1:3" x14ac:dyDescent="0.45">
      <c r="A236" s="60">
        <v>212</v>
      </c>
      <c r="B236" s="60">
        <v>6.9050236656086079E-3</v>
      </c>
      <c r="C236" s="60">
        <v>7.9116525433940883E-3</v>
      </c>
    </row>
    <row r="237" spans="1:3" x14ac:dyDescent="0.45">
      <c r="A237" s="60">
        <v>213</v>
      </c>
      <c r="B237" s="60">
        <v>2.1826132471988478E-2</v>
      </c>
      <c r="C237" s="60">
        <v>1.0534515244172687E-2</v>
      </c>
    </row>
    <row r="238" spans="1:3" x14ac:dyDescent="0.45">
      <c r="A238" s="60">
        <v>214</v>
      </c>
      <c r="B238" s="60">
        <v>2.4096817788234935E-2</v>
      </c>
      <c r="C238" s="60">
        <v>7.1676658273441995E-2</v>
      </c>
    </row>
    <row r="239" spans="1:3" x14ac:dyDescent="0.45">
      <c r="A239" s="60">
        <v>215</v>
      </c>
      <c r="B239" s="60">
        <v>9.2859486622661139E-3</v>
      </c>
      <c r="C239" s="60">
        <v>4.5946809129318707E-2</v>
      </c>
    </row>
    <row r="240" spans="1:3" x14ac:dyDescent="0.45">
      <c r="A240" s="60">
        <v>216</v>
      </c>
      <c r="B240" s="60">
        <v>3.360855950153975E-2</v>
      </c>
      <c r="C240" s="60">
        <v>-6.1781867644772476E-2</v>
      </c>
    </row>
    <row r="241" spans="1:3" x14ac:dyDescent="0.45">
      <c r="A241" s="60">
        <v>217</v>
      </c>
      <c r="B241" s="60">
        <v>5.0935269154601351E-2</v>
      </c>
      <c r="C241" s="60">
        <v>1.2171482480839907E-2</v>
      </c>
    </row>
    <row r="242" spans="1:3" x14ac:dyDescent="0.45">
      <c r="A242" s="60">
        <v>218</v>
      </c>
      <c r="B242" s="60">
        <v>-2.4912393193473374E-2</v>
      </c>
      <c r="C242" s="60">
        <v>-3.6236196780342941E-2</v>
      </c>
    </row>
    <row r="243" spans="1:3" x14ac:dyDescent="0.45">
      <c r="A243" s="60">
        <v>219</v>
      </c>
      <c r="B243" s="60">
        <v>-1.5393922284994213E-2</v>
      </c>
      <c r="C243" s="60">
        <v>-4.8421778364877682E-2</v>
      </c>
    </row>
    <row r="244" spans="1:3" x14ac:dyDescent="0.45">
      <c r="A244" s="60">
        <v>220</v>
      </c>
      <c r="B244" s="60">
        <v>8.1370520611705344E-3</v>
      </c>
      <c r="C244" s="60">
        <v>-0.1240806445431674</v>
      </c>
    </row>
    <row r="245" spans="1:3" x14ac:dyDescent="0.45">
      <c r="A245" s="60">
        <v>221</v>
      </c>
      <c r="B245" s="60">
        <v>2.3110993753401383E-2</v>
      </c>
      <c r="C245" s="60">
        <v>-1.0051251120699732E-2</v>
      </c>
    </row>
    <row r="246" spans="1:3" x14ac:dyDescent="0.45">
      <c r="A246" s="60">
        <v>222</v>
      </c>
      <c r="B246" s="60">
        <v>9.7350655344379429E-3</v>
      </c>
      <c r="C246" s="60">
        <v>-7.0825805401458471E-3</v>
      </c>
    </row>
    <row r="247" spans="1:3" x14ac:dyDescent="0.45">
      <c r="A247" s="60">
        <v>223</v>
      </c>
      <c r="B247" s="60">
        <v>3.4520763891061068E-2</v>
      </c>
      <c r="C247" s="60">
        <v>4.314641350796726E-2</v>
      </c>
    </row>
    <row r="248" spans="1:3" x14ac:dyDescent="0.45">
      <c r="A248" s="60">
        <v>224</v>
      </c>
      <c r="B248" s="60">
        <v>2.9889395332311493E-2</v>
      </c>
      <c r="C248" s="60">
        <v>-3.817487045045255E-2</v>
      </c>
    </row>
    <row r="249" spans="1:3" x14ac:dyDescent="0.45">
      <c r="A249" s="60">
        <v>225</v>
      </c>
      <c r="B249" s="60">
        <v>9.1460078966923812E-3</v>
      </c>
      <c r="C249" s="60">
        <v>-5.2204960352282394E-3</v>
      </c>
    </row>
    <row r="250" spans="1:3" x14ac:dyDescent="0.45">
      <c r="A250" s="60">
        <v>226</v>
      </c>
      <c r="B250" s="60">
        <v>-4.9613318110325849E-2</v>
      </c>
      <c r="C250" s="60">
        <v>-4.9314576470493934E-2</v>
      </c>
    </row>
    <row r="251" spans="1:3" x14ac:dyDescent="0.45">
      <c r="A251" s="60">
        <v>227</v>
      </c>
      <c r="B251" s="60">
        <v>1.9814114595460855E-2</v>
      </c>
      <c r="C251" s="60">
        <v>7.1064594548011839E-2</v>
      </c>
    </row>
    <row r="252" spans="1:3" ht="17.5" thickBot="1" x14ac:dyDescent="0.5">
      <c r="A252" s="61">
        <v>228</v>
      </c>
      <c r="B252" s="61">
        <v>-6.7507249725691776E-2</v>
      </c>
      <c r="C252" s="61">
        <v>-1.179942248692839E-2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4F30-FEF5-4564-96EE-72AABCA2A2AB}">
  <dimension ref="A1:I252"/>
  <sheetViews>
    <sheetView workbookViewId="0">
      <selection activeCell="B5" sqref="B5"/>
    </sheetView>
  </sheetViews>
  <sheetFormatPr defaultRowHeight="17" x14ac:dyDescent="0.45"/>
  <sheetData>
    <row r="1" spans="1:9" x14ac:dyDescent="0.45">
      <c r="A1" t="s">
        <v>68</v>
      </c>
    </row>
    <row r="2" spans="1:9" ht="17.5" thickBot="1" x14ac:dyDescent="0.5"/>
    <row r="3" spans="1:9" x14ac:dyDescent="0.45">
      <c r="A3" s="63" t="s">
        <v>69</v>
      </c>
      <c r="B3" s="63"/>
    </row>
    <row r="4" spans="1:9" x14ac:dyDescent="0.45">
      <c r="A4" s="60" t="s">
        <v>70</v>
      </c>
      <c r="B4" s="60">
        <v>0.66414875224617587</v>
      </c>
    </row>
    <row r="5" spans="1:9" x14ac:dyDescent="0.45">
      <c r="A5" s="60" t="s">
        <v>71</v>
      </c>
      <c r="B5" s="60">
        <v>0.44109356511015235</v>
      </c>
    </row>
    <row r="6" spans="1:9" x14ac:dyDescent="0.45">
      <c r="A6" s="60" t="s">
        <v>72</v>
      </c>
      <c r="B6" s="60">
        <v>0.43862052778763089</v>
      </c>
    </row>
    <row r="7" spans="1:9" x14ac:dyDescent="0.45">
      <c r="A7" s="60" t="s">
        <v>73</v>
      </c>
      <c r="B7" s="60">
        <v>6.8711619428726695E-2</v>
      </c>
    </row>
    <row r="8" spans="1:9" ht="17.5" thickBot="1" x14ac:dyDescent="0.5">
      <c r="A8" s="61" t="s">
        <v>74</v>
      </c>
      <c r="B8" s="61">
        <v>228</v>
      </c>
    </row>
    <row r="10" spans="1:9" ht="17.5" thickBot="1" x14ac:dyDescent="0.5">
      <c r="A10" t="s">
        <v>75</v>
      </c>
    </row>
    <row r="11" spans="1:9" x14ac:dyDescent="0.45">
      <c r="A11" s="62"/>
      <c r="B11" s="62" t="s">
        <v>80</v>
      </c>
      <c r="C11" s="62" t="s">
        <v>81</v>
      </c>
      <c r="D11" s="62" t="s">
        <v>82</v>
      </c>
      <c r="E11" s="62" t="s">
        <v>83</v>
      </c>
      <c r="F11" s="62" t="s">
        <v>84</v>
      </c>
    </row>
    <row r="12" spans="1:9" x14ac:dyDescent="0.45">
      <c r="A12" s="60" t="s">
        <v>76</v>
      </c>
      <c r="B12" s="60">
        <v>1</v>
      </c>
      <c r="C12" s="60">
        <v>0.84209370354919355</v>
      </c>
      <c r="D12" s="60">
        <v>0.84209370354919355</v>
      </c>
      <c r="E12" s="60">
        <v>178.36106276812026</v>
      </c>
      <c r="F12" s="60">
        <v>2.2339746675917925E-30</v>
      </c>
    </row>
    <row r="13" spans="1:9" x14ac:dyDescent="0.45">
      <c r="A13" s="60" t="s">
        <v>77</v>
      </c>
      <c r="B13" s="60">
        <v>226</v>
      </c>
      <c r="C13" s="60">
        <v>1.067010781661107</v>
      </c>
      <c r="D13" s="60">
        <v>4.7212866445181722E-3</v>
      </c>
      <c r="E13" s="60"/>
      <c r="F13" s="60"/>
    </row>
    <row r="14" spans="1:9" ht="17.5" thickBot="1" x14ac:dyDescent="0.5">
      <c r="A14" s="61" t="s">
        <v>78</v>
      </c>
      <c r="B14" s="61">
        <v>227</v>
      </c>
      <c r="C14" s="61">
        <v>1.9091044852103005</v>
      </c>
      <c r="D14" s="61"/>
      <c r="E14" s="61"/>
      <c r="F14" s="61"/>
    </row>
    <row r="15" spans="1:9" ht="17.5" thickBot="1" x14ac:dyDescent="0.5"/>
    <row r="16" spans="1:9" x14ac:dyDescent="0.45">
      <c r="A16" s="62"/>
      <c r="B16" s="62" t="s">
        <v>85</v>
      </c>
      <c r="C16" s="62" t="s">
        <v>73</v>
      </c>
      <c r="D16" s="62" t="s">
        <v>86</v>
      </c>
      <c r="E16" s="62" t="s">
        <v>87</v>
      </c>
      <c r="F16" s="62" t="s">
        <v>88</v>
      </c>
      <c r="G16" s="62" t="s">
        <v>89</v>
      </c>
      <c r="H16" s="62" t="s">
        <v>90</v>
      </c>
      <c r="I16" s="62" t="s">
        <v>91</v>
      </c>
    </row>
    <row r="17" spans="1:9" x14ac:dyDescent="0.45">
      <c r="A17" s="60" t="s">
        <v>79</v>
      </c>
      <c r="B17" s="60">
        <v>3.4824384138525716E-3</v>
      </c>
      <c r="C17" s="60">
        <v>4.5551685778914995E-3</v>
      </c>
      <c r="D17" s="60">
        <v>0.76450264228520071</v>
      </c>
      <c r="E17" s="60">
        <v>0.44536525685010864</v>
      </c>
      <c r="F17" s="60">
        <v>-5.4935952570425769E-3</v>
      </c>
      <c r="G17" s="60">
        <v>1.2458472084747719E-2</v>
      </c>
      <c r="H17" s="60">
        <v>-5.4935952570425769E-3</v>
      </c>
      <c r="I17" s="60">
        <v>1.2458472084747719E-2</v>
      </c>
    </row>
    <row r="18" spans="1:9" ht="17.5" thickBot="1" x14ac:dyDescent="0.5">
      <c r="A18" s="61" t="s">
        <v>40</v>
      </c>
      <c r="B18" s="61">
        <v>1.4458744872346911</v>
      </c>
      <c r="C18" s="61">
        <v>0.10826312750959069</v>
      </c>
      <c r="D18" s="61">
        <v>13.355188608481734</v>
      </c>
      <c r="E18" s="61">
        <v>2.2339746675917925E-30</v>
      </c>
      <c r="F18" s="61">
        <v>1.2325402359933646</v>
      </c>
      <c r="G18" s="61">
        <v>1.6592087384760177</v>
      </c>
      <c r="H18" s="61">
        <v>1.2325402359933646</v>
      </c>
      <c r="I18" s="61">
        <v>1.6592087384760177</v>
      </c>
    </row>
    <row r="22" spans="1:9" x14ac:dyDescent="0.45">
      <c r="A22" t="s">
        <v>92</v>
      </c>
    </row>
    <row r="23" spans="1:9" ht="17.5" thickBot="1" x14ac:dyDescent="0.5"/>
    <row r="24" spans="1:9" x14ac:dyDescent="0.45">
      <c r="A24" s="62" t="s">
        <v>74</v>
      </c>
      <c r="B24" s="62" t="s">
        <v>95</v>
      </c>
      <c r="C24" s="62" t="s">
        <v>77</v>
      </c>
    </row>
    <row r="25" spans="1:9" x14ac:dyDescent="0.45">
      <c r="A25" s="60">
        <v>1</v>
      </c>
      <c r="B25" s="60">
        <v>-7.6527747592630924E-2</v>
      </c>
      <c r="C25" s="60">
        <v>4.4887587183407754E-2</v>
      </c>
    </row>
    <row r="26" spans="1:9" x14ac:dyDescent="0.45">
      <c r="A26" s="60">
        <v>2</v>
      </c>
      <c r="B26" s="60">
        <v>-3.2278495663963E-2</v>
      </c>
      <c r="C26" s="60">
        <v>3.8589079409871642E-2</v>
      </c>
    </row>
    <row r="27" spans="1:9" x14ac:dyDescent="0.45">
      <c r="A27" s="60">
        <v>3</v>
      </c>
      <c r="B27" s="60">
        <v>0.13647131565847473</v>
      </c>
      <c r="C27" s="60">
        <v>-3.3756316842641909E-3</v>
      </c>
    </row>
    <row r="28" spans="1:9" x14ac:dyDescent="0.45">
      <c r="A28" s="60">
        <v>4</v>
      </c>
      <c r="B28" s="60">
        <v>-4.7864066851924715E-2</v>
      </c>
      <c r="C28" s="60">
        <v>-7.0866969611269842E-2</v>
      </c>
    </row>
    <row r="29" spans="1:9" x14ac:dyDescent="0.45">
      <c r="A29" s="60">
        <v>5</v>
      </c>
      <c r="B29" s="60">
        <v>-3.5180318410251765E-2</v>
      </c>
      <c r="C29" s="60">
        <v>-0.17975944584167988</v>
      </c>
    </row>
    <row r="30" spans="1:9" x14ac:dyDescent="0.45">
      <c r="A30" s="60">
        <v>6</v>
      </c>
      <c r="B30" s="60">
        <v>3.123149232202423E-2</v>
      </c>
      <c r="C30" s="60">
        <v>0.25247132618685281</v>
      </c>
    </row>
    <row r="31" spans="1:9" x14ac:dyDescent="0.45">
      <c r="A31" s="60">
        <v>7</v>
      </c>
      <c r="B31" s="60">
        <v>-2.7326172583995823E-2</v>
      </c>
      <c r="C31" s="60">
        <v>6.3573154687111888E-2</v>
      </c>
    </row>
    <row r="32" spans="1:9" x14ac:dyDescent="0.45">
      <c r="A32" s="60">
        <v>8</v>
      </c>
      <c r="B32" s="60">
        <v>8.3907912974998389E-2</v>
      </c>
      <c r="C32" s="60">
        <v>0.22480539495518359</v>
      </c>
    </row>
    <row r="33" spans="1:3" x14ac:dyDescent="0.45">
      <c r="A33" s="60">
        <v>9</v>
      </c>
      <c r="B33" s="60">
        <v>-8.1076602708417489E-2</v>
      </c>
      <c r="C33" s="60">
        <v>-4.3131787548634948E-2</v>
      </c>
    </row>
    <row r="34" spans="1:3" x14ac:dyDescent="0.45">
      <c r="A34" s="60">
        <v>10</v>
      </c>
      <c r="B34" s="60">
        <v>-1.1035807864759203E-2</v>
      </c>
      <c r="C34" s="60">
        <v>-0.11898772996122371</v>
      </c>
    </row>
    <row r="35" spans="1:3" x14ac:dyDescent="0.45">
      <c r="A35" s="60">
        <v>11</v>
      </c>
      <c r="B35" s="60">
        <v>-0.11972092661240223</v>
      </c>
      <c r="C35" s="60">
        <v>-6.1619120722025036E-2</v>
      </c>
    </row>
    <row r="36" spans="1:3" x14ac:dyDescent="0.45">
      <c r="A36" s="60">
        <v>12</v>
      </c>
      <c r="B36" s="60">
        <v>2.3909653971284457E-3</v>
      </c>
      <c r="C36" s="60">
        <v>0.29493160431666948</v>
      </c>
    </row>
    <row r="37" spans="1:3" x14ac:dyDescent="0.45">
      <c r="A37" s="60">
        <v>13</v>
      </c>
      <c r="B37" s="60">
        <v>4.7357370207065215E-2</v>
      </c>
      <c r="C37" s="60">
        <v>1.2056642803544258E-2</v>
      </c>
    </row>
    <row r="38" spans="1:3" x14ac:dyDescent="0.45">
      <c r="A38" s="60">
        <v>14</v>
      </c>
      <c r="B38" s="60">
        <v>-0.13583827153975378</v>
      </c>
      <c r="C38" s="60">
        <v>-6.0754136320177704E-2</v>
      </c>
    </row>
    <row r="39" spans="1:3" x14ac:dyDescent="0.45">
      <c r="A39" s="60">
        <v>15</v>
      </c>
      <c r="B39" s="60">
        <v>-9.4675152212164243E-2</v>
      </c>
      <c r="C39" s="60">
        <v>1.8511720782831489E-2</v>
      </c>
    </row>
    <row r="40" spans="1:3" x14ac:dyDescent="0.45">
      <c r="A40" s="60">
        <v>16</v>
      </c>
      <c r="B40" s="60">
        <v>0.10988341911308903</v>
      </c>
      <c r="C40" s="60">
        <v>-4.2602507318944813E-2</v>
      </c>
    </row>
    <row r="41" spans="1:3" x14ac:dyDescent="0.45">
      <c r="A41" s="60">
        <v>17</v>
      </c>
      <c r="B41" s="60">
        <v>6.4804887355799021E-3</v>
      </c>
      <c r="C41" s="60">
        <v>3.5694323035659149E-2</v>
      </c>
    </row>
    <row r="42" spans="1:3" x14ac:dyDescent="0.45">
      <c r="A42" s="60">
        <v>18</v>
      </c>
      <c r="B42" s="60">
        <v>-3.6920676945089791E-2</v>
      </c>
      <c r="C42" s="60">
        <v>-6.3779547487042371E-2</v>
      </c>
    </row>
    <row r="43" spans="1:3" x14ac:dyDescent="0.45">
      <c r="A43" s="60">
        <v>19</v>
      </c>
      <c r="B43" s="60">
        <v>-1.6275653440836216E-2</v>
      </c>
      <c r="C43" s="60">
        <v>-1.7418775542657888E-2</v>
      </c>
    </row>
    <row r="44" spans="1:3" x14ac:dyDescent="0.45">
      <c r="A44" s="60">
        <v>20</v>
      </c>
      <c r="B44" s="60">
        <v>-9.325871961814873E-2</v>
      </c>
      <c r="C44" s="60">
        <v>5.5029889926677192E-2</v>
      </c>
    </row>
    <row r="45" spans="1:3" x14ac:dyDescent="0.45">
      <c r="A45" s="60">
        <v>21</v>
      </c>
      <c r="B45" s="60">
        <v>-0.11786027323189334</v>
      </c>
      <c r="C45" s="60">
        <v>6.4215630791007172E-3</v>
      </c>
    </row>
    <row r="46" spans="1:3" x14ac:dyDescent="0.45">
      <c r="A46" s="60">
        <v>22</v>
      </c>
      <c r="B46" s="60">
        <v>2.7048907817174637E-2</v>
      </c>
      <c r="C46" s="60">
        <v>6.6596981802771515E-2</v>
      </c>
    </row>
    <row r="47" spans="1:3" x14ac:dyDescent="0.45">
      <c r="A47" s="60">
        <v>23</v>
      </c>
      <c r="B47" s="60">
        <v>0.10992420603332528</v>
      </c>
      <c r="C47" s="60">
        <v>2.8906949495290407E-2</v>
      </c>
    </row>
    <row r="48" spans="1:3" x14ac:dyDescent="0.45">
      <c r="A48" s="60">
        <v>24</v>
      </c>
      <c r="B48" s="60">
        <v>1.2396978807746251E-2</v>
      </c>
      <c r="C48" s="60">
        <v>2.8329235428208668E-2</v>
      </c>
    </row>
    <row r="49" spans="1:3" x14ac:dyDescent="0.45">
      <c r="A49" s="60">
        <v>25</v>
      </c>
      <c r="B49" s="60">
        <v>-2.1023446172766618E-2</v>
      </c>
      <c r="C49" s="60">
        <v>-4.2561744029964155E-2</v>
      </c>
    </row>
    <row r="50" spans="1:3" x14ac:dyDescent="0.45">
      <c r="A50" s="60">
        <v>26</v>
      </c>
      <c r="B50" s="60">
        <v>-2.8615316807751447E-2</v>
      </c>
      <c r="C50" s="60">
        <v>-4.0997665583037315E-2</v>
      </c>
    </row>
    <row r="51" spans="1:3" x14ac:dyDescent="0.45">
      <c r="A51" s="60">
        <v>27</v>
      </c>
      <c r="B51" s="60">
        <v>5.444550460976965E-2</v>
      </c>
      <c r="C51" s="60">
        <v>5.908625125167561E-2</v>
      </c>
    </row>
    <row r="52" spans="1:3" x14ac:dyDescent="0.45">
      <c r="A52" s="60">
        <v>28</v>
      </c>
      <c r="B52" s="60">
        <v>-8.7380111460475252E-2</v>
      </c>
      <c r="C52" s="60">
        <v>-4.1468399815173529E-2</v>
      </c>
    </row>
    <row r="53" spans="1:3" x14ac:dyDescent="0.45">
      <c r="A53" s="60">
        <v>29</v>
      </c>
      <c r="B53" s="60">
        <v>-1.1732712432736209E-2</v>
      </c>
      <c r="C53" s="60">
        <v>-3.0122558509891428E-2</v>
      </c>
    </row>
    <row r="54" spans="1:3" x14ac:dyDescent="0.45">
      <c r="A54" s="60">
        <v>30</v>
      </c>
      <c r="B54" s="60">
        <v>-0.10332723219231371</v>
      </c>
      <c r="C54" s="60">
        <v>7.4077844755285907E-2</v>
      </c>
    </row>
    <row r="55" spans="1:3" x14ac:dyDescent="0.45">
      <c r="A55" s="60">
        <v>31</v>
      </c>
      <c r="B55" s="60">
        <v>-0.11277205142427092</v>
      </c>
      <c r="C55" s="60">
        <v>0.10864472667103947</v>
      </c>
    </row>
    <row r="56" spans="1:3" x14ac:dyDescent="0.45">
      <c r="A56" s="60">
        <v>32</v>
      </c>
      <c r="B56" s="60">
        <v>8.588447407629124E-3</v>
      </c>
      <c r="C56" s="60">
        <v>4.8627359623925996E-2</v>
      </c>
    </row>
    <row r="57" spans="1:3" x14ac:dyDescent="0.45">
      <c r="A57" s="60">
        <v>33</v>
      </c>
      <c r="B57" s="60">
        <v>-0.15756289584769487</v>
      </c>
      <c r="C57" s="60">
        <v>1.0409008206438641E-2</v>
      </c>
    </row>
    <row r="58" spans="1:3" x14ac:dyDescent="0.45">
      <c r="A58" s="60">
        <v>34</v>
      </c>
      <c r="B58" s="60">
        <v>0.1265728195145607</v>
      </c>
      <c r="C58" s="60">
        <v>-4.3533746857742528E-2</v>
      </c>
    </row>
    <row r="59" spans="1:3" x14ac:dyDescent="0.45">
      <c r="A59" s="60">
        <v>35</v>
      </c>
      <c r="B59" s="60">
        <v>8.4515925954051233E-2</v>
      </c>
      <c r="C59" s="60">
        <v>1.7778176055474423E-2</v>
      </c>
    </row>
    <row r="60" spans="1:3" x14ac:dyDescent="0.45">
      <c r="A60" s="60">
        <v>36</v>
      </c>
      <c r="B60" s="60">
        <v>-8.5184714698311487E-2</v>
      </c>
      <c r="C60" s="60">
        <v>-5.2361218496543543E-2</v>
      </c>
    </row>
    <row r="61" spans="1:3" x14ac:dyDescent="0.45">
      <c r="A61" s="60">
        <v>37</v>
      </c>
      <c r="B61" s="60">
        <v>-3.756549375901886E-2</v>
      </c>
      <c r="C61" s="60">
        <v>3.8323373220407311E-2</v>
      </c>
    </row>
    <row r="62" spans="1:3" x14ac:dyDescent="0.45">
      <c r="A62" s="60">
        <v>38</v>
      </c>
      <c r="B62" s="60">
        <v>-2.2512372936513689E-2</v>
      </c>
      <c r="C62" s="60">
        <v>4.3065675821413282E-2</v>
      </c>
    </row>
    <row r="63" spans="1:3" x14ac:dyDescent="0.45">
      <c r="A63" s="60">
        <v>39</v>
      </c>
      <c r="B63" s="60">
        <v>1.420490177015289E-2</v>
      </c>
      <c r="C63" s="60">
        <v>-3.4872154038510135E-2</v>
      </c>
    </row>
    <row r="64" spans="1:3" x14ac:dyDescent="0.45">
      <c r="A64" s="60">
        <v>40</v>
      </c>
      <c r="B64" s="60">
        <v>0.1193005130730363</v>
      </c>
      <c r="C64" s="60">
        <v>-5.3784264829702527E-3</v>
      </c>
    </row>
    <row r="65" spans="1:3" x14ac:dyDescent="0.45">
      <c r="A65" s="60">
        <v>41</v>
      </c>
      <c r="B65" s="60">
        <v>7.5786346066002389E-2</v>
      </c>
      <c r="C65" s="60">
        <v>-1.2274590587203482E-3</v>
      </c>
    </row>
    <row r="66" spans="1:3" x14ac:dyDescent="0.45">
      <c r="A66" s="60">
        <v>42</v>
      </c>
      <c r="B66" s="60">
        <v>1.8744435761234982E-2</v>
      </c>
      <c r="C66" s="60">
        <v>8.0958931461966449E-3</v>
      </c>
    </row>
    <row r="67" spans="1:3" x14ac:dyDescent="0.45">
      <c r="A67" s="60">
        <v>43</v>
      </c>
      <c r="B67" s="60">
        <v>2.5855469953692315E-2</v>
      </c>
      <c r="C67" s="60">
        <v>1.3872618465123523E-2</v>
      </c>
    </row>
    <row r="68" spans="1:3" x14ac:dyDescent="0.45">
      <c r="A68" s="60">
        <v>44</v>
      </c>
      <c r="B68" s="60">
        <v>2.818019654531187E-2</v>
      </c>
      <c r="C68" s="60">
        <v>-1.0498452508875048E-2</v>
      </c>
    </row>
    <row r="69" spans="1:3" x14ac:dyDescent="0.45">
      <c r="A69" s="60">
        <v>45</v>
      </c>
      <c r="B69" s="60">
        <v>-1.4920215194591323E-2</v>
      </c>
      <c r="C69" s="60">
        <v>-3.7733367971330152E-2</v>
      </c>
    </row>
    <row r="70" spans="1:3" x14ac:dyDescent="0.45">
      <c r="A70" s="60">
        <v>46</v>
      </c>
      <c r="B70" s="60">
        <v>8.1841345583443845E-2</v>
      </c>
      <c r="C70" s="60">
        <v>3.6581298082212874E-2</v>
      </c>
    </row>
    <row r="71" spans="1:3" x14ac:dyDescent="0.45">
      <c r="A71" s="60">
        <v>47</v>
      </c>
      <c r="B71" s="60">
        <v>1.2668807532057565E-2</v>
      </c>
      <c r="C71" s="60">
        <v>1.2739635121375964E-2</v>
      </c>
    </row>
    <row r="72" spans="1:3" x14ac:dyDescent="0.45">
      <c r="A72" s="60">
        <v>48</v>
      </c>
      <c r="B72" s="60">
        <v>7.5798633112785133E-2</v>
      </c>
      <c r="C72" s="60">
        <v>-4.8967996937988575E-2</v>
      </c>
    </row>
    <row r="73" spans="1:3" x14ac:dyDescent="0.45">
      <c r="A73" s="60">
        <v>49</v>
      </c>
      <c r="B73" s="60">
        <v>2.74016176602811E-2</v>
      </c>
      <c r="C73" s="60">
        <v>-1.982923581927401E-2</v>
      </c>
    </row>
    <row r="74" spans="1:3" x14ac:dyDescent="0.45">
      <c r="A74" s="60">
        <v>50</v>
      </c>
      <c r="B74" s="60">
        <v>2.0014528657858948E-2</v>
      </c>
      <c r="C74" s="60">
        <v>4.5343435962091047E-2</v>
      </c>
    </row>
    <row r="75" spans="1:3" x14ac:dyDescent="0.45">
      <c r="A75" s="60">
        <v>51</v>
      </c>
      <c r="B75" s="60">
        <v>-2.1303107198448322E-2</v>
      </c>
      <c r="C75" s="60">
        <v>6.1622941397155191E-3</v>
      </c>
    </row>
    <row r="76" spans="1:3" x14ac:dyDescent="0.45">
      <c r="A76" s="60">
        <v>52</v>
      </c>
      <c r="B76" s="60">
        <v>-2.192748300700071E-2</v>
      </c>
      <c r="C76" s="60">
        <v>-5.1686987102355218E-2</v>
      </c>
    </row>
    <row r="77" spans="1:3" x14ac:dyDescent="0.45">
      <c r="A77" s="60">
        <v>53</v>
      </c>
      <c r="B77" s="60">
        <v>1.9724597463548536E-2</v>
      </c>
      <c r="C77" s="60">
        <v>-4.7539229090880847E-2</v>
      </c>
    </row>
    <row r="78" spans="1:3" x14ac:dyDescent="0.45">
      <c r="A78" s="60">
        <v>54</v>
      </c>
      <c r="B78" s="60">
        <v>2.7962055474884697E-2</v>
      </c>
      <c r="C78" s="60">
        <v>-2.6358651538006681E-2</v>
      </c>
    </row>
    <row r="79" spans="1:3" x14ac:dyDescent="0.45">
      <c r="A79" s="60">
        <v>55</v>
      </c>
      <c r="B79" s="60">
        <v>-4.7699859647865203E-2</v>
      </c>
      <c r="C79" s="60">
        <v>-1.6811079817184799E-2</v>
      </c>
    </row>
    <row r="80" spans="1:3" x14ac:dyDescent="0.45">
      <c r="A80" s="60">
        <v>56</v>
      </c>
      <c r="B80" s="60">
        <v>5.0064139907645983E-3</v>
      </c>
      <c r="C80" s="60">
        <v>1.3219859757033993E-2</v>
      </c>
    </row>
    <row r="81" spans="1:3" x14ac:dyDescent="0.45">
      <c r="A81" s="60">
        <v>57</v>
      </c>
      <c r="B81" s="60">
        <v>1.5033349957956292E-2</v>
      </c>
      <c r="C81" s="60">
        <v>2.3635660561600234E-2</v>
      </c>
    </row>
    <row r="82" spans="1:3" x14ac:dyDescent="0.45">
      <c r="A82" s="60">
        <v>58</v>
      </c>
      <c r="B82" s="60">
        <v>2.1624659758835572E-2</v>
      </c>
      <c r="C82" s="60">
        <v>3.2035639119165765E-2</v>
      </c>
    </row>
    <row r="83" spans="1:3" x14ac:dyDescent="0.45">
      <c r="A83" s="60">
        <v>59</v>
      </c>
      <c r="B83" s="60">
        <v>5.6791738508731891E-2</v>
      </c>
      <c r="C83" s="60">
        <v>9.2246762770947302E-3</v>
      </c>
    </row>
    <row r="84" spans="1:3" x14ac:dyDescent="0.45">
      <c r="A84" s="60">
        <v>60</v>
      </c>
      <c r="B84" s="60">
        <v>4.7774219760850216E-2</v>
      </c>
      <c r="C84" s="60">
        <v>-5.6472442078033674E-2</v>
      </c>
    </row>
    <row r="85" spans="1:3" x14ac:dyDescent="0.45">
      <c r="A85" s="60">
        <v>61</v>
      </c>
      <c r="B85" s="60">
        <v>-3.5891809031602315E-2</v>
      </c>
      <c r="C85" s="60">
        <v>7.0571258908490697E-2</v>
      </c>
    </row>
    <row r="86" spans="1:3" x14ac:dyDescent="0.45">
      <c r="A86" s="60">
        <v>62</v>
      </c>
      <c r="B86" s="60">
        <v>2.7753869900545014E-2</v>
      </c>
      <c r="C86" s="60">
        <v>-1.8617571359169482E-2</v>
      </c>
    </row>
    <row r="87" spans="1:3" x14ac:dyDescent="0.45">
      <c r="A87" s="60">
        <v>63</v>
      </c>
      <c r="B87" s="60">
        <v>-2.7460705701073177E-2</v>
      </c>
      <c r="C87" s="60">
        <v>3.6115071460781051E-2</v>
      </c>
    </row>
    <row r="88" spans="1:3" x14ac:dyDescent="0.45">
      <c r="A88" s="60">
        <v>64</v>
      </c>
      <c r="B88" s="60">
        <v>-2.8941656332097655E-2</v>
      </c>
      <c r="C88" s="60">
        <v>-2.4685202359453935E-3</v>
      </c>
    </row>
    <row r="89" spans="1:3" x14ac:dyDescent="0.45">
      <c r="A89" s="60">
        <v>65</v>
      </c>
      <c r="B89" s="60">
        <v>4.3367434992247482E-2</v>
      </c>
      <c r="C89" s="60">
        <v>-0.13055058556271562</v>
      </c>
    </row>
    <row r="90" spans="1:3" x14ac:dyDescent="0.45">
      <c r="A90" s="60">
        <v>66</v>
      </c>
      <c r="B90" s="60">
        <v>-3.0244780005356719E-4</v>
      </c>
      <c r="C90" s="60">
        <v>4.4186437350346067E-2</v>
      </c>
    </row>
    <row r="91" spans="1:3" x14ac:dyDescent="0.45">
      <c r="A91" s="60">
        <v>67</v>
      </c>
      <c r="B91" s="60">
        <v>5.1608304009502934E-2</v>
      </c>
      <c r="C91" s="60">
        <v>-7.7268365603101047E-4</v>
      </c>
    </row>
    <row r="92" spans="1:3" x14ac:dyDescent="0.45">
      <c r="A92" s="60">
        <v>68</v>
      </c>
      <c r="B92" s="60">
        <v>-1.6888156913993573E-2</v>
      </c>
      <c r="C92" s="60">
        <v>5.084085885970191E-2</v>
      </c>
    </row>
    <row r="93" spans="1:3" x14ac:dyDescent="0.45">
      <c r="A93" s="60">
        <v>69</v>
      </c>
      <c r="B93" s="60">
        <v>9.4091136425515018E-3</v>
      </c>
      <c r="C93" s="60">
        <v>8.1283275752643269E-2</v>
      </c>
    </row>
    <row r="94" spans="1:3" x14ac:dyDescent="0.45">
      <c r="A94" s="60">
        <v>70</v>
      </c>
      <c r="B94" s="60">
        <v>-2.6638664824047684E-2</v>
      </c>
      <c r="C94" s="60">
        <v>6.2944790755988994E-2</v>
      </c>
    </row>
    <row r="95" spans="1:3" x14ac:dyDescent="0.45">
      <c r="A95" s="60">
        <v>71</v>
      </c>
      <c r="B95" s="60">
        <v>4.9682122648644432E-2</v>
      </c>
      <c r="C95" s="60">
        <v>-3.0310486373634749E-2</v>
      </c>
    </row>
    <row r="96" spans="1:3" x14ac:dyDescent="0.45">
      <c r="A96" s="60">
        <v>72</v>
      </c>
      <c r="B96" s="60">
        <v>-2.5815818266814194E-3</v>
      </c>
      <c r="C96" s="60">
        <v>-1.0353328484689501E-2</v>
      </c>
    </row>
    <row r="97" spans="1:3" x14ac:dyDescent="0.45">
      <c r="A97" s="60">
        <v>73</v>
      </c>
      <c r="B97" s="60">
        <v>3.5195436857530321E-2</v>
      </c>
      <c r="C97" s="60">
        <v>6.7292630052661701E-2</v>
      </c>
    </row>
    <row r="98" spans="1:3" x14ac:dyDescent="0.45">
      <c r="A98" s="60">
        <v>74</v>
      </c>
      <c r="B98" s="60">
        <v>-1.200039177893924E-3</v>
      </c>
      <c r="C98" s="60">
        <v>-3.3611110412934582E-4</v>
      </c>
    </row>
    <row r="99" spans="1:3" x14ac:dyDescent="0.45">
      <c r="A99" s="60">
        <v>75</v>
      </c>
      <c r="B99" s="60">
        <v>1.4091509390882979E-2</v>
      </c>
      <c r="C99" s="60">
        <v>9.3056868213623342E-2</v>
      </c>
    </row>
    <row r="100" spans="1:3" x14ac:dyDescent="0.45">
      <c r="A100" s="60">
        <v>76</v>
      </c>
      <c r="B100" s="60">
        <v>1.5515467715593569E-2</v>
      </c>
      <c r="C100" s="60">
        <v>1.8664731547841512E-3</v>
      </c>
    </row>
    <row r="101" spans="1:3" x14ac:dyDescent="0.45">
      <c r="A101" s="60">
        <v>77</v>
      </c>
      <c r="B101" s="60">
        <v>-4.6906648175068358E-2</v>
      </c>
      <c r="C101" s="60">
        <v>-1.3336116739126963E-2</v>
      </c>
    </row>
    <row r="102" spans="1:3" x14ac:dyDescent="0.45">
      <c r="A102" s="60">
        <v>78</v>
      </c>
      <c r="B102" s="60">
        <v>-2.1638033045844099E-3</v>
      </c>
      <c r="C102" s="60">
        <v>-5.2727031001515625E-3</v>
      </c>
    </row>
    <row r="103" spans="1:3" x14ac:dyDescent="0.45">
      <c r="A103" s="60">
        <v>79</v>
      </c>
      <c r="B103" s="60">
        <v>4.8717485531922459E-3</v>
      </c>
      <c r="C103" s="60">
        <v>6.4253579331160163E-3</v>
      </c>
    </row>
    <row r="104" spans="1:3" x14ac:dyDescent="0.45">
      <c r="A104" s="60">
        <v>80</v>
      </c>
      <c r="B104" s="60">
        <v>2.826597014192736E-2</v>
      </c>
      <c r="C104" s="60">
        <v>-5.6888629210697636E-2</v>
      </c>
    </row>
    <row r="105" spans="1:3" x14ac:dyDescent="0.45">
      <c r="A105" s="60">
        <v>81</v>
      </c>
      <c r="B105" s="60">
        <v>3.3206675775882502E-2</v>
      </c>
      <c r="C105" s="60">
        <v>0.10082732229971002</v>
      </c>
    </row>
    <row r="106" spans="1:3" x14ac:dyDescent="0.45">
      <c r="A106" s="60">
        <v>82</v>
      </c>
      <c r="B106" s="60">
        <v>4.3110970642016661E-2</v>
      </c>
      <c r="C106" s="60">
        <v>7.4677956247844193E-2</v>
      </c>
    </row>
    <row r="107" spans="1:3" x14ac:dyDescent="0.45">
      <c r="A107" s="60">
        <v>83</v>
      </c>
      <c r="B107" s="60">
        <v>2.133897396087649E-2</v>
      </c>
      <c r="C107" s="60">
        <v>2.9093267602825212E-3</v>
      </c>
    </row>
    <row r="108" spans="1:3" x14ac:dyDescent="0.45">
      <c r="A108" s="60">
        <v>84</v>
      </c>
      <c r="B108" s="60">
        <v>1.5879534257766136E-2</v>
      </c>
      <c r="C108" s="60">
        <v>3.4360176129430223E-3</v>
      </c>
    </row>
    <row r="109" spans="1:3" x14ac:dyDescent="0.45">
      <c r="A109" s="60">
        <v>85</v>
      </c>
      <c r="B109" s="60">
        <v>1.7809670497364843E-2</v>
      </c>
      <c r="C109" s="60">
        <v>4.2298966832913412E-2</v>
      </c>
    </row>
    <row r="110" spans="1:3" x14ac:dyDescent="0.45">
      <c r="A110" s="60">
        <v>86</v>
      </c>
      <c r="B110" s="60">
        <v>-3.4165014048989271E-2</v>
      </c>
      <c r="C110" s="60">
        <v>-1.7502872610290376E-2</v>
      </c>
    </row>
    <row r="111" spans="1:3" x14ac:dyDescent="0.45">
      <c r="A111" s="60">
        <v>87</v>
      </c>
      <c r="B111" s="60">
        <v>1.1960057761635622E-2</v>
      </c>
      <c r="C111" s="60">
        <v>8.1109617027283268E-3</v>
      </c>
    </row>
    <row r="112" spans="1:3" x14ac:dyDescent="0.45">
      <c r="A112" s="60">
        <v>88</v>
      </c>
      <c r="B112" s="60">
        <v>6.0207502863307526E-2</v>
      </c>
      <c r="C112" s="60">
        <v>-6.2875226363958911E-3</v>
      </c>
    </row>
    <row r="113" spans="1:3" x14ac:dyDescent="0.45">
      <c r="A113" s="60">
        <v>89</v>
      </c>
      <c r="B113" s="60">
        <v>4.4845382514197688E-2</v>
      </c>
      <c r="C113" s="60">
        <v>8.7538553081252732E-3</v>
      </c>
    </row>
    <row r="114" spans="1:3" x14ac:dyDescent="0.45">
      <c r="A114" s="60">
        <v>90</v>
      </c>
      <c r="B114" s="60">
        <v>-2.7832295136407757E-2</v>
      </c>
      <c r="C114" s="60">
        <v>-3.6965964739636092E-2</v>
      </c>
    </row>
    <row r="115" spans="1:3" x14ac:dyDescent="0.45">
      <c r="A115" s="60">
        <v>91</v>
      </c>
      <c r="B115" s="60">
        <v>-4.856693935531594E-2</v>
      </c>
      <c r="C115" s="60">
        <v>-8.6522290462302781E-2</v>
      </c>
    </row>
    <row r="116" spans="1:3" x14ac:dyDescent="0.45">
      <c r="A116" s="60">
        <v>92</v>
      </c>
      <c r="B116" s="60">
        <v>1.7020987600727636E-2</v>
      </c>
      <c r="C116" s="60">
        <v>-8.4308644539266245E-2</v>
      </c>
    </row>
    <row r="117" spans="1:3" x14ac:dyDescent="0.45">
      <c r="A117" s="60">
        <v>93</v>
      </c>
      <c r="B117" s="60">
        <v>5.0549038743842513E-2</v>
      </c>
      <c r="C117" s="60">
        <v>0.17761633410601324</v>
      </c>
    </row>
    <row r="118" spans="1:3" x14ac:dyDescent="0.45">
      <c r="A118" s="60">
        <v>94</v>
      </c>
      <c r="B118" s="60">
        <v>2.0214587119921423E-2</v>
      </c>
      <c r="C118" s="60">
        <v>0.12039471176650658</v>
      </c>
    </row>
    <row r="119" spans="1:3" x14ac:dyDescent="0.45">
      <c r="A119" s="60">
        <v>95</v>
      </c>
      <c r="B119" s="60">
        <v>-6.4138822859854075E-2</v>
      </c>
      <c r="C119" s="60">
        <v>-2.2996784949028362E-2</v>
      </c>
    </row>
    <row r="120" spans="1:3" x14ac:dyDescent="0.45">
      <c r="A120" s="60">
        <v>96</v>
      </c>
      <c r="B120" s="60">
        <v>-1.2607988879323424E-2</v>
      </c>
      <c r="C120" s="60">
        <v>-4.1030334559227541E-2</v>
      </c>
    </row>
    <row r="121" spans="1:3" x14ac:dyDescent="0.45">
      <c r="A121" s="60">
        <v>97</v>
      </c>
      <c r="B121" s="60">
        <v>-8.8265669740612951E-2</v>
      </c>
      <c r="C121" s="60">
        <v>1.3897670470587292E-2</v>
      </c>
    </row>
    <row r="122" spans="1:3" x14ac:dyDescent="0.45">
      <c r="A122" s="60">
        <v>98</v>
      </c>
      <c r="B122" s="60">
        <v>-4.9332261622713355E-2</v>
      </c>
      <c r="C122" s="60">
        <v>-0.10087547067316098</v>
      </c>
    </row>
    <row r="123" spans="1:3" x14ac:dyDescent="0.45">
      <c r="A123" s="60">
        <v>99</v>
      </c>
      <c r="B123" s="60">
        <v>-6.6525975355139436E-3</v>
      </c>
      <c r="C123" s="60">
        <v>-1.9393088550434208E-2</v>
      </c>
    </row>
    <row r="124" spans="1:3" x14ac:dyDescent="0.45">
      <c r="A124" s="60">
        <v>100</v>
      </c>
      <c r="B124" s="60">
        <v>7.0674680805024453E-2</v>
      </c>
      <c r="C124" s="60">
        <v>8.5333134370855851E-2</v>
      </c>
    </row>
    <row r="125" spans="1:3" x14ac:dyDescent="0.45">
      <c r="A125" s="60">
        <v>101</v>
      </c>
      <c r="B125" s="60">
        <v>1.6831496292221724E-2</v>
      </c>
      <c r="C125" s="60">
        <v>-9.4733812953438981E-2</v>
      </c>
    </row>
    <row r="126" spans="1:3" x14ac:dyDescent="0.45">
      <c r="A126" s="60">
        <v>102</v>
      </c>
      <c r="B126" s="60">
        <v>-0.12304948623417353</v>
      </c>
      <c r="C126" s="60">
        <v>0.11294005957578226</v>
      </c>
    </row>
    <row r="127" spans="1:3" x14ac:dyDescent="0.45">
      <c r="A127" s="60">
        <v>103</v>
      </c>
      <c r="B127" s="60">
        <v>-1.2736954222606886E-2</v>
      </c>
      <c r="C127" s="60">
        <v>6.3636846264823022E-2</v>
      </c>
    </row>
    <row r="128" spans="1:3" x14ac:dyDescent="0.45">
      <c r="A128" s="60">
        <v>104</v>
      </c>
      <c r="B128" s="60">
        <v>1.903589997039053E-2</v>
      </c>
      <c r="C128" s="60">
        <v>-0.12778810719022982</v>
      </c>
    </row>
    <row r="129" spans="1:3" x14ac:dyDescent="0.45">
      <c r="A129" s="60">
        <v>105</v>
      </c>
      <c r="B129" s="60">
        <v>-0.12915211115559647</v>
      </c>
      <c r="C129" s="60">
        <v>-9.1159159274143559E-2</v>
      </c>
    </row>
    <row r="130" spans="1:3" x14ac:dyDescent="0.45">
      <c r="A130" s="60">
        <v>106</v>
      </c>
      <c r="B130" s="60">
        <v>-0.24229143793538679</v>
      </c>
      <c r="C130" s="60">
        <v>-3.5610562829767461E-2</v>
      </c>
    </row>
    <row r="131" spans="1:3" x14ac:dyDescent="0.45">
      <c r="A131" s="60">
        <v>107</v>
      </c>
      <c r="B131" s="60">
        <v>-0.10496881277459083</v>
      </c>
      <c r="C131" s="60">
        <v>-3.8638252929215577E-2</v>
      </c>
    </row>
    <row r="132" spans="1:3" x14ac:dyDescent="0.45">
      <c r="A132" s="60">
        <v>108</v>
      </c>
      <c r="B132" s="60">
        <v>1.4755310037066338E-2</v>
      </c>
      <c r="C132" s="60">
        <v>5.3582648426370984E-2</v>
      </c>
    </row>
    <row r="133" spans="1:3" x14ac:dyDescent="0.45">
      <c r="A133" s="60">
        <v>109</v>
      </c>
      <c r="B133" s="60">
        <v>-0.12052396477329387</v>
      </c>
      <c r="C133" s="60">
        <v>7.7045730404723012E-2</v>
      </c>
    </row>
    <row r="134" spans="1:3" x14ac:dyDescent="0.45">
      <c r="A134" s="60">
        <v>110</v>
      </c>
      <c r="B134" s="60">
        <v>-0.15582574412773303</v>
      </c>
      <c r="C134" s="60">
        <v>0.28378115888034183</v>
      </c>
    </row>
    <row r="135" spans="1:3" x14ac:dyDescent="0.45">
      <c r="A135" s="60">
        <v>111</v>
      </c>
      <c r="B135" s="60">
        <v>0.1267135425345659</v>
      </c>
      <c r="C135" s="60">
        <v>4.3493097258099495E-2</v>
      </c>
    </row>
    <row r="136" spans="1:3" x14ac:dyDescent="0.45">
      <c r="A136" s="60">
        <v>112</v>
      </c>
      <c r="B136" s="60">
        <v>0.13909353183307274</v>
      </c>
      <c r="C136" s="60">
        <v>7.2808556275215708E-2</v>
      </c>
    </row>
    <row r="137" spans="1:3" x14ac:dyDescent="0.45">
      <c r="A137" s="60">
        <v>113</v>
      </c>
      <c r="B137" s="60">
        <v>8.0014666126948644E-2</v>
      </c>
      <c r="C137" s="60">
        <v>4.4894120680575716E-2</v>
      </c>
    </row>
    <row r="138" spans="1:3" x14ac:dyDescent="0.45">
      <c r="A138" s="60">
        <v>114</v>
      </c>
      <c r="B138" s="60">
        <v>3.5486978248562154E-3</v>
      </c>
      <c r="C138" s="60">
        <v>1.8775694046198162E-2</v>
      </c>
    </row>
    <row r="139" spans="1:3" x14ac:dyDescent="0.45">
      <c r="A139" s="60">
        <v>115</v>
      </c>
      <c r="B139" s="60">
        <v>0.11046518877375695</v>
      </c>
      <c r="C139" s="60">
        <v>-3.0461435481920762E-3</v>
      </c>
    </row>
    <row r="140" spans="1:3" x14ac:dyDescent="0.45">
      <c r="A140" s="60">
        <v>116</v>
      </c>
      <c r="B140" s="60">
        <v>5.1801427604427373E-2</v>
      </c>
      <c r="C140" s="60">
        <v>-3.8715698495228303E-2</v>
      </c>
    </row>
    <row r="141" spans="1:3" x14ac:dyDescent="0.45">
      <c r="A141" s="60">
        <v>117</v>
      </c>
      <c r="B141" s="60">
        <v>5.4989325239324392E-2</v>
      </c>
      <c r="C141" s="60">
        <v>6.1484701155831843E-2</v>
      </c>
    </row>
    <row r="142" spans="1:3" x14ac:dyDescent="0.45">
      <c r="A142" s="60">
        <v>118</v>
      </c>
      <c r="B142" s="60">
        <v>-2.5175277125354185E-2</v>
      </c>
      <c r="C142" s="60">
        <v>-5.1802165542242637E-2</v>
      </c>
    </row>
    <row r="143" spans="1:3" x14ac:dyDescent="0.45">
      <c r="A143" s="60">
        <v>119</v>
      </c>
      <c r="B143" s="60">
        <v>8.6363427346568655E-2</v>
      </c>
      <c r="C143" s="60">
        <v>-8.9401981675271747E-2</v>
      </c>
    </row>
    <row r="144" spans="1:3" x14ac:dyDescent="0.45">
      <c r="A144" s="60">
        <v>120</v>
      </c>
      <c r="B144" s="60">
        <v>2.9116209148447158E-2</v>
      </c>
      <c r="C144" s="60">
        <v>-3.1864692960154553E-2</v>
      </c>
    </row>
    <row r="145" spans="1:3" x14ac:dyDescent="0.45">
      <c r="A145" s="60">
        <v>121</v>
      </c>
      <c r="B145" s="60">
        <v>-5.0049974510682951E-2</v>
      </c>
      <c r="C145" s="60">
        <v>-6.9166216397969701E-2</v>
      </c>
    </row>
    <row r="146" spans="1:3" x14ac:dyDescent="0.45">
      <c r="A146" s="60">
        <v>122</v>
      </c>
      <c r="B146" s="60">
        <v>4.4577115295249575E-2</v>
      </c>
      <c r="C146" s="60">
        <v>6.6357739689011583E-3</v>
      </c>
    </row>
    <row r="147" spans="1:3" x14ac:dyDescent="0.45">
      <c r="A147" s="60">
        <v>123</v>
      </c>
      <c r="B147" s="60">
        <v>8.8313956443042282E-2</v>
      </c>
      <c r="C147" s="60">
        <v>5.341864853318834E-3</v>
      </c>
    </row>
    <row r="148" spans="1:3" x14ac:dyDescent="0.45">
      <c r="A148" s="60">
        <v>124</v>
      </c>
      <c r="B148" s="60">
        <v>2.4629649089093306E-2</v>
      </c>
      <c r="C148" s="60">
        <v>-0.17379907600913741</v>
      </c>
    </row>
    <row r="149" spans="1:3" x14ac:dyDescent="0.45">
      <c r="A149" s="60">
        <v>125</v>
      </c>
      <c r="B149" s="60">
        <v>-0.11523712323884901</v>
      </c>
      <c r="C149" s="60">
        <v>0.10863016080709603</v>
      </c>
    </row>
    <row r="150" spans="1:3" x14ac:dyDescent="0.45">
      <c r="A150" s="60">
        <v>126</v>
      </c>
      <c r="B150" s="60">
        <v>-7.4569397270766849E-2</v>
      </c>
      <c r="C150" s="60">
        <v>-1.3300685527335876E-2</v>
      </c>
    </row>
    <row r="151" spans="1:3" x14ac:dyDescent="0.45">
      <c r="A151" s="60">
        <v>127</v>
      </c>
      <c r="B151" s="60">
        <v>0.10273379362285823</v>
      </c>
      <c r="C151" s="60">
        <v>4.606218772996365E-2</v>
      </c>
    </row>
    <row r="152" spans="1:3" x14ac:dyDescent="0.45">
      <c r="A152" s="60">
        <v>128</v>
      </c>
      <c r="B152" s="60">
        <v>-6.5315909495066798E-2</v>
      </c>
      <c r="C152" s="60">
        <v>-2.6913935865112301E-2</v>
      </c>
    </row>
    <row r="153" spans="1:3" x14ac:dyDescent="0.45">
      <c r="A153" s="60">
        <v>129</v>
      </c>
      <c r="B153" s="60">
        <v>0.129889610178965</v>
      </c>
      <c r="C153" s="60">
        <v>-7.1495571161887886E-2</v>
      </c>
    </row>
    <row r="154" spans="1:3" x14ac:dyDescent="0.45">
      <c r="A154" s="60">
        <v>130</v>
      </c>
      <c r="B154" s="60">
        <v>5.6614944011466509E-2</v>
      </c>
      <c r="C154" s="60">
        <v>5.7746510930712508E-2</v>
      </c>
    </row>
    <row r="155" spans="1:3" x14ac:dyDescent="0.45">
      <c r="A155" s="60">
        <v>131</v>
      </c>
      <c r="B155" s="60">
        <v>2.339303322153926E-6</v>
      </c>
      <c r="C155" s="60">
        <v>-3.1087922713049058E-2</v>
      </c>
    </row>
    <row r="156" spans="1:3" x14ac:dyDescent="0.45">
      <c r="A156" s="60">
        <v>132</v>
      </c>
      <c r="B156" s="60">
        <v>9.7729415616681775E-2</v>
      </c>
      <c r="C156" s="60">
        <v>-1.8492197625467707E-2</v>
      </c>
    </row>
    <row r="157" spans="1:3" x14ac:dyDescent="0.45">
      <c r="A157" s="60">
        <v>133</v>
      </c>
      <c r="B157" s="60">
        <v>3.6044361769541532E-2</v>
      </c>
      <c r="C157" s="60">
        <v>-6.3167456440236885E-2</v>
      </c>
    </row>
    <row r="158" spans="1:3" x14ac:dyDescent="0.45">
      <c r="A158" s="60">
        <v>134</v>
      </c>
      <c r="B158" s="60">
        <v>4.9530982674913668E-2</v>
      </c>
      <c r="C158" s="60">
        <v>-4.8661262257683302E-2</v>
      </c>
    </row>
    <row r="159" spans="1:3" x14ac:dyDescent="0.45">
      <c r="A159" s="60">
        <v>135</v>
      </c>
      <c r="B159" s="60">
        <v>1.8476654317043882E-3</v>
      </c>
      <c r="C159" s="60">
        <v>-3.1502092909741104E-2</v>
      </c>
    </row>
    <row r="160" spans="1:3" x14ac:dyDescent="0.45">
      <c r="A160" s="60">
        <v>136</v>
      </c>
      <c r="B160" s="60">
        <v>4.4610888277220484E-2</v>
      </c>
      <c r="C160" s="60">
        <v>-9.2517059258398149E-2</v>
      </c>
    </row>
    <row r="161" spans="1:3" x14ac:dyDescent="0.45">
      <c r="A161" s="60">
        <v>137</v>
      </c>
      <c r="B161" s="60">
        <v>-1.608644056145421E-2</v>
      </c>
      <c r="C161" s="60">
        <v>-5.2021552221275177E-2</v>
      </c>
    </row>
    <row r="162" spans="1:3" x14ac:dyDescent="0.45">
      <c r="A162" s="60">
        <v>138</v>
      </c>
      <c r="B162" s="60">
        <v>-2.2963754848135544E-2</v>
      </c>
      <c r="C162" s="60">
        <v>-2.8922725897636531E-2</v>
      </c>
    </row>
    <row r="163" spans="1:3" x14ac:dyDescent="0.45">
      <c r="A163" s="60">
        <v>139</v>
      </c>
      <c r="B163" s="60">
        <v>-2.7615081782986644E-2</v>
      </c>
      <c r="C163" s="60">
        <v>4.1707352158050305E-2</v>
      </c>
    </row>
    <row r="164" spans="1:3" x14ac:dyDescent="0.45">
      <c r="A164" s="60">
        <v>140</v>
      </c>
      <c r="B164" s="60">
        <v>-7.865447287768744E-2</v>
      </c>
      <c r="C164" s="60">
        <v>-6.0281712495077536E-2</v>
      </c>
    </row>
    <row r="165" spans="1:3" x14ac:dyDescent="0.45">
      <c r="A165" s="60">
        <v>141</v>
      </c>
      <c r="B165" s="60">
        <v>-0.1002884385818488</v>
      </c>
      <c r="C165" s="60">
        <v>-8.3716217787459218E-2</v>
      </c>
    </row>
    <row r="166" spans="1:3" x14ac:dyDescent="0.45">
      <c r="A166" s="60">
        <v>142</v>
      </c>
      <c r="B166" s="60">
        <v>0.1592123336120593</v>
      </c>
      <c r="C166" s="60">
        <v>-5.8260938512041949E-4</v>
      </c>
    </row>
    <row r="167" spans="1:3" x14ac:dyDescent="0.45">
      <c r="A167" s="60">
        <v>143</v>
      </c>
      <c r="B167" s="60">
        <v>-3.8438777768020223E-3</v>
      </c>
      <c r="C167" s="60">
        <v>-0.12113030574474491</v>
      </c>
    </row>
    <row r="168" spans="1:3" x14ac:dyDescent="0.45">
      <c r="A168" s="60">
        <v>144</v>
      </c>
      <c r="B168" s="60">
        <v>1.5807695158009737E-2</v>
      </c>
      <c r="C168" s="60">
        <v>-6.8810032677603841E-2</v>
      </c>
    </row>
    <row r="169" spans="1:3" x14ac:dyDescent="0.45">
      <c r="A169" s="60">
        <v>145</v>
      </c>
      <c r="B169" s="60">
        <v>6.6461929288972099E-2</v>
      </c>
      <c r="C169" s="60">
        <v>0.16617933804208701</v>
      </c>
    </row>
    <row r="170" spans="1:3" x14ac:dyDescent="0.45">
      <c r="A170" s="60">
        <v>146</v>
      </c>
      <c r="B170" s="60">
        <v>6.206126846462167E-2</v>
      </c>
      <c r="C170" s="60">
        <v>-2.9212588139364615E-2</v>
      </c>
    </row>
    <row r="171" spans="1:3" x14ac:dyDescent="0.45">
      <c r="A171" s="60">
        <v>147</v>
      </c>
      <c r="B171" s="60">
        <v>4.8688640987077328E-2</v>
      </c>
      <c r="C171" s="60">
        <v>3.4670351294142115E-2</v>
      </c>
    </row>
    <row r="172" spans="1:3" x14ac:dyDescent="0.45">
      <c r="A172" s="60">
        <v>148</v>
      </c>
      <c r="B172" s="60">
        <v>-7.4543288102123986E-3</v>
      </c>
      <c r="C172" s="60">
        <v>-6.6745679991529888E-2</v>
      </c>
    </row>
    <row r="173" spans="1:3" x14ac:dyDescent="0.45">
      <c r="A173" s="60">
        <v>149</v>
      </c>
      <c r="B173" s="60">
        <v>-8.7211087972442078E-2</v>
      </c>
      <c r="C173" s="60">
        <v>-8.1774382411331517E-2</v>
      </c>
    </row>
    <row r="174" spans="1:3" x14ac:dyDescent="0.45">
      <c r="A174" s="60">
        <v>150</v>
      </c>
      <c r="B174" s="60">
        <v>6.0565537338739858E-2</v>
      </c>
      <c r="C174" s="60">
        <v>-5.4180669304800692E-2</v>
      </c>
    </row>
    <row r="175" spans="1:3" x14ac:dyDescent="0.45">
      <c r="A175" s="60">
        <v>151</v>
      </c>
      <c r="B175" s="60">
        <v>2.1576459903304136E-2</v>
      </c>
      <c r="C175" s="60">
        <v>3.0916685607175091E-2</v>
      </c>
    </row>
    <row r="176" spans="1:3" x14ac:dyDescent="0.45">
      <c r="A176" s="60">
        <v>152</v>
      </c>
      <c r="B176" s="60">
        <v>3.1937300875563665E-2</v>
      </c>
      <c r="C176" s="60">
        <v>1.5749683440128844E-2</v>
      </c>
    </row>
    <row r="177" spans="1:3" x14ac:dyDescent="0.45">
      <c r="A177" s="60">
        <v>153</v>
      </c>
      <c r="B177" s="60">
        <v>3.8392336217624279E-2</v>
      </c>
      <c r="C177" s="60">
        <v>4.1534844853816685E-2</v>
      </c>
    </row>
    <row r="178" spans="1:3" x14ac:dyDescent="0.45">
      <c r="A178" s="60">
        <v>154</v>
      </c>
      <c r="B178" s="60">
        <v>-2.5251053987109518E-2</v>
      </c>
      <c r="C178" s="60">
        <v>0.10178657256267723</v>
      </c>
    </row>
    <row r="179" spans="1:3" x14ac:dyDescent="0.45">
      <c r="A179" s="60">
        <v>155</v>
      </c>
      <c r="B179" s="60">
        <v>7.4899933350636317E-3</v>
      </c>
      <c r="C179" s="60">
        <v>-4.5149677790281638E-2</v>
      </c>
    </row>
    <row r="180" spans="1:3" x14ac:dyDescent="0.45">
      <c r="A180" s="60">
        <v>156</v>
      </c>
      <c r="B180" s="60">
        <v>1.3617869833027272E-2</v>
      </c>
      <c r="C180" s="60">
        <v>7.386008038121665E-2</v>
      </c>
    </row>
    <row r="181" spans="1:3" x14ac:dyDescent="0.45">
      <c r="A181" s="60">
        <v>157</v>
      </c>
      <c r="B181" s="60">
        <v>7.631079393289758E-2</v>
      </c>
      <c r="C181" s="60">
        <v>8.2771797791810653E-2</v>
      </c>
    </row>
    <row r="182" spans="1:3" x14ac:dyDescent="0.45">
      <c r="A182" s="60">
        <v>158</v>
      </c>
      <c r="B182" s="60">
        <v>1.935425935692784E-2</v>
      </c>
      <c r="C182" s="60">
        <v>-6.5872727361284012E-3</v>
      </c>
    </row>
    <row r="183" spans="1:3" x14ac:dyDescent="0.45">
      <c r="A183" s="60">
        <v>159</v>
      </c>
      <c r="B183" s="60">
        <v>5.5407729114132734E-2</v>
      </c>
      <c r="C183" s="60">
        <v>-6.9572210184129374E-2</v>
      </c>
    </row>
    <row r="184" spans="1:3" x14ac:dyDescent="0.45">
      <c r="A184" s="60">
        <v>160</v>
      </c>
      <c r="B184" s="60">
        <v>2.9559895019232927E-2</v>
      </c>
      <c r="C184" s="60">
        <v>-3.6949228370859545E-2</v>
      </c>
    </row>
    <row r="185" spans="1:3" x14ac:dyDescent="0.45">
      <c r="A185" s="60">
        <v>161</v>
      </c>
      <c r="B185" s="60">
        <v>3.3454662348329389E-2</v>
      </c>
      <c r="C185" s="60">
        <v>7.6116960851707161E-2</v>
      </c>
    </row>
    <row r="186" spans="1:3" x14ac:dyDescent="0.45">
      <c r="A186" s="60">
        <v>162</v>
      </c>
      <c r="B186" s="60">
        <v>-1.826491391836961E-2</v>
      </c>
      <c r="C186" s="60">
        <v>-4.5646891367155981E-2</v>
      </c>
    </row>
    <row r="187" spans="1:3" x14ac:dyDescent="0.45">
      <c r="A187" s="60">
        <v>163</v>
      </c>
      <c r="B187" s="60">
        <v>7.49502018880112E-2</v>
      </c>
      <c r="C187" s="60">
        <v>9.5126548633979874E-3</v>
      </c>
    </row>
    <row r="188" spans="1:3" x14ac:dyDescent="0.45">
      <c r="A188" s="60">
        <v>164</v>
      </c>
      <c r="B188" s="60">
        <v>-4.1818764624442444E-2</v>
      </c>
      <c r="C188" s="60">
        <v>-3.076228485502875E-2</v>
      </c>
    </row>
    <row r="189" spans="1:3" x14ac:dyDescent="0.45">
      <c r="A189" s="60">
        <v>165</v>
      </c>
      <c r="B189" s="60">
        <v>4.6472417075099158E-2</v>
      </c>
      <c r="C189" s="60">
        <v>-3.1187796237498108E-3</v>
      </c>
    </row>
    <row r="190" spans="1:3" x14ac:dyDescent="0.45">
      <c r="A190" s="60">
        <v>166</v>
      </c>
      <c r="B190" s="60">
        <v>6.7902054592955799E-2</v>
      </c>
      <c r="C190" s="60">
        <v>-5.1193900781017723E-2</v>
      </c>
    </row>
    <row r="191" spans="1:3" x14ac:dyDescent="0.45">
      <c r="A191" s="60">
        <v>167</v>
      </c>
      <c r="B191" s="60">
        <v>4.3954111153159774E-2</v>
      </c>
      <c r="C191" s="60">
        <v>6.217904224910642E-3</v>
      </c>
    </row>
    <row r="192" spans="1:3" x14ac:dyDescent="0.45">
      <c r="A192" s="60">
        <v>168</v>
      </c>
      <c r="B192" s="60">
        <v>3.7466934886317228E-2</v>
      </c>
      <c r="C192" s="60">
        <v>1.5168210280620278E-2</v>
      </c>
    </row>
    <row r="193" spans="1:3" x14ac:dyDescent="0.45">
      <c r="A193" s="60">
        <v>169</v>
      </c>
      <c r="B193" s="60">
        <v>-4.8014172899784761E-2</v>
      </c>
      <c r="C193" s="60">
        <v>-2.6147249199051821E-2</v>
      </c>
    </row>
    <row r="194" spans="1:3" x14ac:dyDescent="0.45">
      <c r="A194" s="60">
        <v>170</v>
      </c>
      <c r="B194" s="60">
        <v>6.5764007252043621E-2</v>
      </c>
      <c r="C194" s="60">
        <v>-5.1609028848351286E-2</v>
      </c>
    </row>
    <row r="195" spans="1:3" x14ac:dyDescent="0.45">
      <c r="A195" s="60">
        <v>171</v>
      </c>
      <c r="B195" s="60">
        <v>1.3445235037351186E-2</v>
      </c>
      <c r="C195" s="60">
        <v>-2.5784305118075904E-2</v>
      </c>
    </row>
    <row r="196" spans="1:3" x14ac:dyDescent="0.45">
      <c r="A196" s="60">
        <v>172</v>
      </c>
      <c r="B196" s="60">
        <v>1.2411854116967993E-2</v>
      </c>
      <c r="C196" s="60">
        <v>-3.7032757474103235E-2</v>
      </c>
    </row>
    <row r="197" spans="1:3" x14ac:dyDescent="0.45">
      <c r="A197" s="60">
        <v>173</v>
      </c>
      <c r="B197" s="60">
        <v>3.3853436881864277E-2</v>
      </c>
      <c r="C197" s="60">
        <v>-3.3940674202696045E-2</v>
      </c>
    </row>
    <row r="198" spans="1:3" x14ac:dyDescent="0.45">
      <c r="A198" s="60">
        <v>174</v>
      </c>
      <c r="B198" s="60">
        <v>3.0990198112501872E-2</v>
      </c>
      <c r="C198" s="60">
        <v>2.0294700303837551E-2</v>
      </c>
    </row>
    <row r="199" spans="1:3" x14ac:dyDescent="0.45">
      <c r="A199" s="60">
        <v>175</v>
      </c>
      <c r="B199" s="60">
        <v>-1.8357250758547692E-2</v>
      </c>
      <c r="C199" s="60">
        <v>5.07618967276737E-2</v>
      </c>
    </row>
    <row r="200" spans="1:3" x14ac:dyDescent="0.45">
      <c r="A200" s="60">
        <v>176</v>
      </c>
      <c r="B200" s="60">
        <v>5.7891122609563257E-2</v>
      </c>
      <c r="C200" s="60">
        <v>-2.1819245778979875E-2</v>
      </c>
    </row>
    <row r="201" spans="1:3" x14ac:dyDescent="0.45">
      <c r="A201" s="60">
        <v>177</v>
      </c>
      <c r="B201" s="60">
        <v>-1.8972720934207793E-2</v>
      </c>
      <c r="C201" s="60">
        <v>4.7035281141771607E-2</v>
      </c>
    </row>
    <row r="202" spans="1:3" x14ac:dyDescent="0.45">
      <c r="A202" s="60">
        <v>178</v>
      </c>
      <c r="B202" s="60">
        <v>3.7004740723902217E-2</v>
      </c>
      <c r="C202" s="60">
        <v>-2.0484711363203054E-3</v>
      </c>
    </row>
    <row r="203" spans="1:3" x14ac:dyDescent="0.45">
      <c r="A203" s="60">
        <v>179</v>
      </c>
      <c r="B203" s="60">
        <v>3.8930830574651264E-2</v>
      </c>
      <c r="C203" s="60">
        <v>-4.7263797498637593E-2</v>
      </c>
    </row>
    <row r="204" spans="1:3" x14ac:dyDescent="0.45">
      <c r="A204" s="60">
        <v>180</v>
      </c>
      <c r="B204" s="60">
        <v>-2.6098807985539319E-3</v>
      </c>
      <c r="C204" s="60">
        <v>3.4636632298994309E-2</v>
      </c>
    </row>
    <row r="205" spans="1:3" x14ac:dyDescent="0.45">
      <c r="A205" s="60">
        <v>181</v>
      </c>
      <c r="B205" s="60">
        <v>-4.1434817603976014E-2</v>
      </c>
      <c r="C205" s="60">
        <v>-6.9099355382340105E-2</v>
      </c>
    </row>
    <row r="206" spans="1:3" x14ac:dyDescent="0.45">
      <c r="A206" s="60">
        <v>182</v>
      </c>
      <c r="B206" s="60">
        <v>8.2826021721924811E-2</v>
      </c>
      <c r="C206" s="60">
        <v>1.7963529846709861E-2</v>
      </c>
    </row>
    <row r="207" spans="1:3" x14ac:dyDescent="0.45">
      <c r="A207" s="60">
        <v>183</v>
      </c>
      <c r="B207" s="60">
        <v>-2.1706295612135496E-2</v>
      </c>
      <c r="C207" s="60">
        <v>1.5201049273470876E-2</v>
      </c>
    </row>
    <row r="208" spans="1:3" x14ac:dyDescent="0.45">
      <c r="A208" s="60">
        <v>184</v>
      </c>
      <c r="B208" s="60">
        <v>1.5778376363845357E-2</v>
      </c>
      <c r="C208" s="60">
        <v>2.9158853726804847E-2</v>
      </c>
    </row>
    <row r="209" spans="1:3" x14ac:dyDescent="0.45">
      <c r="A209" s="60">
        <v>185</v>
      </c>
      <c r="B209" s="60">
        <v>1.8627562644052013E-2</v>
      </c>
      <c r="C209" s="60">
        <v>3.1096244833609461E-2</v>
      </c>
    </row>
    <row r="210" spans="1:3" x14ac:dyDescent="0.45">
      <c r="A210" s="60">
        <v>186</v>
      </c>
      <c r="B210" s="60">
        <v>-2.6921900516716491E-2</v>
      </c>
      <c r="C210" s="60">
        <v>4.2673016532981486E-2</v>
      </c>
    </row>
    <row r="211" spans="1:3" x14ac:dyDescent="0.45">
      <c r="A211" s="60">
        <v>187</v>
      </c>
      <c r="B211" s="60">
        <v>3.1990788616390882E-2</v>
      </c>
      <c r="C211" s="60">
        <v>-4.9832578204950365E-2</v>
      </c>
    </row>
    <row r="212" spans="1:3" x14ac:dyDescent="0.45">
      <c r="A212" s="60">
        <v>188</v>
      </c>
      <c r="B212" s="60">
        <v>-8.70859126428013E-2</v>
      </c>
      <c r="C212" s="60">
        <v>9.6880778792747813E-3</v>
      </c>
    </row>
    <row r="213" spans="1:3" x14ac:dyDescent="0.45">
      <c r="A213" s="60">
        <v>189</v>
      </c>
      <c r="B213" s="60">
        <v>-3.4774675036241084E-2</v>
      </c>
      <c r="C213" s="60">
        <v>-4.3731689670153964E-2</v>
      </c>
    </row>
    <row r="214" spans="1:3" x14ac:dyDescent="0.45">
      <c r="A214" s="60">
        <v>190</v>
      </c>
      <c r="B214" s="60">
        <v>0.12344151334667784</v>
      </c>
      <c r="C214" s="60">
        <v>-4.4383599527243231E-2</v>
      </c>
    </row>
    <row r="215" spans="1:3" x14ac:dyDescent="0.45">
      <c r="A215" s="60">
        <v>191</v>
      </c>
      <c r="B215" s="60">
        <v>4.0678285485991582E-3</v>
      </c>
      <c r="C215" s="60">
        <v>9.2722914819169319E-3</v>
      </c>
    </row>
    <row r="216" spans="1:3" x14ac:dyDescent="0.45">
      <c r="A216" s="60">
        <v>192</v>
      </c>
      <c r="B216" s="60">
        <v>-2.21411350324669E-2</v>
      </c>
      <c r="C216" s="60">
        <v>-2.6323752654665817E-2</v>
      </c>
    </row>
    <row r="217" spans="1:3" x14ac:dyDescent="0.45">
      <c r="A217" s="60">
        <v>193</v>
      </c>
      <c r="B217" s="60">
        <v>-7.0187742034035758E-2</v>
      </c>
      <c r="C217" s="60">
        <v>-3.3618560574945652E-2</v>
      </c>
    </row>
    <row r="218" spans="1:3" x14ac:dyDescent="0.45">
      <c r="A218" s="60">
        <v>194</v>
      </c>
      <c r="B218" s="60">
        <v>-2.8601701822950497E-3</v>
      </c>
      <c r="C218" s="60">
        <v>-7.1859881585213101E-2</v>
      </c>
    </row>
    <row r="219" spans="1:3" x14ac:dyDescent="0.45">
      <c r="A219" s="60">
        <v>195</v>
      </c>
      <c r="B219" s="60">
        <v>9.8547887697697636E-2</v>
      </c>
      <c r="C219" s="60">
        <v>-4.4405468507098131E-2</v>
      </c>
    </row>
    <row r="220" spans="1:3" x14ac:dyDescent="0.45">
      <c r="A220" s="60">
        <v>196</v>
      </c>
      <c r="B220" s="60">
        <v>7.1083038648405567E-3</v>
      </c>
      <c r="C220" s="60">
        <v>3.8119967681856985E-2</v>
      </c>
    </row>
    <row r="221" spans="1:3" x14ac:dyDescent="0.45">
      <c r="A221" s="60">
        <v>197</v>
      </c>
      <c r="B221" s="60">
        <v>2.5314568230055592E-2</v>
      </c>
      <c r="C221" s="60">
        <v>-5.3752192807313297E-2</v>
      </c>
    </row>
    <row r="222" spans="1:3" x14ac:dyDescent="0.45">
      <c r="A222" s="60">
        <v>198</v>
      </c>
      <c r="B222" s="60">
        <v>4.4741942629302634E-3</v>
      </c>
      <c r="C222" s="60">
        <v>-6.9227437249044746E-2</v>
      </c>
    </row>
    <row r="223" spans="1:3" x14ac:dyDescent="0.45">
      <c r="A223" s="60">
        <v>199</v>
      </c>
      <c r="B223" s="60">
        <v>5.4608272734550378E-2</v>
      </c>
      <c r="C223" s="60">
        <v>1.399345238098923E-2</v>
      </c>
    </row>
    <row r="224" spans="1:3" x14ac:dyDescent="0.45">
      <c r="A224" s="60">
        <v>200</v>
      </c>
      <c r="B224" s="60">
        <v>1.3580972478960183E-3</v>
      </c>
      <c r="C224" s="60">
        <v>6.5453183930509473E-2</v>
      </c>
    </row>
    <row r="225" spans="1:3" x14ac:dyDescent="0.45">
      <c r="A225" s="60">
        <v>201</v>
      </c>
      <c r="B225" s="60">
        <v>1.3481577645487897E-3</v>
      </c>
      <c r="C225" s="60">
        <v>-4.619825292687306E-2</v>
      </c>
    </row>
    <row r="226" spans="1:3" x14ac:dyDescent="0.45">
      <c r="A226" s="60">
        <v>202</v>
      </c>
      <c r="B226" s="60">
        <v>-2.500227113765276E-2</v>
      </c>
      <c r="C226" s="60">
        <v>0.12995435805493233</v>
      </c>
    </row>
    <row r="227" spans="1:3" x14ac:dyDescent="0.45">
      <c r="A227" s="60">
        <v>203</v>
      </c>
      <c r="B227" s="60">
        <v>5.2352305225583554E-2</v>
      </c>
      <c r="C227" s="60">
        <v>0.17758023008204027</v>
      </c>
    </row>
    <row r="228" spans="1:3" x14ac:dyDescent="0.45">
      <c r="A228" s="60">
        <v>204</v>
      </c>
      <c r="B228" s="60">
        <v>2.9183959465494149E-2</v>
      </c>
      <c r="C228" s="60">
        <v>6.5708671473061128E-2</v>
      </c>
    </row>
    <row r="229" spans="1:3" x14ac:dyDescent="0.45">
      <c r="A229" s="60">
        <v>205</v>
      </c>
      <c r="B229" s="60">
        <v>2.8726478957465613E-2</v>
      </c>
      <c r="C229" s="60">
        <v>-7.1456613714619088E-2</v>
      </c>
    </row>
    <row r="230" spans="1:3" x14ac:dyDescent="0.45">
      <c r="A230" s="60">
        <v>206</v>
      </c>
      <c r="B230" s="60">
        <v>5.6639763806454746E-2</v>
      </c>
      <c r="C230" s="60">
        <v>2.4646646056365976E-2</v>
      </c>
    </row>
    <row r="231" spans="1:3" x14ac:dyDescent="0.45">
      <c r="A231" s="60">
        <v>207</v>
      </c>
      <c r="B231" s="60">
        <v>2.0280855286363181E-3</v>
      </c>
      <c r="C231" s="60">
        <v>-7.4157897778623763E-2</v>
      </c>
    </row>
    <row r="232" spans="1:3" x14ac:dyDescent="0.45">
      <c r="A232" s="60">
        <v>208</v>
      </c>
      <c r="B232" s="60">
        <v>1.5663268588618565E-2</v>
      </c>
      <c r="C232" s="60">
        <v>-4.210044235344354E-2</v>
      </c>
    </row>
    <row r="233" spans="1:3" x14ac:dyDescent="0.45">
      <c r="A233" s="60">
        <v>209</v>
      </c>
      <c r="B233" s="60">
        <v>1.9147888047042368E-2</v>
      </c>
      <c r="C233" s="60">
        <v>-7.5921854462518451E-2</v>
      </c>
    </row>
    <row r="234" spans="1:3" x14ac:dyDescent="0.45">
      <c r="A234" s="60">
        <v>210</v>
      </c>
      <c r="B234" s="60">
        <v>9.261755507097999E-3</v>
      </c>
      <c r="C234" s="60">
        <v>4.3822409550983134E-2</v>
      </c>
    </row>
    <row r="235" spans="1:3" x14ac:dyDescent="0.45">
      <c r="A235" s="60">
        <v>211</v>
      </c>
      <c r="B235" s="60">
        <v>3.0169174371402291E-2</v>
      </c>
      <c r="C235" s="60">
        <v>-1.5603553032437338E-2</v>
      </c>
    </row>
    <row r="236" spans="1:3" x14ac:dyDescent="0.45">
      <c r="A236" s="60">
        <v>212</v>
      </c>
      <c r="B236" s="60">
        <v>3.0555673142999371E-3</v>
      </c>
      <c r="C236" s="60">
        <v>-1.0953512575923991E-2</v>
      </c>
    </row>
    <row r="237" spans="1:3" x14ac:dyDescent="0.45">
      <c r="A237" s="60">
        <v>213</v>
      </c>
      <c r="B237" s="60">
        <v>3.0151080334498776E-2</v>
      </c>
      <c r="C237" s="60">
        <v>3.2725755443503368E-2</v>
      </c>
    </row>
    <row r="238" spans="1:3" x14ac:dyDescent="0.45">
      <c r="A238" s="60">
        <v>214</v>
      </c>
      <c r="B238" s="60">
        <v>3.4274459122864934E-2</v>
      </c>
      <c r="C238" s="60">
        <v>-1.2863393199468054E-2</v>
      </c>
    </row>
    <row r="239" spans="1:3" x14ac:dyDescent="0.45">
      <c r="A239" s="60">
        <v>215</v>
      </c>
      <c r="B239" s="60">
        <v>7.3791323444984003E-3</v>
      </c>
      <c r="C239" s="60">
        <v>1.2875813851678389E-2</v>
      </c>
    </row>
    <row r="240" spans="1:3" x14ac:dyDescent="0.45">
      <c r="A240" s="60">
        <v>216</v>
      </c>
      <c r="B240" s="60">
        <v>5.154700399750739E-2</v>
      </c>
      <c r="C240" s="60">
        <v>-2.0662621941731917E-2</v>
      </c>
    </row>
    <row r="241" spans="1:3" x14ac:dyDescent="0.45">
      <c r="A241" s="60">
        <v>217</v>
      </c>
      <c r="B241" s="60">
        <v>8.3010891373021992E-2</v>
      </c>
      <c r="C241" s="60">
        <v>-3.2647165523708367E-2</v>
      </c>
    </row>
    <row r="242" spans="1:3" x14ac:dyDescent="0.45">
      <c r="A242" s="60">
        <v>218</v>
      </c>
      <c r="B242" s="60">
        <v>-5.4722258982746748E-2</v>
      </c>
      <c r="C242" s="60">
        <v>3.4898816506250069E-2</v>
      </c>
    </row>
    <row r="243" spans="1:3" x14ac:dyDescent="0.45">
      <c r="A243" s="60">
        <v>219</v>
      </c>
      <c r="B243" s="60">
        <v>-3.7437494440127346E-2</v>
      </c>
      <c r="C243" s="60">
        <v>-3.3927463134609051E-3</v>
      </c>
    </row>
    <row r="244" spans="1:3" x14ac:dyDescent="0.45">
      <c r="A244" s="60">
        <v>220</v>
      </c>
      <c r="B244" s="60">
        <v>5.2928300986132184E-3</v>
      </c>
      <c r="C244" s="60">
        <v>-6.0479780231132776E-2</v>
      </c>
    </row>
    <row r="245" spans="1:3" x14ac:dyDescent="0.45">
      <c r="A245" s="60">
        <v>221</v>
      </c>
      <c r="B245" s="60">
        <v>3.2484283317697135E-2</v>
      </c>
      <c r="C245" s="60">
        <v>-8.6272712306172339E-2</v>
      </c>
    </row>
    <row r="246" spans="1:3" x14ac:dyDescent="0.45">
      <c r="A246" s="60">
        <v>222</v>
      </c>
      <c r="B246" s="60">
        <v>8.1946918458351645E-3</v>
      </c>
      <c r="C246" s="60">
        <v>-2.9833003463183197E-2</v>
      </c>
    </row>
    <row r="247" spans="1:3" x14ac:dyDescent="0.45">
      <c r="A247" s="60">
        <v>223</v>
      </c>
      <c r="B247" s="60">
        <v>5.3203492549000912E-2</v>
      </c>
      <c r="C247" s="60">
        <v>2.1601435716284749E-2</v>
      </c>
    </row>
    <row r="248" spans="1:3" x14ac:dyDescent="0.45">
      <c r="A248" s="60">
        <v>224</v>
      </c>
      <c r="B248" s="60">
        <v>4.4793306100170599E-2</v>
      </c>
      <c r="C248" s="60">
        <v>-4.4884531828259126E-2</v>
      </c>
    </row>
    <row r="249" spans="1:3" x14ac:dyDescent="0.45">
      <c r="A249" s="60">
        <v>225</v>
      </c>
      <c r="B249" s="60">
        <v>7.1250113616101556E-3</v>
      </c>
      <c r="C249" s="60">
        <v>-6.2839674498889428E-2</v>
      </c>
    </row>
    <row r="250" spans="1:3" x14ac:dyDescent="0.45">
      <c r="A250" s="60">
        <v>226</v>
      </c>
      <c r="B250" s="60">
        <v>-9.9577118053901181E-2</v>
      </c>
      <c r="C250" s="60">
        <v>0.10274137848488886</v>
      </c>
    </row>
    <row r="251" spans="1:3" x14ac:dyDescent="0.45">
      <c r="A251" s="60">
        <v>227</v>
      </c>
      <c r="B251" s="60">
        <v>2.6497420457223628E-2</v>
      </c>
      <c r="C251" s="60">
        <v>-0.18231934591639709</v>
      </c>
    </row>
    <row r="252" spans="1:3" ht="17.5" thickBot="1" x14ac:dyDescent="0.5">
      <c r="A252" s="61">
        <v>228</v>
      </c>
      <c r="B252" s="61">
        <v>-0.13207103411323509</v>
      </c>
      <c r="C252" s="61">
        <v>9.6727000134811669E-3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C2C1-0073-4D86-B9F3-901DFBBF3BD5}">
  <dimension ref="A1:I252"/>
  <sheetViews>
    <sheetView workbookViewId="0">
      <selection activeCell="D13" sqref="D13"/>
    </sheetView>
  </sheetViews>
  <sheetFormatPr defaultRowHeight="17" x14ac:dyDescent="0.45"/>
  <sheetData>
    <row r="1" spans="1:9" x14ac:dyDescent="0.45">
      <c r="A1" t="s">
        <v>68</v>
      </c>
    </row>
    <row r="2" spans="1:9" ht="17.5" thickBot="1" x14ac:dyDescent="0.5"/>
    <row r="3" spans="1:9" x14ac:dyDescent="0.45">
      <c r="A3" s="63" t="s">
        <v>69</v>
      </c>
      <c r="B3" s="63"/>
    </row>
    <row r="4" spans="1:9" x14ac:dyDescent="0.45">
      <c r="A4" s="60" t="s">
        <v>70</v>
      </c>
      <c r="B4" s="60">
        <v>0.4895342391446092</v>
      </c>
    </row>
    <row r="5" spans="1:9" x14ac:dyDescent="0.45">
      <c r="A5" s="60" t="s">
        <v>71</v>
      </c>
      <c r="B5" s="60">
        <v>0.23964377129489142</v>
      </c>
    </row>
    <row r="6" spans="1:9" x14ac:dyDescent="0.45">
      <c r="A6" s="60" t="s">
        <v>72</v>
      </c>
      <c r="B6" s="60">
        <v>0.23627936320327592</v>
      </c>
    </row>
    <row r="7" spans="1:9" x14ac:dyDescent="0.45">
      <c r="A7" s="60" t="s">
        <v>73</v>
      </c>
      <c r="B7" s="60">
        <v>4.9317989379665743E-2</v>
      </c>
    </row>
    <row r="8" spans="1:9" ht="17.5" thickBot="1" x14ac:dyDescent="0.5">
      <c r="A8" s="61" t="s">
        <v>74</v>
      </c>
      <c r="B8" s="61">
        <v>228</v>
      </c>
    </row>
    <row r="10" spans="1:9" ht="17.5" thickBot="1" x14ac:dyDescent="0.5">
      <c r="A10" t="s">
        <v>75</v>
      </c>
    </row>
    <row r="11" spans="1:9" x14ac:dyDescent="0.45">
      <c r="A11" s="62"/>
      <c r="B11" s="62" t="s">
        <v>80</v>
      </c>
      <c r="C11" s="62" t="s">
        <v>81</v>
      </c>
      <c r="D11" s="62" t="s">
        <v>82</v>
      </c>
      <c r="E11" s="62" t="s">
        <v>83</v>
      </c>
      <c r="F11" s="62" t="s">
        <v>84</v>
      </c>
    </row>
    <row r="12" spans="1:9" x14ac:dyDescent="0.45">
      <c r="A12" s="60" t="s">
        <v>76</v>
      </c>
      <c r="B12" s="60">
        <v>1</v>
      </c>
      <c r="C12" s="60">
        <v>0.17324798900550564</v>
      </c>
      <c r="D12" s="60">
        <v>0.17324798900550564</v>
      </c>
      <c r="E12" s="60">
        <v>71.22910323872722</v>
      </c>
      <c r="F12" s="60">
        <v>3.8344859781966226E-15</v>
      </c>
    </row>
    <row r="13" spans="1:9" x14ac:dyDescent="0.45">
      <c r="A13" s="60" t="s">
        <v>77</v>
      </c>
      <c r="B13" s="60">
        <v>226</v>
      </c>
      <c r="C13" s="60">
        <v>0.54969168127833801</v>
      </c>
      <c r="D13" s="60">
        <v>2.4322640764528232E-3</v>
      </c>
      <c r="E13" s="60"/>
      <c r="F13" s="60"/>
    </row>
    <row r="14" spans="1:9" ht="17.5" thickBot="1" x14ac:dyDescent="0.5">
      <c r="A14" s="61" t="s">
        <v>78</v>
      </c>
      <c r="B14" s="61">
        <v>227</v>
      </c>
      <c r="C14" s="61">
        <v>0.72293967028384365</v>
      </c>
      <c r="D14" s="61"/>
      <c r="E14" s="61"/>
      <c r="F14" s="61"/>
    </row>
    <row r="15" spans="1:9" ht="17.5" thickBot="1" x14ac:dyDescent="0.5"/>
    <row r="16" spans="1:9" x14ac:dyDescent="0.45">
      <c r="A16" s="62"/>
      <c r="B16" s="62" t="s">
        <v>85</v>
      </c>
      <c r="C16" s="62" t="s">
        <v>73</v>
      </c>
      <c r="D16" s="62" t="s">
        <v>86</v>
      </c>
      <c r="E16" s="62" t="s">
        <v>87</v>
      </c>
      <c r="F16" s="62" t="s">
        <v>88</v>
      </c>
      <c r="G16" s="62" t="s">
        <v>89</v>
      </c>
      <c r="H16" s="62" t="s">
        <v>90</v>
      </c>
      <c r="I16" s="62" t="s">
        <v>91</v>
      </c>
    </row>
    <row r="17" spans="1:9" x14ac:dyDescent="0.45">
      <c r="A17" s="60" t="s">
        <v>79</v>
      </c>
      <c r="B17" s="60">
        <v>7.6640277511985716E-3</v>
      </c>
      <c r="C17" s="60">
        <v>3.2694871320864036E-3</v>
      </c>
      <c r="D17" s="60">
        <v>2.3441070239991486</v>
      </c>
      <c r="E17" s="60">
        <v>1.9940133884529827E-2</v>
      </c>
      <c r="F17" s="60">
        <v>1.2214502521787334E-3</v>
      </c>
      <c r="G17" s="60">
        <v>1.410660525021841E-2</v>
      </c>
      <c r="H17" s="60">
        <v>1.2214502521787334E-3</v>
      </c>
      <c r="I17" s="60">
        <v>1.410660525021841E-2</v>
      </c>
    </row>
    <row r="18" spans="1:9" ht="17.5" thickBot="1" x14ac:dyDescent="0.5">
      <c r="A18" s="61" t="s">
        <v>40</v>
      </c>
      <c r="B18" s="61">
        <v>0.65581974142958022</v>
      </c>
      <c r="C18" s="61">
        <v>7.77062135504719E-2</v>
      </c>
      <c r="D18" s="61">
        <v>8.4397335999856793</v>
      </c>
      <c r="E18" s="61">
        <v>3.8344859781966226E-15</v>
      </c>
      <c r="F18" s="61">
        <v>0.50269838547096912</v>
      </c>
      <c r="G18" s="61">
        <v>0.80894109738819131</v>
      </c>
      <c r="H18" s="61">
        <v>0.50269838547096912</v>
      </c>
      <c r="I18" s="61">
        <v>0.80894109738819131</v>
      </c>
    </row>
    <row r="22" spans="1:9" x14ac:dyDescent="0.45">
      <c r="A22" t="s">
        <v>92</v>
      </c>
    </row>
    <row r="23" spans="1:9" ht="17.5" thickBot="1" x14ac:dyDescent="0.5"/>
    <row r="24" spans="1:9" x14ac:dyDescent="0.45">
      <c r="A24" s="62" t="s">
        <v>74</v>
      </c>
      <c r="B24" s="62" t="s">
        <v>96</v>
      </c>
      <c r="C24" s="62" t="s">
        <v>77</v>
      </c>
    </row>
    <row r="25" spans="1:9" x14ac:dyDescent="0.45">
      <c r="A25" s="60">
        <v>1</v>
      </c>
      <c r="B25" s="60">
        <v>-2.8626991947793765E-2</v>
      </c>
      <c r="C25" s="60">
        <v>-4.867498480473853E-2</v>
      </c>
    </row>
    <row r="26" spans="1:9" x14ac:dyDescent="0.45">
      <c r="A26" s="60">
        <v>2</v>
      </c>
      <c r="B26" s="60">
        <v>-8.5564165178249503E-3</v>
      </c>
      <c r="C26" s="60">
        <v>-0.14657030968264512</v>
      </c>
    </row>
    <row r="27" spans="1:9" x14ac:dyDescent="0.45">
      <c r="A27" s="60">
        <v>3</v>
      </c>
      <c r="B27" s="60">
        <v>6.7985121910889248E-2</v>
      </c>
      <c r="C27" s="60">
        <v>0.10443864052605452</v>
      </c>
    </row>
    <row r="28" spans="1:9" x14ac:dyDescent="0.45">
      <c r="A28" s="60">
        <v>4</v>
      </c>
      <c r="B28" s="60">
        <v>-1.5625719805740471E-2</v>
      </c>
      <c r="C28" s="60">
        <v>2.9304106446662752E-2</v>
      </c>
    </row>
    <row r="29" spans="1:9" x14ac:dyDescent="0.45">
      <c r="A29" s="60">
        <v>5</v>
      </c>
      <c r="B29" s="60">
        <v>-9.8726252620467934E-3</v>
      </c>
      <c r="C29" s="60">
        <v>-5.4065999242144752E-2</v>
      </c>
    </row>
    <row r="30" spans="1:9" x14ac:dyDescent="0.45">
      <c r="A30" s="60">
        <v>6</v>
      </c>
      <c r="B30" s="60">
        <v>2.0250443459921632E-2</v>
      </c>
      <c r="C30" s="60">
        <v>-0.10527130289840825</v>
      </c>
    </row>
    <row r="31" spans="1:9" x14ac:dyDescent="0.45">
      <c r="A31" s="60">
        <v>7</v>
      </c>
      <c r="B31" s="60">
        <v>-6.3101418442940158E-3</v>
      </c>
      <c r="C31" s="60">
        <v>-3.6607050096162934E-2</v>
      </c>
    </row>
    <row r="32" spans="1:9" x14ac:dyDescent="0.45">
      <c r="A32" s="60">
        <v>8</v>
      </c>
      <c r="B32" s="60">
        <v>4.4143414030376034E-2</v>
      </c>
      <c r="C32" s="60">
        <v>-0.10592512177728258</v>
      </c>
    </row>
    <row r="33" spans="1:3" x14ac:dyDescent="0.45">
      <c r="A33" s="60">
        <v>9</v>
      </c>
      <c r="B33" s="60">
        <v>-3.0690261624500871E-2</v>
      </c>
      <c r="C33" s="60">
        <v>3.562269429335034E-2</v>
      </c>
    </row>
    <row r="34" spans="1:3" x14ac:dyDescent="0.45">
      <c r="A34" s="60">
        <v>10</v>
      </c>
      <c r="B34" s="60">
        <v>1.0788416893985509E-3</v>
      </c>
      <c r="C34" s="60">
        <v>2.0744577383951003E-2</v>
      </c>
    </row>
    <row r="35" spans="1:3" x14ac:dyDescent="0.45">
      <c r="A35" s="60">
        <v>11</v>
      </c>
      <c r="B35" s="60">
        <v>-4.8218553833946631E-2</v>
      </c>
      <c r="C35" s="60">
        <v>7.1302831145334963E-2</v>
      </c>
    </row>
    <row r="36" spans="1:3" x14ac:dyDescent="0.45">
      <c r="A36" s="60">
        <v>12</v>
      </c>
      <c r="B36" s="60">
        <v>7.1689574266820899E-3</v>
      </c>
      <c r="C36" s="60">
        <v>6.1671222236690519E-2</v>
      </c>
    </row>
    <row r="37" spans="1:3" x14ac:dyDescent="0.45">
      <c r="A37" s="60">
        <v>13</v>
      </c>
      <c r="B37" s="60">
        <v>2.7564819056325629E-2</v>
      </c>
      <c r="C37" s="60">
        <v>-0.16862131772429415</v>
      </c>
    </row>
    <row r="38" spans="1:3" x14ac:dyDescent="0.45">
      <c r="A38" s="60">
        <v>14</v>
      </c>
      <c r="B38" s="60">
        <v>-5.5529059051451952E-2</v>
      </c>
      <c r="C38" s="60">
        <v>5.3166026439012637E-2</v>
      </c>
    </row>
    <row r="39" spans="1:3" x14ac:dyDescent="0.45">
      <c r="A39" s="60">
        <v>15</v>
      </c>
      <c r="B39" s="60">
        <v>-3.6858291628558172E-2</v>
      </c>
      <c r="C39" s="60">
        <v>-6.376366056394403E-2</v>
      </c>
    </row>
    <row r="40" spans="1:3" x14ac:dyDescent="0.45">
      <c r="A40" s="60">
        <v>16</v>
      </c>
      <c r="B40" s="60">
        <v>5.5925383951960214E-2</v>
      </c>
      <c r="C40" s="60">
        <v>-2.3369127942050434E-2</v>
      </c>
    </row>
    <row r="41" spans="1:3" x14ac:dyDescent="0.45">
      <c r="A41" s="60">
        <v>17</v>
      </c>
      <c r="B41" s="60">
        <v>9.0238833985227789E-3</v>
      </c>
      <c r="C41" s="60">
        <v>8.9050779030459104E-2</v>
      </c>
    </row>
    <row r="42" spans="1:3" x14ac:dyDescent="0.45">
      <c r="A42" s="60">
        <v>18</v>
      </c>
      <c r="B42" s="60">
        <v>-1.0662017076059054E-2</v>
      </c>
      <c r="C42" s="60">
        <v>-9.8587562377518145E-2</v>
      </c>
    </row>
    <row r="43" spans="1:3" x14ac:dyDescent="0.45">
      <c r="A43" s="60">
        <v>19</v>
      </c>
      <c r="B43" s="60">
        <v>-1.2978474362295199E-3</v>
      </c>
      <c r="C43" s="60">
        <v>7.5239245049475281E-2</v>
      </c>
    </row>
    <row r="44" spans="1:3" x14ac:dyDescent="0.45">
      <c r="A44" s="60">
        <v>20</v>
      </c>
      <c r="B44" s="60">
        <v>-3.6215826140882063E-2</v>
      </c>
      <c r="C44" s="60">
        <v>6.3958079888400243E-2</v>
      </c>
    </row>
    <row r="45" spans="1:3" x14ac:dyDescent="0.45">
      <c r="A45" s="60">
        <v>21</v>
      </c>
      <c r="B45" s="60">
        <v>-4.7374598684541358E-2</v>
      </c>
      <c r="C45" s="60">
        <v>-5.1062582653976743E-2</v>
      </c>
    </row>
    <row r="46" spans="1:3" x14ac:dyDescent="0.45">
      <c r="A46" s="60">
        <v>22</v>
      </c>
      <c r="B46" s="60">
        <v>1.8353306804772544E-2</v>
      </c>
      <c r="C46" s="60">
        <v>-5.9578431496702819E-2</v>
      </c>
    </row>
    <row r="47" spans="1:3" x14ac:dyDescent="0.45">
      <c r="A47" s="60">
        <v>23</v>
      </c>
      <c r="B47" s="60">
        <v>5.5943884083001459E-2</v>
      </c>
      <c r="C47" s="60">
        <v>-2.7966257840945336E-2</v>
      </c>
    </row>
    <row r="48" spans="1:3" x14ac:dyDescent="0.45">
      <c r="A48" s="60">
        <v>24</v>
      </c>
      <c r="B48" s="60">
        <v>1.1707484930713724E-2</v>
      </c>
      <c r="C48" s="60">
        <v>-1.8538633174928092E-2</v>
      </c>
    </row>
    <row r="49" spans="1:3" x14ac:dyDescent="0.45">
      <c r="A49" s="60">
        <v>25</v>
      </c>
      <c r="B49" s="60">
        <v>-3.4513512356989613E-3</v>
      </c>
      <c r="C49" s="60">
        <v>2.8899390601972354E-2</v>
      </c>
    </row>
    <row r="50" spans="1:3" x14ac:dyDescent="0.45">
      <c r="A50" s="60">
        <v>26</v>
      </c>
      <c r="B50" s="60">
        <v>-6.8948718737350976E-3</v>
      </c>
      <c r="C50" s="60">
        <v>-3.4273641994094002E-2</v>
      </c>
    </row>
    <row r="51" spans="1:3" x14ac:dyDescent="0.45">
      <c r="A51" s="60">
        <v>27</v>
      </c>
      <c r="B51" s="60">
        <v>3.0779855017082018E-2</v>
      </c>
      <c r="C51" s="60">
        <v>3.0946484498331268E-2</v>
      </c>
    </row>
    <row r="52" spans="1:3" x14ac:dyDescent="0.45">
      <c r="A52" s="60">
        <v>28</v>
      </c>
      <c r="B52" s="60">
        <v>-3.3549407087244347E-2</v>
      </c>
      <c r="C52" s="60">
        <v>5.5548148280375187E-2</v>
      </c>
    </row>
    <row r="53" spans="1:3" x14ac:dyDescent="0.45">
      <c r="A53" s="60">
        <v>29</v>
      </c>
      <c r="B53" s="60">
        <v>7.6273971954783984E-4</v>
      </c>
      <c r="C53" s="60">
        <v>5.2020758422887156E-2</v>
      </c>
    </row>
    <row r="54" spans="1:3" x14ac:dyDescent="0.45">
      <c r="A54" s="60">
        <v>30</v>
      </c>
      <c r="B54" s="60">
        <v>-4.0782702015148421E-2</v>
      </c>
      <c r="C54" s="60">
        <v>-1.0399732852936446E-2</v>
      </c>
    </row>
    <row r="55" spans="1:3" x14ac:dyDescent="0.45">
      <c r="A55" s="60">
        <v>31</v>
      </c>
      <c r="B55" s="60">
        <v>-4.5066683066918578E-2</v>
      </c>
      <c r="C55" s="60">
        <v>-8.6386549492759368E-2</v>
      </c>
    </row>
    <row r="56" spans="1:3" x14ac:dyDescent="0.45">
      <c r="A56" s="60">
        <v>32</v>
      </c>
      <c r="B56" s="60">
        <v>9.9800112806127037E-3</v>
      </c>
      <c r="C56" s="60">
        <v>-5.1329899401729134E-2</v>
      </c>
    </row>
    <row r="57" spans="1:3" x14ac:dyDescent="0.45">
      <c r="A57" s="60">
        <v>33</v>
      </c>
      <c r="B57" s="60">
        <v>-6.5382914017478533E-2</v>
      </c>
      <c r="C57" s="60">
        <v>-0.19270944390142641</v>
      </c>
    </row>
    <row r="58" spans="1:3" x14ac:dyDescent="0.45">
      <c r="A58" s="60">
        <v>34</v>
      </c>
      <c r="B58" s="60">
        <v>6.3495362088057755E-2</v>
      </c>
      <c r="C58" s="60">
        <v>-3.933026658158751E-2</v>
      </c>
    </row>
    <row r="59" spans="1:3" x14ac:dyDescent="0.45">
      <c r="A59" s="60">
        <v>35</v>
      </c>
      <c r="B59" s="60">
        <v>4.4419196553844499E-2</v>
      </c>
      <c r="C59" s="60">
        <v>-2.3909527949983172E-2</v>
      </c>
    </row>
    <row r="60" spans="1:3" x14ac:dyDescent="0.45">
      <c r="A60" s="60">
        <v>36</v>
      </c>
      <c r="B60" s="60">
        <v>-3.255361903675371E-2</v>
      </c>
      <c r="C60" s="60">
        <v>-8.7130159759699316E-2</v>
      </c>
    </row>
    <row r="61" spans="1:3" x14ac:dyDescent="0.45">
      <c r="A61" s="60">
        <v>37</v>
      </c>
      <c r="B61" s="60">
        <v>-1.0954493082734565E-2</v>
      </c>
      <c r="C61" s="60">
        <v>-0.10444863043060341</v>
      </c>
    </row>
    <row r="62" spans="1:3" x14ac:dyDescent="0.45">
      <c r="A62" s="60">
        <v>38</v>
      </c>
      <c r="B62" s="60">
        <v>-4.1266986284562183E-3</v>
      </c>
      <c r="C62" s="60">
        <v>-4.108972070239935E-2</v>
      </c>
    </row>
    <row r="63" spans="1:3" x14ac:dyDescent="0.45">
      <c r="A63" s="60">
        <v>39</v>
      </c>
      <c r="B63" s="60">
        <v>1.2527522617385808E-2</v>
      </c>
      <c r="C63" s="60">
        <v>4.8985181922297637E-2</v>
      </c>
    </row>
    <row r="64" spans="1:3" x14ac:dyDescent="0.45">
      <c r="A64" s="60">
        <v>40</v>
      </c>
      <c r="B64" s="60">
        <v>6.0196789375014895E-2</v>
      </c>
      <c r="C64" s="60">
        <v>0.12143405054154087</v>
      </c>
    </row>
    <row r="65" spans="1:3" x14ac:dyDescent="0.45">
      <c r="A65" s="60">
        <v>41</v>
      </c>
      <c r="B65" s="60">
        <v>4.0459633759484338E-2</v>
      </c>
      <c r="C65" s="60">
        <v>5.397009960694097E-2</v>
      </c>
    </row>
    <row r="66" spans="1:3" x14ac:dyDescent="0.45">
      <c r="A66" s="60">
        <v>42</v>
      </c>
      <c r="B66" s="60">
        <v>1.458656441840419E-2</v>
      </c>
      <c r="C66" s="60">
        <v>0.16243638816314715</v>
      </c>
    </row>
    <row r="67" spans="1:3" x14ac:dyDescent="0.45">
      <c r="A67" s="60">
        <v>43</v>
      </c>
      <c r="B67" s="60">
        <v>1.7811987265662226E-2</v>
      </c>
      <c r="C67" s="60">
        <v>2.4502256859436345E-2</v>
      </c>
    </row>
    <row r="68" spans="1:3" x14ac:dyDescent="0.45">
      <c r="A68" s="60">
        <v>44</v>
      </c>
      <c r="B68" s="60">
        <v>1.886643673943798E-2</v>
      </c>
      <c r="C68" s="60">
        <v>-4.5299097199810415E-2</v>
      </c>
    </row>
    <row r="69" spans="1:3" x14ac:dyDescent="0.45">
      <c r="A69" s="60">
        <v>45</v>
      </c>
      <c r="B69" s="60">
        <v>-6.8304776445704107E-4</v>
      </c>
      <c r="C69" s="60">
        <v>4.9855495434631324E-2</v>
      </c>
    </row>
    <row r="70" spans="1:3" x14ac:dyDescent="0.45">
      <c r="A70" s="60">
        <v>46</v>
      </c>
      <c r="B70" s="60">
        <v>4.3206060405049825E-2</v>
      </c>
      <c r="C70" s="60">
        <v>1.8049317257735197E-2</v>
      </c>
    </row>
    <row r="71" spans="1:3" x14ac:dyDescent="0.45">
      <c r="A71" s="60">
        <v>47</v>
      </c>
      <c r="B71" s="60">
        <v>1.1830781001890642E-2</v>
      </c>
      <c r="C71" s="60">
        <v>1.2594249787710336E-2</v>
      </c>
    </row>
    <row r="72" spans="1:3" x14ac:dyDescent="0.45">
      <c r="A72" s="60">
        <v>48</v>
      </c>
      <c r="B72" s="60">
        <v>4.0465206918091905E-2</v>
      </c>
      <c r="C72" s="60">
        <v>-5.7350141297286127E-2</v>
      </c>
    </row>
    <row r="73" spans="1:3" x14ac:dyDescent="0.45">
      <c r="A73" s="60">
        <v>49</v>
      </c>
      <c r="B73" s="60">
        <v>1.8513288933337622E-2</v>
      </c>
      <c r="C73" s="60">
        <v>1.7402309546248992E-2</v>
      </c>
    </row>
    <row r="74" spans="1:3" x14ac:dyDescent="0.45">
      <c r="A74" s="60">
        <v>50</v>
      </c>
      <c r="B74" s="60">
        <v>1.5162653146996767E-2</v>
      </c>
      <c r="C74" s="60">
        <v>8.3518103680460004E-2</v>
      </c>
    </row>
    <row r="75" spans="1:3" x14ac:dyDescent="0.45">
      <c r="A75" s="60">
        <v>51</v>
      </c>
      <c r="B75" s="60">
        <v>-3.5781998820854687E-3</v>
      </c>
      <c r="C75" s="60">
        <v>1.2335730791296878E-2</v>
      </c>
    </row>
    <row r="76" spans="1:3" x14ac:dyDescent="0.45">
      <c r="A76" s="60">
        <v>52</v>
      </c>
      <c r="B76" s="60">
        <v>-3.8614042576622593E-3</v>
      </c>
      <c r="C76" s="60">
        <v>-4.3824039674478628E-2</v>
      </c>
    </row>
    <row r="77" spans="1:3" x14ac:dyDescent="0.45">
      <c r="A77" s="60">
        <v>53</v>
      </c>
      <c r="B77" s="60">
        <v>1.5031146157583957E-2</v>
      </c>
      <c r="C77" s="60">
        <v>-4.6362326938968468E-2</v>
      </c>
    </row>
    <row r="78" spans="1:3" x14ac:dyDescent="0.45">
      <c r="A78" s="60">
        <v>54</v>
      </c>
      <c r="B78" s="60">
        <v>1.876749231399457E-2</v>
      </c>
      <c r="C78" s="60">
        <v>-3.4977443088352572E-2</v>
      </c>
    </row>
    <row r="79" spans="1:3" x14ac:dyDescent="0.45">
      <c r="A79" s="60">
        <v>55</v>
      </c>
      <c r="B79" s="60">
        <v>-1.5551238703087403E-2</v>
      </c>
      <c r="C79" s="60">
        <v>7.2135007227896508E-2</v>
      </c>
    </row>
    <row r="80" spans="1:3" x14ac:dyDescent="0.45">
      <c r="A80" s="60">
        <v>56</v>
      </c>
      <c r="B80" s="60">
        <v>8.35527258442538E-3</v>
      </c>
      <c r="C80" s="60">
        <v>-2.7043251678934548E-2</v>
      </c>
    </row>
    <row r="81" spans="1:3" x14ac:dyDescent="0.45">
      <c r="A81" s="60">
        <v>57</v>
      </c>
      <c r="B81" s="60">
        <v>1.2903290141544939E-2</v>
      </c>
      <c r="C81" s="60">
        <v>2.3101794277080007E-2</v>
      </c>
    </row>
    <row r="82" spans="1:3" x14ac:dyDescent="0.45">
      <c r="A82" s="60">
        <v>58</v>
      </c>
      <c r="B82" s="60">
        <v>1.589297640232288E-2</v>
      </c>
      <c r="C82" s="60">
        <v>2.2597337654718136E-2</v>
      </c>
    </row>
    <row r="83" spans="1:3" x14ac:dyDescent="0.45">
      <c r="A83" s="60">
        <v>59</v>
      </c>
      <c r="B83" s="60">
        <v>3.1844059775195971E-2</v>
      </c>
      <c r="C83" s="60">
        <v>2.0976578099109251E-2</v>
      </c>
    </row>
    <row r="84" spans="1:3" x14ac:dyDescent="0.45">
      <c r="A84" s="60">
        <v>60</v>
      </c>
      <c r="B84" s="60">
        <v>2.7753893674483644E-2</v>
      </c>
      <c r="C84" s="60">
        <v>3.2721140319864381E-2</v>
      </c>
    </row>
    <row r="85" spans="1:3" x14ac:dyDescent="0.45">
      <c r="A85" s="60">
        <v>61</v>
      </c>
      <c r="B85" s="60">
        <v>-1.0195343173901025E-2</v>
      </c>
      <c r="C85" s="60">
        <v>1.8546900904122206E-2</v>
      </c>
    </row>
    <row r="86" spans="1:3" x14ac:dyDescent="0.45">
      <c r="A86" s="60">
        <v>62</v>
      </c>
      <c r="B86" s="60">
        <v>1.8673063502408063E-2</v>
      </c>
      <c r="C86" s="60">
        <v>5.1338010900467759E-4</v>
      </c>
    </row>
    <row r="87" spans="1:3" x14ac:dyDescent="0.45">
      <c r="A87" s="60">
        <v>63</v>
      </c>
      <c r="B87" s="60">
        <v>-6.371163374747967E-3</v>
      </c>
      <c r="C87" s="60">
        <v>-5.4558278189654225E-2</v>
      </c>
    </row>
    <row r="88" spans="1:3" x14ac:dyDescent="0.45">
      <c r="A88" s="60">
        <v>64</v>
      </c>
      <c r="B88" s="60">
        <v>-7.0428929532717508E-3</v>
      </c>
      <c r="C88" s="60">
        <v>-5.4040435751632025E-2</v>
      </c>
    </row>
    <row r="89" spans="1:3" x14ac:dyDescent="0.45">
      <c r="A89" s="60">
        <v>65</v>
      </c>
      <c r="B89" s="60">
        <v>2.5755064265017932E-2</v>
      </c>
      <c r="C89" s="60">
        <v>2.7490816181049843E-2</v>
      </c>
    </row>
    <row r="90" spans="1:3" x14ac:dyDescent="0.45">
      <c r="A90" s="60">
        <v>66</v>
      </c>
      <c r="B90" s="60">
        <v>5.9472790845202855E-3</v>
      </c>
      <c r="C90" s="60">
        <v>-0.1115251348842313</v>
      </c>
    </row>
    <row r="91" spans="1:3" x14ac:dyDescent="0.45">
      <c r="A91" s="60">
        <v>67</v>
      </c>
      <c r="B91" s="60">
        <v>2.9492957585473385E-2</v>
      </c>
      <c r="C91" s="60">
        <v>9.1067065879579662E-2</v>
      </c>
    </row>
    <row r="92" spans="1:3" x14ac:dyDescent="0.45">
      <c r="A92" s="60">
        <v>68</v>
      </c>
      <c r="B92" s="60">
        <v>-1.5756667579875485E-3</v>
      </c>
      <c r="C92" s="60">
        <v>3.9774166548694229E-2</v>
      </c>
    </row>
    <row r="93" spans="1:3" x14ac:dyDescent="0.45">
      <c r="A93" s="60">
        <v>69</v>
      </c>
      <c r="B93" s="60">
        <v>1.0352249066629755E-2</v>
      </c>
      <c r="C93" s="60">
        <v>1.8846983874088289E-2</v>
      </c>
    </row>
    <row r="94" spans="1:3" x14ac:dyDescent="0.45">
      <c r="A94" s="60">
        <v>70</v>
      </c>
      <c r="B94" s="60">
        <v>-5.9983020785738571E-3</v>
      </c>
      <c r="C94" s="60">
        <v>-5.352810788864068E-2</v>
      </c>
    </row>
    <row r="95" spans="1:3" x14ac:dyDescent="0.45">
      <c r="A95" s="60">
        <v>71</v>
      </c>
      <c r="B95" s="60">
        <v>2.8619280255125935E-2</v>
      </c>
      <c r="C95" s="60">
        <v>3.9349733677617502E-2</v>
      </c>
    </row>
    <row r="96" spans="1:3" x14ac:dyDescent="0.45">
      <c r="A96" s="60">
        <v>72</v>
      </c>
      <c r="B96" s="60">
        <v>4.913509486105745E-3</v>
      </c>
      <c r="C96" s="60">
        <v>8.4403119534331786E-3</v>
      </c>
    </row>
    <row r="97" spans="1:3" x14ac:dyDescent="0.45">
      <c r="A97" s="60">
        <v>73</v>
      </c>
      <c r="B97" s="60">
        <v>2.2048409399059773E-2</v>
      </c>
      <c r="C97" s="60">
        <v>1.2674249105320116E-2</v>
      </c>
    </row>
    <row r="98" spans="1:3" x14ac:dyDescent="0.45">
      <c r="A98" s="60">
        <v>74</v>
      </c>
      <c r="B98" s="60">
        <v>5.54014959263021E-3</v>
      </c>
      <c r="C98" s="60">
        <v>-1.2088299234074128E-2</v>
      </c>
    </row>
    <row r="99" spans="1:3" x14ac:dyDescent="0.45">
      <c r="A99" s="60">
        <v>75</v>
      </c>
      <c r="B99" s="60">
        <v>1.2476090102662415E-2</v>
      </c>
      <c r="C99" s="60">
        <v>-3.1989223894721433E-2</v>
      </c>
    </row>
    <row r="100" spans="1:3" x14ac:dyDescent="0.45">
      <c r="A100" s="60">
        <v>76</v>
      </c>
      <c r="B100" s="60">
        <v>1.3121969111223007E-2</v>
      </c>
      <c r="C100" s="60">
        <v>-1.0843253139139584E-2</v>
      </c>
    </row>
    <row r="101" spans="1:3" x14ac:dyDescent="0.45">
      <c r="A101" s="60">
        <v>77</v>
      </c>
      <c r="B101" s="60">
        <v>-1.5191453847914031E-2</v>
      </c>
      <c r="C101" s="60">
        <v>-2.9239846383662442E-2</v>
      </c>
    </row>
    <row r="102" spans="1:3" x14ac:dyDescent="0.45">
      <c r="A102" s="60">
        <v>78</v>
      </c>
      <c r="B102" s="60">
        <v>5.1030054657052668E-3</v>
      </c>
      <c r="C102" s="60">
        <v>3.8691540504778126E-3</v>
      </c>
    </row>
    <row r="103" spans="1:3" x14ac:dyDescent="0.45">
      <c r="A103" s="60">
        <v>79</v>
      </c>
      <c r="B103" s="60">
        <v>8.2941910360420819E-3</v>
      </c>
      <c r="C103" s="60">
        <v>4.0854891574346491E-2</v>
      </c>
    </row>
    <row r="104" spans="1:3" x14ac:dyDescent="0.45">
      <c r="A104" s="60">
        <v>80</v>
      </c>
      <c r="B104" s="60">
        <v>1.8905341926887163E-2</v>
      </c>
      <c r="C104" s="60">
        <v>-8.6282301727069501E-3</v>
      </c>
    </row>
    <row r="105" spans="1:3" x14ac:dyDescent="0.45">
      <c r="A105" s="60">
        <v>81</v>
      </c>
      <c r="B105" s="60">
        <v>2.1146347159324178E-2</v>
      </c>
      <c r="C105" s="60">
        <v>6.4538804265833194E-2</v>
      </c>
    </row>
    <row r="106" spans="1:3" x14ac:dyDescent="0.45">
      <c r="A106" s="60">
        <v>82</v>
      </c>
      <c r="B106" s="60">
        <v>2.563873716654622E-2</v>
      </c>
      <c r="C106" s="60">
        <v>4.1836338654907726E-2</v>
      </c>
    </row>
    <row r="107" spans="1:3" x14ac:dyDescent="0.45">
      <c r="A107" s="60">
        <v>83</v>
      </c>
      <c r="B107" s="60">
        <v>1.5763395039762179E-2</v>
      </c>
      <c r="C107" s="60">
        <v>-1.8687033289310633E-2</v>
      </c>
    </row>
    <row r="108" spans="1:3" x14ac:dyDescent="0.45">
      <c r="A108" s="60">
        <v>84</v>
      </c>
      <c r="B108" s="60">
        <v>1.3287102411283801E-2</v>
      </c>
      <c r="C108" s="60">
        <v>6.4681989177244076E-2</v>
      </c>
    </row>
    <row r="109" spans="1:3" x14ac:dyDescent="0.45">
      <c r="A109" s="60">
        <v>85</v>
      </c>
      <c r="B109" s="60">
        <v>1.4162573595507016E-2</v>
      </c>
      <c r="C109" s="60">
        <v>-1.786107515026529E-2</v>
      </c>
    </row>
    <row r="110" spans="1:3" x14ac:dyDescent="0.45">
      <c r="A110" s="60">
        <v>86</v>
      </c>
      <c r="B110" s="60">
        <v>-9.4121035158273268E-3</v>
      </c>
      <c r="C110" s="60">
        <v>-9.6616940298076201E-3</v>
      </c>
    </row>
    <row r="111" spans="1:3" x14ac:dyDescent="0.45">
      <c r="A111" s="60">
        <v>87</v>
      </c>
      <c r="B111" s="60">
        <v>1.1509306285184512E-2</v>
      </c>
      <c r="C111" s="60">
        <v>1.5502648650452717E-2</v>
      </c>
    </row>
    <row r="112" spans="1:3" x14ac:dyDescent="0.45">
      <c r="A112" s="60">
        <v>88</v>
      </c>
      <c r="B112" s="60">
        <v>3.3393382151086649E-2</v>
      </c>
      <c r="C112" s="60">
        <v>3.4246584906980036E-2</v>
      </c>
    </row>
    <row r="113" spans="1:3" x14ac:dyDescent="0.45">
      <c r="A113" s="60">
        <v>89</v>
      </c>
      <c r="B113" s="60">
        <v>2.6425431693345439E-2</v>
      </c>
      <c r="C113" s="60">
        <v>1.6649920770232255E-2</v>
      </c>
    </row>
    <row r="114" spans="1:3" x14ac:dyDescent="0.45">
      <c r="A114" s="60">
        <v>90</v>
      </c>
      <c r="B114" s="60">
        <v>-6.5397089086450142E-3</v>
      </c>
      <c r="C114" s="60">
        <v>6.8523090586728548E-3</v>
      </c>
    </row>
    <row r="115" spans="1:3" x14ac:dyDescent="0.45">
      <c r="A115" s="60">
        <v>91</v>
      </c>
      <c r="B115" s="60">
        <v>-1.5944528711701322E-2</v>
      </c>
      <c r="C115" s="60">
        <v>-4.5007003092881914E-2</v>
      </c>
    </row>
    <row r="116" spans="1:3" x14ac:dyDescent="0.45">
      <c r="A116" s="60">
        <v>92</v>
      </c>
      <c r="B116" s="60">
        <v>1.3804842811881542E-2</v>
      </c>
      <c r="C116" s="60">
        <v>1.1523721083835543E-2</v>
      </c>
    </row>
    <row r="117" spans="1:3" x14ac:dyDescent="0.45">
      <c r="A117" s="60">
        <v>93</v>
      </c>
      <c r="B117" s="60">
        <v>2.9012496052495253E-2</v>
      </c>
      <c r="C117" s="60">
        <v>7.3735665614365065E-2</v>
      </c>
    </row>
    <row r="118" spans="1:3" x14ac:dyDescent="0.45">
      <c r="A118" s="60">
        <v>94</v>
      </c>
      <c r="B118" s="60">
        <v>1.5253395663044298E-2</v>
      </c>
      <c r="C118" s="60">
        <v>7.8430801922102236E-2</v>
      </c>
    </row>
    <row r="119" spans="1:3" x14ac:dyDescent="0.45">
      <c r="A119" s="60">
        <v>95</v>
      </c>
      <c r="B119" s="60">
        <v>-2.3007623540249943E-2</v>
      </c>
      <c r="C119" s="60">
        <v>-1.1399106770264116E-3</v>
      </c>
    </row>
    <row r="120" spans="1:3" x14ac:dyDescent="0.45">
      <c r="A120" s="60">
        <v>96</v>
      </c>
      <c r="B120" s="60">
        <v>3.657318340445281E-4</v>
      </c>
      <c r="C120" s="60">
        <v>3.115446084796842E-2</v>
      </c>
    </row>
    <row r="121" spans="1:3" x14ac:dyDescent="0.45">
      <c r="A121" s="60">
        <v>97</v>
      </c>
      <c r="B121" s="60">
        <v>-3.3951078606749105E-2</v>
      </c>
      <c r="C121" s="60">
        <v>-5.8817528816829043E-2</v>
      </c>
    </row>
    <row r="122" spans="1:3" x14ac:dyDescent="0.45">
      <c r="A122" s="60">
        <v>98</v>
      </c>
      <c r="B122" s="60">
        <v>-1.6291663581253387E-2</v>
      </c>
      <c r="C122" s="60">
        <v>2.4416844886408686E-2</v>
      </c>
    </row>
    <row r="123" spans="1:3" x14ac:dyDescent="0.45">
      <c r="A123" s="60">
        <v>99</v>
      </c>
      <c r="B123" s="60">
        <v>3.0669782047989319E-3</v>
      </c>
      <c r="C123" s="60">
        <v>3.3594276672916937E-2</v>
      </c>
    </row>
    <row r="124" spans="1:3" x14ac:dyDescent="0.45">
      <c r="A124" s="60">
        <v>100</v>
      </c>
      <c r="B124" s="60">
        <v>3.8141084660426219E-2</v>
      </c>
      <c r="C124" s="60">
        <v>2.9100423526479041E-2</v>
      </c>
    </row>
    <row r="125" spans="1:3" x14ac:dyDescent="0.45">
      <c r="A125" s="60">
        <v>101</v>
      </c>
      <c r="B125" s="60">
        <v>1.3718893345282144E-2</v>
      </c>
      <c r="C125" s="60">
        <v>-1.952442008634241E-2</v>
      </c>
    </row>
    <row r="126" spans="1:3" x14ac:dyDescent="0.45">
      <c r="A126" s="60">
        <v>102</v>
      </c>
      <c r="B126" s="60">
        <v>-4.9728321887643992E-2</v>
      </c>
      <c r="C126" s="60">
        <v>-4.0806637203835636E-3</v>
      </c>
    </row>
    <row r="127" spans="1:3" x14ac:dyDescent="0.45">
      <c r="A127" s="60">
        <v>103</v>
      </c>
      <c r="B127" s="60">
        <v>3.0723573439531398E-4</v>
      </c>
      <c r="C127" s="60">
        <v>6.8758170048266773E-2</v>
      </c>
    </row>
    <row r="128" spans="1:3" x14ac:dyDescent="0.45">
      <c r="A128" s="60">
        <v>104</v>
      </c>
      <c r="B128" s="60">
        <v>1.4718766752681453E-2</v>
      </c>
      <c r="C128" s="60">
        <v>2.0810645096191981E-2</v>
      </c>
    </row>
    <row r="129" spans="1:3" x14ac:dyDescent="0.45">
      <c r="A129" s="60">
        <v>105</v>
      </c>
      <c r="B129" s="60">
        <v>-5.2496350463667733E-2</v>
      </c>
      <c r="C129" s="60">
        <v>5.2763756734974965E-2</v>
      </c>
    </row>
    <row r="130" spans="1:3" x14ac:dyDescent="0.45">
      <c r="A130" s="60">
        <v>106</v>
      </c>
      <c r="B130" s="60">
        <v>-0.1038140856400787</v>
      </c>
      <c r="C130" s="60">
        <v>4.2153703472155447E-2</v>
      </c>
    </row>
    <row r="131" spans="1:3" x14ac:dyDescent="0.45">
      <c r="A131" s="60">
        <v>107</v>
      </c>
      <c r="B131" s="60">
        <v>-4.1527290126018135E-2</v>
      </c>
      <c r="C131" s="60">
        <v>5.552369954311108E-2</v>
      </c>
    </row>
    <row r="132" spans="1:3" x14ac:dyDescent="0.45">
      <c r="A132" s="60">
        <v>108</v>
      </c>
      <c r="B132" s="60">
        <v>1.2777176795860355E-2</v>
      </c>
      <c r="C132" s="60">
        <v>5.5150480146340969E-2</v>
      </c>
    </row>
    <row r="133" spans="1:3" x14ac:dyDescent="0.45">
      <c r="A133" s="60">
        <v>109</v>
      </c>
      <c r="B133" s="60">
        <v>-4.8582795878248326E-2</v>
      </c>
      <c r="C133" s="60">
        <v>-1.8577994188616116E-2</v>
      </c>
    </row>
    <row r="134" spans="1:3" x14ac:dyDescent="0.45">
      <c r="A134" s="60">
        <v>110</v>
      </c>
      <c r="B134" s="60">
        <v>-6.459497675053899E-2</v>
      </c>
      <c r="C134" s="60">
        <v>-3.5103445607573808E-2</v>
      </c>
    </row>
    <row r="135" spans="1:3" x14ac:dyDescent="0.45">
      <c r="A135" s="60">
        <v>111</v>
      </c>
      <c r="B135" s="60">
        <v>6.3559191234645387E-2</v>
      </c>
      <c r="C135" s="60">
        <v>-9.6242105286747717E-3</v>
      </c>
    </row>
    <row r="136" spans="1:3" x14ac:dyDescent="0.45">
      <c r="A136" s="60">
        <v>112</v>
      </c>
      <c r="B136" s="60">
        <v>6.9174506707965475E-2</v>
      </c>
      <c r="C136" s="60">
        <v>-9.2763909217379481E-2</v>
      </c>
    </row>
    <row r="137" spans="1:3" x14ac:dyDescent="0.45">
      <c r="A137" s="60">
        <v>113</v>
      </c>
      <c r="B137" s="60">
        <v>4.237751514789919E-2</v>
      </c>
      <c r="C137" s="60">
        <v>6.443417152762379E-2</v>
      </c>
    </row>
    <row r="138" spans="1:3" x14ac:dyDescent="0.45">
      <c r="A138" s="60">
        <v>114</v>
      </c>
      <c r="B138" s="60">
        <v>7.6940816944525217E-3</v>
      </c>
      <c r="C138" s="60">
        <v>-3.3272122305311541E-2</v>
      </c>
    </row>
    <row r="139" spans="1:3" x14ac:dyDescent="0.45">
      <c r="A139" s="60">
        <v>115</v>
      </c>
      <c r="B139" s="60">
        <v>5.6189263031229751E-2</v>
      </c>
      <c r="C139" s="60">
        <v>-9.0690735324333388E-2</v>
      </c>
    </row>
    <row r="140" spans="1:3" x14ac:dyDescent="0.45">
      <c r="A140" s="60">
        <v>116</v>
      </c>
      <c r="B140" s="60">
        <v>2.9580554584525173E-2</v>
      </c>
      <c r="C140" s="60">
        <v>-8.2911484010583791E-3</v>
      </c>
    </row>
    <row r="141" spans="1:3" x14ac:dyDescent="0.45">
      <c r="A141" s="60">
        <v>117</v>
      </c>
      <c r="B141" s="60">
        <v>3.1026521175042083E-2</v>
      </c>
      <c r="C141" s="60">
        <v>-7.4135679483691985E-3</v>
      </c>
    </row>
    <row r="142" spans="1:3" x14ac:dyDescent="0.45">
      <c r="A142" s="60">
        <v>118</v>
      </c>
      <c r="B142" s="60">
        <v>-5.3345386947936313E-3</v>
      </c>
      <c r="C142" s="60">
        <v>3.226076462126333E-2</v>
      </c>
    </row>
    <row r="143" spans="1:3" x14ac:dyDescent="0.45">
      <c r="A143" s="60">
        <v>119</v>
      </c>
      <c r="B143" s="60">
        <v>4.5257186224613825E-2</v>
      </c>
      <c r="C143" s="60">
        <v>3.3868419876086638E-2</v>
      </c>
    </row>
    <row r="144" spans="1:3" x14ac:dyDescent="0.45">
      <c r="A144" s="60">
        <v>120</v>
      </c>
      <c r="B144" s="60">
        <v>1.9290993330471719E-2</v>
      </c>
      <c r="C144" s="60">
        <v>-2.3641836999807469E-2</v>
      </c>
    </row>
    <row r="145" spans="1:3" x14ac:dyDescent="0.45">
      <c r="A145" s="60">
        <v>121</v>
      </c>
      <c r="B145" s="60">
        <v>-1.6617203788764148E-2</v>
      </c>
      <c r="C145" s="60">
        <v>1.6406937825569741E-2</v>
      </c>
    </row>
    <row r="146" spans="1:3" x14ac:dyDescent="0.45">
      <c r="A146" s="60">
        <v>122</v>
      </c>
      <c r="B146" s="60">
        <v>2.6303751049750246E-2</v>
      </c>
      <c r="C146" s="60">
        <v>-3.6501828376158223E-3</v>
      </c>
    </row>
    <row r="147" spans="1:3" x14ac:dyDescent="0.45">
      <c r="A147" s="60">
        <v>123</v>
      </c>
      <c r="B147" s="60">
        <v>4.6141907200738616E-2</v>
      </c>
      <c r="C147" s="60">
        <v>7.5639527898530567E-3</v>
      </c>
    </row>
    <row r="148" spans="1:3" x14ac:dyDescent="0.45">
      <c r="A148" s="60">
        <v>124</v>
      </c>
      <c r="B148" s="60">
        <v>1.7255979445095562E-2</v>
      </c>
      <c r="C148" s="60">
        <v>4.0614004320484703E-2</v>
      </c>
    </row>
    <row r="149" spans="1:3" x14ac:dyDescent="0.45">
      <c r="A149" s="60">
        <v>125</v>
      </c>
      <c r="B149" s="60">
        <v>-4.6184790326099734E-2</v>
      </c>
      <c r="C149" s="60">
        <v>-6.6468973162218808E-3</v>
      </c>
    </row>
    <row r="150" spans="1:3" x14ac:dyDescent="0.45">
      <c r="A150" s="60">
        <v>126</v>
      </c>
      <c r="B150" s="60">
        <v>-2.77387234203023E-2</v>
      </c>
      <c r="C150" s="60">
        <v>2.0960590485930051E-2</v>
      </c>
    </row>
    <row r="151" spans="1:3" x14ac:dyDescent="0.45">
      <c r="A151" s="60">
        <v>127</v>
      </c>
      <c r="B151" s="60">
        <v>5.2682456864084688E-2</v>
      </c>
      <c r="C151" s="60">
        <v>5.7842855618696967E-3</v>
      </c>
    </row>
    <row r="152" spans="1:3" x14ac:dyDescent="0.45">
      <c r="A152" s="60">
        <v>128</v>
      </c>
      <c r="B152" s="60">
        <v>-2.3541526489337751E-2</v>
      </c>
      <c r="C152" s="60">
        <v>7.11639764177672E-2</v>
      </c>
    </row>
    <row r="153" spans="1:3" x14ac:dyDescent="0.45">
      <c r="A153" s="60">
        <v>129</v>
      </c>
      <c r="B153" s="60">
        <v>6.4999791978141708E-2</v>
      </c>
      <c r="C153" s="60">
        <v>-3.7640447021545911E-2</v>
      </c>
    </row>
    <row r="154" spans="1:3" x14ac:dyDescent="0.45">
      <c r="A154" s="60">
        <v>130</v>
      </c>
      <c r="B154" s="60">
        <v>3.1763869328164496E-2</v>
      </c>
      <c r="C154" s="60">
        <v>1.1880427317621275E-2</v>
      </c>
    </row>
    <row r="155" spans="1:3" x14ac:dyDescent="0.45">
      <c r="A155" s="60">
        <v>131</v>
      </c>
      <c r="B155" s="60">
        <v>6.0855244170797025E-3</v>
      </c>
      <c r="C155" s="60">
        <v>6.1288268306097533E-4</v>
      </c>
    </row>
    <row r="156" spans="1:3" x14ac:dyDescent="0.45">
      <c r="A156" s="60">
        <v>132</v>
      </c>
      <c r="B156" s="60">
        <v>5.0412571117429424E-2</v>
      </c>
      <c r="C156" s="60">
        <v>-6.252375936754602E-2</v>
      </c>
    </row>
    <row r="157" spans="1:3" x14ac:dyDescent="0.45">
      <c r="A157" s="60">
        <v>133</v>
      </c>
      <c r="B157" s="60">
        <v>2.243346475566484E-2</v>
      </c>
      <c r="C157" s="60">
        <v>-6.2813825100904858E-2</v>
      </c>
    </row>
    <row r="158" spans="1:3" x14ac:dyDescent="0.45">
      <c r="A158" s="60">
        <v>134</v>
      </c>
      <c r="B158" s="60">
        <v>2.8550726186728641E-2</v>
      </c>
      <c r="C158" s="60">
        <v>-1.3751639190699924E-3</v>
      </c>
    </row>
    <row r="159" spans="1:3" x14ac:dyDescent="0.45">
      <c r="A159" s="60">
        <v>135</v>
      </c>
      <c r="B159" s="60">
        <v>6.9225274315553621E-3</v>
      </c>
      <c r="C159" s="60">
        <v>6.6325797554202415E-3</v>
      </c>
    </row>
    <row r="160" spans="1:3" x14ac:dyDescent="0.45">
      <c r="A160" s="60">
        <v>136</v>
      </c>
      <c r="B160" s="60">
        <v>2.6319069798714293E-2</v>
      </c>
      <c r="C160" s="60">
        <v>2.8075742691368484E-3</v>
      </c>
    </row>
    <row r="161" spans="1:3" x14ac:dyDescent="0.45">
      <c r="A161" s="60">
        <v>137</v>
      </c>
      <c r="B161" s="60">
        <v>-1.2120242595105085E-3</v>
      </c>
      <c r="C161" s="60">
        <v>4.2424468788496372E-2</v>
      </c>
    </row>
    <row r="162" spans="1:3" x14ac:dyDescent="0.45">
      <c r="A162" s="60">
        <v>138</v>
      </c>
      <c r="B162" s="60">
        <v>-4.3314364332790968E-3</v>
      </c>
      <c r="C162" s="60">
        <v>4.61014782215005E-2</v>
      </c>
    </row>
    <row r="163" spans="1:3" x14ac:dyDescent="0.45">
      <c r="A163" s="60">
        <v>139</v>
      </c>
      <c r="B163" s="60">
        <v>-6.4411852770757646E-3</v>
      </c>
      <c r="C163" s="60">
        <v>3.2024907183431477E-2</v>
      </c>
    </row>
    <row r="164" spans="1:3" x14ac:dyDescent="0.45">
      <c r="A164" s="60">
        <v>140</v>
      </c>
      <c r="B164" s="60">
        <v>-2.9591631990101341E-2</v>
      </c>
      <c r="C164" s="60">
        <v>7.5018738379710903E-2</v>
      </c>
    </row>
    <row r="165" spans="1:3" x14ac:dyDescent="0.45">
      <c r="A165" s="60">
        <v>141</v>
      </c>
      <c r="B165" s="60">
        <v>-3.9404366027157869E-2</v>
      </c>
      <c r="C165" s="60">
        <v>1.7319442249826636E-2</v>
      </c>
    </row>
    <row r="166" spans="1:3" x14ac:dyDescent="0.45">
      <c r="A166" s="60">
        <v>142</v>
      </c>
      <c r="B166" s="60">
        <v>7.8299992700738438E-2</v>
      </c>
      <c r="C166" s="60">
        <v>-2.1040551747256428E-2</v>
      </c>
    </row>
    <row r="167" spans="1:3" x14ac:dyDescent="0.45">
      <c r="A167" s="60">
        <v>143</v>
      </c>
      <c r="B167" s="60">
        <v>4.3409572964623801E-3</v>
      </c>
      <c r="C167" s="60">
        <v>2.4406703093628364E-2</v>
      </c>
    </row>
    <row r="168" spans="1:3" x14ac:dyDescent="0.45">
      <c r="A168" s="60">
        <v>144</v>
      </c>
      <c r="B168" s="60">
        <v>1.325451763283814E-2</v>
      </c>
      <c r="C168" s="60">
        <v>4.4994004916319275E-2</v>
      </c>
    </row>
    <row r="169" spans="1:3" x14ac:dyDescent="0.45">
      <c r="A169" s="60">
        <v>145</v>
      </c>
      <c r="B169" s="60">
        <v>3.6230264852512926E-2</v>
      </c>
      <c r="C169" s="60">
        <v>-4.9013074874151269E-2</v>
      </c>
    </row>
    <row r="170" spans="1:3" x14ac:dyDescent="0.45">
      <c r="A170" s="60">
        <v>146</v>
      </c>
      <c r="B170" s="60">
        <v>3.4234213141645209E-2</v>
      </c>
      <c r="C170" s="60">
        <v>-3.1987297140288647E-2</v>
      </c>
    </row>
    <row r="171" spans="1:3" x14ac:dyDescent="0.45">
      <c r="A171" s="60">
        <v>147</v>
      </c>
      <c r="B171" s="60">
        <v>2.8168656848906154E-2</v>
      </c>
      <c r="C171" s="60">
        <v>-3.3180335325586098E-2</v>
      </c>
    </row>
    <row r="172" spans="1:3" x14ac:dyDescent="0.45">
      <c r="A172" s="60">
        <v>148</v>
      </c>
      <c r="B172" s="60">
        <v>2.7033289379290604E-3</v>
      </c>
      <c r="C172" s="60">
        <v>-9.3962813137691784E-3</v>
      </c>
    </row>
    <row r="173" spans="1:3" x14ac:dyDescent="0.45">
      <c r="A173" s="60">
        <v>149</v>
      </c>
      <c r="B173" s="60">
        <v>-3.3472741414534782E-2</v>
      </c>
      <c r="C173" s="60">
        <v>-4.9824286557335618E-2</v>
      </c>
    </row>
    <row r="174" spans="1:3" x14ac:dyDescent="0.45">
      <c r="A174" s="60">
        <v>150</v>
      </c>
      <c r="B174" s="60">
        <v>3.355577942635083E-2</v>
      </c>
      <c r="C174" s="60">
        <v>-3.4938860338694408E-2</v>
      </c>
    </row>
    <row r="175" spans="1:3" x14ac:dyDescent="0.45">
      <c r="A175" s="60">
        <v>151</v>
      </c>
      <c r="B175" s="60">
        <v>1.5871113912133965E-2</v>
      </c>
      <c r="C175" s="60">
        <v>-6.5791490276167503E-3</v>
      </c>
    </row>
    <row r="176" spans="1:3" x14ac:dyDescent="0.45">
      <c r="A176" s="60">
        <v>152</v>
      </c>
      <c r="B176" s="60">
        <v>2.0570584099491467E-2</v>
      </c>
      <c r="C176" s="60">
        <v>-1.9199403436616917E-2</v>
      </c>
    </row>
    <row r="177" spans="1:3" x14ac:dyDescent="0.45">
      <c r="A177" s="60">
        <v>153</v>
      </c>
      <c r="B177" s="60">
        <v>2.3498458992038656E-2</v>
      </c>
      <c r="C177" s="60">
        <v>9.7325599465153505E-3</v>
      </c>
    </row>
    <row r="178" spans="1:3" x14ac:dyDescent="0.45">
      <c r="A178" s="60">
        <v>154</v>
      </c>
      <c r="B178" s="60">
        <v>-5.3689095633036458E-3</v>
      </c>
      <c r="C178" s="60">
        <v>-4.866530491045714E-2</v>
      </c>
    </row>
    <row r="179" spans="1:3" x14ac:dyDescent="0.45">
      <c r="A179" s="60">
        <v>155</v>
      </c>
      <c r="B179" s="60">
        <v>9.4817744888286894E-3</v>
      </c>
      <c r="C179" s="60">
        <v>-6.7919159999196288E-3</v>
      </c>
    </row>
    <row r="180" spans="1:3" x14ac:dyDescent="0.45">
      <c r="A180" s="60">
        <v>156</v>
      </c>
      <c r="B180" s="60">
        <v>1.2261256674791485E-2</v>
      </c>
      <c r="C180" s="60">
        <v>1.0222626241548079E-2</v>
      </c>
    </row>
    <row r="181" spans="1:3" x14ac:dyDescent="0.45">
      <c r="A181" s="60">
        <v>157</v>
      </c>
      <c r="B181" s="60">
        <v>4.0697512819871044E-2</v>
      </c>
      <c r="C181" s="60">
        <v>3.9507480100338895E-2</v>
      </c>
    </row>
    <row r="182" spans="1:3" x14ac:dyDescent="0.45">
      <c r="A182" s="60">
        <v>158</v>
      </c>
      <c r="B182" s="60">
        <v>1.4863168201357607E-2</v>
      </c>
      <c r="C182" s="60">
        <v>-8.5450985074306089E-3</v>
      </c>
    </row>
    <row r="183" spans="1:3" x14ac:dyDescent="0.45">
      <c r="A183" s="60">
        <v>159</v>
      </c>
      <c r="B183" s="60">
        <v>3.1216300802120737E-2</v>
      </c>
      <c r="C183" s="60">
        <v>1.6614879775636682E-2</v>
      </c>
    </row>
    <row r="184" spans="1:3" x14ac:dyDescent="0.45">
      <c r="A184" s="60">
        <v>160</v>
      </c>
      <c r="B184" s="60">
        <v>1.9492240365137355E-2</v>
      </c>
      <c r="C184" s="60">
        <v>5.0340989512060418E-3</v>
      </c>
    </row>
    <row r="185" spans="1:3" x14ac:dyDescent="0.45">
      <c r="A185" s="60">
        <v>161</v>
      </c>
      <c r="B185" s="60">
        <v>2.1258828907398431E-2</v>
      </c>
      <c r="C185" s="60">
        <v>-7.582521193444286E-2</v>
      </c>
    </row>
    <row r="186" spans="1:3" x14ac:dyDescent="0.45">
      <c r="A186" s="60">
        <v>162</v>
      </c>
      <c r="B186" s="60">
        <v>-2.2001361919479654E-3</v>
      </c>
      <c r="C186" s="60">
        <v>3.5353405120889338E-2</v>
      </c>
    </row>
    <row r="187" spans="1:3" x14ac:dyDescent="0.45">
      <c r="A187" s="60">
        <v>163</v>
      </c>
      <c r="B187" s="60">
        <v>4.0080375488141029E-2</v>
      </c>
      <c r="C187" s="60">
        <v>-4.9406780246737392E-2</v>
      </c>
    </row>
    <row r="188" spans="1:3" x14ac:dyDescent="0.45">
      <c r="A188" s="60">
        <v>164</v>
      </c>
      <c r="B188" s="60">
        <v>-1.288369165689773E-2</v>
      </c>
      <c r="C188" s="60">
        <v>-2.5077388445756698E-2</v>
      </c>
    </row>
    <row r="189" spans="1:3" x14ac:dyDescent="0.45">
      <c r="A189" s="60">
        <v>165</v>
      </c>
      <c r="B189" s="60">
        <v>2.7163422019925002E-2</v>
      </c>
      <c r="C189" s="60">
        <v>6.6258725335293506E-4</v>
      </c>
    </row>
    <row r="190" spans="1:3" x14ac:dyDescent="0.45">
      <c r="A190" s="60">
        <v>166</v>
      </c>
      <c r="B190" s="60">
        <v>3.6883476879437278E-2</v>
      </c>
      <c r="C190" s="60">
        <v>-3.3703077690152752E-2</v>
      </c>
    </row>
    <row r="191" spans="1:3" x14ac:dyDescent="0.45">
      <c r="A191" s="60">
        <v>167</v>
      </c>
      <c r="B191" s="60">
        <v>2.6021168834639504E-2</v>
      </c>
      <c r="C191" s="60">
        <v>-1.7272890189598992E-2</v>
      </c>
    </row>
    <row r="192" spans="1:3" x14ac:dyDescent="0.45">
      <c r="A192" s="60">
        <v>168</v>
      </c>
      <c r="B192" s="60">
        <v>2.3078715461618458E-2</v>
      </c>
      <c r="C192" s="60">
        <v>-1.8340845745789619E-2</v>
      </c>
    </row>
    <row r="193" spans="1:3" x14ac:dyDescent="0.45">
      <c r="A193" s="60">
        <v>169</v>
      </c>
      <c r="B193" s="60">
        <v>-1.5693804906047392E-2</v>
      </c>
      <c r="C193" s="60">
        <v>-1.3814950442650069E-2</v>
      </c>
    </row>
    <row r="194" spans="1:3" x14ac:dyDescent="0.45">
      <c r="A194" s="60">
        <v>170</v>
      </c>
      <c r="B194" s="60">
        <v>3.591370137910118E-2</v>
      </c>
      <c r="C194" s="60">
        <v>-2.554864996606801E-2</v>
      </c>
    </row>
    <row r="195" spans="1:3" x14ac:dyDescent="0.45">
      <c r="A195" s="60">
        <v>171</v>
      </c>
      <c r="B195" s="60">
        <v>1.2182952985182457E-2</v>
      </c>
      <c r="C195" s="60">
        <v>2.6820399271441139E-2</v>
      </c>
    </row>
    <row r="196" spans="1:3" x14ac:dyDescent="0.45">
      <c r="A196" s="60">
        <v>172</v>
      </c>
      <c r="B196" s="60">
        <v>1.1714232073383173E-2</v>
      </c>
      <c r="C196" s="60">
        <v>2.2433887020931471E-2</v>
      </c>
    </row>
    <row r="197" spans="1:3" x14ac:dyDescent="0.45">
      <c r="A197" s="60">
        <v>173</v>
      </c>
      <c r="B197" s="60">
        <v>2.1439705057977539E-2</v>
      </c>
      <c r="C197" s="60">
        <v>-2.0971450698330119E-2</v>
      </c>
    </row>
    <row r="198" spans="1:3" x14ac:dyDescent="0.45">
      <c r="A198" s="60">
        <v>174</v>
      </c>
      <c r="B198" s="60">
        <v>2.0140997233783389E-2</v>
      </c>
      <c r="C198" s="60">
        <v>-1.8971402744048422E-2</v>
      </c>
    </row>
    <row r="199" spans="1:3" x14ac:dyDescent="0.45">
      <c r="A199" s="60">
        <v>175</v>
      </c>
      <c r="B199" s="60">
        <v>-2.2420183353737281E-3</v>
      </c>
      <c r="C199" s="60">
        <v>-5.9129135993468654E-2</v>
      </c>
    </row>
    <row r="200" spans="1:3" x14ac:dyDescent="0.45">
      <c r="A200" s="60">
        <v>176</v>
      </c>
      <c r="B200" s="60">
        <v>3.2342718409195358E-2</v>
      </c>
      <c r="C200" s="60">
        <v>-4.1250965263609801E-2</v>
      </c>
    </row>
    <row r="201" spans="1:3" x14ac:dyDescent="0.45">
      <c r="A201" s="60">
        <v>177</v>
      </c>
      <c r="B201" s="60">
        <v>-2.5211832940355292E-3</v>
      </c>
      <c r="C201" s="60">
        <v>3.1722622968340192E-2</v>
      </c>
    </row>
    <row r="202" spans="1:3" x14ac:dyDescent="0.45">
      <c r="A202" s="60">
        <v>178</v>
      </c>
      <c r="B202" s="60">
        <v>2.2869073436144312E-2</v>
      </c>
      <c r="C202" s="60">
        <v>-3.4276974292183911E-2</v>
      </c>
    </row>
    <row r="203" spans="1:3" x14ac:dyDescent="0.45">
      <c r="A203" s="60">
        <v>179</v>
      </c>
      <c r="B203" s="60">
        <v>2.3742709259336858E-2</v>
      </c>
      <c r="C203" s="60">
        <v>9.1011337662154634E-3</v>
      </c>
    </row>
    <row r="204" spans="1:3" x14ac:dyDescent="0.45">
      <c r="A204" s="60">
        <v>180</v>
      </c>
      <c r="B204" s="60">
        <v>4.9006736386099856E-3</v>
      </c>
      <c r="C204" s="60">
        <v>-2.8494181082766603E-2</v>
      </c>
    </row>
    <row r="205" spans="1:3" x14ac:dyDescent="0.45">
      <c r="A205" s="60">
        <v>181</v>
      </c>
      <c r="B205" s="60">
        <v>-1.2709540969609145E-2</v>
      </c>
      <c r="C205" s="60">
        <v>-7.6245793694384306E-4</v>
      </c>
    </row>
    <row r="206" spans="1:3" x14ac:dyDescent="0.45">
      <c r="A206" s="60">
        <v>182</v>
      </c>
      <c r="B206" s="60">
        <v>4.3652689802159902E-2</v>
      </c>
      <c r="C206" s="60">
        <v>2.6213648488363342E-2</v>
      </c>
    </row>
    <row r="207" spans="1:3" x14ac:dyDescent="0.45">
      <c r="A207" s="60">
        <v>183</v>
      </c>
      <c r="B207" s="60">
        <v>-3.761078080398131E-3</v>
      </c>
      <c r="C207" s="60">
        <v>-2.4643182382324321E-3</v>
      </c>
    </row>
    <row r="208" spans="1:3" x14ac:dyDescent="0.45">
      <c r="A208" s="60">
        <v>184</v>
      </c>
      <c r="B208" s="60">
        <v>1.3241219214353225E-2</v>
      </c>
      <c r="C208" s="60">
        <v>-2.2391880458275171E-2</v>
      </c>
    </row>
    <row r="209" spans="1:3" x14ac:dyDescent="0.45">
      <c r="A209" s="60">
        <v>185</v>
      </c>
      <c r="B209" s="60">
        <v>1.453355311059863E-2</v>
      </c>
      <c r="C209" s="60">
        <v>-2.0971674280652122E-2</v>
      </c>
    </row>
    <row r="210" spans="1:3" x14ac:dyDescent="0.45">
      <c r="A210" s="60">
        <v>186</v>
      </c>
      <c r="B210" s="60">
        <v>-6.1267721223913852E-3</v>
      </c>
      <c r="C210" s="60">
        <v>5.7578709057624694E-3</v>
      </c>
    </row>
    <row r="211" spans="1:3" x14ac:dyDescent="0.45">
      <c r="A211" s="60">
        <v>187</v>
      </c>
      <c r="B211" s="60">
        <v>2.0594845068661789E-2</v>
      </c>
      <c r="C211" s="60">
        <v>2.9764016608814985E-2</v>
      </c>
    </row>
    <row r="212" spans="1:3" x14ac:dyDescent="0.45">
      <c r="A212" s="60">
        <v>188</v>
      </c>
      <c r="B212" s="60">
        <v>-3.341596438925136E-2</v>
      </c>
      <c r="C212" s="60">
        <v>8.022177087016559E-3</v>
      </c>
    </row>
    <row r="213" spans="1:3" x14ac:dyDescent="0.45">
      <c r="A213" s="60">
        <v>189</v>
      </c>
      <c r="B213" s="60">
        <v>-9.688633542845014E-3</v>
      </c>
      <c r="C213" s="60">
        <v>3.0919727095173006E-2</v>
      </c>
    </row>
    <row r="214" spans="1:3" x14ac:dyDescent="0.45">
      <c r="A214" s="60">
        <v>190</v>
      </c>
      <c r="B214" s="60">
        <v>6.2075064254816834E-2</v>
      </c>
      <c r="C214" s="60">
        <v>7.7155351215449433E-2</v>
      </c>
    </row>
    <row r="215" spans="1:3" x14ac:dyDescent="0.45">
      <c r="A215" s="60">
        <v>191</v>
      </c>
      <c r="B215" s="60">
        <v>7.9295490050794552E-3</v>
      </c>
      <c r="C215" s="60">
        <v>8.9860185229651071E-3</v>
      </c>
    </row>
    <row r="216" spans="1:3" x14ac:dyDescent="0.45">
      <c r="A216" s="60">
        <v>192</v>
      </c>
      <c r="B216" s="60">
        <v>-3.9583125421186272E-3</v>
      </c>
      <c r="C216" s="60">
        <v>4.6743982031116418E-2</v>
      </c>
    </row>
    <row r="217" spans="1:3" x14ac:dyDescent="0.45">
      <c r="A217" s="60">
        <v>193</v>
      </c>
      <c r="B217" s="60">
        <v>-2.5751292263755367E-2</v>
      </c>
      <c r="C217" s="60">
        <v>7.3274597252521903E-2</v>
      </c>
    </row>
    <row r="218" spans="1:3" x14ac:dyDescent="0.45">
      <c r="A218" s="60">
        <v>194</v>
      </c>
      <c r="B218" s="60">
        <v>4.7871473814024151E-3</v>
      </c>
      <c r="C218" s="60">
        <v>-5.8284973333817755E-2</v>
      </c>
    </row>
    <row r="219" spans="1:3" x14ac:dyDescent="0.45">
      <c r="A219" s="60">
        <v>195</v>
      </c>
      <c r="B219" s="60">
        <v>5.0783813679130443E-2</v>
      </c>
      <c r="C219" s="60">
        <v>2.9545432542712149E-2</v>
      </c>
    </row>
    <row r="220" spans="1:3" x14ac:dyDescent="0.45">
      <c r="A220" s="60">
        <v>196</v>
      </c>
      <c r="B220" s="60">
        <v>9.3086477811662287E-3</v>
      </c>
      <c r="C220" s="60">
        <v>-3.0554464850646758E-3</v>
      </c>
    </row>
    <row r="221" spans="1:3" x14ac:dyDescent="0.45">
      <c r="A221" s="60">
        <v>197</v>
      </c>
      <c r="B221" s="60">
        <v>1.7566645065031316E-2</v>
      </c>
      <c r="C221" s="60">
        <v>-5.281418406191378E-2</v>
      </c>
    </row>
    <row r="222" spans="1:3" x14ac:dyDescent="0.45">
      <c r="A222" s="60">
        <v>198</v>
      </c>
      <c r="B222" s="60">
        <v>8.1138683633995342E-3</v>
      </c>
      <c r="C222" s="60">
        <v>-2.2430357499773124E-2</v>
      </c>
    </row>
    <row r="223" spans="1:3" x14ac:dyDescent="0.45">
      <c r="A223" s="60">
        <v>199</v>
      </c>
      <c r="B223" s="60">
        <v>3.0853683382164265E-2</v>
      </c>
      <c r="C223" s="60">
        <v>-4.6270606334398473E-2</v>
      </c>
    </row>
    <row r="224" spans="1:3" x14ac:dyDescent="0.45">
      <c r="A224" s="60">
        <v>200</v>
      </c>
      <c r="B224" s="60">
        <v>6.7004690976183584E-3</v>
      </c>
      <c r="C224" s="60">
        <v>-2.3865025162701212E-2</v>
      </c>
    </row>
    <row r="225" spans="1:3" x14ac:dyDescent="0.45">
      <c r="A225" s="60">
        <v>201</v>
      </c>
      <c r="B225" s="60">
        <v>6.6959607468200883E-3</v>
      </c>
      <c r="C225" s="60">
        <v>-1.7799646446359872E-3</v>
      </c>
    </row>
    <row r="226" spans="1:3" x14ac:dyDescent="0.45">
      <c r="A226" s="60">
        <v>202</v>
      </c>
      <c r="B226" s="60">
        <v>-5.2560666399079281E-3</v>
      </c>
      <c r="C226" s="60">
        <v>-1.9204289852337696E-2</v>
      </c>
    </row>
    <row r="227" spans="1:3" x14ac:dyDescent="0.45">
      <c r="A227" s="60">
        <v>203</v>
      </c>
      <c r="B227" s="60">
        <v>2.9830421652694381E-2</v>
      </c>
      <c r="C227" s="60">
        <v>2.9313107283351875E-2</v>
      </c>
    </row>
    <row r="228" spans="1:3" x14ac:dyDescent="0.45">
      <c r="A228" s="60">
        <v>204</v>
      </c>
      <c r="B228" s="60">
        <v>1.9321723518880052E-2</v>
      </c>
      <c r="C228" s="60">
        <v>8.730920555205874E-3</v>
      </c>
    </row>
    <row r="229" spans="1:3" x14ac:dyDescent="0.45">
      <c r="A229" s="60">
        <v>205</v>
      </c>
      <c r="B229" s="60">
        <v>1.9114219512734846E-2</v>
      </c>
      <c r="C229" s="60">
        <v>-1.2555764764566652E-2</v>
      </c>
    </row>
    <row r="230" spans="1:3" x14ac:dyDescent="0.45">
      <c r="A230" s="60">
        <v>206</v>
      </c>
      <c r="B230" s="60">
        <v>3.1775127090629511E-2</v>
      </c>
      <c r="C230" s="60">
        <v>9.2371470006381712E-3</v>
      </c>
    </row>
    <row r="231" spans="1:3" x14ac:dyDescent="0.45">
      <c r="A231" s="60">
        <v>207</v>
      </c>
      <c r="B231" s="60">
        <v>7.0043623780623003E-3</v>
      </c>
      <c r="C231" s="60">
        <v>1.5206839945823589E-2</v>
      </c>
    </row>
    <row r="232" spans="1:3" x14ac:dyDescent="0.45">
      <c r="A232" s="60">
        <v>208</v>
      </c>
      <c r="B232" s="60">
        <v>1.3189008630341781E-2</v>
      </c>
      <c r="C232" s="60">
        <v>6.5767826581683272E-2</v>
      </c>
    </row>
    <row r="233" spans="1:3" x14ac:dyDescent="0.45">
      <c r="A233" s="60">
        <v>209</v>
      </c>
      <c r="B233" s="60">
        <v>1.4769562303831588E-2</v>
      </c>
      <c r="C233" s="60">
        <v>6.2813566930706527E-2</v>
      </c>
    </row>
    <row r="234" spans="1:3" x14ac:dyDescent="0.45">
      <c r="A234" s="60">
        <v>210</v>
      </c>
      <c r="B234" s="60">
        <v>1.0285410364416058E-2</v>
      </c>
      <c r="C234" s="60">
        <v>3.9419205707116982E-3</v>
      </c>
    </row>
    <row r="235" spans="1:3" x14ac:dyDescent="0.45">
      <c r="A235" s="60">
        <v>211</v>
      </c>
      <c r="B235" s="60">
        <v>1.9768597290116579E-2</v>
      </c>
      <c r="C235" s="60">
        <v>-1.3826736772009317E-3</v>
      </c>
    </row>
    <row r="236" spans="1:3" x14ac:dyDescent="0.45">
      <c r="A236" s="60">
        <v>212</v>
      </c>
      <c r="B236" s="60">
        <v>7.4704075603701211E-3</v>
      </c>
      <c r="C236" s="60">
        <v>2.2821103622234822E-2</v>
      </c>
    </row>
    <row r="237" spans="1:3" x14ac:dyDescent="0.45">
      <c r="A237" s="60">
        <v>213</v>
      </c>
      <c r="B237" s="60">
        <v>1.9760390196964135E-2</v>
      </c>
      <c r="C237" s="60">
        <v>-3.5374189154720112E-2</v>
      </c>
    </row>
    <row r="238" spans="1:3" x14ac:dyDescent="0.45">
      <c r="A238" s="60">
        <v>214</v>
      </c>
      <c r="B238" s="60">
        <v>2.1630672323578331E-2</v>
      </c>
      <c r="C238" s="60">
        <v>4.2769945968478856E-2</v>
      </c>
    </row>
    <row r="239" spans="1:3" x14ac:dyDescent="0.45">
      <c r="A239" s="60">
        <v>215</v>
      </c>
      <c r="B239" s="60">
        <v>9.4314901613790983E-3</v>
      </c>
      <c r="C239" s="60">
        <v>1.9859168399992206E-2</v>
      </c>
    </row>
    <row r="240" spans="1:3" x14ac:dyDescent="0.45">
      <c r="A240" s="60">
        <v>216</v>
      </c>
      <c r="B240" s="60">
        <v>2.9465153126392408E-2</v>
      </c>
      <c r="C240" s="60">
        <v>-2.3726222161835286E-2</v>
      </c>
    </row>
    <row r="241" spans="1:3" x14ac:dyDescent="0.45">
      <c r="A241" s="60">
        <v>217</v>
      </c>
      <c r="B241" s="60">
        <v>4.3736542977418982E-2</v>
      </c>
      <c r="C241" s="60">
        <v>-5.0605124526991764E-2</v>
      </c>
    </row>
    <row r="242" spans="1:3" x14ac:dyDescent="0.45">
      <c r="A242" s="60">
        <v>218</v>
      </c>
      <c r="B242" s="60">
        <v>-1.8736458552166685E-2</v>
      </c>
      <c r="C242" s="60">
        <v>-6.0870336012404713E-2</v>
      </c>
    </row>
    <row r="243" spans="1:3" x14ac:dyDescent="0.45">
      <c r="A243" s="60">
        <v>219</v>
      </c>
      <c r="B243" s="60">
        <v>-1.0896435152423379E-2</v>
      </c>
      <c r="C243" s="60">
        <v>7.1298102910988259E-3</v>
      </c>
    </row>
    <row r="244" spans="1:3" x14ac:dyDescent="0.45">
      <c r="A244" s="60">
        <v>220</v>
      </c>
      <c r="B244" s="60">
        <v>8.4851852009414901E-3</v>
      </c>
      <c r="C244" s="60">
        <v>6.0773280398891072E-2</v>
      </c>
    </row>
    <row r="245" spans="1:3" x14ac:dyDescent="0.45">
      <c r="A245" s="60">
        <v>221</v>
      </c>
      <c r="B245" s="60">
        <v>2.0818684392382426E-2</v>
      </c>
      <c r="C245" s="60">
        <v>-6.674292188606229E-2</v>
      </c>
    </row>
    <row r="246" spans="1:3" x14ac:dyDescent="0.45">
      <c r="A246" s="60">
        <v>222</v>
      </c>
      <c r="B246" s="60">
        <v>9.8014116352063748E-3</v>
      </c>
      <c r="C246" s="60">
        <v>-3.2133307310931128E-2</v>
      </c>
    </row>
    <row r="247" spans="1:3" x14ac:dyDescent="0.45">
      <c r="A247" s="60">
        <v>223</v>
      </c>
      <c r="B247" s="60">
        <v>3.021650319385176E-2</v>
      </c>
      <c r="C247" s="60">
        <v>-2.0038548993647654E-2</v>
      </c>
    </row>
    <row r="248" spans="1:3" x14ac:dyDescent="0.45">
      <c r="A248" s="60">
        <v>224</v>
      </c>
      <c r="B248" s="60">
        <v>2.640181087377683E-2</v>
      </c>
      <c r="C248" s="60">
        <v>1.6767554519421836E-3</v>
      </c>
    </row>
    <row r="249" spans="1:3" x14ac:dyDescent="0.45">
      <c r="A249" s="60">
        <v>225</v>
      </c>
      <c r="B249" s="60">
        <v>9.3162259674528757E-3</v>
      </c>
      <c r="C249" s="60">
        <v>2.6536407770534402E-2</v>
      </c>
    </row>
    <row r="250" spans="1:3" x14ac:dyDescent="0.45">
      <c r="A250" s="60">
        <v>226</v>
      </c>
      <c r="B250" s="60">
        <v>-3.9081725266268338E-2</v>
      </c>
      <c r="C250" s="60">
        <v>9.4651920391530919E-2</v>
      </c>
    </row>
    <row r="251" spans="1:3" x14ac:dyDescent="0.45">
      <c r="A251" s="60">
        <v>227</v>
      </c>
      <c r="B251" s="60">
        <v>1.8103163171284357E-2</v>
      </c>
      <c r="C251" s="60">
        <v>4.5585426314915314E-2</v>
      </c>
    </row>
    <row r="252" spans="1:3" ht="17.5" thickBot="1" x14ac:dyDescent="0.5">
      <c r="A252" s="61">
        <v>228</v>
      </c>
      <c r="B252" s="61">
        <v>-5.3820315521653228E-2</v>
      </c>
      <c r="C252" s="61">
        <v>-3.7955388093285219E-4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7726-BBF3-402C-9C56-65338E9E8669}">
  <dimension ref="A1:I252"/>
  <sheetViews>
    <sheetView workbookViewId="0">
      <selection activeCell="D13" sqref="D13"/>
    </sheetView>
  </sheetViews>
  <sheetFormatPr defaultRowHeight="17" x14ac:dyDescent="0.45"/>
  <sheetData>
    <row r="1" spans="1:9" x14ac:dyDescent="0.45">
      <c r="A1" t="s">
        <v>68</v>
      </c>
    </row>
    <row r="2" spans="1:9" ht="17.5" thickBot="1" x14ac:dyDescent="0.5"/>
    <row r="3" spans="1:9" x14ac:dyDescent="0.45">
      <c r="A3" s="63" t="s">
        <v>69</v>
      </c>
      <c r="B3" s="63"/>
    </row>
    <row r="4" spans="1:9" x14ac:dyDescent="0.45">
      <c r="A4" s="60" t="s">
        <v>70</v>
      </c>
      <c r="B4" s="60">
        <v>0.44444710314675068</v>
      </c>
    </row>
    <row r="5" spans="1:9" x14ac:dyDescent="0.45">
      <c r="A5" s="60" t="s">
        <v>71</v>
      </c>
      <c r="B5" s="60">
        <v>0.19753322749553845</v>
      </c>
    </row>
    <row r="6" spans="1:9" x14ac:dyDescent="0.45">
      <c r="A6" s="60" t="s">
        <v>72</v>
      </c>
      <c r="B6" s="60">
        <v>0.1939824895641028</v>
      </c>
    </row>
    <row r="7" spans="1:9" x14ac:dyDescent="0.45">
      <c r="A7" s="60" t="s">
        <v>73</v>
      </c>
      <c r="B7" s="60">
        <v>6.8666673964236397E-2</v>
      </c>
    </row>
    <row r="8" spans="1:9" ht="17.5" thickBot="1" x14ac:dyDescent="0.5">
      <c r="A8" s="61" t="s">
        <v>74</v>
      </c>
      <c r="B8" s="61">
        <v>228</v>
      </c>
    </row>
    <row r="10" spans="1:9" ht="17.5" thickBot="1" x14ac:dyDescent="0.5">
      <c r="A10" t="s">
        <v>75</v>
      </c>
    </row>
    <row r="11" spans="1:9" x14ac:dyDescent="0.45">
      <c r="A11" s="62"/>
      <c r="B11" s="62" t="s">
        <v>80</v>
      </c>
      <c r="C11" s="62" t="s">
        <v>81</v>
      </c>
      <c r="D11" s="62" t="s">
        <v>82</v>
      </c>
      <c r="E11" s="62" t="s">
        <v>83</v>
      </c>
      <c r="F11" s="62" t="s">
        <v>84</v>
      </c>
    </row>
    <row r="12" spans="1:9" x14ac:dyDescent="0.45">
      <c r="A12" s="60" t="s">
        <v>76</v>
      </c>
      <c r="B12" s="60">
        <v>1</v>
      </c>
      <c r="C12" s="60">
        <v>0.26230922465432127</v>
      </c>
      <c r="D12" s="60">
        <v>0.26230922465432127</v>
      </c>
      <c r="E12" s="60">
        <v>55.631598645093412</v>
      </c>
      <c r="F12" s="60">
        <v>1.859600664588164E-12</v>
      </c>
    </row>
    <row r="13" spans="1:9" x14ac:dyDescent="0.45">
      <c r="A13" s="60" t="s">
        <v>77</v>
      </c>
      <c r="B13" s="60">
        <v>226</v>
      </c>
      <c r="C13" s="60">
        <v>1.0656153376082271</v>
      </c>
      <c r="D13" s="60">
        <v>4.7151121133107397E-3</v>
      </c>
      <c r="E13" s="60"/>
      <c r="F13" s="60"/>
    </row>
    <row r="14" spans="1:9" ht="17.5" thickBot="1" x14ac:dyDescent="0.5">
      <c r="A14" s="61" t="s">
        <v>78</v>
      </c>
      <c r="B14" s="61">
        <v>227</v>
      </c>
      <c r="C14" s="61">
        <v>1.3279245622625484</v>
      </c>
      <c r="D14" s="61"/>
      <c r="E14" s="61"/>
      <c r="F14" s="61"/>
    </row>
    <row r="15" spans="1:9" ht="17.5" thickBot="1" x14ac:dyDescent="0.5"/>
    <row r="16" spans="1:9" x14ac:dyDescent="0.45">
      <c r="A16" s="62"/>
      <c r="B16" s="62" t="s">
        <v>85</v>
      </c>
      <c r="C16" s="62" t="s">
        <v>73</v>
      </c>
      <c r="D16" s="62" t="s">
        <v>86</v>
      </c>
      <c r="E16" s="62" t="s">
        <v>87</v>
      </c>
      <c r="F16" s="62" t="s">
        <v>88</v>
      </c>
      <c r="G16" s="62" t="s">
        <v>89</v>
      </c>
      <c r="H16" s="62" t="s">
        <v>90</v>
      </c>
      <c r="I16" s="62" t="s">
        <v>91</v>
      </c>
    </row>
    <row r="17" spans="1:9" x14ac:dyDescent="0.45">
      <c r="A17" s="60" t="s">
        <v>79</v>
      </c>
      <c r="B17" s="60">
        <v>1.6401727401247953E-2</v>
      </c>
      <c r="C17" s="60">
        <v>4.5521889629549393E-3</v>
      </c>
      <c r="D17" s="60">
        <v>3.6030418628758292</v>
      </c>
      <c r="E17" s="60">
        <v>3.8678391085220711E-4</v>
      </c>
      <c r="F17" s="60">
        <v>7.4315651099822379E-3</v>
      </c>
      <c r="G17" s="60">
        <v>2.5371889692513666E-2</v>
      </c>
      <c r="H17" s="60">
        <v>7.4315651099822379E-3</v>
      </c>
      <c r="I17" s="60">
        <v>2.5371889692513666E-2</v>
      </c>
    </row>
    <row r="18" spans="1:9" ht="17.5" thickBot="1" x14ac:dyDescent="0.5">
      <c r="A18" s="61" t="s">
        <v>40</v>
      </c>
      <c r="B18" s="61">
        <v>0.80696958517673778</v>
      </c>
      <c r="C18" s="61">
        <v>0.10819231071625139</v>
      </c>
      <c r="D18" s="61">
        <v>7.4586593061416533</v>
      </c>
      <c r="E18" s="61">
        <v>1.8596006645881167E-12</v>
      </c>
      <c r="F18" s="61">
        <v>0.59377487957694119</v>
      </c>
      <c r="G18" s="61">
        <v>1.0201642907765345</v>
      </c>
      <c r="H18" s="61">
        <v>0.59377487957694119</v>
      </c>
      <c r="I18" s="61">
        <v>1.0201642907765345</v>
      </c>
    </row>
    <row r="22" spans="1:9" x14ac:dyDescent="0.45">
      <c r="A22" t="s">
        <v>92</v>
      </c>
    </row>
    <row r="23" spans="1:9" ht="17.5" thickBot="1" x14ac:dyDescent="0.5"/>
    <row r="24" spans="1:9" x14ac:dyDescent="0.45">
      <c r="A24" s="62" t="s">
        <v>74</v>
      </c>
      <c r="B24" s="62" t="s">
        <v>97</v>
      </c>
      <c r="C24" s="62" t="s">
        <v>77</v>
      </c>
    </row>
    <row r="25" spans="1:9" x14ac:dyDescent="0.45">
      <c r="A25" s="60">
        <v>1</v>
      </c>
      <c r="B25" s="60">
        <v>-2.8253453377998648E-2</v>
      </c>
      <c r="C25" s="60">
        <v>-3.6607975739124846E-2</v>
      </c>
    </row>
    <row r="26" spans="1:9" x14ac:dyDescent="0.45">
      <c r="A26" s="60">
        <v>2</v>
      </c>
      <c r="B26" s="60">
        <v>-3.5571185380699685E-3</v>
      </c>
      <c r="C26" s="60">
        <v>-0.37606788146193015</v>
      </c>
    </row>
    <row r="27" spans="1:9" x14ac:dyDescent="0.45">
      <c r="A27" s="60">
        <v>3</v>
      </c>
      <c r="B27" s="60">
        <v>9.0625306315392826E-2</v>
      </c>
      <c r="C27" s="60">
        <v>0.29803959000667007</v>
      </c>
    </row>
    <row r="28" spans="1:9" x14ac:dyDescent="0.45">
      <c r="A28" s="60">
        <v>4</v>
      </c>
      <c r="B28" s="60">
        <v>-1.2255717225115273E-2</v>
      </c>
      <c r="C28" s="60">
        <v>0.13659907713804398</v>
      </c>
    </row>
    <row r="29" spans="1:9" x14ac:dyDescent="0.45">
      <c r="A29" s="60">
        <v>5</v>
      </c>
      <c r="B29" s="60">
        <v>-5.1766800688274918E-3</v>
      </c>
      <c r="C29" s="60">
        <v>-1.2597820982439639E-2</v>
      </c>
    </row>
    <row r="30" spans="1:9" x14ac:dyDescent="0.45">
      <c r="A30" s="60">
        <v>6</v>
      </c>
      <c r="B30" s="60">
        <v>3.1888993217903512E-2</v>
      </c>
      <c r="C30" s="60">
        <v>-0.10805944351860589</v>
      </c>
    </row>
    <row r="31" spans="1:9" x14ac:dyDescent="0.45">
      <c r="A31" s="60">
        <v>7</v>
      </c>
      <c r="B31" s="60">
        <v>-7.9313443240560527E-4</v>
      </c>
      <c r="C31" s="60">
        <v>0.12246024453677021</v>
      </c>
    </row>
    <row r="32" spans="1:9" x14ac:dyDescent="0.45">
      <c r="A32" s="60">
        <v>8</v>
      </c>
      <c r="B32" s="60">
        <v>6.128868848759815E-2</v>
      </c>
      <c r="C32" s="60">
        <v>-0.16172165001636057</v>
      </c>
    </row>
    <row r="33" spans="1:3" x14ac:dyDescent="0.45">
      <c r="A33" s="60">
        <v>9</v>
      </c>
      <c r="B33" s="60">
        <v>-3.0792254469119592E-2</v>
      </c>
      <c r="C33" s="60">
        <v>3.8032365569348414E-2</v>
      </c>
    </row>
    <row r="34" spans="1:3" x14ac:dyDescent="0.45">
      <c r="A34" s="60">
        <v>10</v>
      </c>
      <c r="B34" s="60">
        <v>8.2988227021325439E-3</v>
      </c>
      <c r="C34" s="60">
        <v>8.8970367120842567E-3</v>
      </c>
    </row>
    <row r="35" spans="1:3" x14ac:dyDescent="0.45">
      <c r="A35" s="60">
        <v>11</v>
      </c>
      <c r="B35" s="60">
        <v>-5.2360374181831704E-2</v>
      </c>
      <c r="C35" s="60">
        <v>0.11451227041248628</v>
      </c>
    </row>
    <row r="36" spans="1:3" x14ac:dyDescent="0.45">
      <c r="A36" s="60">
        <v>12</v>
      </c>
      <c r="B36" s="60">
        <v>1.5792555903089756E-2</v>
      </c>
      <c r="C36" s="60">
        <v>0.28878249731417149</v>
      </c>
    </row>
    <row r="37" spans="1:3" x14ac:dyDescent="0.45">
      <c r="A37" s="60">
        <v>13</v>
      </c>
      <c r="B37" s="60">
        <v>4.0889147174828541E-2</v>
      </c>
      <c r="C37" s="60">
        <v>-3.8104721646947129E-2</v>
      </c>
    </row>
    <row r="38" spans="1:3" x14ac:dyDescent="0.45">
      <c r="A38" s="60">
        <v>14</v>
      </c>
      <c r="B38" s="60">
        <v>-6.1355765735527562E-2</v>
      </c>
      <c r="C38" s="60">
        <v>-0.23320372130490466</v>
      </c>
    </row>
    <row r="39" spans="1:3" x14ac:dyDescent="0.45">
      <c r="A39" s="60">
        <v>15</v>
      </c>
      <c r="B39" s="60">
        <v>-3.8381859202398658E-2</v>
      </c>
      <c r="C39" s="60">
        <v>6.8519028033315027E-2</v>
      </c>
    </row>
    <row r="40" spans="1:3" x14ac:dyDescent="0.45">
      <c r="A40" s="60">
        <v>16</v>
      </c>
      <c r="B40" s="60">
        <v>7.5786104133336973E-2</v>
      </c>
      <c r="C40" s="60">
        <v>-1.4854146062835714E-2</v>
      </c>
    </row>
    <row r="41" spans="1:3" x14ac:dyDescent="0.45">
      <c r="A41" s="60">
        <v>17</v>
      </c>
      <c r="B41" s="60">
        <v>1.8074995341047066E-2</v>
      </c>
      <c r="C41" s="60">
        <v>-3.8073296349186658E-2</v>
      </c>
    </row>
    <row r="42" spans="1:3" x14ac:dyDescent="0.45">
      <c r="A42" s="60">
        <v>18</v>
      </c>
      <c r="B42" s="60">
        <v>-6.1480067070082793E-3</v>
      </c>
      <c r="C42" s="60">
        <v>2.4894090384833947E-2</v>
      </c>
    </row>
    <row r="43" spans="1:3" x14ac:dyDescent="0.45">
      <c r="A43" s="60">
        <v>19</v>
      </c>
      <c r="B43" s="60">
        <v>5.3743669155144041E-3</v>
      </c>
      <c r="C43" s="60">
        <v>0.15068652057041448</v>
      </c>
    </row>
    <row r="44" spans="1:3" x14ac:dyDescent="0.45">
      <c r="A44" s="60">
        <v>20</v>
      </c>
      <c r="B44" s="60">
        <v>-3.7591321688309448E-2</v>
      </c>
      <c r="C44" s="60">
        <v>8.631616124256325E-2</v>
      </c>
    </row>
    <row r="45" spans="1:3" x14ac:dyDescent="0.45">
      <c r="A45" s="60">
        <v>21</v>
      </c>
      <c r="B45" s="60">
        <v>-5.1321908741101332E-2</v>
      </c>
      <c r="C45" s="60">
        <v>-1.4678596457535331E-2</v>
      </c>
    </row>
    <row r="46" spans="1:3" x14ac:dyDescent="0.45">
      <c r="A46" s="60">
        <v>22</v>
      </c>
      <c r="B46" s="60">
        <v>2.9554614602993166E-2</v>
      </c>
      <c r="C46" s="60">
        <v>4.5675758942746669E-2</v>
      </c>
    </row>
    <row r="47" spans="1:3" x14ac:dyDescent="0.45">
      <c r="A47" s="60">
        <v>23</v>
      </c>
      <c r="B47" s="60">
        <v>7.5808868076123345E-2</v>
      </c>
      <c r="C47" s="60">
        <v>-3.8256147352360576E-3</v>
      </c>
    </row>
    <row r="48" spans="1:3" x14ac:dyDescent="0.45">
      <c r="A48" s="60">
        <v>24</v>
      </c>
      <c r="B48" s="60">
        <v>2.1377099072311945E-2</v>
      </c>
      <c r="C48" s="60">
        <v>3.8547141697461942E-2</v>
      </c>
    </row>
    <row r="49" spans="1:3" x14ac:dyDescent="0.45">
      <c r="A49" s="60">
        <v>25</v>
      </c>
      <c r="B49" s="60">
        <v>2.7245350212407784E-3</v>
      </c>
      <c r="C49" s="60">
        <v>8.0256917888419765E-2</v>
      </c>
    </row>
    <row r="50" spans="1:3" x14ac:dyDescent="0.45">
      <c r="A50" s="60">
        <v>26</v>
      </c>
      <c r="B50" s="60">
        <v>-1.5126299271125444E-3</v>
      </c>
      <c r="C50" s="60">
        <v>-1.7447323128050796E-2</v>
      </c>
    </row>
    <row r="51" spans="1:3" x14ac:dyDescent="0.45">
      <c r="A51" s="60">
        <v>27</v>
      </c>
      <c r="B51" s="60">
        <v>4.484516751347286E-2</v>
      </c>
      <c r="C51" s="60">
        <v>-2.6798713350967691E-2</v>
      </c>
    </row>
    <row r="52" spans="1:3" x14ac:dyDescent="0.45">
      <c r="A52" s="60">
        <v>28</v>
      </c>
      <c r="B52" s="60">
        <v>-3.4310360561809999E-2</v>
      </c>
      <c r="C52" s="60">
        <v>-6.414848978444633E-2</v>
      </c>
    </row>
    <row r="53" spans="1:3" x14ac:dyDescent="0.45">
      <c r="A53" s="60">
        <v>29</v>
      </c>
      <c r="B53" s="60">
        <v>7.9098672325580311E-3</v>
      </c>
      <c r="C53" s="60">
        <v>-1.4759856623929113E-3</v>
      </c>
    </row>
    <row r="54" spans="1:3" x14ac:dyDescent="0.45">
      <c r="A54" s="60">
        <v>30</v>
      </c>
      <c r="B54" s="60">
        <v>-4.3210746809268702E-2</v>
      </c>
      <c r="C54" s="60">
        <v>3.9933355926327338E-2</v>
      </c>
    </row>
    <row r="55" spans="1:3" x14ac:dyDescent="0.45">
      <c r="A55" s="60">
        <v>31</v>
      </c>
      <c r="B55" s="60">
        <v>-4.8482077014602512E-2</v>
      </c>
      <c r="C55" s="60">
        <v>-1.6346262619620716E-2</v>
      </c>
    </row>
    <row r="56" spans="1:3" x14ac:dyDescent="0.45">
      <c r="A56" s="60">
        <v>32</v>
      </c>
      <c r="B56" s="60">
        <v>1.9251486488910549E-2</v>
      </c>
      <c r="C56" s="60">
        <v>-0.14456152970656894</v>
      </c>
    </row>
    <row r="57" spans="1:3" x14ac:dyDescent="0.45">
      <c r="A57" s="60">
        <v>33</v>
      </c>
      <c r="B57" s="60">
        <v>-7.3480684752135178E-2</v>
      </c>
      <c r="C57" s="60">
        <v>7.2122351418801842E-2</v>
      </c>
    </row>
    <row r="58" spans="1:3" x14ac:dyDescent="0.45">
      <c r="A58" s="60">
        <v>34</v>
      </c>
      <c r="B58" s="60">
        <v>8.5100770542993309E-2</v>
      </c>
      <c r="C58" s="60">
        <v>3.1405798583335615E-2</v>
      </c>
    </row>
    <row r="59" spans="1:3" x14ac:dyDescent="0.45">
      <c r="A59" s="60">
        <v>35</v>
      </c>
      <c r="B59" s="60">
        <v>6.16280318993674E-2</v>
      </c>
      <c r="C59" s="60">
        <v>-0.11372291606740821</v>
      </c>
    </row>
    <row r="60" spans="1:3" x14ac:dyDescent="0.45">
      <c r="A60" s="60">
        <v>36</v>
      </c>
      <c r="B60" s="60">
        <v>-3.308506858100331E-2</v>
      </c>
      <c r="C60" s="60">
        <v>2.5170680706293261E-2</v>
      </c>
    </row>
    <row r="61" spans="1:3" x14ac:dyDescent="0.45">
      <c r="A61" s="60">
        <v>37</v>
      </c>
      <c r="B61" s="60">
        <v>-6.5078910271518034E-3</v>
      </c>
      <c r="C61" s="60">
        <v>3.3790344240757317E-2</v>
      </c>
    </row>
    <row r="62" spans="1:3" x14ac:dyDescent="0.45">
      <c r="A62" s="60">
        <v>38</v>
      </c>
      <c r="B62" s="60">
        <v>1.8935371555840706E-3</v>
      </c>
      <c r="C62" s="60">
        <v>3.8217781066853182E-2</v>
      </c>
    </row>
    <row r="63" spans="1:3" x14ac:dyDescent="0.45">
      <c r="A63" s="60">
        <v>39</v>
      </c>
      <c r="B63" s="60">
        <v>2.2386134680786561E-2</v>
      </c>
      <c r="C63" s="60">
        <v>8.5578842601914784E-2</v>
      </c>
    </row>
    <row r="64" spans="1:3" x14ac:dyDescent="0.45">
      <c r="A64" s="60">
        <v>40</v>
      </c>
      <c r="B64" s="60">
        <v>8.1041960345976202E-2</v>
      </c>
      <c r="C64" s="60">
        <v>-1.6156920982440398E-2</v>
      </c>
    </row>
    <row r="65" spans="1:3" x14ac:dyDescent="0.45">
      <c r="A65" s="60">
        <v>41</v>
      </c>
      <c r="B65" s="60">
        <v>5.6755890144864943E-2</v>
      </c>
      <c r="C65" s="60">
        <v>-1.1692713693527701E-2</v>
      </c>
    </row>
    <row r="66" spans="1:3" x14ac:dyDescent="0.45">
      <c r="A66" s="60">
        <v>42</v>
      </c>
      <c r="B66" s="60">
        <v>2.4919733477930705E-2</v>
      </c>
      <c r="C66" s="60">
        <v>-7.0337402027837823E-2</v>
      </c>
    </row>
    <row r="67" spans="1:3" x14ac:dyDescent="0.45">
      <c r="A67" s="60">
        <v>43</v>
      </c>
      <c r="B67" s="60">
        <v>2.8888534617398799E-2</v>
      </c>
      <c r="C67" s="60">
        <v>-4.2581230029257573E-2</v>
      </c>
    </row>
    <row r="68" spans="1:3" x14ac:dyDescent="0.45">
      <c r="A68" s="60">
        <v>44</v>
      </c>
      <c r="B68" s="60">
        <v>3.0186007994134619E-2</v>
      </c>
      <c r="C68" s="60">
        <v>7.0297912466918716E-2</v>
      </c>
    </row>
    <row r="69" spans="1:3" x14ac:dyDescent="0.45">
      <c r="A69" s="60">
        <v>45</v>
      </c>
      <c r="B69" s="60">
        <v>6.1308623436873346E-3</v>
      </c>
      <c r="C69" s="60">
        <v>6.0477671853729438E-2</v>
      </c>
    </row>
    <row r="70" spans="1:3" x14ac:dyDescent="0.45">
      <c r="A70" s="60">
        <v>46</v>
      </c>
      <c r="B70" s="60">
        <v>6.013529858728113E-2</v>
      </c>
      <c r="C70" s="60">
        <v>1.1421453174625465E-2</v>
      </c>
    </row>
    <row r="71" spans="1:3" x14ac:dyDescent="0.45">
      <c r="A71" s="60">
        <v>47</v>
      </c>
      <c r="B71" s="60">
        <v>2.152881176579487E-2</v>
      </c>
      <c r="C71" s="60">
        <v>3.0122588097172397E-2</v>
      </c>
    </row>
    <row r="72" spans="1:3" x14ac:dyDescent="0.45">
      <c r="A72" s="60">
        <v>48</v>
      </c>
      <c r="B72" s="60">
        <v>5.6762747775408157E-2</v>
      </c>
      <c r="C72" s="60">
        <v>-3.9520619140410607E-2</v>
      </c>
    </row>
    <row r="73" spans="1:3" x14ac:dyDescent="0.45">
      <c r="A73" s="60">
        <v>49</v>
      </c>
      <c r="B73" s="60">
        <v>2.9751468561128726E-2</v>
      </c>
      <c r="C73" s="60">
        <v>1.3109517042351474E-2</v>
      </c>
    </row>
    <row r="74" spans="1:3" x14ac:dyDescent="0.45">
      <c r="A74" s="60">
        <v>50</v>
      </c>
      <c r="B74" s="60">
        <v>2.5628596070758375E-2</v>
      </c>
      <c r="C74" s="60">
        <v>2.5132187997899291E-2</v>
      </c>
    </row>
    <row r="75" spans="1:3" x14ac:dyDescent="0.45">
      <c r="A75" s="60">
        <v>51</v>
      </c>
      <c r="B75" s="60">
        <v>2.5684509739206766E-3</v>
      </c>
      <c r="C75" s="60">
        <v>5.9719831709737284E-2</v>
      </c>
    </row>
    <row r="76" spans="1:3" x14ac:dyDescent="0.45">
      <c r="A76" s="60">
        <v>52</v>
      </c>
      <c r="B76" s="60">
        <v>2.2199751610681023E-3</v>
      </c>
      <c r="C76" s="60">
        <v>-5.9329052137968005E-2</v>
      </c>
    </row>
    <row r="77" spans="1:3" x14ac:dyDescent="0.45">
      <c r="A77" s="60">
        <v>53</v>
      </c>
      <c r="B77" s="60">
        <v>2.5466780050302867E-2</v>
      </c>
      <c r="C77" s="60">
        <v>-3.7435468518241491E-2</v>
      </c>
    </row>
    <row r="78" spans="1:3" x14ac:dyDescent="0.45">
      <c r="A78" s="60">
        <v>54</v>
      </c>
      <c r="B78" s="60">
        <v>3.006425938409496E-2</v>
      </c>
      <c r="C78" s="60">
        <v>3.3529393979016053E-2</v>
      </c>
    </row>
    <row r="79" spans="1:3" x14ac:dyDescent="0.45">
      <c r="A79" s="60">
        <v>55</v>
      </c>
      <c r="B79" s="60">
        <v>-1.2164070114309432E-2</v>
      </c>
      <c r="C79" s="60">
        <v>-6.7863146694023269E-3</v>
      </c>
    </row>
    <row r="80" spans="1:3" x14ac:dyDescent="0.45">
      <c r="A80" s="60">
        <v>56</v>
      </c>
      <c r="B80" s="60">
        <v>1.7252286664847821E-2</v>
      </c>
      <c r="C80" s="60">
        <v>1.7273158958396484E-2</v>
      </c>
    </row>
    <row r="81" spans="1:3" x14ac:dyDescent="0.45">
      <c r="A81" s="60">
        <v>57</v>
      </c>
      <c r="B81" s="60">
        <v>2.2848507104087794E-2</v>
      </c>
      <c r="C81" s="60">
        <v>2.2118024153880231E-2</v>
      </c>
    </row>
    <row r="82" spans="1:3" x14ac:dyDescent="0.45">
      <c r="A82" s="60">
        <v>58</v>
      </c>
      <c r="B82" s="60">
        <v>2.6527240343208539E-2</v>
      </c>
      <c r="C82" s="60">
        <v>2.5653815575437937E-2</v>
      </c>
    </row>
    <row r="83" spans="1:3" x14ac:dyDescent="0.45">
      <c r="A83" s="60">
        <v>59</v>
      </c>
      <c r="B83" s="60">
        <v>4.6154644520563747E-2</v>
      </c>
      <c r="C83" s="60">
        <v>-6.6790109881284393E-3</v>
      </c>
    </row>
    <row r="84" spans="1:3" x14ac:dyDescent="0.45">
      <c r="A84" s="60">
        <v>60</v>
      </c>
      <c r="B84" s="60">
        <v>4.112179870472886E-2</v>
      </c>
      <c r="C84" s="60">
        <v>2.8279479513587322E-2</v>
      </c>
    </row>
    <row r="85" spans="1:3" x14ac:dyDescent="0.45">
      <c r="A85" s="60">
        <v>61</v>
      </c>
      <c r="B85" s="60">
        <v>-5.5737762875086097E-3</v>
      </c>
      <c r="C85" s="60">
        <v>-1.8580310287657262E-2</v>
      </c>
    </row>
    <row r="86" spans="1:3" x14ac:dyDescent="0.45">
      <c r="A86" s="60">
        <v>62</v>
      </c>
      <c r="B86" s="60">
        <v>2.9948067122561955E-2</v>
      </c>
      <c r="C86" s="60">
        <v>-2.837148778129665E-2</v>
      </c>
    </row>
    <row r="87" spans="1:3" x14ac:dyDescent="0.45">
      <c r="A87" s="60">
        <v>63</v>
      </c>
      <c r="B87" s="60">
        <v>-8.6821988044340909E-4</v>
      </c>
      <c r="C87" s="60">
        <v>-4.3277948733871592E-2</v>
      </c>
    </row>
    <row r="88" spans="1:3" x14ac:dyDescent="0.45">
      <c r="A88" s="60">
        <v>64</v>
      </c>
      <c r="B88" s="60">
        <v>-1.6947661172960343E-3</v>
      </c>
      <c r="C88" s="60">
        <v>-5.6762063616676815E-2</v>
      </c>
    </row>
    <row r="89" spans="1:3" x14ac:dyDescent="0.45">
      <c r="A89" s="60">
        <v>65</v>
      </c>
      <c r="B89" s="60">
        <v>3.8662289730693487E-2</v>
      </c>
      <c r="C89" s="60">
        <v>2.9144481213483668E-2</v>
      </c>
    </row>
    <row r="90" spans="1:3" x14ac:dyDescent="0.45">
      <c r="A90" s="60">
        <v>66</v>
      </c>
      <c r="B90" s="60">
        <v>1.4289311638370449E-2</v>
      </c>
      <c r="C90" s="60">
        <v>3.6763684349401693E-2</v>
      </c>
    </row>
    <row r="91" spans="1:3" x14ac:dyDescent="0.45">
      <c r="A91" s="60">
        <v>67</v>
      </c>
      <c r="B91" s="60">
        <v>4.3261672810665508E-2</v>
      </c>
      <c r="C91" s="60">
        <v>-5.4938464128593892E-2</v>
      </c>
    </row>
    <row r="92" spans="1:3" x14ac:dyDescent="0.45">
      <c r="A92" s="60">
        <v>68</v>
      </c>
      <c r="B92" s="60">
        <v>5.032517275025605E-3</v>
      </c>
      <c r="C92" s="60">
        <v>-6.6252063661980845E-2</v>
      </c>
    </row>
    <row r="93" spans="1:3" x14ac:dyDescent="0.45">
      <c r="A93" s="60">
        <v>69</v>
      </c>
      <c r="B93" s="60">
        <v>1.9709515658807901E-2</v>
      </c>
      <c r="C93" s="60">
        <v>1.2543684159344454E-2</v>
      </c>
    </row>
    <row r="94" spans="1:3" x14ac:dyDescent="0.45">
      <c r="A94" s="60">
        <v>70</v>
      </c>
      <c r="B94" s="60">
        <v>-4.0942349708630518E-4</v>
      </c>
      <c r="C94" s="60">
        <v>5.3748585145531672E-2</v>
      </c>
    </row>
    <row r="95" spans="1:3" x14ac:dyDescent="0.45">
      <c r="A95" s="60">
        <v>71</v>
      </c>
      <c r="B95" s="60">
        <v>4.2186634978910169E-2</v>
      </c>
      <c r="C95" s="60">
        <v>-3.0547798635113158E-2</v>
      </c>
    </row>
    <row r="96" spans="1:3" x14ac:dyDescent="0.45">
      <c r="A96" s="60">
        <v>72</v>
      </c>
      <c r="B96" s="60">
        <v>1.3017284324611276E-2</v>
      </c>
      <c r="C96" s="60">
        <v>1.2086140655153121E-3</v>
      </c>
    </row>
    <row r="97" spans="1:3" x14ac:dyDescent="0.45">
      <c r="A97" s="60">
        <v>73</v>
      </c>
      <c r="B97" s="60">
        <v>3.4101344777960965E-2</v>
      </c>
      <c r="C97" s="60">
        <v>-7.745829212884893E-2</v>
      </c>
    </row>
    <row r="98" spans="1:3" x14ac:dyDescent="0.45">
      <c r="A98" s="60">
        <v>74</v>
      </c>
      <c r="B98" s="60">
        <v>1.3788349107923311E-2</v>
      </c>
      <c r="C98" s="60">
        <v>5.4539743417241923E-2</v>
      </c>
    </row>
    <row r="99" spans="1:3" x14ac:dyDescent="0.45">
      <c r="A99" s="60">
        <v>75</v>
      </c>
      <c r="B99" s="60">
        <v>2.2322848273792377E-2</v>
      </c>
      <c r="C99" s="60">
        <v>-4.5440589985022997E-2</v>
      </c>
    </row>
    <row r="100" spans="1:3" x14ac:dyDescent="0.45">
      <c r="A100" s="60">
        <v>76</v>
      </c>
      <c r="B100" s="60">
        <v>2.3117586038892832E-2</v>
      </c>
      <c r="C100" s="60">
        <v>-3.635669670335518E-2</v>
      </c>
    </row>
    <row r="101" spans="1:3" x14ac:dyDescent="0.45">
      <c r="A101" s="60">
        <v>77</v>
      </c>
      <c r="B101" s="60">
        <v>-1.1721363960482397E-2</v>
      </c>
      <c r="C101" s="60">
        <v>-1.0906587703650376E-2</v>
      </c>
    </row>
    <row r="102" spans="1:3" x14ac:dyDescent="0.45">
      <c r="A102" s="60">
        <v>78</v>
      </c>
      <c r="B102" s="60">
        <v>1.3250454329095662E-2</v>
      </c>
      <c r="C102" s="60">
        <v>-8.6506280550969171E-3</v>
      </c>
    </row>
    <row r="103" spans="1:3" x14ac:dyDescent="0.45">
      <c r="A103" s="60">
        <v>79</v>
      </c>
      <c r="B103" s="60">
        <v>1.7177127366267735E-2</v>
      </c>
      <c r="C103" s="60">
        <v>-1.5086777647390241E-2</v>
      </c>
    </row>
    <row r="104" spans="1:3" x14ac:dyDescent="0.45">
      <c r="A104" s="60">
        <v>80</v>
      </c>
      <c r="B104" s="60">
        <v>3.0233879842134579E-2</v>
      </c>
      <c r="C104" s="60">
        <v>-1.2088871792310371E-2</v>
      </c>
    </row>
    <row r="105" spans="1:3" x14ac:dyDescent="0.45">
      <c r="A105" s="60">
        <v>81</v>
      </c>
      <c r="B105" s="60">
        <v>3.2991380033965539E-2</v>
      </c>
      <c r="C105" s="60">
        <v>4.7943477531443041E-2</v>
      </c>
    </row>
    <row r="106" spans="1:3" x14ac:dyDescent="0.45">
      <c r="A106" s="60">
        <v>82</v>
      </c>
      <c r="B106" s="60">
        <v>3.8519152181656149E-2</v>
      </c>
      <c r="C106" s="60">
        <v>3.9132362594115316E-2</v>
      </c>
    </row>
    <row r="107" spans="1:3" x14ac:dyDescent="0.45">
      <c r="A107" s="60">
        <v>83</v>
      </c>
      <c r="B107" s="60">
        <v>2.6367793757833866E-2</v>
      </c>
      <c r="C107" s="60">
        <v>4.6464170506298197E-2</v>
      </c>
    </row>
    <row r="108" spans="1:3" x14ac:dyDescent="0.45">
      <c r="A108" s="60">
        <v>84</v>
      </c>
      <c r="B108" s="60">
        <v>2.3320778383116025E-2</v>
      </c>
      <c r="C108" s="60">
        <v>-2.6554597450913153E-2</v>
      </c>
    </row>
    <row r="109" spans="1:3" x14ac:dyDescent="0.45">
      <c r="A109" s="60">
        <v>85</v>
      </c>
      <c r="B109" s="60">
        <v>2.4398023506641567E-2</v>
      </c>
      <c r="C109" s="60">
        <v>2.4097775343864813E-4</v>
      </c>
    </row>
    <row r="110" spans="1:3" x14ac:dyDescent="0.45">
      <c r="A110" s="60">
        <v>86</v>
      </c>
      <c r="B110" s="60">
        <v>-4.6100197214254748E-3</v>
      </c>
      <c r="C110" s="60">
        <v>5.7700634273234921E-2</v>
      </c>
    </row>
    <row r="111" spans="1:3" x14ac:dyDescent="0.45">
      <c r="A111" s="60">
        <v>87</v>
      </c>
      <c r="B111" s="60">
        <v>2.1133245267263338E-2</v>
      </c>
      <c r="C111" s="60">
        <v>-8.1162981076701203E-3</v>
      </c>
    </row>
    <row r="112" spans="1:3" x14ac:dyDescent="0.45">
      <c r="A112" s="60">
        <v>88</v>
      </c>
      <c r="B112" s="60">
        <v>4.8061046472191768E-2</v>
      </c>
      <c r="C112" s="60">
        <v>-8.8538841678642982E-3</v>
      </c>
    </row>
    <row r="113" spans="1:3" x14ac:dyDescent="0.45">
      <c r="A113" s="60">
        <v>89</v>
      </c>
      <c r="B113" s="60">
        <v>3.9487159876221936E-2</v>
      </c>
      <c r="C113" s="60">
        <v>1.0228528896690119E-2</v>
      </c>
    </row>
    <row r="114" spans="1:3" x14ac:dyDescent="0.45">
      <c r="A114" s="60">
        <v>90</v>
      </c>
      <c r="B114" s="60">
        <v>-1.0756108919976054E-3</v>
      </c>
      <c r="C114" s="60">
        <v>2.4370361273035358E-2</v>
      </c>
    </row>
    <row r="115" spans="1:3" x14ac:dyDescent="0.45">
      <c r="A115" s="60">
        <v>91</v>
      </c>
      <c r="B115" s="60">
        <v>-1.2648003511028336E-2</v>
      </c>
      <c r="C115" s="60">
        <v>-9.8978144510886296E-3</v>
      </c>
    </row>
    <row r="116" spans="1:3" x14ac:dyDescent="0.45">
      <c r="A116" s="60">
        <v>92</v>
      </c>
      <c r="B116" s="60">
        <v>2.3957844835841069E-2</v>
      </c>
      <c r="C116" s="60">
        <v>-2.9406404977067643E-2</v>
      </c>
    </row>
    <row r="117" spans="1:3" x14ac:dyDescent="0.45">
      <c r="A117" s="60">
        <v>93</v>
      </c>
      <c r="B117" s="60">
        <v>4.2670477060571768E-2</v>
      </c>
      <c r="C117" s="60">
        <v>-4.7340125690133322E-3</v>
      </c>
    </row>
    <row r="118" spans="1:3" x14ac:dyDescent="0.45">
      <c r="A118" s="60">
        <v>94</v>
      </c>
      <c r="B118" s="60">
        <v>2.5740252438974966E-2</v>
      </c>
      <c r="C118" s="60">
        <v>0.11584315383559923</v>
      </c>
    </row>
    <row r="119" spans="1:3" x14ac:dyDescent="0.45">
      <c r="A119" s="60">
        <v>95</v>
      </c>
      <c r="B119" s="60">
        <v>-2.1338962846033132E-2</v>
      </c>
      <c r="C119" s="60">
        <v>9.4077240593395551E-3</v>
      </c>
    </row>
    <row r="120" spans="1:3" x14ac:dyDescent="0.45">
      <c r="A120" s="60">
        <v>96</v>
      </c>
      <c r="B120" s="60">
        <v>7.4213590824707219E-3</v>
      </c>
      <c r="C120" s="60">
        <v>-3.1398953558840044E-2</v>
      </c>
    </row>
    <row r="121" spans="1:3" x14ac:dyDescent="0.45">
      <c r="A121" s="60">
        <v>97</v>
      </c>
      <c r="B121" s="60">
        <v>-3.4804607195443663E-2</v>
      </c>
      <c r="C121" s="60">
        <v>7.226050703802861E-4</v>
      </c>
    </row>
    <row r="122" spans="1:3" x14ac:dyDescent="0.45">
      <c r="A122" s="60">
        <v>98</v>
      </c>
      <c r="B122" s="60">
        <v>-1.3075144177870993E-2</v>
      </c>
      <c r="C122" s="60">
        <v>-7.1162364216159762E-3</v>
      </c>
    </row>
    <row r="123" spans="1:3" x14ac:dyDescent="0.45">
      <c r="A123" s="60">
        <v>99</v>
      </c>
      <c r="B123" s="60">
        <v>1.0745174340785743E-2</v>
      </c>
      <c r="C123" s="60">
        <v>0.11777251152482811</v>
      </c>
    </row>
    <row r="124" spans="1:3" x14ac:dyDescent="0.45">
      <c r="A124" s="60">
        <v>100</v>
      </c>
      <c r="B124" s="60">
        <v>5.3902974188720726E-2</v>
      </c>
      <c r="C124" s="60">
        <v>-5.7534177227098506E-2</v>
      </c>
    </row>
    <row r="125" spans="1:3" x14ac:dyDescent="0.45">
      <c r="A125" s="60">
        <v>101</v>
      </c>
      <c r="B125" s="60">
        <v>2.3852086193600922E-2</v>
      </c>
      <c r="C125" s="60">
        <v>-1.790670201664242E-3</v>
      </c>
    </row>
    <row r="126" spans="1:3" x14ac:dyDescent="0.45">
      <c r="A126" s="60">
        <v>102</v>
      </c>
      <c r="B126" s="60">
        <v>-5.421810554159448E-2</v>
      </c>
      <c r="C126" s="60">
        <v>-7.5458449096048957E-2</v>
      </c>
    </row>
    <row r="127" spans="1:3" x14ac:dyDescent="0.45">
      <c r="A127" s="60">
        <v>103</v>
      </c>
      <c r="B127" s="60">
        <v>7.3493811130892501E-3</v>
      </c>
      <c r="C127" s="60">
        <v>-1.0796186113645618E-2</v>
      </c>
    </row>
    <row r="128" spans="1:3" x14ac:dyDescent="0.45">
      <c r="A128" s="60">
        <v>104</v>
      </c>
      <c r="B128" s="60">
        <v>2.5082405102634417E-2</v>
      </c>
      <c r="C128" s="60">
        <v>6.3746845519585746E-3</v>
      </c>
    </row>
    <row r="129" spans="1:3" x14ac:dyDescent="0.45">
      <c r="A129" s="60">
        <v>105</v>
      </c>
      <c r="B129" s="60">
        <v>-5.7624094612435964E-2</v>
      </c>
      <c r="C129" s="60">
        <v>0.16046075000897822</v>
      </c>
    </row>
    <row r="130" spans="1:3" x14ac:dyDescent="0.45">
      <c r="A130" s="60">
        <v>106</v>
      </c>
      <c r="B130" s="60">
        <v>-0.12076926828050358</v>
      </c>
      <c r="C130" s="60">
        <v>-5.3599705980546253E-3</v>
      </c>
    </row>
    <row r="131" spans="1:3" x14ac:dyDescent="0.45">
      <c r="A131" s="60">
        <v>107</v>
      </c>
      <c r="B131" s="60">
        <v>-4.4126943625250908E-2</v>
      </c>
      <c r="C131" s="60">
        <v>-3.2033616160706865E-2</v>
      </c>
    </row>
    <row r="132" spans="1:3" x14ac:dyDescent="0.45">
      <c r="A132" s="60">
        <v>108</v>
      </c>
      <c r="B132" s="60">
        <v>2.2693327825662142E-2</v>
      </c>
      <c r="C132" s="60">
        <v>-6.4971718276943091E-2</v>
      </c>
    </row>
    <row r="133" spans="1:3" x14ac:dyDescent="0.45">
      <c r="A133" s="60">
        <v>109</v>
      </c>
      <c r="B133" s="60">
        <v>-5.2808564794016299E-2</v>
      </c>
      <c r="C133" s="60">
        <v>-4.2651193275516766E-2</v>
      </c>
    </row>
    <row r="134" spans="1:3" x14ac:dyDescent="0.45">
      <c r="A134" s="60">
        <v>110</v>
      </c>
      <c r="B134" s="60">
        <v>-7.2511147897295361E-2</v>
      </c>
      <c r="C134" s="60">
        <v>-9.9487994486632952E-3</v>
      </c>
    </row>
    <row r="135" spans="1:3" x14ac:dyDescent="0.45">
      <c r="A135" s="60">
        <v>111</v>
      </c>
      <c r="B135" s="60">
        <v>8.5179310691589211E-2</v>
      </c>
      <c r="C135" s="60">
        <v>4.3709131803348289E-2</v>
      </c>
    </row>
    <row r="136" spans="1:3" x14ac:dyDescent="0.45">
      <c r="A136" s="60">
        <v>112</v>
      </c>
      <c r="B136" s="60">
        <v>9.2088814190620732E-2</v>
      </c>
      <c r="C136" s="60">
        <v>5.3711214129813167E-2</v>
      </c>
    </row>
    <row r="137" spans="1:3" x14ac:dyDescent="0.45">
      <c r="A137" s="60">
        <v>113</v>
      </c>
      <c r="B137" s="60">
        <v>5.9115794628761154E-2</v>
      </c>
      <c r="C137" s="60">
        <v>2.8021783083265181E-2</v>
      </c>
    </row>
    <row r="138" spans="1:3" x14ac:dyDescent="0.45">
      <c r="A138" s="60">
        <v>114</v>
      </c>
      <c r="B138" s="60">
        <v>1.6438708017396681E-2</v>
      </c>
      <c r="C138" s="60">
        <v>-0.10896356748401795</v>
      </c>
    </row>
    <row r="139" spans="1:3" x14ac:dyDescent="0.45">
      <c r="A139" s="60">
        <v>115</v>
      </c>
      <c r="B139" s="60">
        <v>7.6110800658438185E-2</v>
      </c>
      <c r="C139" s="60">
        <v>3.6730910428324687E-2</v>
      </c>
    </row>
    <row r="140" spans="1:3" x14ac:dyDescent="0.45">
      <c r="A140" s="60">
        <v>116</v>
      </c>
      <c r="B140" s="60">
        <v>4.3369458699869544E-2</v>
      </c>
      <c r="C140" s="60">
        <v>-6.5580161559727984E-2</v>
      </c>
    </row>
    <row r="141" spans="1:3" x14ac:dyDescent="0.45">
      <c r="A141" s="60">
        <v>117</v>
      </c>
      <c r="B141" s="60">
        <v>4.5148683974767956E-2</v>
      </c>
      <c r="C141" s="60">
        <v>0.12283219664893136</v>
      </c>
    </row>
    <row r="142" spans="1:3" x14ac:dyDescent="0.45">
      <c r="A142" s="60">
        <v>118</v>
      </c>
      <c r="B142" s="60">
        <v>4.0732053885417577E-4</v>
      </c>
      <c r="C142" s="60">
        <v>-2.1042381041881119E-2</v>
      </c>
    </row>
    <row r="143" spans="1:3" x14ac:dyDescent="0.45">
      <c r="A143" s="60">
        <v>119</v>
      </c>
      <c r="B143" s="60">
        <v>6.2659156969693944E-2</v>
      </c>
      <c r="C143" s="60">
        <v>-1.9117644330183446E-2</v>
      </c>
    </row>
    <row r="144" spans="1:3" x14ac:dyDescent="0.45">
      <c r="A144" s="60">
        <v>120</v>
      </c>
      <c r="B144" s="60">
        <v>3.070841412878943E-2</v>
      </c>
      <c r="C144" s="60">
        <v>-1.2565221828319144E-2</v>
      </c>
    </row>
    <row r="145" spans="1:3" x14ac:dyDescent="0.45">
      <c r="A145" s="60">
        <v>121</v>
      </c>
      <c r="B145" s="60">
        <v>-1.3475713159891361E-2</v>
      </c>
      <c r="C145" s="60">
        <v>-5.4747354243349887E-3</v>
      </c>
    </row>
    <row r="146" spans="1:3" x14ac:dyDescent="0.45">
      <c r="A146" s="60">
        <v>122</v>
      </c>
      <c r="B146" s="60">
        <v>3.9337434925472495E-2</v>
      </c>
      <c r="C146" s="60">
        <v>2.0962896554191403E-2</v>
      </c>
    </row>
    <row r="147" spans="1:3" x14ac:dyDescent="0.45">
      <c r="A147" s="60">
        <v>123</v>
      </c>
      <c r="B147" s="60">
        <v>6.3747783727931356E-2</v>
      </c>
      <c r="C147" s="60">
        <v>2.3405434709162135E-2</v>
      </c>
    </row>
    <row r="148" spans="1:3" x14ac:dyDescent="0.45">
      <c r="A148" s="60">
        <v>124</v>
      </c>
      <c r="B148" s="60">
        <v>2.8204381073408724E-2</v>
      </c>
      <c r="C148" s="60">
        <v>2.1209635568018678E-2</v>
      </c>
    </row>
    <row r="149" spans="1:3" x14ac:dyDescent="0.45">
      <c r="A149" s="60">
        <v>125</v>
      </c>
      <c r="B149" s="60">
        <v>-4.9857879684338718E-2</v>
      </c>
      <c r="C149" s="60">
        <v>3.2217627499656204E-3</v>
      </c>
    </row>
    <row r="150" spans="1:3" x14ac:dyDescent="0.45">
      <c r="A150" s="60">
        <v>126</v>
      </c>
      <c r="B150" s="60">
        <v>-2.7160461447635554E-2</v>
      </c>
      <c r="C150" s="60">
        <v>-3.9670220648205107E-2</v>
      </c>
    </row>
    <row r="151" spans="1:3" x14ac:dyDescent="0.45">
      <c r="A151" s="60">
        <v>127</v>
      </c>
      <c r="B151" s="60">
        <v>7.1795764469031048E-2</v>
      </c>
      <c r="C151" s="60">
        <v>3.4596654337625224E-2</v>
      </c>
    </row>
    <row r="152" spans="1:3" x14ac:dyDescent="0.45">
      <c r="A152" s="60">
        <v>128</v>
      </c>
      <c r="B152" s="60">
        <v>-2.1995916905407521E-2</v>
      </c>
      <c r="C152" s="60">
        <v>-2.7567113737566231E-2</v>
      </c>
    </row>
    <row r="153" spans="1:3" x14ac:dyDescent="0.45">
      <c r="A153" s="60">
        <v>129</v>
      </c>
      <c r="B153" s="60">
        <v>8.6951933427602657E-2</v>
      </c>
      <c r="C153" s="60">
        <v>5.7780160092681332E-2</v>
      </c>
    </row>
    <row r="154" spans="1:3" x14ac:dyDescent="0.45">
      <c r="A154" s="60">
        <v>130</v>
      </c>
      <c r="B154" s="60">
        <v>4.6055972206072167E-2</v>
      </c>
      <c r="C154" s="60">
        <v>-1.4495395715252123E-2</v>
      </c>
    </row>
    <row r="155" spans="1:3" x14ac:dyDescent="0.45">
      <c r="A155" s="60">
        <v>131</v>
      </c>
      <c r="B155" s="60">
        <v>1.4459419019439691E-2</v>
      </c>
      <c r="C155" s="60">
        <v>4.3012394905977747E-2</v>
      </c>
    </row>
    <row r="156" spans="1:3" x14ac:dyDescent="0.45">
      <c r="A156" s="60">
        <v>132</v>
      </c>
      <c r="B156" s="60">
        <v>6.9002727535766237E-2</v>
      </c>
      <c r="C156" s="60">
        <v>-7.7363150313717599E-2</v>
      </c>
    </row>
    <row r="157" spans="1:3" x14ac:dyDescent="0.45">
      <c r="A157" s="60">
        <v>133</v>
      </c>
      <c r="B157" s="60">
        <v>3.457514564390065E-2</v>
      </c>
      <c r="C157" s="60">
        <v>-5.5259977580076815E-2</v>
      </c>
    </row>
    <row r="158" spans="1:3" x14ac:dyDescent="0.45">
      <c r="A158" s="60">
        <v>134</v>
      </c>
      <c r="B158" s="60">
        <v>4.210228093367184E-2</v>
      </c>
      <c r="C158" s="60">
        <v>3.7202088321725169E-2</v>
      </c>
    </row>
    <row r="159" spans="1:3" x14ac:dyDescent="0.45">
      <c r="A159" s="60">
        <v>135</v>
      </c>
      <c r="B159" s="60">
        <v>1.5489330034180968E-2</v>
      </c>
      <c r="C159" s="60">
        <v>-0.1652975202014173</v>
      </c>
    </row>
    <row r="160" spans="1:3" x14ac:dyDescent="0.45">
      <c r="A160" s="60">
        <v>136</v>
      </c>
      <c r="B160" s="60">
        <v>3.9356284258171753E-2</v>
      </c>
      <c r="C160" s="60">
        <v>6.3527971208066053E-2</v>
      </c>
    </row>
    <row r="161" spans="1:3" x14ac:dyDescent="0.45">
      <c r="A161" s="60">
        <v>137</v>
      </c>
      <c r="B161" s="60">
        <v>5.4799701612546457E-3</v>
      </c>
      <c r="C161" s="60">
        <v>2.0360825832894253E-2</v>
      </c>
    </row>
    <row r="162" spans="1:3" x14ac:dyDescent="0.45">
      <c r="A162" s="60">
        <v>138</v>
      </c>
      <c r="B162" s="60">
        <v>1.6416124711154893E-3</v>
      </c>
      <c r="C162" s="60">
        <v>6.3807954841276771E-2</v>
      </c>
    </row>
    <row r="163" spans="1:3" x14ac:dyDescent="0.45">
      <c r="A163" s="60">
        <v>139</v>
      </c>
      <c r="B163" s="60">
        <v>-9.5438005816476934E-4</v>
      </c>
      <c r="C163" s="60">
        <v>1.8165044649273526E-2</v>
      </c>
    </row>
    <row r="164" spans="1:3" x14ac:dyDescent="0.45">
      <c r="A164" s="60">
        <v>140</v>
      </c>
      <c r="B164" s="60">
        <v>-2.9440418523465229E-2</v>
      </c>
      <c r="C164" s="60">
        <v>-9.4010318963168131E-3</v>
      </c>
    </row>
    <row r="165" spans="1:3" x14ac:dyDescent="0.45">
      <c r="A165" s="60">
        <v>141</v>
      </c>
      <c r="B165" s="60">
        <v>-4.1514739278238399E-2</v>
      </c>
      <c r="C165" s="60">
        <v>2.8350489048177052E-2</v>
      </c>
    </row>
    <row r="166" spans="1:3" x14ac:dyDescent="0.45">
      <c r="A166" s="60">
        <v>142</v>
      </c>
      <c r="B166" s="60">
        <v>0.1033174936293821</v>
      </c>
      <c r="C166" s="60">
        <v>3.9792938255410679E-2</v>
      </c>
    </row>
    <row r="167" spans="1:3" x14ac:dyDescent="0.45">
      <c r="A167" s="60">
        <v>143</v>
      </c>
      <c r="B167" s="60">
        <v>1.2312773353408451E-2</v>
      </c>
      <c r="C167" s="60">
        <v>-1.4085192954782926E-2</v>
      </c>
    </row>
    <row r="168" spans="1:3" x14ac:dyDescent="0.45">
      <c r="A168" s="60">
        <v>144</v>
      </c>
      <c r="B168" s="60">
        <v>2.3280683638349651E-2</v>
      </c>
      <c r="C168" s="60">
        <v>-2.131355823197759E-2</v>
      </c>
    </row>
    <row r="169" spans="1:3" x14ac:dyDescent="0.45">
      <c r="A169" s="60">
        <v>145</v>
      </c>
      <c r="B169" s="60">
        <v>5.1551758800818498E-2</v>
      </c>
      <c r="C169" s="60">
        <v>4.3894695813091661E-2</v>
      </c>
    </row>
    <row r="170" spans="1:3" x14ac:dyDescent="0.45">
      <c r="A170" s="60">
        <v>146</v>
      </c>
      <c r="B170" s="60">
        <v>4.9095667714571134E-2</v>
      </c>
      <c r="C170" s="60">
        <v>-1.1378385312094348E-2</v>
      </c>
    </row>
    <row r="171" spans="1:3" x14ac:dyDescent="0.45">
      <c r="A171" s="60">
        <v>147</v>
      </c>
      <c r="B171" s="60">
        <v>4.1632154288232227E-2</v>
      </c>
      <c r="C171" s="60">
        <v>-3.6880405731394658E-2</v>
      </c>
    </row>
    <row r="172" spans="1:3" x14ac:dyDescent="0.45">
      <c r="A172" s="60">
        <v>148</v>
      </c>
      <c r="B172" s="60">
        <v>1.0297713126220711E-2</v>
      </c>
      <c r="C172" s="60">
        <v>3.5217149894401639E-2</v>
      </c>
    </row>
    <row r="173" spans="1:3" x14ac:dyDescent="0.45">
      <c r="A173" s="60">
        <v>149</v>
      </c>
      <c r="B173" s="60">
        <v>-3.4216025392867278E-2</v>
      </c>
      <c r="C173" s="60">
        <v>1.1565121126311736E-3</v>
      </c>
    </row>
    <row r="174" spans="1:3" x14ac:dyDescent="0.45">
      <c r="A174" s="60">
        <v>150</v>
      </c>
      <c r="B174" s="60">
        <v>4.8260872207184294E-2</v>
      </c>
      <c r="C174" s="60">
        <v>-0.22600784041231081</v>
      </c>
    </row>
    <row r="175" spans="1:3" x14ac:dyDescent="0.45">
      <c r="A175" s="60">
        <v>151</v>
      </c>
      <c r="B175" s="60">
        <v>2.6500339102632553E-2</v>
      </c>
      <c r="C175" s="60">
        <v>3.6870682349230563E-2</v>
      </c>
    </row>
    <row r="176" spans="1:3" x14ac:dyDescent="0.45">
      <c r="A176" s="60">
        <v>152</v>
      </c>
      <c r="B176" s="60">
        <v>3.2282918168300305E-2</v>
      </c>
      <c r="C176" s="60">
        <v>1.0590310219545929E-2</v>
      </c>
    </row>
    <row r="177" spans="1:3" x14ac:dyDescent="0.45">
      <c r="A177" s="60">
        <v>153</v>
      </c>
      <c r="B177" s="60">
        <v>3.5885594083999148E-2</v>
      </c>
      <c r="C177" s="60">
        <v>-4.6706818253422877E-2</v>
      </c>
    </row>
    <row r="178" spans="1:3" x14ac:dyDescent="0.45">
      <c r="A178" s="60">
        <v>154</v>
      </c>
      <c r="B178" s="60">
        <v>3.6502805549094158E-4</v>
      </c>
      <c r="C178" s="60">
        <v>-3.7641717035075975E-2</v>
      </c>
    </row>
    <row r="179" spans="1:3" x14ac:dyDescent="0.45">
      <c r="A179" s="60">
        <v>155</v>
      </c>
      <c r="B179" s="60">
        <v>1.8638418732960862E-2</v>
      </c>
      <c r="C179" s="60">
        <v>4.80408771634738E-2</v>
      </c>
    </row>
    <row r="180" spans="1:3" x14ac:dyDescent="0.45">
      <c r="A180" s="60">
        <v>156</v>
      </c>
      <c r="B180" s="60">
        <v>2.2058501180804303E-2</v>
      </c>
      <c r="C180" s="60">
        <v>3.6561745870275345E-2</v>
      </c>
    </row>
    <row r="181" spans="1:3" x14ac:dyDescent="0.45">
      <c r="A181" s="60">
        <v>157</v>
      </c>
      <c r="B181" s="60">
        <v>5.7048594305102701E-2</v>
      </c>
      <c r="C181" s="60">
        <v>8.7047358927145047E-3</v>
      </c>
    </row>
    <row r="182" spans="1:3" x14ac:dyDescent="0.45">
      <c r="A182" s="60">
        <v>158</v>
      </c>
      <c r="B182" s="60">
        <v>2.5260087428700274E-2</v>
      </c>
      <c r="C182" s="60">
        <v>-1.7757957832249149E-2</v>
      </c>
    </row>
    <row r="183" spans="1:3" x14ac:dyDescent="0.45">
      <c r="A183" s="60">
        <v>159</v>
      </c>
      <c r="B183" s="60">
        <v>4.5382203000292907E-2</v>
      </c>
      <c r="C183" s="60">
        <v>4.6530778517058745E-2</v>
      </c>
    </row>
    <row r="184" spans="1:3" x14ac:dyDescent="0.45">
      <c r="A184" s="60">
        <v>160</v>
      </c>
      <c r="B184" s="60">
        <v>3.0956043508972728E-2</v>
      </c>
      <c r="C184" s="60">
        <v>4.6777188776467429E-2</v>
      </c>
    </row>
    <row r="185" spans="1:3" x14ac:dyDescent="0.45">
      <c r="A185" s="60">
        <v>161</v>
      </c>
      <c r="B185" s="60">
        <v>3.3129785976710679E-2</v>
      </c>
      <c r="C185" s="60">
        <v>-6.366625411784621E-2</v>
      </c>
    </row>
    <row r="186" spans="1:3" x14ac:dyDescent="0.45">
      <c r="A186" s="60">
        <v>162</v>
      </c>
      <c r="B186" s="60">
        <v>4.2641234493379105E-3</v>
      </c>
      <c r="C186" s="60">
        <v>3.5393607162408851E-2</v>
      </c>
    </row>
    <row r="187" spans="1:3" x14ac:dyDescent="0.45">
      <c r="A187" s="60">
        <v>163</v>
      </c>
      <c r="B187" s="60">
        <v>5.6289222445546197E-2</v>
      </c>
      <c r="C187" s="60">
        <v>-6.8257455700759431E-2</v>
      </c>
    </row>
    <row r="188" spans="1:3" x14ac:dyDescent="0.45">
      <c r="A188" s="60">
        <v>164</v>
      </c>
      <c r="B188" s="60">
        <v>-8.8817210215377945E-3</v>
      </c>
      <c r="C188" s="60">
        <v>7.2592444471582633E-3</v>
      </c>
    </row>
    <row r="189" spans="1:3" x14ac:dyDescent="0.45">
      <c r="A189" s="60">
        <v>165</v>
      </c>
      <c r="B189" s="60">
        <v>4.0395238285704065E-2</v>
      </c>
      <c r="C189" s="60">
        <v>0.12362256983346659</v>
      </c>
    </row>
    <row r="190" spans="1:3" x14ac:dyDescent="0.45">
      <c r="A190" s="60">
        <v>166</v>
      </c>
      <c r="B190" s="60">
        <v>5.2355519659329039E-2</v>
      </c>
      <c r="C190" s="60">
        <v>-9.4457075527400389E-3</v>
      </c>
    </row>
    <row r="191" spans="1:3" x14ac:dyDescent="0.45">
      <c r="A191" s="60">
        <v>167</v>
      </c>
      <c r="B191" s="60">
        <v>3.898972466531906E-2</v>
      </c>
      <c r="C191" s="60">
        <v>5.5665319276842068E-3</v>
      </c>
    </row>
    <row r="192" spans="1:3" x14ac:dyDescent="0.45">
      <c r="A192" s="60">
        <v>168</v>
      </c>
      <c r="B192" s="60">
        <v>3.536911029855308E-2</v>
      </c>
      <c r="C192" s="60">
        <v>-4.1745366778232908E-2</v>
      </c>
    </row>
    <row r="193" spans="1:3" x14ac:dyDescent="0.45">
      <c r="A193" s="60">
        <v>169</v>
      </c>
      <c r="B193" s="60">
        <v>-1.2339494216993596E-2</v>
      </c>
      <c r="C193" s="60">
        <v>-5.5497178675149084E-2</v>
      </c>
    </row>
    <row r="194" spans="1:3" x14ac:dyDescent="0.45">
      <c r="A194" s="60">
        <v>170</v>
      </c>
      <c r="B194" s="60">
        <v>5.1162235462798314E-2</v>
      </c>
      <c r="C194" s="60">
        <v>2.3607277985298533E-2</v>
      </c>
    </row>
    <row r="195" spans="1:3" x14ac:dyDescent="0.45">
      <c r="A195" s="60">
        <v>171</v>
      </c>
      <c r="B195" s="60">
        <v>2.1962150473544613E-2</v>
      </c>
      <c r="C195" s="60">
        <v>-7.2899305012722029E-2</v>
      </c>
    </row>
    <row r="196" spans="1:3" x14ac:dyDescent="0.45">
      <c r="A196" s="60">
        <v>172</v>
      </c>
      <c r="B196" s="60">
        <v>2.1385401260515708E-2</v>
      </c>
      <c r="C196" s="60">
        <v>-3.3731055906882711E-2</v>
      </c>
    </row>
    <row r="197" spans="1:3" x14ac:dyDescent="0.45">
      <c r="A197" s="60">
        <v>173</v>
      </c>
      <c r="B197" s="60">
        <v>3.3352349499856562E-2</v>
      </c>
      <c r="C197" s="60">
        <v>2.0906161909459528E-2</v>
      </c>
    </row>
    <row r="198" spans="1:3" x14ac:dyDescent="0.45">
      <c r="A198" s="60">
        <v>174</v>
      </c>
      <c r="B198" s="60">
        <v>3.1754322408035218E-2</v>
      </c>
      <c r="C198" s="60">
        <v>-1.7079946380061942E-2</v>
      </c>
    </row>
    <row r="199" spans="1:3" x14ac:dyDescent="0.45">
      <c r="A199" s="60">
        <v>175</v>
      </c>
      <c r="B199" s="60">
        <v>4.2125885323911778E-3</v>
      </c>
      <c r="C199" s="60">
        <v>-9.6533618713090276E-3</v>
      </c>
    </row>
    <row r="200" spans="1:3" x14ac:dyDescent="0.45">
      <c r="A200" s="60">
        <v>176</v>
      </c>
      <c r="B200" s="60">
        <v>4.6768231342677574E-2</v>
      </c>
      <c r="C200" s="60">
        <v>-2.8382964294226851E-2</v>
      </c>
    </row>
    <row r="201" spans="1:3" x14ac:dyDescent="0.45">
      <c r="A201" s="60">
        <v>177</v>
      </c>
      <c r="B201" s="60">
        <v>3.8690831197664751E-3</v>
      </c>
      <c r="C201" s="60">
        <v>0.14557543492462183</v>
      </c>
    </row>
    <row r="202" spans="1:3" x14ac:dyDescent="0.45">
      <c r="A202" s="60">
        <v>178</v>
      </c>
      <c r="B202" s="60">
        <v>3.5111151094757681E-2</v>
      </c>
      <c r="C202" s="60">
        <v>7.1369188031079889E-3</v>
      </c>
    </row>
    <row r="203" spans="1:3" x14ac:dyDescent="0.45">
      <c r="A203" s="60">
        <v>179</v>
      </c>
      <c r="B203" s="60">
        <v>3.6186137853009948E-2</v>
      </c>
      <c r="C203" s="60">
        <v>3.1775925683075967E-2</v>
      </c>
    </row>
    <row r="204" spans="1:3" x14ac:dyDescent="0.45">
      <c r="A204" s="60">
        <v>180</v>
      </c>
      <c r="B204" s="60">
        <v>1.3001490139296776E-2</v>
      </c>
      <c r="C204" s="60">
        <v>-4.4650932220453882E-2</v>
      </c>
    </row>
    <row r="205" spans="1:3" x14ac:dyDescent="0.45">
      <c r="A205" s="60">
        <v>181</v>
      </c>
      <c r="B205" s="60">
        <v>-8.6674330106688777E-3</v>
      </c>
      <c r="C205" s="60">
        <v>-2.638593727282882E-2</v>
      </c>
    </row>
    <row r="206" spans="1:3" x14ac:dyDescent="0.45">
      <c r="A206" s="60">
        <v>182</v>
      </c>
      <c r="B206" s="60">
        <v>6.0684864750885789E-2</v>
      </c>
      <c r="C206" s="60">
        <v>-7.9100310157342174E-3</v>
      </c>
    </row>
    <row r="207" spans="1:3" x14ac:dyDescent="0.45">
      <c r="A207" s="60">
        <v>183</v>
      </c>
      <c r="B207" s="60">
        <v>2.3434239817344653E-3</v>
      </c>
      <c r="C207" s="60">
        <v>3.6693318050386184E-2</v>
      </c>
    </row>
    <row r="208" spans="1:3" x14ac:dyDescent="0.45">
      <c r="A208" s="60">
        <v>184</v>
      </c>
      <c r="B208" s="60">
        <v>2.3264320271146208E-2</v>
      </c>
      <c r="C208" s="60">
        <v>-3.8132160189197836E-2</v>
      </c>
    </row>
    <row r="209" spans="1:3" x14ac:dyDescent="0.45">
      <c r="A209" s="60">
        <v>185</v>
      </c>
      <c r="B209" s="60">
        <v>2.4854504406027076E-2</v>
      </c>
      <c r="C209" s="60">
        <v>3.7609746382275752E-3</v>
      </c>
    </row>
    <row r="210" spans="1:3" x14ac:dyDescent="0.45">
      <c r="A210" s="60">
        <v>186</v>
      </c>
      <c r="B210" s="60">
        <v>-5.6750263288828443E-4</v>
      </c>
      <c r="C210" s="60">
        <v>6.8825068087082761E-2</v>
      </c>
    </row>
    <row r="211" spans="1:3" x14ac:dyDescent="0.45">
      <c r="A211" s="60">
        <v>187</v>
      </c>
      <c r="B211" s="60">
        <v>3.2312770676528685E-2</v>
      </c>
      <c r="C211" s="60">
        <v>3.4316582310541105E-2</v>
      </c>
    </row>
    <row r="212" spans="1:3" x14ac:dyDescent="0.45">
      <c r="A212" s="60">
        <v>188</v>
      </c>
      <c r="B212" s="60">
        <v>-3.414616270096256E-2</v>
      </c>
      <c r="C212" s="60">
        <v>3.9715043669950115E-3</v>
      </c>
    </row>
    <row r="213" spans="1:3" x14ac:dyDescent="0.45">
      <c r="A213" s="60">
        <v>189</v>
      </c>
      <c r="B213" s="60">
        <v>-4.9502829173837699E-3</v>
      </c>
      <c r="C213" s="60">
        <v>0.10533622528682986</v>
      </c>
    </row>
    <row r="214" spans="1:3" x14ac:dyDescent="0.45">
      <c r="A214" s="60">
        <v>190</v>
      </c>
      <c r="B214" s="60">
        <v>8.3353130023939306E-2</v>
      </c>
      <c r="C214" s="60">
        <v>-1.2407736333994071E-2</v>
      </c>
    </row>
    <row r="215" spans="1:3" x14ac:dyDescent="0.45">
      <c r="A215" s="60">
        <v>191</v>
      </c>
      <c r="B215" s="60">
        <v>1.6728444580625314E-2</v>
      </c>
      <c r="C215" s="60">
        <v>-7.2886033721422556E-3</v>
      </c>
    </row>
    <row r="216" spans="1:3" x14ac:dyDescent="0.45">
      <c r="A216" s="60">
        <v>192</v>
      </c>
      <c r="B216" s="60">
        <v>2.1007319709538848E-3</v>
      </c>
      <c r="C216" s="60">
        <v>-5.7327168929545605E-2</v>
      </c>
    </row>
    <row r="217" spans="1:3" x14ac:dyDescent="0.45">
      <c r="A217" s="60">
        <v>193</v>
      </c>
      <c r="B217" s="60">
        <v>-2.4714977735190446E-2</v>
      </c>
      <c r="C217" s="60">
        <v>2.1480012212545627E-2</v>
      </c>
    </row>
    <row r="218" spans="1:3" x14ac:dyDescent="0.45">
      <c r="A218" s="60">
        <v>194</v>
      </c>
      <c r="B218" s="60">
        <v>1.2861798954512128E-2</v>
      </c>
      <c r="C218" s="60">
        <v>-1.9893016144350004E-2</v>
      </c>
    </row>
    <row r="219" spans="1:3" x14ac:dyDescent="0.45">
      <c r="A219" s="60">
        <v>195</v>
      </c>
      <c r="B219" s="60">
        <v>6.9459532107343763E-2</v>
      </c>
      <c r="C219" s="60">
        <v>-7.1649778108687945E-2</v>
      </c>
    </row>
    <row r="220" spans="1:3" x14ac:dyDescent="0.45">
      <c r="A220" s="60">
        <v>196</v>
      </c>
      <c r="B220" s="60">
        <v>1.8425390703092702E-2</v>
      </c>
      <c r="C220" s="60">
        <v>-5.7303337752843228E-2</v>
      </c>
    </row>
    <row r="221" spans="1:3" x14ac:dyDescent="0.45">
      <c r="A221" s="60">
        <v>197</v>
      </c>
      <c r="B221" s="60">
        <v>2.8586647252072009E-2</v>
      </c>
      <c r="C221" s="60">
        <v>-9.1926620252745048E-2</v>
      </c>
    </row>
    <row r="222" spans="1:3" x14ac:dyDescent="0.45">
      <c r="A222" s="60">
        <v>198</v>
      </c>
      <c r="B222" s="60">
        <v>1.6955244883707633E-2</v>
      </c>
      <c r="C222" s="60">
        <v>-1.7542361776460527E-2</v>
      </c>
    </row>
    <row r="223" spans="1:3" x14ac:dyDescent="0.45">
      <c r="A223" s="60">
        <v>199</v>
      </c>
      <c r="B223" s="60">
        <v>4.4936011447226407E-2</v>
      </c>
      <c r="C223" s="60">
        <v>-3.6814030889535235E-2</v>
      </c>
    </row>
    <row r="224" spans="1:3" x14ac:dyDescent="0.45">
      <c r="A224" s="60">
        <v>200</v>
      </c>
      <c r="B224" s="60">
        <v>1.5216092877227494E-2</v>
      </c>
      <c r="C224" s="60">
        <v>2.30924639260865E-2</v>
      </c>
    </row>
    <row r="225" spans="1:3" x14ac:dyDescent="0.45">
      <c r="A225" s="60">
        <v>201</v>
      </c>
      <c r="B225" s="60">
        <v>1.5210545465730578E-2</v>
      </c>
      <c r="C225" s="60">
        <v>-0.10202394259329742</v>
      </c>
    </row>
    <row r="226" spans="1:3" x14ac:dyDescent="0.45">
      <c r="A226" s="60">
        <v>202</v>
      </c>
      <c r="B226" s="60">
        <v>5.0387841532346933E-4</v>
      </c>
      <c r="C226" s="60">
        <v>-4.2420219168696024E-2</v>
      </c>
    </row>
    <row r="227" spans="1:3" x14ac:dyDescent="0.45">
      <c r="A227" s="60">
        <v>203</v>
      </c>
      <c r="B227" s="60">
        <v>4.3676913800123618E-2</v>
      </c>
      <c r="C227" s="60">
        <v>-4.6243918691164829E-2</v>
      </c>
    </row>
    <row r="228" spans="1:3" x14ac:dyDescent="0.45">
      <c r="A228" s="60">
        <v>204</v>
      </c>
      <c r="B228" s="60">
        <v>3.0746226847476764E-2</v>
      </c>
      <c r="C228" s="60">
        <v>1.7825443721180972E-3</v>
      </c>
    </row>
    <row r="229" spans="1:3" x14ac:dyDescent="0.45">
      <c r="A229" s="60">
        <v>205</v>
      </c>
      <c r="B229" s="60">
        <v>3.0490898422326745E-2</v>
      </c>
      <c r="C229" s="60">
        <v>-4.4104742919972226E-3</v>
      </c>
    </row>
    <row r="230" spans="1:3" x14ac:dyDescent="0.45">
      <c r="A230" s="60">
        <v>206</v>
      </c>
      <c r="B230" s="60">
        <v>4.6069824597716573E-2</v>
      </c>
      <c r="C230" s="60">
        <v>3.402614184080973E-2</v>
      </c>
    </row>
    <row r="231" spans="1:3" x14ac:dyDescent="0.45">
      <c r="A231" s="60">
        <v>207</v>
      </c>
      <c r="B231" s="60">
        <v>1.5590025863635129E-2</v>
      </c>
      <c r="C231" s="60">
        <v>-4.1224097183587965E-2</v>
      </c>
    </row>
    <row r="232" spans="1:3" x14ac:dyDescent="0.45">
      <c r="A232" s="60">
        <v>208</v>
      </c>
      <c r="B232" s="60">
        <v>2.3200076469595331E-2</v>
      </c>
      <c r="C232" s="60">
        <v>-2.651080167673589E-2</v>
      </c>
    </row>
    <row r="233" spans="1:3" x14ac:dyDescent="0.45">
      <c r="A233" s="60">
        <v>209</v>
      </c>
      <c r="B233" s="60">
        <v>2.5144907742080884E-2</v>
      </c>
      <c r="C233" s="60">
        <v>-6.9560920234180507E-2</v>
      </c>
    </row>
    <row r="234" spans="1:3" x14ac:dyDescent="0.45">
      <c r="A234" s="60">
        <v>210</v>
      </c>
      <c r="B234" s="60">
        <v>1.9627272328222024E-2</v>
      </c>
      <c r="C234" s="60">
        <v>9.2973550726102736E-2</v>
      </c>
    </row>
    <row r="235" spans="1:3" x14ac:dyDescent="0.45">
      <c r="A235" s="60">
        <v>211</v>
      </c>
      <c r="B235" s="60">
        <v>3.1296093707255987E-2</v>
      </c>
      <c r="C235" s="60">
        <v>-2.7928967928833454E-2</v>
      </c>
    </row>
    <row r="236" spans="1:3" x14ac:dyDescent="0.45">
      <c r="A236" s="60">
        <v>212</v>
      </c>
      <c r="B236" s="60">
        <v>1.6163482659279547E-2</v>
      </c>
      <c r="C236" s="60">
        <v>-0.12267825106570884</v>
      </c>
    </row>
    <row r="237" spans="1:3" x14ac:dyDescent="0.45">
      <c r="A237" s="60">
        <v>213</v>
      </c>
      <c r="B237" s="60">
        <v>3.1285995086951728E-2</v>
      </c>
      <c r="C237" s="60">
        <v>-4.6948908283961505E-2</v>
      </c>
    </row>
    <row r="238" spans="1:3" x14ac:dyDescent="0.45">
      <c r="A238" s="60">
        <v>214</v>
      </c>
      <c r="B238" s="60">
        <v>3.3587329884509638E-2</v>
      </c>
      <c r="C238" s="60">
        <v>2.6080442610446349E-2</v>
      </c>
    </row>
    <row r="239" spans="1:3" x14ac:dyDescent="0.45">
      <c r="A239" s="60">
        <v>215</v>
      </c>
      <c r="B239" s="60">
        <v>1.8576545141332723E-2</v>
      </c>
      <c r="C239" s="60">
        <v>7.9143469849405124E-2</v>
      </c>
    </row>
    <row r="240" spans="1:3" x14ac:dyDescent="0.45">
      <c r="A240" s="60">
        <v>216</v>
      </c>
      <c r="B240" s="60">
        <v>4.3227460127830242E-2</v>
      </c>
      <c r="C240" s="60">
        <v>-9.0741080471234484E-3</v>
      </c>
    </row>
    <row r="241" spans="1:3" x14ac:dyDescent="0.45">
      <c r="A241" s="60">
        <v>217</v>
      </c>
      <c r="B241" s="60">
        <v>6.0788043959713919E-2</v>
      </c>
      <c r="C241" s="60">
        <v>3.2306596703264245E-2</v>
      </c>
    </row>
    <row r="242" spans="1:3" x14ac:dyDescent="0.45">
      <c r="A242" s="60">
        <v>218</v>
      </c>
      <c r="B242" s="60">
        <v>-1.6083402482537968E-2</v>
      </c>
      <c r="C242" s="60">
        <v>-2.6684286278102938E-3</v>
      </c>
    </row>
    <row r="243" spans="1:3" x14ac:dyDescent="0.45">
      <c r="A243" s="60">
        <v>219</v>
      </c>
      <c r="B243" s="60">
        <v>-6.4364522140454607E-3</v>
      </c>
      <c r="C243" s="60">
        <v>-3.7821672237827869E-3</v>
      </c>
    </row>
    <row r="244" spans="1:3" x14ac:dyDescent="0.45">
      <c r="A244" s="60">
        <v>220</v>
      </c>
      <c r="B244" s="60">
        <v>1.7412140849826618E-2</v>
      </c>
      <c r="C244" s="60">
        <v>1.3584620113495819E-2</v>
      </c>
    </row>
    <row r="245" spans="1:3" x14ac:dyDescent="0.45">
      <c r="A245" s="60">
        <v>221</v>
      </c>
      <c r="B245" s="60">
        <v>3.2588199296312736E-2</v>
      </c>
      <c r="C245" s="60">
        <v>1.5722691856999087E-2</v>
      </c>
    </row>
    <row r="246" spans="1:3" x14ac:dyDescent="0.45">
      <c r="A246" s="60">
        <v>222</v>
      </c>
      <c r="B246" s="60">
        <v>1.9031724147734162E-2</v>
      </c>
      <c r="C246" s="60">
        <v>8.9134335180258942E-2</v>
      </c>
    </row>
    <row r="247" spans="1:3" x14ac:dyDescent="0.45">
      <c r="A247" s="60">
        <v>223</v>
      </c>
      <c r="B247" s="60">
        <v>4.4151977360169896E-2</v>
      </c>
      <c r="C247" s="60">
        <v>-7.7853128255880422E-2</v>
      </c>
    </row>
    <row r="248" spans="1:3" x14ac:dyDescent="0.45">
      <c r="A248" s="60">
        <v>224</v>
      </c>
      <c r="B248" s="60">
        <v>3.9458095055868614E-2</v>
      </c>
      <c r="C248" s="60">
        <v>2.7631878085568537E-2</v>
      </c>
    </row>
    <row r="249" spans="1:3" x14ac:dyDescent="0.45">
      <c r="A249" s="60">
        <v>225</v>
      </c>
      <c r="B249" s="60">
        <v>1.8434715469423765E-2</v>
      </c>
      <c r="C249" s="60">
        <v>1.2985778796760081E-2</v>
      </c>
    </row>
    <row r="250" spans="1:3" x14ac:dyDescent="0.45">
      <c r="A250" s="60">
        <v>226</v>
      </c>
      <c r="B250" s="60">
        <v>-4.1117737991865744E-2</v>
      </c>
      <c r="C250" s="60">
        <v>-7.501602173771392E-2</v>
      </c>
    </row>
    <row r="251" spans="1:3" x14ac:dyDescent="0.45">
      <c r="A251" s="60">
        <v>227</v>
      </c>
      <c r="B251" s="60">
        <v>2.9246819196117269E-2</v>
      </c>
      <c r="C251" s="60">
        <v>-3.0122384186020472E-2</v>
      </c>
    </row>
    <row r="252" spans="1:3" ht="17.5" thickBot="1" x14ac:dyDescent="0.5">
      <c r="A252" s="61">
        <v>228</v>
      </c>
      <c r="B252" s="61">
        <v>-5.9253200090874467E-2</v>
      </c>
      <c r="C252" s="61">
        <v>4.7161771800881644E-2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M232"/>
  <sheetViews>
    <sheetView tabSelected="1" topLeftCell="U86" zoomScale="70" zoomScaleNormal="70" workbookViewId="0">
      <selection activeCell="AE110" sqref="AE110"/>
    </sheetView>
  </sheetViews>
  <sheetFormatPr defaultRowHeight="17" x14ac:dyDescent="0.45"/>
  <cols>
    <col min="1" max="1" width="10.33203125" bestFit="1" customWidth="1"/>
    <col min="2" max="6" width="10.58203125" customWidth="1"/>
    <col min="7" max="7" width="10.58203125" style="13" customWidth="1"/>
    <col min="8" max="8" width="11.58203125" style="1" customWidth="1"/>
    <col min="9" max="13" width="10.58203125" customWidth="1"/>
    <col min="14" max="14" width="10.58203125" style="9" customWidth="1"/>
    <col min="15" max="15" width="11.25" customWidth="1"/>
    <col min="16" max="21" width="10.58203125" customWidth="1"/>
    <col min="25" max="25" width="14.33203125" customWidth="1"/>
    <col min="26" max="26" width="10.25" customWidth="1"/>
    <col min="27" max="27" width="12.75" bestFit="1" customWidth="1"/>
    <col min="28" max="28" width="9.5" bestFit="1" customWidth="1"/>
    <col min="29" max="30" width="10.5" bestFit="1" customWidth="1"/>
  </cols>
  <sheetData>
    <row r="1" spans="1:38" x14ac:dyDescent="0.45">
      <c r="A1" s="88" t="s">
        <v>1</v>
      </c>
      <c r="B1" s="90" t="s">
        <v>52</v>
      </c>
      <c r="C1" s="91"/>
      <c r="D1" s="91"/>
      <c r="E1" s="91"/>
      <c r="F1" s="91"/>
      <c r="G1" s="36" t="s">
        <v>10</v>
      </c>
      <c r="H1" s="25" t="s">
        <v>3</v>
      </c>
      <c r="V1" s="22" t="s">
        <v>28</v>
      </c>
      <c r="W1" s="29" t="s">
        <v>59</v>
      </c>
      <c r="X1" s="29"/>
      <c r="Y1" s="29"/>
      <c r="Z1" s="29"/>
      <c r="AA1" s="29"/>
      <c r="AB1" s="29"/>
      <c r="AC1" s="29"/>
      <c r="AD1" s="29"/>
      <c r="AE1" s="29"/>
      <c r="AF1" s="29"/>
      <c r="AG1" s="9"/>
      <c r="AH1" s="9"/>
      <c r="AI1" s="9"/>
      <c r="AJ1" s="9"/>
      <c r="AK1" s="9"/>
      <c r="AL1" s="9"/>
    </row>
    <row r="2" spans="1:38" x14ac:dyDescent="0.45">
      <c r="A2" s="89"/>
      <c r="B2" s="5" t="s">
        <v>32</v>
      </c>
      <c r="C2" s="5" t="s">
        <v>33</v>
      </c>
      <c r="D2" s="5" t="s">
        <v>35</v>
      </c>
      <c r="E2" s="5" t="s">
        <v>36</v>
      </c>
      <c r="F2" s="5" t="s">
        <v>39</v>
      </c>
      <c r="G2" s="31"/>
      <c r="H2" s="31" t="s">
        <v>2</v>
      </c>
      <c r="I2" s="92" t="s">
        <v>21</v>
      </c>
      <c r="J2" s="93"/>
      <c r="K2" s="93"/>
      <c r="L2" s="93"/>
      <c r="M2" s="93"/>
      <c r="N2" s="93"/>
      <c r="O2" s="94"/>
      <c r="P2" s="95" t="s">
        <v>22</v>
      </c>
      <c r="Q2" s="96"/>
      <c r="R2" s="96"/>
      <c r="S2" s="96"/>
      <c r="T2" s="96"/>
      <c r="U2" s="97"/>
      <c r="V2" s="29"/>
      <c r="W2" s="8" t="s">
        <v>32</v>
      </c>
      <c r="X2" s="8" t="s">
        <v>33</v>
      </c>
      <c r="Y2" s="8" t="s">
        <v>35</v>
      </c>
      <c r="Z2" s="8" t="s">
        <v>36</v>
      </c>
      <c r="AA2" s="8" t="s">
        <v>39</v>
      </c>
      <c r="AB2" s="8"/>
      <c r="AC2" s="29"/>
      <c r="AD2" s="29"/>
      <c r="AE2" s="29"/>
      <c r="AF2" s="29"/>
      <c r="AG2" s="9"/>
    </row>
    <row r="3" spans="1:38" s="1" customFormat="1" x14ac:dyDescent="0.45">
      <c r="A3" s="4"/>
      <c r="B3" s="5" t="s">
        <v>30</v>
      </c>
      <c r="C3" s="5" t="s">
        <v>31</v>
      </c>
      <c r="D3" s="5" t="s">
        <v>34</v>
      </c>
      <c r="E3" s="5" t="s">
        <v>37</v>
      </c>
      <c r="F3" s="5" t="s">
        <v>38</v>
      </c>
      <c r="G3" s="30" t="s">
        <v>40</v>
      </c>
      <c r="H3" s="30" t="s">
        <v>41</v>
      </c>
      <c r="I3" s="8" t="s">
        <v>32</v>
      </c>
      <c r="J3" s="8" t="s">
        <v>33</v>
      </c>
      <c r="K3" s="8" t="s">
        <v>35</v>
      </c>
      <c r="L3" s="8" t="s">
        <v>36</v>
      </c>
      <c r="M3" s="8" t="s">
        <v>39</v>
      </c>
      <c r="N3" s="32"/>
      <c r="O3" s="32"/>
      <c r="P3" s="33" t="s">
        <v>32</v>
      </c>
      <c r="Q3" s="6" t="s">
        <v>33</v>
      </c>
      <c r="R3" s="6" t="s">
        <v>35</v>
      </c>
      <c r="S3" s="6" t="s">
        <v>36</v>
      </c>
      <c r="T3" s="6" t="s">
        <v>39</v>
      </c>
      <c r="U3" s="34"/>
      <c r="V3" s="29"/>
      <c r="W3" s="8" t="s">
        <v>30</v>
      </c>
      <c r="X3" s="8" t="s">
        <v>31</v>
      </c>
      <c r="Y3" s="8" t="s">
        <v>34</v>
      </c>
      <c r="Z3" s="8" t="s">
        <v>37</v>
      </c>
      <c r="AA3" s="8" t="s">
        <v>38</v>
      </c>
      <c r="AB3" s="7" t="s">
        <v>40</v>
      </c>
      <c r="AC3" s="29"/>
      <c r="AD3" s="29"/>
      <c r="AE3" s="29"/>
      <c r="AF3" s="29"/>
      <c r="AG3" s="9"/>
    </row>
    <row r="4" spans="1:38" s="1" customFormat="1" x14ac:dyDescent="0.45">
      <c r="A4" s="23">
        <v>36495</v>
      </c>
      <c r="B4" s="37">
        <v>36.734741</v>
      </c>
      <c r="C4" s="37">
        <v>28.064534999999999</v>
      </c>
      <c r="D4" s="37">
        <v>76.372375000000005</v>
      </c>
      <c r="E4" s="37">
        <v>24.668607999999999</v>
      </c>
      <c r="F4" s="37">
        <v>1.845615</v>
      </c>
      <c r="G4" s="24">
        <v>1469.25</v>
      </c>
      <c r="H4" s="38">
        <v>5.2</v>
      </c>
      <c r="I4" s="8" t="s">
        <v>30</v>
      </c>
      <c r="J4" s="8" t="s">
        <v>31</v>
      </c>
      <c r="K4" s="8" t="s">
        <v>34</v>
      </c>
      <c r="L4" s="8" t="s">
        <v>37</v>
      </c>
      <c r="M4" s="8" t="s">
        <v>38</v>
      </c>
      <c r="N4" s="7" t="s">
        <v>40</v>
      </c>
      <c r="O4" s="7" t="s">
        <v>41</v>
      </c>
      <c r="P4" s="33" t="s">
        <v>30</v>
      </c>
      <c r="Q4" s="6" t="s">
        <v>31</v>
      </c>
      <c r="R4" s="6" t="s">
        <v>34</v>
      </c>
      <c r="S4" s="6" t="s">
        <v>37</v>
      </c>
      <c r="T4" s="6" t="s">
        <v>38</v>
      </c>
      <c r="U4" s="34" t="s">
        <v>40</v>
      </c>
      <c r="V4" s="13" t="s">
        <v>42</v>
      </c>
      <c r="W4" s="52">
        <f t="shared" ref="W4:AB4" si="0">AVERAGE(I5:I232)</f>
        <v>7.9559369395457696E-3</v>
      </c>
      <c r="X4" s="52">
        <f t="shared" si="0"/>
        <v>9.9896111648881489E-3</v>
      </c>
      <c r="Y4" s="52">
        <f t="shared" si="0"/>
        <v>7.564114398099642E-3</v>
      </c>
      <c r="Z4" s="52">
        <f t="shared" si="0"/>
        <v>1.0247249624082839E-2</v>
      </c>
      <c r="AA4" s="52">
        <f t="shared" si="0"/>
        <v>1.9271627008804856E-2</v>
      </c>
      <c r="AB4" s="52">
        <f t="shared" si="0"/>
        <v>3.2360099565495212E-3</v>
      </c>
      <c r="AC4" s="29"/>
      <c r="AD4" s="29"/>
      <c r="AE4" s="29"/>
      <c r="AF4" s="29"/>
      <c r="AG4" s="9"/>
    </row>
    <row r="5" spans="1:38" x14ac:dyDescent="0.45">
      <c r="A5" s="23">
        <v>36526</v>
      </c>
      <c r="B5" s="37">
        <v>36.403305000000003</v>
      </c>
      <c r="C5" s="37">
        <v>26.845884000000002</v>
      </c>
      <c r="D5" s="37">
        <v>74.294524999999993</v>
      </c>
      <c r="E5" s="37">
        <v>22.871040000000001</v>
      </c>
      <c r="F5" s="37">
        <v>1.7340880000000001</v>
      </c>
      <c r="G5" s="24">
        <v>1394.459961</v>
      </c>
      <c r="H5" s="38">
        <v>5.32</v>
      </c>
      <c r="I5" s="51">
        <f t="shared" ref="I5:N5" si="1">B5/B4-1</f>
        <v>-9.022412870693608E-3</v>
      </c>
      <c r="J5" s="51">
        <f t="shared" si="1"/>
        <v>-4.342316735338736E-2</v>
      </c>
      <c r="K5" s="51">
        <f t="shared" si="1"/>
        <v>-2.7206827075889839E-2</v>
      </c>
      <c r="L5" s="51">
        <f t="shared" si="1"/>
        <v>-7.2868643419198964E-2</v>
      </c>
      <c r="M5" s="51">
        <f t="shared" si="1"/>
        <v>-6.0428095783790159E-2</v>
      </c>
      <c r="N5" s="51">
        <f t="shared" si="1"/>
        <v>-5.0903548749361871E-2</v>
      </c>
      <c r="O5" s="51">
        <f>H5/100/12</f>
        <v>4.4333333333333334E-3</v>
      </c>
      <c r="P5" s="51">
        <f t="shared" ref="P5:U5" si="2">I5-$O5</f>
        <v>-1.3455746204026942E-2</v>
      </c>
      <c r="Q5" s="51">
        <f t="shared" si="2"/>
        <v>-4.785650068672069E-2</v>
      </c>
      <c r="R5" s="51">
        <f t="shared" si="2"/>
        <v>-3.164016040922317E-2</v>
      </c>
      <c r="S5" s="51">
        <f t="shared" si="2"/>
        <v>-7.7301976752532295E-2</v>
      </c>
      <c r="T5" s="51">
        <f t="shared" si="2"/>
        <v>-6.486142911712349E-2</v>
      </c>
      <c r="U5" s="51">
        <f t="shared" si="2"/>
        <v>-5.5336882082695202E-2</v>
      </c>
      <c r="V5" s="13" t="s">
        <v>29</v>
      </c>
      <c r="W5" s="52">
        <f t="shared" ref="W5:AB5" si="3">STDEV(I5:I232)</f>
        <v>9.2222835175211765E-2</v>
      </c>
      <c r="X5" s="52">
        <f t="shared" si="3"/>
        <v>5.731131246705333E-2</v>
      </c>
      <c r="Y5" s="52">
        <f t="shared" si="3"/>
        <v>9.1719985569199469E-2</v>
      </c>
      <c r="Z5" s="52">
        <f t="shared" si="3"/>
        <v>5.633414677768861E-2</v>
      </c>
      <c r="AA5" s="52">
        <f t="shared" si="3"/>
        <v>7.6486026821593681E-2</v>
      </c>
      <c r="AB5" s="52">
        <f t="shared" si="3"/>
        <v>4.1940344135956743E-2</v>
      </c>
      <c r="AC5" s="29"/>
      <c r="AD5" s="29"/>
      <c r="AE5" s="29"/>
      <c r="AF5" s="29"/>
      <c r="AG5" s="9"/>
    </row>
    <row r="6" spans="1:38" x14ac:dyDescent="0.45">
      <c r="A6" s="23">
        <v>36557</v>
      </c>
      <c r="B6" s="37">
        <v>29.802074000000001</v>
      </c>
      <c r="C6" s="37">
        <v>25.286760000000001</v>
      </c>
      <c r="D6" s="37">
        <v>75.106978999999995</v>
      </c>
      <c r="E6" s="37">
        <v>19.428909000000001</v>
      </c>
      <c r="F6" s="37">
        <v>1.0838049999999999</v>
      </c>
      <c r="G6" s="24">
        <v>1366.420044</v>
      </c>
      <c r="H6" s="38">
        <v>5.55</v>
      </c>
      <c r="I6" s="51">
        <f>B6/B5-1</f>
        <v>-0.18133603528580722</v>
      </c>
      <c r="J6" s="51">
        <f>C6/C5-1</f>
        <v>-5.8076835912723168E-2</v>
      </c>
      <c r="K6" s="51">
        <f>D6/D5-1</f>
        <v>1.0935583745908639E-2</v>
      </c>
      <c r="L6" s="51">
        <f t="shared" ref="L6:L69" si="4">E6/E5-1</f>
        <v>-0.15050172620047009</v>
      </c>
      <c r="M6" s="51">
        <f t="shared" ref="M6:M69" si="5">F6/F5-1</f>
        <v>-0.37500000000000011</v>
      </c>
      <c r="N6" s="51">
        <f>G6/G5-1</f>
        <v>-2.0108083261058285E-2</v>
      </c>
      <c r="O6" s="51">
        <f>H6/100/12</f>
        <v>4.6249999999999998E-3</v>
      </c>
      <c r="P6" s="51">
        <f>I6-$O6</f>
        <v>-0.18596103528580721</v>
      </c>
      <c r="Q6" s="51">
        <f>J6-$O6</f>
        <v>-6.2701835912723172E-2</v>
      </c>
      <c r="R6" s="51">
        <f t="shared" ref="R6:R69" si="6">K6-$O6</f>
        <v>6.3105837459086394E-3</v>
      </c>
      <c r="S6" s="51">
        <f t="shared" ref="S6:S69" si="7">L6-$O6</f>
        <v>-0.15512672620047008</v>
      </c>
      <c r="T6" s="51">
        <f t="shared" ref="T6:T69" si="8">M6-$O6</f>
        <v>-0.3796250000000001</v>
      </c>
      <c r="U6" s="51">
        <f t="shared" ref="U6:U69" si="9">N6-$O6</f>
        <v>-2.4733083261058286E-2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9"/>
      <c r="AH6" s="9"/>
      <c r="AI6" s="9"/>
      <c r="AJ6" s="9"/>
      <c r="AK6" s="9"/>
      <c r="AL6" s="9"/>
    </row>
    <row r="7" spans="1:38" x14ac:dyDescent="0.45">
      <c r="A7" s="23">
        <v>36586</v>
      </c>
      <c r="B7" s="37">
        <v>33.077919000000001</v>
      </c>
      <c r="C7" s="37">
        <v>25.725397000000001</v>
      </c>
      <c r="D7" s="37">
        <v>85.459525999999997</v>
      </c>
      <c r="E7" s="37">
        <v>22.871040000000001</v>
      </c>
      <c r="F7" s="37">
        <v>1.510181</v>
      </c>
      <c r="G7" s="24">
        <v>1498.579956</v>
      </c>
      <c r="H7" s="38">
        <v>5.69</v>
      </c>
      <c r="I7" s="51">
        <f>B7/B6-1</f>
        <v>0.10992003442444975</v>
      </c>
      <c r="J7" s="51">
        <f>C7/C6-1</f>
        <v>1.7346508607666511E-2</v>
      </c>
      <c r="K7" s="51">
        <f t="shared" ref="K7:K69" si="10">D7/D6-1</f>
        <v>0.13783735064087721</v>
      </c>
      <c r="L7" s="51">
        <f t="shared" si="4"/>
        <v>0.17716542910361044</v>
      </c>
      <c r="M7" s="51">
        <f t="shared" si="5"/>
        <v>0.39340656298872956</v>
      </c>
      <c r="N7" s="51">
        <f t="shared" ref="N7:N69" si="11">G7/G6-1</f>
        <v>9.6719828269732355E-2</v>
      </c>
      <c r="O7" s="51">
        <f t="shared" ref="O7:O70" si="12">H7/100/12</f>
        <v>4.7416666666666675E-3</v>
      </c>
      <c r="P7" s="51">
        <f t="shared" ref="P7:P70" si="13">I7-$O7</f>
        <v>0.10517836775778308</v>
      </c>
      <c r="Q7" s="51">
        <f t="shared" ref="Q7:Q70" si="14">J7-$O7</f>
        <v>1.2604841940999843E-2</v>
      </c>
      <c r="R7" s="51">
        <f t="shared" si="6"/>
        <v>0.13309568397421054</v>
      </c>
      <c r="S7" s="51">
        <f t="shared" si="7"/>
        <v>0.17242376243694377</v>
      </c>
      <c r="T7" s="51">
        <f t="shared" si="8"/>
        <v>0.38866489632206291</v>
      </c>
      <c r="U7" s="51">
        <f t="shared" si="9"/>
        <v>9.1978161603065683E-2</v>
      </c>
      <c r="V7" s="22" t="s">
        <v>53</v>
      </c>
      <c r="W7" s="9" t="s">
        <v>50</v>
      </c>
      <c r="X7" s="9"/>
      <c r="Y7" s="9"/>
      <c r="Z7" s="9"/>
      <c r="AA7" s="9"/>
      <c r="AB7" s="9"/>
      <c r="AC7" s="9"/>
      <c r="AD7" s="9"/>
      <c r="AE7" s="9"/>
      <c r="AF7" s="9"/>
    </row>
    <row r="8" spans="1:38" x14ac:dyDescent="0.45">
      <c r="A8" s="23">
        <v>36617</v>
      </c>
      <c r="B8" s="37">
        <v>33.202869</v>
      </c>
      <c r="C8" s="37">
        <v>25.162596000000001</v>
      </c>
      <c r="D8" s="37">
        <v>75.715912000000003</v>
      </c>
      <c r="E8" s="37">
        <v>23.291754000000001</v>
      </c>
      <c r="F8" s="37">
        <v>1.705085</v>
      </c>
      <c r="G8" s="24">
        <v>1452.4300539999999</v>
      </c>
      <c r="H8" s="38">
        <v>5.66</v>
      </c>
      <c r="I8" s="51">
        <f t="shared" ref="I8:I71" si="15">B8/B7-1</f>
        <v>3.7774444033191745E-3</v>
      </c>
      <c r="J8" s="51">
        <f t="shared" ref="J8:J69" si="16">C8/C7-1</f>
        <v>-2.1877252273307946E-2</v>
      </c>
      <c r="K8" s="51">
        <f t="shared" si="10"/>
        <v>-0.1140143697965279</v>
      </c>
      <c r="L8" s="51">
        <f t="shared" si="4"/>
        <v>1.8395053307588949E-2</v>
      </c>
      <c r="M8" s="51">
        <f t="shared" si="5"/>
        <v>0.12906002657959537</v>
      </c>
      <c r="N8" s="51">
        <f t="shared" si="11"/>
        <v>-3.079575555193137E-2</v>
      </c>
      <c r="O8" s="51">
        <f t="shared" si="12"/>
        <v>4.7166666666666668E-3</v>
      </c>
      <c r="P8" s="51">
        <f t="shared" si="13"/>
        <v>-9.3922226334749222E-4</v>
      </c>
      <c r="Q8" s="51">
        <f t="shared" si="14"/>
        <v>-2.6593918939974613E-2</v>
      </c>
      <c r="R8" s="51">
        <f t="shared" si="6"/>
        <v>-0.11873103646319456</v>
      </c>
      <c r="S8" s="51">
        <f t="shared" si="7"/>
        <v>1.3678386640922281E-2</v>
      </c>
      <c r="T8" s="51">
        <f>M8-$O8</f>
        <v>0.12434335991292871</v>
      </c>
      <c r="U8" s="51">
        <f t="shared" si="9"/>
        <v>-3.5512422218598037E-2</v>
      </c>
      <c r="V8" s="9"/>
      <c r="W8" s="8" t="s">
        <v>32</v>
      </c>
      <c r="X8" s="8" t="s">
        <v>33</v>
      </c>
      <c r="Y8" s="8" t="s">
        <v>35</v>
      </c>
      <c r="Z8" s="8" t="s">
        <v>36</v>
      </c>
      <c r="AA8" s="8" t="s">
        <v>39</v>
      </c>
      <c r="AB8" s="8"/>
      <c r="AC8" s="9"/>
      <c r="AD8" s="9"/>
      <c r="AE8" s="9"/>
      <c r="AF8" s="9"/>
    </row>
    <row r="9" spans="1:38" x14ac:dyDescent="0.45">
      <c r="A9" s="23">
        <v>36647</v>
      </c>
      <c r="B9" s="37">
        <v>36.192444000000002</v>
      </c>
      <c r="C9" s="37">
        <v>24.908428000000001</v>
      </c>
      <c r="D9" s="37">
        <v>59.806880999999997</v>
      </c>
      <c r="E9" s="37">
        <v>21.914894</v>
      </c>
      <c r="F9" s="37">
        <v>1.6830050000000001</v>
      </c>
      <c r="G9" s="24">
        <v>1420.599976</v>
      </c>
      <c r="H9" s="38">
        <v>5.79</v>
      </c>
      <c r="I9" s="51">
        <f t="shared" si="15"/>
        <v>9.0039658922245636E-2</v>
      </c>
      <c r="J9" s="51">
        <f t="shared" si="16"/>
        <v>-1.0101024552474636E-2</v>
      </c>
      <c r="K9" s="51">
        <f t="shared" si="10"/>
        <v>-0.21011476425193165</v>
      </c>
      <c r="L9" s="51">
        <f t="shared" si="4"/>
        <v>-5.9113624504191553E-2</v>
      </c>
      <c r="M9" s="51">
        <f t="shared" si="5"/>
        <v>-1.2949501051267132E-2</v>
      </c>
      <c r="N9" s="51">
        <f t="shared" si="11"/>
        <v>-2.1915050512993584E-2</v>
      </c>
      <c r="O9" s="51">
        <f t="shared" si="12"/>
        <v>4.8250000000000003E-3</v>
      </c>
      <c r="P9" s="51">
        <f t="shared" si="13"/>
        <v>8.521465892224564E-2</v>
      </c>
      <c r="Q9" s="51">
        <f>J9-$O9</f>
        <v>-1.4926024552474635E-2</v>
      </c>
      <c r="R9" s="51">
        <f t="shared" si="6"/>
        <v>-0.21493976425193165</v>
      </c>
      <c r="S9" s="51">
        <f t="shared" si="7"/>
        <v>-6.3938624504191549E-2</v>
      </c>
      <c r="T9" s="51">
        <f t="shared" si="8"/>
        <v>-1.7774501051267131E-2</v>
      </c>
      <c r="U9" s="51">
        <f t="shared" si="9"/>
        <v>-2.6740050512993583E-2</v>
      </c>
      <c r="V9" s="9"/>
      <c r="W9" s="8" t="s">
        <v>30</v>
      </c>
      <c r="X9" s="8" t="s">
        <v>31</v>
      </c>
      <c r="Y9" s="8" t="s">
        <v>34</v>
      </c>
      <c r="Z9" s="8" t="s">
        <v>37</v>
      </c>
      <c r="AA9" s="8" t="s">
        <v>38</v>
      </c>
      <c r="AB9" s="7" t="s">
        <v>40</v>
      </c>
      <c r="AC9" s="9"/>
      <c r="AD9" s="9"/>
      <c r="AE9" s="9"/>
      <c r="AF9" s="9"/>
      <c r="AG9" s="1"/>
      <c r="AH9" s="1"/>
      <c r="AI9" s="1"/>
      <c r="AJ9" s="1"/>
      <c r="AK9" s="1"/>
      <c r="AL9" s="1"/>
    </row>
    <row r="10" spans="1:38" x14ac:dyDescent="0.45">
      <c r="A10" s="23">
        <v>36678</v>
      </c>
      <c r="B10" s="37">
        <v>34.935768000000003</v>
      </c>
      <c r="C10" s="37">
        <v>24.424202000000001</v>
      </c>
      <c r="D10" s="37">
        <v>77.057845999999998</v>
      </c>
      <c r="E10" s="37">
        <v>20.155584000000001</v>
      </c>
      <c r="F10" s="37">
        <v>1.5627899999999999</v>
      </c>
      <c r="G10" s="24">
        <v>1454.599976</v>
      </c>
      <c r="H10" s="38">
        <v>5.69</v>
      </c>
      <c r="I10" s="51">
        <f t="shared" si="15"/>
        <v>-3.472205413925622E-2</v>
      </c>
      <c r="J10" s="51">
        <f t="shared" si="16"/>
        <v>-1.9440247293004531E-2</v>
      </c>
      <c r="K10" s="51">
        <f t="shared" si="10"/>
        <v>0.28844448517554366</v>
      </c>
      <c r="L10" s="51">
        <f t="shared" si="4"/>
        <v>-8.0279192771819941E-2</v>
      </c>
      <c r="M10" s="51">
        <f t="shared" si="5"/>
        <v>-7.1428783634035709E-2</v>
      </c>
      <c r="N10" s="51">
        <f t="shared" si="11"/>
        <v>2.3933549608901261E-2</v>
      </c>
      <c r="O10" s="51">
        <f t="shared" si="12"/>
        <v>4.7416666666666675E-3</v>
      </c>
      <c r="P10" s="51">
        <f t="shared" si="13"/>
        <v>-3.9463720805922885E-2</v>
      </c>
      <c r="Q10" s="51">
        <f t="shared" si="14"/>
        <v>-2.4181913959671199E-2</v>
      </c>
      <c r="R10" s="51">
        <f t="shared" si="6"/>
        <v>0.28370281850887702</v>
      </c>
      <c r="S10" s="51">
        <f t="shared" si="7"/>
        <v>-8.5020859438486612E-2</v>
      </c>
      <c r="T10" s="51">
        <f t="shared" si="8"/>
        <v>-7.617045030070238E-2</v>
      </c>
      <c r="U10" s="51">
        <f t="shared" si="9"/>
        <v>1.9191882942234593E-2</v>
      </c>
      <c r="V10" s="13" t="s">
        <v>42</v>
      </c>
      <c r="W10" s="52">
        <f>AVERAGE(P5:P232)</f>
        <v>6.6165729044580478E-3</v>
      </c>
      <c r="X10" s="52">
        <f>AVERAGE(Q5:Q232)</f>
        <v>8.6502471298004376E-3</v>
      </c>
      <c r="Y10" s="52">
        <f t="shared" ref="Y10:AB10" si="17">AVERAGE(R5:R232)</f>
        <v>6.2247503630119246E-3</v>
      </c>
      <c r="Z10" s="52">
        <f t="shared" si="17"/>
        <v>8.9078855889951191E-3</v>
      </c>
      <c r="AA10" s="52">
        <f t="shared" si="17"/>
        <v>1.7932262973717136E-2</v>
      </c>
      <c r="AB10" s="52">
        <f t="shared" si="17"/>
        <v>1.8966459214618033E-3</v>
      </c>
      <c r="AC10" s="9"/>
      <c r="AD10" s="9"/>
      <c r="AE10" s="9"/>
      <c r="AF10" s="9"/>
      <c r="AG10" s="1"/>
      <c r="AH10" s="1"/>
      <c r="AI10" s="1"/>
      <c r="AJ10" s="1"/>
      <c r="AK10" s="1"/>
      <c r="AL10" s="1"/>
    </row>
    <row r="11" spans="1:38" x14ac:dyDescent="0.45">
      <c r="A11" s="23">
        <v>36708</v>
      </c>
      <c r="B11" s="37">
        <v>37.993675000000003</v>
      </c>
      <c r="C11" s="37">
        <v>26.502457</v>
      </c>
      <c r="D11" s="37">
        <v>80.233681000000004</v>
      </c>
      <c r="E11" s="37">
        <v>19.390668999999999</v>
      </c>
      <c r="F11" s="37">
        <v>1.7606919999999999</v>
      </c>
      <c r="G11" s="24">
        <v>1430.829956</v>
      </c>
      <c r="H11" s="38">
        <v>5.96</v>
      </c>
      <c r="I11" s="51">
        <f t="shared" si="15"/>
        <v>8.7529405393349302E-2</v>
      </c>
      <c r="J11" s="51">
        <f t="shared" si="16"/>
        <v>8.5089985744467578E-2</v>
      </c>
      <c r="K11" s="51">
        <f t="shared" si="10"/>
        <v>4.1213648769782729E-2</v>
      </c>
      <c r="L11" s="51">
        <f>E11/E10-1</f>
        <v>-3.7950525273790281E-2</v>
      </c>
      <c r="M11" s="51">
        <f t="shared" si="5"/>
        <v>0.12663377677103127</v>
      </c>
      <c r="N11" s="51">
        <f t="shared" si="11"/>
        <v>-1.6341276221772727E-2</v>
      </c>
      <c r="O11" s="51">
        <f t="shared" si="12"/>
        <v>4.966666666666667E-3</v>
      </c>
      <c r="P11" s="51">
        <f t="shared" si="13"/>
        <v>8.2562738726682641E-2</v>
      </c>
      <c r="Q11" s="51">
        <f t="shared" si="14"/>
        <v>8.0123319077800917E-2</v>
      </c>
      <c r="R11" s="51">
        <f t="shared" si="6"/>
        <v>3.6246982103116061E-2</v>
      </c>
      <c r="S11" s="51">
        <f t="shared" si="7"/>
        <v>-4.2917191940456949E-2</v>
      </c>
      <c r="T11" s="51">
        <f t="shared" si="8"/>
        <v>0.12166711010436461</v>
      </c>
      <c r="U11" s="51">
        <f t="shared" si="9"/>
        <v>-2.1307942888439395E-2</v>
      </c>
      <c r="V11" s="13" t="s">
        <v>29</v>
      </c>
      <c r="W11" s="52">
        <f>STDEV(P5:P232)</f>
        <v>9.2368301755544543E-2</v>
      </c>
      <c r="X11" s="52">
        <f t="shared" ref="X11:AB11" si="18">STDEV(Q5:Q232)</f>
        <v>5.7393993562483835E-2</v>
      </c>
      <c r="Y11" s="52">
        <f t="shared" si="18"/>
        <v>9.1706880424676895E-2</v>
      </c>
      <c r="Z11" s="52">
        <f t="shared" si="18"/>
        <v>5.6433644723312186E-2</v>
      </c>
      <c r="AA11" s="52">
        <f t="shared" si="18"/>
        <v>7.6484560137864338E-2</v>
      </c>
      <c r="AB11" s="52">
        <f t="shared" si="18"/>
        <v>4.2124686993354615E-2</v>
      </c>
      <c r="AC11" s="9"/>
      <c r="AD11" s="9"/>
      <c r="AE11" s="9"/>
      <c r="AF11" s="9"/>
    </row>
    <row r="12" spans="1:38" x14ac:dyDescent="0.45">
      <c r="A12" s="23">
        <v>36739</v>
      </c>
      <c r="B12" s="37">
        <v>39.623184000000002</v>
      </c>
      <c r="C12" s="37">
        <v>27.371458000000001</v>
      </c>
      <c r="D12" s="37">
        <v>105.410072</v>
      </c>
      <c r="E12" s="37">
        <v>18.291087999999998</v>
      </c>
      <c r="F12" s="37">
        <v>1.5927960000000001</v>
      </c>
      <c r="G12" s="24">
        <v>1517.6800539999999</v>
      </c>
      <c r="H12" s="38">
        <v>6.09</v>
      </c>
      <c r="I12" s="51">
        <f t="shared" si="15"/>
        <v>4.2888954543091717E-2</v>
      </c>
      <c r="J12" s="51">
        <f t="shared" si="16"/>
        <v>3.2789450427181288E-2</v>
      </c>
      <c r="K12" s="51">
        <f t="shared" si="10"/>
        <v>0.31378830793018198</v>
      </c>
      <c r="L12" s="51">
        <f t="shared" si="4"/>
        <v>-5.6706707746906559E-2</v>
      </c>
      <c r="M12" s="51">
        <f>F12/F11-1</f>
        <v>-9.5357961528762414E-2</v>
      </c>
      <c r="N12" s="51">
        <f t="shared" si="11"/>
        <v>6.0699105184236046E-2</v>
      </c>
      <c r="O12" s="51">
        <f t="shared" si="12"/>
        <v>5.0749999999999997E-3</v>
      </c>
      <c r="P12" s="51">
        <f t="shared" si="13"/>
        <v>3.7813954543091721E-2</v>
      </c>
      <c r="Q12" s="51">
        <f t="shared" si="14"/>
        <v>2.7714450427181288E-2</v>
      </c>
      <c r="R12" s="51">
        <f t="shared" si="6"/>
        <v>0.30871330793018198</v>
      </c>
      <c r="S12" s="51">
        <f t="shared" si="7"/>
        <v>-6.1781707746906556E-2</v>
      </c>
      <c r="T12" s="51">
        <f t="shared" si="8"/>
        <v>-0.10043296152876241</v>
      </c>
      <c r="U12" s="51">
        <f t="shared" si="9"/>
        <v>5.562410518423605E-2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8" x14ac:dyDescent="0.45">
      <c r="A13" s="23">
        <v>36770</v>
      </c>
      <c r="B13" s="37">
        <v>40.787666000000002</v>
      </c>
      <c r="C13" s="37">
        <v>27.142030999999999</v>
      </c>
      <c r="D13" s="37">
        <v>92.844307000000001</v>
      </c>
      <c r="E13" s="37">
        <v>18.472763</v>
      </c>
      <c r="F13" s="37">
        <v>1.6122920000000001</v>
      </c>
      <c r="G13" s="24">
        <v>1436.51001</v>
      </c>
      <c r="H13" s="38">
        <v>6</v>
      </c>
      <c r="I13" s="51">
        <f t="shared" si="15"/>
        <v>2.9388905242950791E-2</v>
      </c>
      <c r="J13" s="51">
        <f t="shared" si="16"/>
        <v>-8.3819795058049928E-3</v>
      </c>
      <c r="K13" s="51">
        <f t="shared" si="10"/>
        <v>-0.11920839025705243</v>
      </c>
      <c r="L13" s="51">
        <f t="shared" si="4"/>
        <v>9.9324326688494669E-3</v>
      </c>
      <c r="M13" s="51">
        <f t="shared" si="5"/>
        <v>1.2240111100228823E-2</v>
      </c>
      <c r="N13" s="51">
        <f t="shared" si="11"/>
        <v>-5.3482974745611256E-2</v>
      </c>
      <c r="O13" s="51">
        <f t="shared" si="12"/>
        <v>5.0000000000000001E-3</v>
      </c>
      <c r="P13" s="51">
        <f t="shared" si="13"/>
        <v>2.438890524295079E-2</v>
      </c>
      <c r="Q13" s="51">
        <f t="shared" si="14"/>
        <v>-1.3381979505804994E-2</v>
      </c>
      <c r="R13" s="51">
        <f t="shared" si="6"/>
        <v>-0.12420839025705244</v>
      </c>
      <c r="S13" s="51">
        <f t="shared" si="7"/>
        <v>4.9324326688494667E-3</v>
      </c>
      <c r="T13" s="51">
        <f t="shared" si="8"/>
        <v>7.2401111002288231E-3</v>
      </c>
      <c r="U13" s="51">
        <f t="shared" si="9"/>
        <v>-5.8482974745611253E-2</v>
      </c>
    </row>
    <row r="14" spans="1:38" x14ac:dyDescent="0.45">
      <c r="A14" s="23">
        <v>36800</v>
      </c>
      <c r="B14" s="37">
        <v>40.284115</v>
      </c>
      <c r="C14" s="37">
        <v>28.78023</v>
      </c>
      <c r="D14" s="37">
        <v>81.245093999999995</v>
      </c>
      <c r="E14" s="37">
        <v>18.969958999999999</v>
      </c>
      <c r="F14" s="37">
        <v>1.648226</v>
      </c>
      <c r="G14" s="24">
        <v>1429.400024</v>
      </c>
      <c r="H14" s="38">
        <v>6.11</v>
      </c>
      <c r="I14" s="51">
        <f t="shared" si="15"/>
        <v>-1.2345668418487166E-2</v>
      </c>
      <c r="J14" s="51">
        <f t="shared" si="16"/>
        <v>6.0356537062388638E-2</v>
      </c>
      <c r="K14" s="51">
        <f t="shared" si="10"/>
        <v>-0.12493187115931625</v>
      </c>
      <c r="L14" s="51">
        <f t="shared" si="4"/>
        <v>2.691508574001622E-2</v>
      </c>
      <c r="M14" s="51">
        <f t="shared" si="5"/>
        <v>2.2287526080883469E-2</v>
      </c>
      <c r="N14" s="51">
        <f t="shared" si="11"/>
        <v>-4.9494858723608814E-3</v>
      </c>
      <c r="O14" s="51">
        <f t="shared" si="12"/>
        <v>5.0916666666666671E-3</v>
      </c>
      <c r="P14" s="51">
        <f t="shared" si="13"/>
        <v>-1.7437335085153834E-2</v>
      </c>
      <c r="Q14" s="51">
        <f t="shared" si="14"/>
        <v>5.526487039572197E-2</v>
      </c>
      <c r="R14" s="51">
        <f t="shared" si="6"/>
        <v>-0.13002353782598292</v>
      </c>
      <c r="S14" s="51">
        <f t="shared" si="7"/>
        <v>2.1823419073349552E-2</v>
      </c>
      <c r="T14" s="51">
        <f t="shared" si="8"/>
        <v>1.7195859414216801E-2</v>
      </c>
      <c r="U14" s="51">
        <f t="shared" si="9"/>
        <v>-1.0041152539027549E-2</v>
      </c>
    </row>
    <row r="15" spans="1:38" x14ac:dyDescent="0.45">
      <c r="A15" s="23">
        <v>36831</v>
      </c>
      <c r="B15" s="37">
        <v>36.940052000000001</v>
      </c>
      <c r="C15" s="37">
        <v>29.748259999999998</v>
      </c>
      <c r="D15" s="37">
        <v>66.929839999999999</v>
      </c>
      <c r="E15" s="37">
        <v>19.505403999999999</v>
      </c>
      <c r="F15" s="37">
        <v>1.7591410000000001</v>
      </c>
      <c r="G15" s="24">
        <v>1314.9499510000001</v>
      </c>
      <c r="H15" s="38">
        <v>6.17</v>
      </c>
      <c r="I15" s="51">
        <f t="shared" si="15"/>
        <v>-8.3011951485095214E-2</v>
      </c>
      <c r="J15" s="51">
        <f t="shared" si="16"/>
        <v>3.3635241969921736E-2</v>
      </c>
      <c r="K15" s="51">
        <f t="shared" si="10"/>
        <v>-0.17619838066776061</v>
      </c>
      <c r="L15" s="51">
        <f t="shared" si="4"/>
        <v>2.8225943978055001E-2</v>
      </c>
      <c r="M15" s="51">
        <f t="shared" si="5"/>
        <v>6.7293562897321246E-2</v>
      </c>
      <c r="N15" s="51">
        <f t="shared" si="11"/>
        <v>-8.0068609961069903E-2</v>
      </c>
      <c r="O15" s="51">
        <f t="shared" si="12"/>
        <v>5.1416666666666668E-3</v>
      </c>
      <c r="P15" s="51">
        <f t="shared" si="13"/>
        <v>-8.8153618151761884E-2</v>
      </c>
      <c r="Q15" s="51">
        <f t="shared" si="14"/>
        <v>2.8493575303255071E-2</v>
      </c>
      <c r="R15" s="51">
        <f t="shared" si="6"/>
        <v>-0.18134004733442727</v>
      </c>
      <c r="S15" s="51">
        <f t="shared" si="7"/>
        <v>2.3084277311388336E-2</v>
      </c>
      <c r="T15" s="51">
        <f t="shared" si="8"/>
        <v>6.2151896230654577E-2</v>
      </c>
      <c r="U15" s="51">
        <f t="shared" si="9"/>
        <v>-8.5210276627736573E-2</v>
      </c>
      <c r="V15" s="22" t="s">
        <v>54</v>
      </c>
      <c r="W15" s="10" t="s">
        <v>4</v>
      </c>
      <c r="X15" s="11"/>
      <c r="Y15" s="12"/>
      <c r="Z15" s="52">
        <f>AVERAGE(U5:U232)</f>
        <v>1.8966459214618033E-3</v>
      </c>
      <c r="AA15" s="1"/>
      <c r="AB15" s="1"/>
      <c r="AC15" s="1"/>
      <c r="AD15" s="1"/>
      <c r="AE15" s="1"/>
      <c r="AF15" s="1"/>
    </row>
    <row r="16" spans="1:38" x14ac:dyDescent="0.45">
      <c r="A16" s="23">
        <v>36861</v>
      </c>
      <c r="B16" s="37">
        <v>36.940052000000001</v>
      </c>
      <c r="C16" s="37">
        <v>36.336964000000002</v>
      </c>
      <c r="D16" s="37">
        <v>87.151413000000005</v>
      </c>
      <c r="E16" s="37">
        <v>20.941948</v>
      </c>
      <c r="F16" s="37">
        <v>2.3033899999999998</v>
      </c>
      <c r="G16" s="24">
        <v>1320.280029</v>
      </c>
      <c r="H16" s="38">
        <v>5.77</v>
      </c>
      <c r="I16" s="51">
        <f t="shared" si="15"/>
        <v>0</v>
      </c>
      <c r="J16" s="51">
        <f t="shared" si="16"/>
        <v>0.22148199592177842</v>
      </c>
      <c r="K16" s="51">
        <f t="shared" si="10"/>
        <v>0.30213090304713131</v>
      </c>
      <c r="L16" s="51">
        <f t="shared" si="4"/>
        <v>7.3648512996705939E-2</v>
      </c>
      <c r="M16" s="51">
        <f t="shared" si="5"/>
        <v>0.30938338655059461</v>
      </c>
      <c r="N16" s="51">
        <f t="shared" si="11"/>
        <v>4.0534455291978411E-3</v>
      </c>
      <c r="O16" s="51">
        <f t="shared" si="12"/>
        <v>4.8083333333333329E-3</v>
      </c>
      <c r="P16" s="51">
        <f t="shared" si="13"/>
        <v>-4.8083333333333329E-3</v>
      </c>
      <c r="Q16" s="51">
        <f t="shared" si="14"/>
        <v>0.21667366258844509</v>
      </c>
      <c r="R16" s="51">
        <f t="shared" si="6"/>
        <v>0.29732256971379795</v>
      </c>
      <c r="S16" s="51">
        <f t="shared" si="7"/>
        <v>6.8840179663372608E-2</v>
      </c>
      <c r="T16" s="51">
        <f t="shared" si="8"/>
        <v>0.30457505321726125</v>
      </c>
      <c r="U16" s="51">
        <f t="shared" si="9"/>
        <v>-7.5488780413549179E-4</v>
      </c>
      <c r="W16" s="10" t="s">
        <v>5</v>
      </c>
      <c r="X16" s="11"/>
      <c r="Y16" s="12"/>
      <c r="Z16" s="53">
        <f>AVERAGE(O5:O232)</f>
        <v>1.3393640350877159E-3</v>
      </c>
      <c r="AA16" s="1"/>
      <c r="AB16" s="1"/>
      <c r="AC16" s="1"/>
      <c r="AD16" s="1"/>
      <c r="AE16" s="1"/>
      <c r="AF16" s="1"/>
    </row>
    <row r="17" spans="1:35" x14ac:dyDescent="0.45">
      <c r="A17" s="23">
        <v>36892</v>
      </c>
      <c r="B17" s="37">
        <v>31.670103000000001</v>
      </c>
      <c r="C17" s="37">
        <v>33.366669000000002</v>
      </c>
      <c r="D17" s="37">
        <v>92.703452999999996</v>
      </c>
      <c r="E17" s="37">
        <v>18.077826000000002</v>
      </c>
      <c r="F17" s="37">
        <v>2.3196889999999999</v>
      </c>
      <c r="G17" s="24">
        <v>1366.01001</v>
      </c>
      <c r="H17" s="38">
        <v>5.15</v>
      </c>
      <c r="I17" s="51">
        <f t="shared" si="15"/>
        <v>-0.1426621976601441</v>
      </c>
      <c r="J17" s="51">
        <f t="shared" si="16"/>
        <v>-8.1743070224579051E-2</v>
      </c>
      <c r="K17" s="51">
        <f t="shared" si="10"/>
        <v>6.3705679677276139E-2</v>
      </c>
      <c r="L17" s="51">
        <f t="shared" si="4"/>
        <v>-0.13676483200130185</v>
      </c>
      <c r="M17" s="51">
        <f t="shared" si="5"/>
        <v>7.0760921945480781E-3</v>
      </c>
      <c r="N17" s="51">
        <f t="shared" si="11"/>
        <v>3.4636577086329501E-2</v>
      </c>
      <c r="O17" s="51">
        <f t="shared" si="12"/>
        <v>4.2916666666666667E-3</v>
      </c>
      <c r="P17" s="51">
        <f t="shared" si="13"/>
        <v>-0.14695386432681076</v>
      </c>
      <c r="Q17" s="51">
        <f t="shared" si="14"/>
        <v>-8.6034736891245717E-2</v>
      </c>
      <c r="R17" s="51">
        <f t="shared" si="6"/>
        <v>5.9414013010609473E-2</v>
      </c>
      <c r="S17" s="51">
        <f t="shared" si="7"/>
        <v>-0.14105649866796852</v>
      </c>
      <c r="T17" s="51">
        <f t="shared" si="8"/>
        <v>2.7844255278814114E-3</v>
      </c>
      <c r="U17" s="51">
        <f t="shared" si="9"/>
        <v>3.0344910419662835E-2</v>
      </c>
    </row>
    <row r="18" spans="1:35" x14ac:dyDescent="0.45">
      <c r="A18" s="23">
        <v>36923</v>
      </c>
      <c r="B18" s="37">
        <v>29.556916999999999</v>
      </c>
      <c r="C18" s="37">
        <v>33.999930999999997</v>
      </c>
      <c r="D18" s="37">
        <v>74.855652000000006</v>
      </c>
      <c r="E18" s="37">
        <v>18.108623999999999</v>
      </c>
      <c r="F18" s="37">
        <v>1.6458360000000001</v>
      </c>
      <c r="G18" s="24">
        <v>1239.9399410000001</v>
      </c>
      <c r="H18" s="38">
        <v>4.88</v>
      </c>
      <c r="I18" s="51">
        <f t="shared" si="15"/>
        <v>-6.6724948763191683E-2</v>
      </c>
      <c r="J18" s="51">
        <f t="shared" si="16"/>
        <v>1.8978879791686554E-2</v>
      </c>
      <c r="K18" s="51">
        <f t="shared" si="10"/>
        <v>-0.19252574119326482</v>
      </c>
      <c r="L18" s="51">
        <f t="shared" si="4"/>
        <v>1.7036340542273543E-3</v>
      </c>
      <c r="M18" s="51">
        <f t="shared" si="5"/>
        <v>-0.29049282037376556</v>
      </c>
      <c r="N18" s="51">
        <f t="shared" si="11"/>
        <v>-9.229073584900005E-2</v>
      </c>
      <c r="O18" s="51">
        <f t="shared" si="12"/>
        <v>4.0666666666666663E-3</v>
      </c>
      <c r="P18" s="51">
        <f t="shared" si="13"/>
        <v>-7.0791615429858346E-2</v>
      </c>
      <c r="Q18" s="51">
        <f t="shared" si="14"/>
        <v>1.4912213125019887E-2</v>
      </c>
      <c r="R18" s="51">
        <f t="shared" si="6"/>
        <v>-0.19659240785993148</v>
      </c>
      <c r="S18" s="51">
        <f t="shared" si="7"/>
        <v>-2.3630326124393121E-3</v>
      </c>
      <c r="T18" s="51">
        <f t="shared" si="8"/>
        <v>-0.29455948704043222</v>
      </c>
      <c r="U18" s="51">
        <f t="shared" si="9"/>
        <v>-9.6357402515666712E-2</v>
      </c>
    </row>
    <row r="19" spans="1:35" x14ac:dyDescent="0.45">
      <c r="A19" s="23">
        <v>36951</v>
      </c>
      <c r="B19" s="37">
        <v>27.819071000000001</v>
      </c>
      <c r="C19" s="37">
        <v>31.664995000000001</v>
      </c>
      <c r="D19" s="37">
        <v>69.430107000000007</v>
      </c>
      <c r="E19" s="37">
        <v>16.353199</v>
      </c>
      <c r="F19" s="37">
        <v>1.7014990000000001</v>
      </c>
      <c r="G19" s="24">
        <v>1160.329956</v>
      </c>
      <c r="H19" s="38">
        <v>4.42</v>
      </c>
      <c r="I19" s="51">
        <f t="shared" si="15"/>
        <v>-5.8796592350954469E-2</v>
      </c>
      <c r="J19" s="51">
        <f t="shared" si="16"/>
        <v>-6.8674727604594143E-2</v>
      </c>
      <c r="K19" s="51">
        <f t="shared" si="10"/>
        <v>-7.2480098095999423E-2</v>
      </c>
      <c r="L19" s="51">
        <f t="shared" si="4"/>
        <v>-9.6938618859168879E-2</v>
      </c>
      <c r="M19" s="51">
        <f t="shared" si="5"/>
        <v>3.3820502164249699E-2</v>
      </c>
      <c r="N19" s="51">
        <f t="shared" si="11"/>
        <v>-6.4204710540895493E-2</v>
      </c>
      <c r="O19" s="51">
        <f t="shared" si="12"/>
        <v>3.6833333333333332E-3</v>
      </c>
      <c r="P19" s="51">
        <f t="shared" si="13"/>
        <v>-6.2479925684287799E-2</v>
      </c>
      <c r="Q19" s="51">
        <f t="shared" si="14"/>
        <v>-7.2358060937927474E-2</v>
      </c>
      <c r="R19" s="51">
        <f t="shared" si="6"/>
        <v>-7.6163431429332754E-2</v>
      </c>
      <c r="S19" s="51">
        <f t="shared" si="7"/>
        <v>-0.10062195219250221</v>
      </c>
      <c r="T19" s="51">
        <f t="shared" si="8"/>
        <v>3.0137168830916366E-2</v>
      </c>
      <c r="U19" s="51">
        <f t="shared" si="9"/>
        <v>-6.7888043874228823E-2</v>
      </c>
    </row>
    <row r="20" spans="1:35" x14ac:dyDescent="0.45">
      <c r="A20" s="23">
        <v>36982</v>
      </c>
      <c r="B20" s="37">
        <v>28.586953999999999</v>
      </c>
      <c r="C20" s="37">
        <v>36.269973999999998</v>
      </c>
      <c r="D20" s="37">
        <v>74.325339999999997</v>
      </c>
      <c r="E20" s="37">
        <v>16.938337000000001</v>
      </c>
      <c r="F20" s="37">
        <v>1.810662</v>
      </c>
      <c r="G20" s="24">
        <v>1249.459961</v>
      </c>
      <c r="H20" s="38">
        <v>3.87</v>
      </c>
      <c r="I20" s="51">
        <f t="shared" si="15"/>
        <v>2.7602754958998998E-2</v>
      </c>
      <c r="J20" s="51">
        <f t="shared" si="16"/>
        <v>0.1454280665447758</v>
      </c>
      <c r="K20" s="51">
        <f t="shared" si="10"/>
        <v>7.0505911794144227E-2</v>
      </c>
      <c r="L20" s="51">
        <f t="shared" si="4"/>
        <v>3.5781256009909779E-2</v>
      </c>
      <c r="M20" s="51">
        <f t="shared" si="5"/>
        <v>6.4156958070501258E-2</v>
      </c>
      <c r="N20" s="51">
        <f t="shared" si="11"/>
        <v>7.6814361759009797E-2</v>
      </c>
      <c r="O20" s="51">
        <f t="shared" si="12"/>
        <v>3.225E-3</v>
      </c>
      <c r="P20" s="51">
        <f t="shared" si="13"/>
        <v>2.4377754958999E-2</v>
      </c>
      <c r="Q20" s="51">
        <f t="shared" si="14"/>
        <v>0.1422030665447758</v>
      </c>
      <c r="R20" s="51">
        <f t="shared" si="6"/>
        <v>6.7280911794144221E-2</v>
      </c>
      <c r="S20" s="51">
        <f t="shared" si="7"/>
        <v>3.255625600990978E-2</v>
      </c>
      <c r="T20" s="51">
        <f t="shared" si="8"/>
        <v>6.0931958070501259E-2</v>
      </c>
      <c r="U20" s="51">
        <f t="shared" si="9"/>
        <v>7.3589361759009791E-2</v>
      </c>
    </row>
    <row r="21" spans="1:35" ht="18" x14ac:dyDescent="0.45">
      <c r="A21" s="23">
        <v>37012</v>
      </c>
      <c r="B21" s="37">
        <v>28.439834999999999</v>
      </c>
      <c r="C21" s="37">
        <v>36.138939000000001</v>
      </c>
      <c r="D21" s="37">
        <v>77.684212000000002</v>
      </c>
      <c r="E21" s="37">
        <v>18.650656000000001</v>
      </c>
      <c r="F21" s="37">
        <v>1.779914</v>
      </c>
      <c r="G21" s="24">
        <v>1255.8199460000001</v>
      </c>
      <c r="H21" s="38">
        <v>3.62</v>
      </c>
      <c r="I21" s="51">
        <f t="shared" si="15"/>
        <v>-5.1463685148127603E-3</v>
      </c>
      <c r="J21" s="51">
        <f t="shared" si="16"/>
        <v>-3.6127679606275942E-3</v>
      </c>
      <c r="K21" s="51">
        <f t="shared" si="10"/>
        <v>4.5191478437905719E-2</v>
      </c>
      <c r="L21" s="51">
        <f t="shared" si="4"/>
        <v>0.10109132909564855</v>
      </c>
      <c r="M21" s="51">
        <f t="shared" si="5"/>
        <v>-1.6981634341472929E-2</v>
      </c>
      <c r="N21" s="51">
        <f t="shared" si="11"/>
        <v>5.0901871196495918E-3</v>
      </c>
      <c r="O21" s="51">
        <f t="shared" si="12"/>
        <v>3.0166666666666671E-3</v>
      </c>
      <c r="P21" s="51">
        <f t="shared" si="13"/>
        <v>-8.1630351814794277E-3</v>
      </c>
      <c r="Q21" s="51">
        <f t="shared" si="14"/>
        <v>-6.6294346272942617E-3</v>
      </c>
      <c r="R21" s="51">
        <f t="shared" si="6"/>
        <v>4.2174811771239051E-2</v>
      </c>
      <c r="S21" s="51">
        <f t="shared" si="7"/>
        <v>9.8074662428981885E-2</v>
      </c>
      <c r="T21" s="51">
        <f t="shared" si="8"/>
        <v>-1.9998301008139596E-2</v>
      </c>
      <c r="U21" s="51">
        <f t="shared" si="9"/>
        <v>2.0735204529829247E-3</v>
      </c>
      <c r="Z21" s="13" t="s">
        <v>6</v>
      </c>
      <c r="AA21" s="14" t="s">
        <v>8</v>
      </c>
      <c r="AB21" s="14" t="s">
        <v>9</v>
      </c>
      <c r="AC21" s="13" t="s">
        <v>7</v>
      </c>
      <c r="AD21" s="14" t="s">
        <v>8</v>
      </c>
      <c r="AE21" s="14" t="s">
        <v>9</v>
      </c>
      <c r="AF21" s="14" t="s">
        <v>11</v>
      </c>
    </row>
    <row r="22" spans="1:35" x14ac:dyDescent="0.45">
      <c r="A22" s="23">
        <v>37043</v>
      </c>
      <c r="B22" s="37">
        <v>26.198143000000002</v>
      </c>
      <c r="C22" s="37">
        <v>35.130394000000003</v>
      </c>
      <c r="D22" s="37">
        <v>70.087326000000004</v>
      </c>
      <c r="E22" s="37">
        <v>16.667321999999999</v>
      </c>
      <c r="F22" s="37">
        <v>1.818457</v>
      </c>
      <c r="G22" s="24">
        <v>1224.380005</v>
      </c>
      <c r="H22" s="38">
        <v>3.49</v>
      </c>
      <c r="I22" s="51">
        <f t="shared" si="15"/>
        <v>-7.8822257583421207E-2</v>
      </c>
      <c r="J22" s="51">
        <f t="shared" si="16"/>
        <v>-2.7907432478856076E-2</v>
      </c>
      <c r="K22" s="51">
        <f t="shared" si="10"/>
        <v>-9.7791891098798822E-2</v>
      </c>
      <c r="L22" s="51">
        <f t="shared" si="4"/>
        <v>-0.10634124612024387</v>
      </c>
      <c r="M22" s="51">
        <f t="shared" si="5"/>
        <v>2.1654417011159E-2</v>
      </c>
      <c r="N22" s="51">
        <f t="shared" si="11"/>
        <v>-2.5035389109833495E-2</v>
      </c>
      <c r="O22" s="51">
        <f t="shared" si="12"/>
        <v>2.9083333333333335E-3</v>
      </c>
      <c r="P22" s="51">
        <f t="shared" si="13"/>
        <v>-8.1730590916754539E-2</v>
      </c>
      <c r="Q22" s="51">
        <f t="shared" si="14"/>
        <v>-3.0815765812189408E-2</v>
      </c>
      <c r="R22" s="51">
        <f t="shared" si="6"/>
        <v>-0.10070022443213215</v>
      </c>
      <c r="S22" s="51">
        <f t="shared" si="7"/>
        <v>-0.1092495794535772</v>
      </c>
      <c r="T22" s="51">
        <f t="shared" si="8"/>
        <v>1.8746083677825667E-2</v>
      </c>
      <c r="U22" s="51">
        <f t="shared" si="9"/>
        <v>-2.7943722443166827E-2</v>
      </c>
      <c r="V22" s="22" t="s">
        <v>55</v>
      </c>
      <c r="W22" s="13">
        <v>1</v>
      </c>
      <c r="X22" s="8" t="s">
        <v>32</v>
      </c>
      <c r="Y22" s="8" t="s">
        <v>30</v>
      </c>
      <c r="Z22" s="54">
        <v>3.9037729776024502E-3</v>
      </c>
      <c r="AA22" s="54">
        <v>0.83922850968167828</v>
      </c>
      <c r="AB22" s="54">
        <v>0.40222792134408225</v>
      </c>
      <c r="AC22" s="54">
        <v>1.4303143755819023</v>
      </c>
      <c r="AD22" s="54">
        <v>12.937520895262731</v>
      </c>
      <c r="AE22" s="54">
        <v>5.1045841235635349E-29</v>
      </c>
      <c r="AF22" s="54">
        <v>0.42549108304423838</v>
      </c>
    </row>
    <row r="23" spans="1:35" x14ac:dyDescent="0.45">
      <c r="A23" s="23">
        <v>37073</v>
      </c>
      <c r="B23" s="37">
        <v>27.231209</v>
      </c>
      <c r="C23" s="37">
        <v>34.446860999999998</v>
      </c>
      <c r="D23" s="37">
        <v>67.930779000000001</v>
      </c>
      <c r="E23" s="37">
        <v>17.948478999999999</v>
      </c>
      <c r="F23" s="37">
        <v>2.1075659999999998</v>
      </c>
      <c r="G23" s="24">
        <v>1211.2299800000001</v>
      </c>
      <c r="H23" s="38">
        <v>3.51</v>
      </c>
      <c r="I23" s="51">
        <f t="shared" si="15"/>
        <v>3.9432794912219515E-2</v>
      </c>
      <c r="J23" s="51">
        <f t="shared" si="16"/>
        <v>-1.9457026300359836E-2</v>
      </c>
      <c r="K23" s="51">
        <f t="shared" si="10"/>
        <v>-3.0769428983494107E-2</v>
      </c>
      <c r="L23" s="51">
        <f t="shared" si="4"/>
        <v>7.6866397613245763E-2</v>
      </c>
      <c r="M23" s="51">
        <f t="shared" si="5"/>
        <v>0.1589858874859289</v>
      </c>
      <c r="N23" s="51">
        <f t="shared" si="11"/>
        <v>-1.0740150072934163E-2</v>
      </c>
      <c r="O23" s="51">
        <f t="shared" si="12"/>
        <v>2.9250000000000001E-3</v>
      </c>
      <c r="P23" s="51">
        <f t="shared" si="13"/>
        <v>3.6507794912219518E-2</v>
      </c>
      <c r="Q23" s="51">
        <f t="shared" si="14"/>
        <v>-2.2382026300359837E-2</v>
      </c>
      <c r="R23" s="51">
        <f t="shared" si="6"/>
        <v>-3.3694428983494104E-2</v>
      </c>
      <c r="S23" s="51">
        <f t="shared" si="7"/>
        <v>7.3941397613245766E-2</v>
      </c>
      <c r="T23" s="51">
        <f t="shared" si="8"/>
        <v>0.15606088748592889</v>
      </c>
      <c r="U23" s="51">
        <f t="shared" si="9"/>
        <v>-1.3665150072934163E-2</v>
      </c>
      <c r="V23" s="21"/>
      <c r="W23" s="13"/>
      <c r="Z23" s="51"/>
      <c r="AA23" s="51"/>
      <c r="AB23" s="51"/>
      <c r="AC23" s="51"/>
      <c r="AD23" s="51"/>
      <c r="AE23" s="51"/>
      <c r="AF23" s="51"/>
    </row>
    <row r="24" spans="1:35" x14ac:dyDescent="0.45">
      <c r="A24" s="23">
        <v>37104</v>
      </c>
      <c r="B24" s="37">
        <v>24.648149</v>
      </c>
      <c r="C24" s="37">
        <v>32.051482999999998</v>
      </c>
      <c r="D24" s="37">
        <v>65.524071000000006</v>
      </c>
      <c r="E24" s="37">
        <v>18.496666000000001</v>
      </c>
      <c r="F24" s="37">
        <v>2.2161580000000001</v>
      </c>
      <c r="G24" s="24">
        <v>1133.579956</v>
      </c>
      <c r="H24" s="38">
        <v>3.36</v>
      </c>
      <c r="I24" s="51">
        <f t="shared" si="15"/>
        <v>-9.4856603685866459E-2</v>
      </c>
      <c r="J24" s="51">
        <f t="shared" si="16"/>
        <v>-6.9538353581767631E-2</v>
      </c>
      <c r="K24" s="51">
        <f t="shared" si="10"/>
        <v>-3.5428829691471542E-2</v>
      </c>
      <c r="L24" s="51">
        <f t="shared" si="4"/>
        <v>3.0542253747518178E-2</v>
      </c>
      <c r="M24" s="51">
        <f t="shared" si="5"/>
        <v>5.1524839554253798E-2</v>
      </c>
      <c r="N24" s="51">
        <f t="shared" si="11"/>
        <v>-6.4108406563714748E-2</v>
      </c>
      <c r="O24" s="51">
        <f t="shared" si="12"/>
        <v>2.8E-3</v>
      </c>
      <c r="P24" s="51">
        <f t="shared" si="13"/>
        <v>-9.7656603685866455E-2</v>
      </c>
      <c r="Q24" s="51">
        <f t="shared" si="14"/>
        <v>-7.2338353581767628E-2</v>
      </c>
      <c r="R24" s="51">
        <f t="shared" si="6"/>
        <v>-3.8228829691471539E-2</v>
      </c>
      <c r="S24" s="51">
        <f t="shared" si="7"/>
        <v>2.7742253747518177E-2</v>
      </c>
      <c r="T24" s="51">
        <f t="shared" si="8"/>
        <v>4.8724839554253802E-2</v>
      </c>
      <c r="U24" s="51">
        <f t="shared" si="9"/>
        <v>-6.6908406563714745E-2</v>
      </c>
      <c r="V24" s="21"/>
      <c r="W24" s="13">
        <v>2</v>
      </c>
      <c r="X24" s="8" t="s">
        <v>33</v>
      </c>
      <c r="Y24" s="8" t="s">
        <v>31</v>
      </c>
      <c r="Z24" s="54">
        <v>7.14009543258256E-3</v>
      </c>
      <c r="AA24" s="54">
        <v>2.3074456251731834</v>
      </c>
      <c r="AB24" s="54">
        <v>2.1934809696970287E-2</v>
      </c>
      <c r="AC24" s="54">
        <v>0.79622225747542641</v>
      </c>
      <c r="AD24" s="54">
        <v>10.826439616031355</v>
      </c>
      <c r="AE24" s="52">
        <v>2.8172576307450982E-22</v>
      </c>
      <c r="AF24" s="54">
        <v>0.34151447167391819</v>
      </c>
    </row>
    <row r="25" spans="1:35" x14ac:dyDescent="0.45">
      <c r="A25" s="23">
        <v>37135</v>
      </c>
      <c r="B25" s="37">
        <v>19.667088</v>
      </c>
      <c r="C25" s="37">
        <v>30.637702999999998</v>
      </c>
      <c r="D25" s="37">
        <v>58.366306000000002</v>
      </c>
      <c r="E25" s="37">
        <v>16.716598999999999</v>
      </c>
      <c r="F25" s="37">
        <v>2.0747659999999999</v>
      </c>
      <c r="G25" s="24">
        <v>1040.9399410000001</v>
      </c>
      <c r="H25" s="38">
        <v>2.64</v>
      </c>
      <c r="I25" s="51">
        <f t="shared" si="15"/>
        <v>-0.20208661510444459</v>
      </c>
      <c r="J25" s="51">
        <f t="shared" si="16"/>
        <v>-4.4109659450079053E-2</v>
      </c>
      <c r="K25" s="51">
        <f t="shared" si="10"/>
        <v>-0.10923871015279263</v>
      </c>
      <c r="L25" s="51">
        <f t="shared" si="4"/>
        <v>-9.6237181338518107E-2</v>
      </c>
      <c r="M25" s="51">
        <f t="shared" si="5"/>
        <v>-6.380050519863667E-2</v>
      </c>
      <c r="N25" s="51">
        <f t="shared" si="11"/>
        <v>-8.1723406019716172E-2</v>
      </c>
      <c r="O25" s="51">
        <f t="shared" si="12"/>
        <v>2.2000000000000001E-3</v>
      </c>
      <c r="P25" s="51">
        <f t="shared" si="13"/>
        <v>-0.2042866151044446</v>
      </c>
      <c r="Q25" s="51">
        <f t="shared" si="14"/>
        <v>-4.6309659450079053E-2</v>
      </c>
      <c r="R25" s="51">
        <f t="shared" si="6"/>
        <v>-0.11143871015279262</v>
      </c>
      <c r="S25" s="51">
        <f t="shared" si="7"/>
        <v>-9.8437181338518101E-2</v>
      </c>
      <c r="T25" s="51">
        <f t="shared" si="8"/>
        <v>-6.6000505198636664E-2</v>
      </c>
      <c r="U25" s="51">
        <f t="shared" si="9"/>
        <v>-8.3923406019716165E-2</v>
      </c>
      <c r="V25" s="21"/>
      <c r="W25" s="13"/>
      <c r="Z25" s="51"/>
      <c r="AA25" s="51"/>
      <c r="AB25" s="51"/>
      <c r="AC25" s="51"/>
      <c r="AD25" s="51"/>
      <c r="AE25" s="51"/>
      <c r="AF25" s="51"/>
    </row>
    <row r="26" spans="1:35" x14ac:dyDescent="0.45">
      <c r="A26" s="23">
        <v>37165</v>
      </c>
      <c r="B26" s="37">
        <v>19.917491999999999</v>
      </c>
      <c r="C26" s="37">
        <v>32.499637999999997</v>
      </c>
      <c r="D26" s="37">
        <v>63.937130000000003</v>
      </c>
      <c r="E26" s="37">
        <v>16.057545000000001</v>
      </c>
      <c r="F26" s="37">
        <v>2.2345860000000002</v>
      </c>
      <c r="G26" s="24">
        <v>1059.780029</v>
      </c>
      <c r="H26" s="38">
        <v>2.16</v>
      </c>
      <c r="I26" s="51">
        <f t="shared" si="15"/>
        <v>1.2732134009874718E-2</v>
      </c>
      <c r="J26" s="51">
        <f t="shared" si="16"/>
        <v>6.077266954379712E-2</v>
      </c>
      <c r="K26" s="51">
        <f t="shared" si="10"/>
        <v>9.5445889619946156E-2</v>
      </c>
      <c r="L26" s="51">
        <f t="shared" si="4"/>
        <v>-3.9425124691930269E-2</v>
      </c>
      <c r="M26" s="51">
        <f t="shared" si="5"/>
        <v>7.7030373545739828E-2</v>
      </c>
      <c r="N26" s="51">
        <f t="shared" si="11"/>
        <v>1.809911144527776E-2</v>
      </c>
      <c r="O26" s="51">
        <f t="shared" si="12"/>
        <v>1.8000000000000002E-3</v>
      </c>
      <c r="P26" s="51">
        <f t="shared" si="13"/>
        <v>1.0932134009874719E-2</v>
      </c>
      <c r="Q26" s="51">
        <f t="shared" si="14"/>
        <v>5.8972669543797117E-2</v>
      </c>
      <c r="R26" s="51">
        <f t="shared" si="6"/>
        <v>9.364588961994616E-2</v>
      </c>
      <c r="S26" s="51">
        <f t="shared" si="7"/>
        <v>-4.1225124691930272E-2</v>
      </c>
      <c r="T26" s="51">
        <f t="shared" si="8"/>
        <v>7.5230373545739831E-2</v>
      </c>
      <c r="U26" s="51">
        <f t="shared" si="9"/>
        <v>1.6299111445277761E-2</v>
      </c>
      <c r="V26" s="21"/>
      <c r="W26" s="13">
        <v>3</v>
      </c>
      <c r="X26" s="8" t="s">
        <v>35</v>
      </c>
      <c r="Y26" s="8" t="s">
        <v>34</v>
      </c>
      <c r="Z26" s="54">
        <v>3.4824384138525716E-3</v>
      </c>
      <c r="AA26" s="54">
        <v>0.76450264228520071</v>
      </c>
      <c r="AB26" s="54">
        <v>0.44536525685010864</v>
      </c>
      <c r="AC26" s="54">
        <v>1.4458744872346911</v>
      </c>
      <c r="AD26" s="54">
        <v>13.355188608481734</v>
      </c>
      <c r="AE26" s="54">
        <v>2.2339746675917925E-30</v>
      </c>
      <c r="AF26" s="54">
        <v>0.44109356511015235</v>
      </c>
    </row>
    <row r="27" spans="1:35" x14ac:dyDescent="0.45">
      <c r="A27" s="23">
        <v>37196</v>
      </c>
      <c r="B27" s="37">
        <v>22.343081000000002</v>
      </c>
      <c r="C27" s="37">
        <v>35.675491000000001</v>
      </c>
      <c r="D27" s="37">
        <v>72.913230999999996</v>
      </c>
      <c r="E27" s="37">
        <v>16.53182</v>
      </c>
      <c r="F27" s="37">
        <v>2.3989210000000001</v>
      </c>
      <c r="G27" s="24">
        <v>1139.4499510000001</v>
      </c>
      <c r="H27" s="38">
        <v>1.87</v>
      </c>
      <c r="I27" s="51">
        <f t="shared" si="15"/>
        <v>0.12178184883920129</v>
      </c>
      <c r="J27" s="51">
        <f t="shared" si="16"/>
        <v>9.7719642292631193E-2</v>
      </c>
      <c r="K27" s="51">
        <f t="shared" si="10"/>
        <v>0.14038948886194902</v>
      </c>
      <c r="L27" s="51">
        <f t="shared" si="4"/>
        <v>2.9535959575389459E-2</v>
      </c>
      <c r="M27" s="51">
        <f t="shared" si="5"/>
        <v>7.3541586674220616E-2</v>
      </c>
      <c r="N27" s="51">
        <f t="shared" si="11"/>
        <v>7.5175904263053539E-2</v>
      </c>
      <c r="O27" s="51">
        <f t="shared" si="12"/>
        <v>1.5583333333333334E-3</v>
      </c>
      <c r="P27" s="51">
        <f t="shared" si="13"/>
        <v>0.12022351550586796</v>
      </c>
      <c r="Q27" s="51">
        <f t="shared" si="14"/>
        <v>9.6161308959297864E-2</v>
      </c>
      <c r="R27" s="51">
        <f t="shared" si="6"/>
        <v>0.13883115552861569</v>
      </c>
      <c r="S27" s="51">
        <f t="shared" si="7"/>
        <v>2.7977626242056124E-2</v>
      </c>
      <c r="T27" s="51">
        <f t="shared" si="8"/>
        <v>7.1983253340887288E-2</v>
      </c>
      <c r="U27" s="51">
        <f t="shared" si="9"/>
        <v>7.3617570929720211E-2</v>
      </c>
      <c r="V27" s="21"/>
      <c r="W27" s="13"/>
      <c r="Z27" s="51"/>
      <c r="AA27" s="51"/>
      <c r="AB27" s="51"/>
      <c r="AC27" s="51"/>
      <c r="AD27" s="51"/>
      <c r="AE27" s="51"/>
      <c r="AF27" s="51"/>
    </row>
    <row r="28" spans="1:35" x14ac:dyDescent="0.45">
      <c r="A28" s="23">
        <v>37226</v>
      </c>
      <c r="B28" s="37">
        <v>24.230474000000001</v>
      </c>
      <c r="C28" s="37">
        <v>37.188057000000001</v>
      </c>
      <c r="D28" s="37">
        <v>75.985397000000006</v>
      </c>
      <c r="E28" s="37">
        <v>16.442170999999998</v>
      </c>
      <c r="F28" s="37">
        <v>2.5460530000000001</v>
      </c>
      <c r="G28" s="24">
        <v>1148.079956</v>
      </c>
      <c r="H28" s="38">
        <v>1.69</v>
      </c>
      <c r="I28" s="51">
        <f t="shared" si="15"/>
        <v>8.4473264900216671E-2</v>
      </c>
      <c r="J28" s="51">
        <f t="shared" si="16"/>
        <v>4.2397902806719623E-2</v>
      </c>
      <c r="K28" s="51">
        <f t="shared" si="10"/>
        <v>4.213454756928825E-2</v>
      </c>
      <c r="L28" s="51">
        <f t="shared" si="4"/>
        <v>-5.4228149108810353E-3</v>
      </c>
      <c r="M28" s="51">
        <f t="shared" si="5"/>
        <v>6.1332574103107218E-2</v>
      </c>
      <c r="N28" s="51">
        <f t="shared" si="11"/>
        <v>7.5738341929156849E-3</v>
      </c>
      <c r="O28" s="51">
        <f t="shared" si="12"/>
        <v>1.4083333333333333E-3</v>
      </c>
      <c r="P28" s="51">
        <f t="shared" si="13"/>
        <v>8.306493156688334E-2</v>
      </c>
      <c r="Q28" s="51">
        <f t="shared" si="14"/>
        <v>4.0989569473386292E-2</v>
      </c>
      <c r="R28" s="51">
        <f t="shared" si="6"/>
        <v>4.0726214235954919E-2</v>
      </c>
      <c r="S28" s="51">
        <f t="shared" si="7"/>
        <v>-6.8311482442143688E-3</v>
      </c>
      <c r="T28" s="51">
        <f t="shared" si="8"/>
        <v>5.9924240769773887E-2</v>
      </c>
      <c r="U28" s="51">
        <f t="shared" si="9"/>
        <v>6.1655008595823515E-3</v>
      </c>
      <c r="V28" s="21"/>
      <c r="W28" s="13">
        <v>4</v>
      </c>
      <c r="X28" s="8" t="s">
        <v>36</v>
      </c>
      <c r="Y28" s="8" t="s">
        <v>37</v>
      </c>
      <c r="Z28" s="54">
        <v>7.6640277511985716E-3</v>
      </c>
      <c r="AA28" s="54">
        <v>2.3441070239991486</v>
      </c>
      <c r="AB28" s="54">
        <v>1.9940133884529827E-2</v>
      </c>
      <c r="AC28" s="54">
        <v>0.65581974142958022</v>
      </c>
      <c r="AD28" s="54">
        <v>8.4397335999856793</v>
      </c>
      <c r="AE28" s="54">
        <v>3.8344859781966226E-15</v>
      </c>
      <c r="AF28" s="54">
        <v>0.23964377129489142</v>
      </c>
    </row>
    <row r="29" spans="1:35" x14ac:dyDescent="0.45">
      <c r="A29" s="23">
        <v>37257</v>
      </c>
      <c r="B29" s="37">
        <v>24.339092000000001</v>
      </c>
      <c r="C29" s="37">
        <v>34.919834000000002</v>
      </c>
      <c r="D29" s="37">
        <v>71.258330999999998</v>
      </c>
      <c r="E29" s="37">
        <v>16.883199999999999</v>
      </c>
      <c r="F29" s="37">
        <v>2.7608290000000002</v>
      </c>
      <c r="G29" s="24">
        <v>1130.1999510000001</v>
      </c>
      <c r="H29" s="38">
        <v>1.65</v>
      </c>
      <c r="I29" s="51">
        <f t="shared" si="15"/>
        <v>4.4827022368609803E-3</v>
      </c>
      <c r="J29" s="51">
        <f t="shared" si="16"/>
        <v>-6.0993318365624716E-2</v>
      </c>
      <c r="K29" s="51">
        <f t="shared" si="10"/>
        <v>-6.2210190202730775E-2</v>
      </c>
      <c r="L29" s="51">
        <f t="shared" si="4"/>
        <v>2.6823039366273393E-2</v>
      </c>
      <c r="M29" s="51">
        <f t="shared" si="5"/>
        <v>8.435645290966054E-2</v>
      </c>
      <c r="N29" s="51">
        <f t="shared" si="11"/>
        <v>-1.5573832559794276E-2</v>
      </c>
      <c r="O29" s="51">
        <f t="shared" si="12"/>
        <v>1.3750000000000001E-3</v>
      </c>
      <c r="P29" s="51">
        <f t="shared" si="13"/>
        <v>3.10770223686098E-3</v>
      </c>
      <c r="Q29" s="51">
        <f t="shared" si="14"/>
        <v>-6.2368318365624717E-2</v>
      </c>
      <c r="R29" s="51">
        <f t="shared" si="6"/>
        <v>-6.3585190202730776E-2</v>
      </c>
      <c r="S29" s="51">
        <f t="shared" si="7"/>
        <v>2.5448039366273392E-2</v>
      </c>
      <c r="T29" s="51">
        <f t="shared" si="8"/>
        <v>8.2981452909660539E-2</v>
      </c>
      <c r="U29" s="51">
        <f t="shared" si="9"/>
        <v>-1.6948832559794277E-2</v>
      </c>
      <c r="V29" s="21"/>
      <c r="W29" s="13"/>
      <c r="Z29" s="51"/>
      <c r="AA29" s="51"/>
      <c r="AB29" s="51"/>
      <c r="AC29" s="51"/>
      <c r="AD29" s="51"/>
      <c r="AE29" s="51"/>
      <c r="AF29" s="51"/>
      <c r="AG29" s="15"/>
      <c r="AH29" s="15"/>
    </row>
    <row r="30" spans="1:35" x14ac:dyDescent="0.45">
      <c r="A30" s="23">
        <v>37288</v>
      </c>
      <c r="B30" s="37">
        <v>24.809978000000001</v>
      </c>
      <c r="C30" s="37">
        <v>37.099975999999998</v>
      </c>
      <c r="D30" s="37">
        <v>66.399963</v>
      </c>
      <c r="E30" s="37">
        <v>16.212343000000001</v>
      </c>
      <c r="F30" s="37">
        <v>2.7124410000000001</v>
      </c>
      <c r="G30" s="24">
        <v>1106.7299800000001</v>
      </c>
      <c r="H30" s="38">
        <v>1.72</v>
      </c>
      <c r="I30" s="51">
        <f t="shared" si="15"/>
        <v>1.9346900862201366E-2</v>
      </c>
      <c r="J30" s="51">
        <f t="shared" si="16"/>
        <v>6.2432771014890642E-2</v>
      </c>
      <c r="K30" s="51">
        <f t="shared" si="10"/>
        <v>-6.8179649057455438E-2</v>
      </c>
      <c r="L30" s="51">
        <f t="shared" si="4"/>
        <v>-3.9735180534495762E-2</v>
      </c>
      <c r="M30" s="51">
        <f t="shared" si="5"/>
        <v>-1.7526619721830006E-2</v>
      </c>
      <c r="N30" s="51">
        <f t="shared" si="11"/>
        <v>-2.0766211305560334E-2</v>
      </c>
      <c r="O30" s="51">
        <f t="shared" si="12"/>
        <v>1.4333333333333333E-3</v>
      </c>
      <c r="P30" s="51">
        <f t="shared" si="13"/>
        <v>1.7913567528868031E-2</v>
      </c>
      <c r="Q30" s="51">
        <f t="shared" si="14"/>
        <v>6.0999437681557307E-2</v>
      </c>
      <c r="R30" s="51">
        <f t="shared" si="6"/>
        <v>-6.9612982390788766E-2</v>
      </c>
      <c r="S30" s="51">
        <f t="shared" si="7"/>
        <v>-4.1168513867829097E-2</v>
      </c>
      <c r="T30" s="51">
        <f t="shared" si="8"/>
        <v>-1.8959953055163341E-2</v>
      </c>
      <c r="U30" s="51">
        <f t="shared" si="9"/>
        <v>-2.2199544638893669E-2</v>
      </c>
      <c r="V30" s="21"/>
      <c r="W30" s="13">
        <v>5</v>
      </c>
      <c r="X30" s="8" t="s">
        <v>39</v>
      </c>
      <c r="Y30" s="8" t="s">
        <v>38</v>
      </c>
      <c r="Z30" s="54">
        <v>1.6401727401247953E-2</v>
      </c>
      <c r="AA30" s="54">
        <v>3.6030418628758292</v>
      </c>
      <c r="AB30" s="54">
        <v>3.8678391085220711E-4</v>
      </c>
      <c r="AC30" s="54">
        <v>0.80696958517673778</v>
      </c>
      <c r="AD30" s="54">
        <v>7.4586593061416533</v>
      </c>
      <c r="AE30" s="54">
        <v>1.8596006645881167E-12</v>
      </c>
      <c r="AF30" s="54">
        <v>0.19753322749553845</v>
      </c>
    </row>
    <row r="31" spans="1:35" x14ac:dyDescent="0.45">
      <c r="A31" s="23">
        <v>37316</v>
      </c>
      <c r="B31" s="37">
        <v>27.879745</v>
      </c>
      <c r="C31" s="37">
        <v>36.579276999999998</v>
      </c>
      <c r="D31" s="37">
        <v>74.037514000000002</v>
      </c>
      <c r="E31" s="37">
        <v>17.237255000000001</v>
      </c>
      <c r="F31" s="37">
        <v>2.7654369999999999</v>
      </c>
      <c r="G31" s="24">
        <v>1147.3900149999999</v>
      </c>
      <c r="H31" s="38">
        <v>1.79</v>
      </c>
      <c r="I31" s="51">
        <f t="shared" si="15"/>
        <v>0.12373114558989129</v>
      </c>
      <c r="J31" s="51">
        <f t="shared" si="16"/>
        <v>-1.4035022556348808E-2</v>
      </c>
      <c r="K31" s="51">
        <f t="shared" si="10"/>
        <v>0.11502342252811193</v>
      </c>
      <c r="L31" s="51">
        <f t="shared" si="4"/>
        <v>6.3218006182079955E-2</v>
      </c>
      <c r="M31" s="51">
        <f t="shared" si="5"/>
        <v>1.9538120829171834E-2</v>
      </c>
      <c r="N31" s="51">
        <f t="shared" si="11"/>
        <v>3.6738893618839086E-2</v>
      </c>
      <c r="O31" s="51">
        <f t="shared" si="12"/>
        <v>1.4916666666666665E-3</v>
      </c>
      <c r="P31" s="51">
        <f t="shared" si="13"/>
        <v>0.12223947892322462</v>
      </c>
      <c r="Q31" s="51">
        <f t="shared" si="14"/>
        <v>-1.5526689223015476E-2</v>
      </c>
      <c r="R31" s="51">
        <f t="shared" si="6"/>
        <v>0.11353175586144526</v>
      </c>
      <c r="S31" s="51">
        <f t="shared" si="7"/>
        <v>6.1726339515413287E-2</v>
      </c>
      <c r="T31" s="51">
        <f t="shared" si="8"/>
        <v>1.8046454162505169E-2</v>
      </c>
      <c r="U31" s="51">
        <f t="shared" si="9"/>
        <v>3.5247226952172417E-2</v>
      </c>
      <c r="V31" s="21"/>
      <c r="W31" s="13"/>
      <c r="Z31" s="15"/>
      <c r="AA31" s="15"/>
      <c r="AB31" s="15"/>
      <c r="AC31" s="15"/>
      <c r="AD31" s="15"/>
      <c r="AE31" s="15"/>
      <c r="AF31" s="15"/>
    </row>
    <row r="32" spans="1:35" x14ac:dyDescent="0.45">
      <c r="A32" s="23">
        <v>37347</v>
      </c>
      <c r="B32" s="37">
        <v>27.913779999999999</v>
      </c>
      <c r="C32" s="37">
        <v>40.011066</v>
      </c>
      <c r="D32" s="37">
        <v>64.603393999999994</v>
      </c>
      <c r="E32" s="37">
        <v>17.641016</v>
      </c>
      <c r="F32" s="37">
        <v>2.497096</v>
      </c>
      <c r="G32" s="24">
        <v>1076.920044</v>
      </c>
      <c r="H32" s="38">
        <v>1.71</v>
      </c>
      <c r="I32" s="51">
        <f t="shared" si="15"/>
        <v>1.2207787409819204E-3</v>
      </c>
      <c r="J32" s="51">
        <f t="shared" si="16"/>
        <v>9.3817846645793512E-2</v>
      </c>
      <c r="K32" s="51">
        <f t="shared" si="10"/>
        <v>-0.12742351127564877</v>
      </c>
      <c r="L32" s="51">
        <f t="shared" si="4"/>
        <v>2.3423741193130843E-2</v>
      </c>
      <c r="M32" s="51">
        <f t="shared" si="5"/>
        <v>-9.7033850346256334E-2</v>
      </c>
      <c r="N32" s="51">
        <f t="shared" si="11"/>
        <v>-6.1417626159139926E-2</v>
      </c>
      <c r="O32" s="51">
        <f t="shared" si="12"/>
        <v>1.4250000000000001E-3</v>
      </c>
      <c r="P32" s="51">
        <f t="shared" si="13"/>
        <v>-2.0422125901807964E-4</v>
      </c>
      <c r="Q32" s="51">
        <f t="shared" si="14"/>
        <v>9.2392846645793517E-2</v>
      </c>
      <c r="R32" s="51">
        <f t="shared" si="6"/>
        <v>-0.12884851127564878</v>
      </c>
      <c r="S32" s="51">
        <f t="shared" si="7"/>
        <v>2.1998741193130843E-2</v>
      </c>
      <c r="T32" s="51">
        <f t="shared" si="8"/>
        <v>-9.845885034625633E-2</v>
      </c>
      <c r="U32" s="51">
        <f t="shared" si="9"/>
        <v>-6.2842626159139922E-2</v>
      </c>
      <c r="V32" s="21"/>
      <c r="AG32" s="9"/>
      <c r="AH32" s="17"/>
      <c r="AI32" s="17"/>
    </row>
    <row r="33" spans="1:39" x14ac:dyDescent="0.45">
      <c r="A33" s="23">
        <v>37377</v>
      </c>
      <c r="B33" s="37">
        <v>29.001263000000002</v>
      </c>
      <c r="C33" s="37">
        <v>39.893394000000001</v>
      </c>
      <c r="D33" s="37">
        <v>61.992538000000003</v>
      </c>
      <c r="E33" s="37">
        <v>18.597602999999999</v>
      </c>
      <c r="F33" s="37">
        <v>2.5167619999999999</v>
      </c>
      <c r="G33" s="24">
        <v>1067.1400149999999</v>
      </c>
      <c r="H33" s="38">
        <v>1.73</v>
      </c>
      <c r="I33" s="51">
        <f t="shared" si="15"/>
        <v>3.8958643365391676E-2</v>
      </c>
      <c r="J33" s="51">
        <f t="shared" si="16"/>
        <v>-2.9409863761190591E-3</v>
      </c>
      <c r="K33" s="51">
        <f t="shared" si="10"/>
        <v>-4.0413604275960968E-2</v>
      </c>
      <c r="L33" s="51">
        <f t="shared" si="4"/>
        <v>5.4225164809101667E-2</v>
      </c>
      <c r="M33" s="51">
        <f t="shared" si="5"/>
        <v>7.8755482368317864E-3</v>
      </c>
      <c r="N33" s="51">
        <f t="shared" si="11"/>
        <v>-9.0814810760454501E-3</v>
      </c>
      <c r="O33" s="51">
        <f t="shared" si="12"/>
        <v>1.4416666666666666E-3</v>
      </c>
      <c r="P33" s="51">
        <f t="shared" si="13"/>
        <v>3.7516976698725009E-2</v>
      </c>
      <c r="Q33" s="51">
        <f t="shared" si="14"/>
        <v>-4.3826530427857257E-3</v>
      </c>
      <c r="R33" s="51">
        <f t="shared" si="6"/>
        <v>-4.1855270942627636E-2</v>
      </c>
      <c r="S33" s="51">
        <f t="shared" si="7"/>
        <v>5.2783498142434999E-2</v>
      </c>
      <c r="T33" s="51">
        <f t="shared" si="8"/>
        <v>6.4338815701651198E-3</v>
      </c>
      <c r="U33" s="51">
        <f t="shared" si="9"/>
        <v>-1.0523147742712118E-2</v>
      </c>
    </row>
    <row r="34" spans="1:39" x14ac:dyDescent="0.45">
      <c r="A34" s="23">
        <v>37408</v>
      </c>
      <c r="B34" s="37">
        <v>24.778299000000001</v>
      </c>
      <c r="C34" s="37">
        <v>39.506321</v>
      </c>
      <c r="D34" s="37">
        <v>60.267116999999999</v>
      </c>
      <c r="E34" s="37">
        <v>17.672079</v>
      </c>
      <c r="F34" s="37">
        <v>2.512079</v>
      </c>
      <c r="G34" s="24">
        <v>989.82000700000003</v>
      </c>
      <c r="H34" s="38">
        <v>1.7</v>
      </c>
      <c r="I34" s="51">
        <f t="shared" si="15"/>
        <v>-0.14561310657401372</v>
      </c>
      <c r="J34" s="51">
        <f t="shared" si="16"/>
        <v>-9.7026841085519067E-3</v>
      </c>
      <c r="K34" s="51">
        <f t="shared" si="10"/>
        <v>-2.7832720770361141E-2</v>
      </c>
      <c r="L34" s="51">
        <f t="shared" si="4"/>
        <v>-4.9765768201418203E-2</v>
      </c>
      <c r="M34" s="51">
        <f t="shared" si="5"/>
        <v>-1.8607242162747006E-3</v>
      </c>
      <c r="N34" s="51">
        <f t="shared" si="11"/>
        <v>-7.245535441757367E-2</v>
      </c>
      <c r="O34" s="51">
        <f t="shared" si="12"/>
        <v>1.4166666666666668E-3</v>
      </c>
      <c r="P34" s="51">
        <f t="shared" si="13"/>
        <v>-0.14702977324068039</v>
      </c>
      <c r="Q34" s="51">
        <f t="shared" si="14"/>
        <v>-1.1119350775218573E-2</v>
      </c>
      <c r="R34" s="51">
        <f t="shared" si="6"/>
        <v>-2.9249387437027808E-2</v>
      </c>
      <c r="S34" s="51">
        <f t="shared" si="7"/>
        <v>-5.1182434868084867E-2</v>
      </c>
      <c r="T34" s="51">
        <f t="shared" si="8"/>
        <v>-3.2773908829413674E-3</v>
      </c>
      <c r="U34" s="51">
        <f t="shared" si="9"/>
        <v>-7.3872021084240333E-2</v>
      </c>
      <c r="AI34" s="9"/>
    </row>
    <row r="35" spans="1:39" x14ac:dyDescent="0.45">
      <c r="A35" s="23">
        <v>37438</v>
      </c>
      <c r="B35" s="37">
        <v>24.055149</v>
      </c>
      <c r="C35" s="37">
        <v>40.415275999999999</v>
      </c>
      <c r="D35" s="37">
        <v>60.102749000000003</v>
      </c>
      <c r="E35" s="37">
        <v>15.373768</v>
      </c>
      <c r="F35" s="37">
        <v>2.3527420000000001</v>
      </c>
      <c r="G35" s="24">
        <v>911.61999500000002</v>
      </c>
      <c r="H35" s="38">
        <v>1.68</v>
      </c>
      <c r="I35" s="51">
        <f t="shared" si="15"/>
        <v>-2.9184812080926159E-2</v>
      </c>
      <c r="J35" s="51">
        <f t="shared" si="16"/>
        <v>2.3007837150920807E-2</v>
      </c>
      <c r="K35" s="51">
        <f t="shared" si="10"/>
        <v>-2.7273247532314526E-3</v>
      </c>
      <c r="L35" s="51">
        <f t="shared" si="4"/>
        <v>-0.13005323255967793</v>
      </c>
      <c r="M35" s="51">
        <f t="shared" si="5"/>
        <v>-6.342833963422323E-2</v>
      </c>
      <c r="N35" s="51">
        <f t="shared" si="11"/>
        <v>-7.9004274966125276E-2</v>
      </c>
      <c r="O35" s="51">
        <f t="shared" si="12"/>
        <v>1.4E-3</v>
      </c>
      <c r="P35" s="51">
        <f t="shared" si="13"/>
        <v>-3.0584812080926158E-2</v>
      </c>
      <c r="Q35" s="51">
        <f t="shared" si="14"/>
        <v>2.1607837150920808E-2</v>
      </c>
      <c r="R35" s="51">
        <f t="shared" si="6"/>
        <v>-4.1273247532314528E-3</v>
      </c>
      <c r="S35" s="51">
        <f t="shared" si="7"/>
        <v>-0.13145323255967795</v>
      </c>
      <c r="T35" s="51">
        <f t="shared" si="8"/>
        <v>-6.4828339634223228E-2</v>
      </c>
      <c r="U35" s="51">
        <f t="shared" si="9"/>
        <v>-8.0404274966125275E-2</v>
      </c>
      <c r="Z35" s="15"/>
      <c r="AA35" s="15"/>
      <c r="AB35" s="15"/>
      <c r="AC35" s="15"/>
      <c r="AD35" s="15"/>
      <c r="AE35" s="15"/>
      <c r="AF35" s="15"/>
      <c r="AI35" s="9"/>
      <c r="AJ35" s="17"/>
    </row>
    <row r="36" spans="1:39" x14ac:dyDescent="0.45">
      <c r="A36" s="23">
        <v>37469</v>
      </c>
      <c r="B36" s="37">
        <v>24.661673</v>
      </c>
      <c r="C36" s="37">
        <v>40.132618000000001</v>
      </c>
      <c r="D36" s="37">
        <v>63.622714999999999</v>
      </c>
      <c r="E36" s="37">
        <v>14.758819000000001</v>
      </c>
      <c r="F36" s="37">
        <v>2.061096</v>
      </c>
      <c r="G36" s="24">
        <v>916.07000700000003</v>
      </c>
      <c r="H36" s="38">
        <v>1.62</v>
      </c>
      <c r="I36" s="51">
        <f t="shared" si="15"/>
        <v>2.521389495446491E-2</v>
      </c>
      <c r="J36" s="51">
        <f t="shared" si="16"/>
        <v>-6.9938406457993318E-3</v>
      </c>
      <c r="K36" s="51">
        <f t="shared" si="10"/>
        <v>5.8565807031555117E-2</v>
      </c>
      <c r="L36" s="51">
        <f t="shared" si="4"/>
        <v>-3.9999888121116434E-2</v>
      </c>
      <c r="M36" s="51">
        <f t="shared" si="5"/>
        <v>-0.12396004321765841</v>
      </c>
      <c r="N36" s="51">
        <f t="shared" si="11"/>
        <v>4.8814330800193151E-3</v>
      </c>
      <c r="O36" s="51">
        <f t="shared" si="12"/>
        <v>1.3500000000000003E-3</v>
      </c>
      <c r="P36" s="51">
        <f t="shared" si="13"/>
        <v>2.386389495446491E-2</v>
      </c>
      <c r="Q36" s="51">
        <f t="shared" si="14"/>
        <v>-8.3438406457993324E-3</v>
      </c>
      <c r="R36" s="51">
        <f t="shared" si="6"/>
        <v>5.721580703155512E-2</v>
      </c>
      <c r="S36" s="51">
        <f t="shared" si="7"/>
        <v>-4.1349888121116431E-2</v>
      </c>
      <c r="T36" s="51">
        <f t="shared" si="8"/>
        <v>-0.1253100432176584</v>
      </c>
      <c r="U36" s="51">
        <f t="shared" si="9"/>
        <v>3.5314330800193146E-3</v>
      </c>
      <c r="Z36" s="13"/>
      <c r="AA36" s="13"/>
      <c r="AB36" s="13"/>
      <c r="AC36" s="13"/>
      <c r="AD36" s="13"/>
      <c r="AI36" s="9"/>
      <c r="AJ36" s="2"/>
    </row>
    <row r="37" spans="1:39" x14ac:dyDescent="0.45">
      <c r="A37" s="23">
        <v>37500</v>
      </c>
      <c r="B37" s="37">
        <v>21.324203000000001</v>
      </c>
      <c r="C37" s="37">
        <v>35.664313999999997</v>
      </c>
      <c r="D37" s="37">
        <v>54.346806000000001</v>
      </c>
      <c r="E37" s="37">
        <v>10.969728</v>
      </c>
      <c r="F37" s="37">
        <v>2.061096</v>
      </c>
      <c r="G37" s="24">
        <v>815.28002900000001</v>
      </c>
      <c r="H37" s="38">
        <v>1.63</v>
      </c>
      <c r="I37" s="51">
        <f t="shared" si="15"/>
        <v>-0.13533023489525631</v>
      </c>
      <c r="J37" s="51">
        <f t="shared" si="16"/>
        <v>-0.11133846289320082</v>
      </c>
      <c r="K37" s="51">
        <f t="shared" si="10"/>
        <v>-0.1457955543079229</v>
      </c>
      <c r="L37" s="51">
        <f t="shared" si="4"/>
        <v>-0.2567340245855716</v>
      </c>
      <c r="M37" s="51">
        <f t="shared" si="5"/>
        <v>0</v>
      </c>
      <c r="N37" s="51">
        <f t="shared" si="11"/>
        <v>-0.11002431826151904</v>
      </c>
      <c r="O37" s="51">
        <f t="shared" si="12"/>
        <v>1.3583333333333331E-3</v>
      </c>
      <c r="P37" s="51">
        <f t="shared" si="13"/>
        <v>-0.13668856822858963</v>
      </c>
      <c r="Q37" s="51">
        <f t="shared" si="14"/>
        <v>-0.11269679622653415</v>
      </c>
      <c r="R37" s="51">
        <f t="shared" si="6"/>
        <v>-0.14715388764125623</v>
      </c>
      <c r="S37" s="51">
        <f t="shared" si="7"/>
        <v>-0.25809235791890495</v>
      </c>
      <c r="T37" s="51">
        <f t="shared" si="8"/>
        <v>-1.3583333333333331E-3</v>
      </c>
      <c r="U37" s="51">
        <f t="shared" si="9"/>
        <v>-0.11138265159485237</v>
      </c>
      <c r="V37" s="22" t="s">
        <v>56</v>
      </c>
      <c r="Z37" s="13"/>
      <c r="AA37" s="13"/>
      <c r="AB37" s="13"/>
      <c r="AC37" s="13"/>
      <c r="AD37" s="13"/>
      <c r="AI37" s="9"/>
      <c r="AJ37" s="2"/>
    </row>
    <row r="38" spans="1:39" x14ac:dyDescent="0.45">
      <c r="A38" s="23">
        <v>37530</v>
      </c>
      <c r="B38" s="37">
        <v>24.873685999999999</v>
      </c>
      <c r="C38" s="37">
        <v>41.167850000000001</v>
      </c>
      <c r="D38" s="37">
        <v>58.931271000000002</v>
      </c>
      <c r="E38" s="37">
        <v>11.249256000000001</v>
      </c>
      <c r="F38" s="37">
        <v>2.303941</v>
      </c>
      <c r="G38" s="24">
        <v>885.76000999999997</v>
      </c>
      <c r="H38" s="38">
        <v>1.58</v>
      </c>
      <c r="I38" s="51">
        <f t="shared" si="15"/>
        <v>0.16645325501731523</v>
      </c>
      <c r="J38" s="51">
        <f t="shared" si="16"/>
        <v>0.15431492667993019</v>
      </c>
      <c r="K38" s="51">
        <f t="shared" si="10"/>
        <v>8.4355739323484835E-2</v>
      </c>
      <c r="L38" s="51">
        <f t="shared" si="4"/>
        <v>2.5481762173136913E-2</v>
      </c>
      <c r="M38" s="51">
        <f t="shared" si="5"/>
        <v>0.11782323579299558</v>
      </c>
      <c r="N38" s="51">
        <f t="shared" si="11"/>
        <v>8.6448801016809851E-2</v>
      </c>
      <c r="O38" s="51">
        <f t="shared" si="12"/>
        <v>1.3166666666666667E-3</v>
      </c>
      <c r="P38" s="51">
        <f t="shared" si="13"/>
        <v>0.16513658835064857</v>
      </c>
      <c r="Q38" s="51">
        <f t="shared" si="14"/>
        <v>0.15299826001326353</v>
      </c>
      <c r="R38" s="51">
        <f t="shared" si="6"/>
        <v>8.3039072656818175E-2</v>
      </c>
      <c r="S38" s="51">
        <f t="shared" si="7"/>
        <v>2.4165095506470245E-2</v>
      </c>
      <c r="T38" s="51">
        <f t="shared" si="8"/>
        <v>0.11650656912632892</v>
      </c>
      <c r="U38" s="51">
        <f t="shared" si="9"/>
        <v>8.513213435014319E-2</v>
      </c>
      <c r="Y38" s="13" t="s">
        <v>12</v>
      </c>
      <c r="Z38" s="8" t="s">
        <v>32</v>
      </c>
      <c r="AA38" s="8" t="s">
        <v>33</v>
      </c>
      <c r="AB38" s="8" t="s">
        <v>35</v>
      </c>
      <c r="AC38" s="8" t="s">
        <v>36</v>
      </c>
      <c r="AD38" s="8" t="s">
        <v>39</v>
      </c>
      <c r="AM38" s="2"/>
    </row>
    <row r="39" spans="1:39" x14ac:dyDescent="0.45">
      <c r="A39" s="23">
        <v>37561</v>
      </c>
      <c r="B39" s="37">
        <v>26.699052999999999</v>
      </c>
      <c r="C39" s="37">
        <v>42.111590999999997</v>
      </c>
      <c r="D39" s="37">
        <v>65.019997000000004</v>
      </c>
      <c r="E39" s="37">
        <v>11.491505</v>
      </c>
      <c r="F39" s="37">
        <v>2.1862789999999999</v>
      </c>
      <c r="G39" s="24">
        <v>936.30999799999995</v>
      </c>
      <c r="H39" s="38">
        <v>1.23</v>
      </c>
      <c r="I39" s="51">
        <f t="shared" si="15"/>
        <v>7.3385464462323746E-2</v>
      </c>
      <c r="J39" s="51">
        <f t="shared" si="16"/>
        <v>2.292422363567681E-2</v>
      </c>
      <c r="K39" s="51">
        <f t="shared" si="10"/>
        <v>0.10331910200952565</v>
      </c>
      <c r="L39" s="51">
        <f t="shared" si="4"/>
        <v>2.1534668603861329E-2</v>
      </c>
      <c r="M39" s="51">
        <f t="shared" si="5"/>
        <v>-5.1069884168040813E-2</v>
      </c>
      <c r="N39" s="51">
        <f t="shared" si="11"/>
        <v>5.7069620923617892E-2</v>
      </c>
      <c r="O39" s="51">
        <f t="shared" si="12"/>
        <v>1.0250000000000001E-3</v>
      </c>
      <c r="P39" s="51">
        <f t="shared" si="13"/>
        <v>7.2360464462323748E-2</v>
      </c>
      <c r="Q39" s="51">
        <f t="shared" si="14"/>
        <v>2.1899223635676809E-2</v>
      </c>
      <c r="R39" s="51">
        <f t="shared" si="6"/>
        <v>0.10229410200952566</v>
      </c>
      <c r="S39" s="51">
        <f t="shared" si="7"/>
        <v>2.0509668603861327E-2</v>
      </c>
      <c r="T39" s="51">
        <f t="shared" si="8"/>
        <v>-5.2094884168040811E-2</v>
      </c>
      <c r="U39" s="51">
        <f t="shared" si="9"/>
        <v>5.6044620923617894E-2</v>
      </c>
      <c r="W39" s="13"/>
      <c r="Y39" s="8" t="s">
        <v>32</v>
      </c>
      <c r="Z39" s="57">
        <f>W5^2</f>
        <v>8.5050513277542764E-3</v>
      </c>
      <c r="AA39" s="57">
        <f>_xlfn.COVARIANCE.S(I5:I232, J5:J232)</f>
        <v>2.6750547838623713E-3</v>
      </c>
      <c r="AB39" s="57">
        <f>_xlfn.COVARIANCE.S(I5:I232, K5:K232)</f>
        <v>3.447401784849753E-3</v>
      </c>
      <c r="AC39" s="57">
        <f>_xlfn.COVARIANCE.S(I5:I232, L5:L232)</f>
        <v>1.5868903813627993E-3</v>
      </c>
      <c r="AD39" s="57">
        <f>_xlfn.COVARIANCE.S(I5:I232, M5:M232)</f>
        <v>2.7681348053249706E-3</v>
      </c>
      <c r="AM39" s="2"/>
    </row>
    <row r="40" spans="1:39" x14ac:dyDescent="0.45">
      <c r="A40" s="23">
        <v>37591</v>
      </c>
      <c r="B40" s="37">
        <v>24.243815999999999</v>
      </c>
      <c r="C40" s="37">
        <v>40.378483000000003</v>
      </c>
      <c r="D40" s="37">
        <v>56.141238999999999</v>
      </c>
      <c r="E40" s="37">
        <v>10.127554</v>
      </c>
      <c r="F40" s="37">
        <v>2.171144</v>
      </c>
      <c r="G40" s="24">
        <v>879.82000700000003</v>
      </c>
      <c r="H40" s="38">
        <v>1.19</v>
      </c>
      <c r="I40" s="51">
        <f t="shared" si="15"/>
        <v>-9.1959703589486907E-2</v>
      </c>
      <c r="J40" s="51">
        <f t="shared" si="16"/>
        <v>-4.1155129949851488E-2</v>
      </c>
      <c r="K40" s="51">
        <f t="shared" si="10"/>
        <v>-0.13655426652818836</v>
      </c>
      <c r="L40" s="51">
        <f t="shared" si="4"/>
        <v>-0.11869211212978636</v>
      </c>
      <c r="M40" s="51">
        <f t="shared" si="5"/>
        <v>-6.9227212080433809E-3</v>
      </c>
      <c r="N40" s="51">
        <f t="shared" si="11"/>
        <v>-6.0332572674290597E-2</v>
      </c>
      <c r="O40" s="51">
        <f t="shared" si="12"/>
        <v>9.9166666666666652E-4</v>
      </c>
      <c r="P40" s="51">
        <f t="shared" si="13"/>
        <v>-9.2951370256153576E-2</v>
      </c>
      <c r="Q40" s="51">
        <f t="shared" si="14"/>
        <v>-4.2146796616518156E-2</v>
      </c>
      <c r="R40" s="51">
        <f t="shared" si="6"/>
        <v>-0.13754593319485503</v>
      </c>
      <c r="S40" s="51">
        <f t="shared" si="7"/>
        <v>-0.11968377879645303</v>
      </c>
      <c r="T40" s="51">
        <f t="shared" si="8"/>
        <v>-7.9143878747100476E-3</v>
      </c>
      <c r="U40" s="51">
        <f t="shared" si="9"/>
        <v>-6.1324239340957265E-2</v>
      </c>
      <c r="W40" s="13"/>
      <c r="Y40" s="8" t="s">
        <v>33</v>
      </c>
      <c r="Z40" s="26">
        <f>AA39</f>
        <v>2.6750547838623713E-3</v>
      </c>
      <c r="AA40" s="57">
        <f>X5^2</f>
        <v>3.2845865366962225E-3</v>
      </c>
      <c r="AB40" s="57">
        <f>_xlfn.COVARIANCE.S(J5:J232, K5:K232)</f>
        <v>1.7782145961757817E-3</v>
      </c>
      <c r="AC40" s="57">
        <f>_xlfn.COVARIANCE.S(J5:J232, L5:L232)</f>
        <v>8.5340466775313424E-4</v>
      </c>
      <c r="AD40" s="57">
        <f>_xlfn.COVARIANCE.S(J5:J232, M5:M232)</f>
        <v>1.5536323207858973E-3</v>
      </c>
      <c r="AM40" s="2"/>
    </row>
    <row r="41" spans="1:39" x14ac:dyDescent="0.45">
      <c r="A41" s="23">
        <v>37622</v>
      </c>
      <c r="B41" s="37">
        <v>24.429880000000001</v>
      </c>
      <c r="C41" s="37">
        <v>40.787823000000003</v>
      </c>
      <c r="D41" s="37">
        <v>56.238525000000003</v>
      </c>
      <c r="E41" s="37">
        <v>8.9686769999999996</v>
      </c>
      <c r="F41" s="37">
        <v>2.2324950000000001</v>
      </c>
      <c r="G41" s="24">
        <v>855.70001200000002</v>
      </c>
      <c r="H41" s="38">
        <v>1.17</v>
      </c>
      <c r="I41" s="51">
        <f t="shared" si="15"/>
        <v>7.6746993955076892E-3</v>
      </c>
      <c r="J41" s="51">
        <f t="shared" si="16"/>
        <v>1.0137577481551308E-2</v>
      </c>
      <c r="K41" s="51">
        <f t="shared" si="10"/>
        <v>1.732879461388448E-3</v>
      </c>
      <c r="L41" s="51">
        <f t="shared" si="4"/>
        <v>-0.11442812351333798</v>
      </c>
      <c r="M41" s="51">
        <f t="shared" si="5"/>
        <v>2.825745321360551E-2</v>
      </c>
      <c r="N41" s="51">
        <f t="shared" si="11"/>
        <v>-2.7414692559952214E-2</v>
      </c>
      <c r="O41" s="51">
        <f t="shared" si="12"/>
        <v>9.7499999999999985E-4</v>
      </c>
      <c r="P41" s="51">
        <f t="shared" si="13"/>
        <v>6.699699395507689E-3</v>
      </c>
      <c r="Q41" s="51">
        <f t="shared" si="14"/>
        <v>9.1625774815513074E-3</v>
      </c>
      <c r="R41" s="51">
        <f t="shared" si="6"/>
        <v>7.578794613884481E-4</v>
      </c>
      <c r="S41" s="51">
        <f t="shared" si="7"/>
        <v>-0.11540312351333798</v>
      </c>
      <c r="T41" s="51">
        <f t="shared" si="8"/>
        <v>2.728245321360551E-2</v>
      </c>
      <c r="U41" s="51">
        <f t="shared" si="9"/>
        <v>-2.8389692559952214E-2</v>
      </c>
      <c r="W41" s="13"/>
      <c r="Y41" s="8" t="s">
        <v>35</v>
      </c>
      <c r="Z41" s="26">
        <f>AB39</f>
        <v>3.447401784849753E-3</v>
      </c>
      <c r="AA41" s="26">
        <f>AB40</f>
        <v>1.7782145961757817E-3</v>
      </c>
      <c r="AB41" s="57">
        <f>Y5^2</f>
        <v>8.4125557528141586E-3</v>
      </c>
      <c r="AC41" s="57">
        <f>_xlfn.COVARIANCE.S(K5:K232, L5:L232)</f>
        <v>1.2831735253576752E-3</v>
      </c>
      <c r="AD41" s="57">
        <f>_xlfn.COVARIANCE.S(K5:K232, M5:M232)</f>
        <v>2.0883740638563291E-3</v>
      </c>
      <c r="AM41" s="2"/>
    </row>
    <row r="42" spans="1:39" x14ac:dyDescent="0.45">
      <c r="A42" s="23">
        <v>37653</v>
      </c>
      <c r="B42" s="37">
        <v>23.089092000000001</v>
      </c>
      <c r="C42" s="37">
        <v>41.056370000000001</v>
      </c>
      <c r="D42" s="37">
        <v>57.449244999999998</v>
      </c>
      <c r="E42" s="37">
        <v>8.5718899999999998</v>
      </c>
      <c r="F42" s="37">
        <v>2.32422</v>
      </c>
      <c r="G42" s="24">
        <v>841.15002400000003</v>
      </c>
      <c r="H42" s="38">
        <v>1.17</v>
      </c>
      <c r="I42" s="51">
        <f t="shared" si="15"/>
        <v>-5.4883118541720233E-2</v>
      </c>
      <c r="J42" s="51">
        <f t="shared" si="16"/>
        <v>6.5839993470599989E-3</v>
      </c>
      <c r="K42" s="51">
        <f t="shared" si="10"/>
        <v>2.1528302884899597E-2</v>
      </c>
      <c r="L42" s="51">
        <f t="shared" si="4"/>
        <v>-4.4241419330855569E-2</v>
      </c>
      <c r="M42" s="51">
        <f t="shared" si="5"/>
        <v>4.1086318222437246E-2</v>
      </c>
      <c r="N42" s="51">
        <f t="shared" si="11"/>
        <v>-1.7003608502929368E-2</v>
      </c>
      <c r="O42" s="51">
        <f t="shared" si="12"/>
        <v>9.7499999999999985E-4</v>
      </c>
      <c r="P42" s="51">
        <f t="shared" si="13"/>
        <v>-5.5858118541720229E-2</v>
      </c>
      <c r="Q42" s="51">
        <f t="shared" si="14"/>
        <v>5.6089993470599987E-3</v>
      </c>
      <c r="R42" s="51">
        <f t="shared" si="6"/>
        <v>2.0553302884899597E-2</v>
      </c>
      <c r="S42" s="51">
        <f t="shared" si="7"/>
        <v>-4.5216419330855566E-2</v>
      </c>
      <c r="T42" s="51">
        <f t="shared" si="8"/>
        <v>4.0111318222437249E-2</v>
      </c>
      <c r="U42" s="51">
        <f t="shared" si="9"/>
        <v>-1.7978608502929368E-2</v>
      </c>
      <c r="W42" s="13"/>
      <c r="Y42" s="8" t="s">
        <v>36</v>
      </c>
      <c r="Z42" s="26">
        <f>AC39</f>
        <v>1.5868903813627993E-3</v>
      </c>
      <c r="AA42" s="26">
        <f>AC40</f>
        <v>8.5340466775313424E-4</v>
      </c>
      <c r="AB42" s="26">
        <f>AC41</f>
        <v>1.2831735253576752E-3</v>
      </c>
      <c r="AC42" s="57">
        <f>Z5^2</f>
        <v>3.1735360931701641E-3</v>
      </c>
      <c r="AD42" s="57">
        <f>_xlfn.COVARIANCE.S(L5:L232, M5:M232)</f>
        <v>1.6061251264452849E-3</v>
      </c>
      <c r="AM42" s="2"/>
    </row>
    <row r="43" spans="1:39" x14ac:dyDescent="0.45">
      <c r="A43" s="23">
        <v>37681</v>
      </c>
      <c r="B43" s="37">
        <v>22.848436</v>
      </c>
      <c r="C43" s="37">
        <v>43.031055000000002</v>
      </c>
      <c r="D43" s="37">
        <v>56.316025000000003</v>
      </c>
      <c r="E43" s="37">
        <v>9.1072419999999994</v>
      </c>
      <c r="F43" s="37">
        <v>2.5773429999999999</v>
      </c>
      <c r="G43" s="24">
        <v>848.17999299999997</v>
      </c>
      <c r="H43" s="38">
        <v>1.1299999999999999</v>
      </c>
      <c r="I43" s="51">
        <f t="shared" si="15"/>
        <v>-1.0422930446983392E-2</v>
      </c>
      <c r="J43" s="51">
        <f t="shared" si="16"/>
        <v>4.8096921379069846E-2</v>
      </c>
      <c r="K43" s="51">
        <f t="shared" si="10"/>
        <v>-1.9725585601690576E-2</v>
      </c>
      <c r="L43" s="51">
        <f t="shared" si="4"/>
        <v>6.2454371206350112E-2</v>
      </c>
      <c r="M43" s="51">
        <f t="shared" si="5"/>
        <v>0.108906643949368</v>
      </c>
      <c r="N43" s="51">
        <f t="shared" si="11"/>
        <v>8.3575685661514409E-3</v>
      </c>
      <c r="O43" s="51">
        <f t="shared" si="12"/>
        <v>9.4166666666666661E-4</v>
      </c>
      <c r="P43" s="51">
        <f t="shared" si="13"/>
        <v>-1.1364597113650059E-2</v>
      </c>
      <c r="Q43" s="51">
        <f t="shared" si="14"/>
        <v>4.7155254712403179E-2</v>
      </c>
      <c r="R43" s="51">
        <f t="shared" si="6"/>
        <v>-2.0667252268357243E-2</v>
      </c>
      <c r="S43" s="51">
        <f t="shared" si="7"/>
        <v>6.1512704539683445E-2</v>
      </c>
      <c r="T43" s="51">
        <f t="shared" si="8"/>
        <v>0.10796497728270134</v>
      </c>
      <c r="U43" s="51">
        <f t="shared" si="9"/>
        <v>7.4159018994847739E-3</v>
      </c>
      <c r="W43" s="13"/>
      <c r="Y43" s="8" t="s">
        <v>39</v>
      </c>
      <c r="Z43" s="26">
        <f>AD39</f>
        <v>2.7681348053249706E-3</v>
      </c>
      <c r="AA43" s="26">
        <f>AD40</f>
        <v>1.5536323207858973E-3</v>
      </c>
      <c r="AB43" s="26">
        <f>AD41</f>
        <v>2.0883740638563291E-3</v>
      </c>
      <c r="AC43" s="26">
        <f>AD42</f>
        <v>1.6061251264452849E-3</v>
      </c>
      <c r="AD43" s="57">
        <f>AA5^2</f>
        <v>5.8501122989535479E-3</v>
      </c>
      <c r="AM43" s="2"/>
    </row>
    <row r="44" spans="1:39" x14ac:dyDescent="0.45">
      <c r="A44" s="23">
        <v>37712</v>
      </c>
      <c r="B44" s="37">
        <v>26.031948</v>
      </c>
      <c r="C44" s="37">
        <v>41.710639999999998</v>
      </c>
      <c r="D44" s="37">
        <v>62.784694999999999</v>
      </c>
      <c r="E44" s="37">
        <v>10.769973999999999</v>
      </c>
      <c r="F44" s="37">
        <v>2.747001</v>
      </c>
      <c r="G44" s="24">
        <v>916.919983</v>
      </c>
      <c r="H44" s="38">
        <v>1.1299999999999999</v>
      </c>
      <c r="I44" s="51">
        <f t="shared" si="15"/>
        <v>0.13933172493732182</v>
      </c>
      <c r="J44" s="51">
        <f t="shared" si="16"/>
        <v>-3.0685164470171666E-2</v>
      </c>
      <c r="K44" s="51">
        <f t="shared" si="10"/>
        <v>0.1148637532567327</v>
      </c>
      <c r="L44" s="51">
        <f t="shared" si="4"/>
        <v>0.18257250658322244</v>
      </c>
      <c r="M44" s="51">
        <f t="shared" si="5"/>
        <v>6.5826706030202464E-2</v>
      </c>
      <c r="N44" s="51">
        <f t="shared" si="11"/>
        <v>8.1044106872726118E-2</v>
      </c>
      <c r="O44" s="51">
        <f t="shared" si="12"/>
        <v>9.4166666666666661E-4</v>
      </c>
      <c r="P44" s="51">
        <f t="shared" si="13"/>
        <v>0.13839005827065515</v>
      </c>
      <c r="Q44" s="51">
        <f t="shared" si="14"/>
        <v>-3.1626831136838333E-2</v>
      </c>
      <c r="R44" s="51">
        <f t="shared" si="6"/>
        <v>0.11392208659006604</v>
      </c>
      <c r="S44" s="51">
        <f t="shared" si="7"/>
        <v>0.18163083991655576</v>
      </c>
      <c r="T44" s="51">
        <f t="shared" si="8"/>
        <v>6.4885039363535804E-2</v>
      </c>
      <c r="U44" s="51">
        <f t="shared" si="9"/>
        <v>8.0102440206059458E-2</v>
      </c>
      <c r="W44" s="13"/>
      <c r="AM44" s="2"/>
    </row>
    <row r="45" spans="1:39" x14ac:dyDescent="0.45">
      <c r="A45" s="23">
        <v>37742</v>
      </c>
      <c r="B45" s="37">
        <v>28.722853000000001</v>
      </c>
      <c r="C45" s="37">
        <v>41.852947</v>
      </c>
      <c r="D45" s="37">
        <v>67.521834999999996</v>
      </c>
      <c r="E45" s="37">
        <v>11.796583</v>
      </c>
      <c r="F45" s="37">
        <v>2.8732389999999999</v>
      </c>
      <c r="G45" s="24">
        <v>963.59002699999996</v>
      </c>
      <c r="H45" s="38">
        <v>1.07</v>
      </c>
      <c r="I45" s="51">
        <f t="shared" si="15"/>
        <v>0.10336932910283925</v>
      </c>
      <c r="J45" s="51">
        <f t="shared" si="16"/>
        <v>3.4117673572020557E-3</v>
      </c>
      <c r="K45" s="51">
        <f t="shared" si="10"/>
        <v>7.5450553673948706E-2</v>
      </c>
      <c r="L45" s="51">
        <f t="shared" si="4"/>
        <v>9.5321400033091974E-2</v>
      </c>
      <c r="M45" s="51">
        <f t="shared" si="5"/>
        <v>4.5954843118003907E-2</v>
      </c>
      <c r="N45" s="51">
        <f t="shared" si="11"/>
        <v>5.0898709664177977E-2</v>
      </c>
      <c r="O45" s="51">
        <f t="shared" si="12"/>
        <v>8.916666666666668E-4</v>
      </c>
      <c r="P45" s="51">
        <f t="shared" si="13"/>
        <v>0.10247766243617258</v>
      </c>
      <c r="Q45" s="51">
        <f t="shared" si="14"/>
        <v>2.5201006905353888E-3</v>
      </c>
      <c r="R45" s="51">
        <f t="shared" si="6"/>
        <v>7.455888700728204E-2</v>
      </c>
      <c r="S45" s="51">
        <f t="shared" si="7"/>
        <v>9.4429733366425309E-2</v>
      </c>
      <c r="T45" s="51">
        <f t="shared" si="8"/>
        <v>4.5063176451337242E-2</v>
      </c>
      <c r="U45" s="51">
        <f t="shared" si="9"/>
        <v>5.0007042997511311E-2</v>
      </c>
      <c r="Y45" s="21"/>
      <c r="Z45" s="21"/>
      <c r="AA45" s="21"/>
      <c r="AB45" s="21"/>
      <c r="AC45" s="21"/>
      <c r="AD45" s="21"/>
      <c r="AM45" s="2"/>
    </row>
    <row r="46" spans="1:39" x14ac:dyDescent="0.45">
      <c r="A46" s="23">
        <v>37773</v>
      </c>
      <c r="B46" s="37">
        <v>28.826279</v>
      </c>
      <c r="C46" s="37">
        <v>43.139977000000002</v>
      </c>
      <c r="D46" s="37">
        <v>69.385909999999996</v>
      </c>
      <c r="E46" s="37">
        <v>13.893893</v>
      </c>
      <c r="F46" s="37">
        <v>2.7449460000000001</v>
      </c>
      <c r="G46" s="24">
        <v>974.5</v>
      </c>
      <c r="H46" s="38">
        <v>0.92</v>
      </c>
      <c r="I46" s="51">
        <f t="shared" si="15"/>
        <v>3.6008261435589439E-3</v>
      </c>
      <c r="J46" s="51">
        <f t="shared" si="16"/>
        <v>3.0751239572209821E-2</v>
      </c>
      <c r="K46" s="51">
        <f t="shared" si="10"/>
        <v>2.7606995574098292E-2</v>
      </c>
      <c r="L46" s="51">
        <f t="shared" si="4"/>
        <v>0.17778961924821801</v>
      </c>
      <c r="M46" s="51">
        <f t="shared" si="5"/>
        <v>-4.4651001883240449E-2</v>
      </c>
      <c r="N46" s="51">
        <f t="shared" si="11"/>
        <v>1.1322214525161467E-2</v>
      </c>
      <c r="O46" s="51">
        <f t="shared" si="12"/>
        <v>7.6666666666666669E-4</v>
      </c>
      <c r="P46" s="51">
        <f t="shared" si="13"/>
        <v>2.8341594768922771E-3</v>
      </c>
      <c r="Q46" s="51">
        <f t="shared" si="14"/>
        <v>2.9984572905543155E-2</v>
      </c>
      <c r="R46" s="51">
        <f t="shared" si="6"/>
        <v>2.6840328907431626E-2</v>
      </c>
      <c r="S46" s="51">
        <f t="shared" si="7"/>
        <v>0.17702295258155135</v>
      </c>
      <c r="T46" s="51">
        <f t="shared" si="8"/>
        <v>-4.5417668549907114E-2</v>
      </c>
      <c r="U46" s="51">
        <f t="shared" si="9"/>
        <v>1.05555478584948E-2</v>
      </c>
      <c r="W46" s="64"/>
      <c r="X46" s="64"/>
      <c r="Y46" s="65"/>
      <c r="Z46" s="66" t="s">
        <v>98</v>
      </c>
      <c r="AA46" s="66" t="s">
        <v>99</v>
      </c>
      <c r="AB46" s="66" t="s">
        <v>100</v>
      </c>
      <c r="AC46" s="66" t="s">
        <v>101</v>
      </c>
      <c r="AD46" s="66" t="s">
        <v>102</v>
      </c>
      <c r="AE46" s="21"/>
    </row>
    <row r="47" spans="1:39" x14ac:dyDescent="0.45">
      <c r="A47" s="23">
        <v>37803</v>
      </c>
      <c r="B47" s="37">
        <v>30.453372999999999</v>
      </c>
      <c r="C47" s="37">
        <v>46.892735000000002</v>
      </c>
      <c r="D47" s="37">
        <v>72.194519</v>
      </c>
      <c r="E47" s="37">
        <v>14.492222999999999</v>
      </c>
      <c r="F47" s="37">
        <v>2.709419</v>
      </c>
      <c r="G47" s="24">
        <v>990.30999799999995</v>
      </c>
      <c r="H47" s="38">
        <v>0.9</v>
      </c>
      <c r="I47" s="51">
        <f t="shared" si="15"/>
        <v>5.6444815510180879E-2</v>
      </c>
      <c r="J47" s="51">
        <f t="shared" si="16"/>
        <v>8.6990264273900664E-2</v>
      </c>
      <c r="K47" s="51">
        <f t="shared" si="10"/>
        <v>4.0478088418815839E-2</v>
      </c>
      <c r="L47" s="51">
        <f t="shared" si="4"/>
        <v>4.3064244125098572E-2</v>
      </c>
      <c r="M47" s="51">
        <f t="shared" si="5"/>
        <v>-1.2942695411858773E-2</v>
      </c>
      <c r="N47" s="51">
        <f t="shared" si="11"/>
        <v>1.6223702411493068E-2</v>
      </c>
      <c r="O47" s="51">
        <f t="shared" si="12"/>
        <v>7.5000000000000012E-4</v>
      </c>
      <c r="P47" s="51">
        <f t="shared" si="13"/>
        <v>5.5694815510180878E-2</v>
      </c>
      <c r="Q47" s="51">
        <f t="shared" si="14"/>
        <v>8.6240264273900663E-2</v>
      </c>
      <c r="R47" s="51">
        <f t="shared" si="6"/>
        <v>3.9728088418815838E-2</v>
      </c>
      <c r="S47" s="51">
        <f t="shared" si="7"/>
        <v>4.2314244125098571E-2</v>
      </c>
      <c r="T47" s="51">
        <f t="shared" si="8"/>
        <v>-1.3692695411858774E-2</v>
      </c>
      <c r="U47" s="51">
        <f t="shared" si="9"/>
        <v>1.5473702411493068E-2</v>
      </c>
      <c r="W47" s="67"/>
      <c r="X47" s="67"/>
      <c r="Y47" s="55" t="s">
        <v>104</v>
      </c>
      <c r="Z47" s="55">
        <v>-0.1742033720809649</v>
      </c>
      <c r="AA47" s="55">
        <v>0.36437396390900501</v>
      </c>
      <c r="AB47" s="55">
        <v>-3.5044815684521814E-2</v>
      </c>
      <c r="AC47" s="55">
        <v>0.30309534147750716</v>
      </c>
      <c r="AD47" s="55">
        <v>0.5417788617834437</v>
      </c>
      <c r="AE47" s="67"/>
    </row>
    <row r="48" spans="1:39" x14ac:dyDescent="0.45">
      <c r="A48" s="23">
        <v>37834</v>
      </c>
      <c r="B48" s="37">
        <v>31.145222</v>
      </c>
      <c r="C48" s="37">
        <v>47.651980999999999</v>
      </c>
      <c r="D48" s="37">
        <v>73.528198000000003</v>
      </c>
      <c r="E48" s="37">
        <v>14.120628</v>
      </c>
      <c r="F48" s="37">
        <v>2.9838170000000002</v>
      </c>
      <c r="G48" s="24">
        <v>1008.01001</v>
      </c>
      <c r="H48" s="38">
        <v>0.95</v>
      </c>
      <c r="I48" s="51">
        <f t="shared" si="15"/>
        <v>2.2718304471560646E-2</v>
      </c>
      <c r="J48" s="51">
        <f t="shared" si="16"/>
        <v>1.6191122142907632E-2</v>
      </c>
      <c r="K48" s="51">
        <f t="shared" si="10"/>
        <v>1.8473410703103488E-2</v>
      </c>
      <c r="L48" s="51">
        <f t="shared" si="4"/>
        <v>-2.5640993793705769E-2</v>
      </c>
      <c r="M48" s="51">
        <f t="shared" si="5"/>
        <v>0.10127558712772</v>
      </c>
      <c r="N48" s="51">
        <f t="shared" si="11"/>
        <v>1.7873203376464364E-2</v>
      </c>
      <c r="O48" s="51">
        <f t="shared" si="12"/>
        <v>7.9166666666666665E-4</v>
      </c>
      <c r="P48" s="51">
        <f t="shared" si="13"/>
        <v>2.192663780489398E-2</v>
      </c>
      <c r="Q48" s="51">
        <f t="shared" si="14"/>
        <v>1.5399455476240966E-2</v>
      </c>
      <c r="R48" s="51">
        <f t="shared" si="6"/>
        <v>1.7681744036436822E-2</v>
      </c>
      <c r="S48" s="51">
        <f t="shared" si="7"/>
        <v>-2.6432660460372435E-2</v>
      </c>
      <c r="T48" s="51">
        <f t="shared" si="8"/>
        <v>0.10048392046105334</v>
      </c>
      <c r="U48" s="51">
        <f t="shared" si="9"/>
        <v>1.7081536709797698E-2</v>
      </c>
      <c r="W48" s="15" t="s">
        <v>98</v>
      </c>
      <c r="X48" s="67">
        <f>Z47</f>
        <v>-0.1742033720809649</v>
      </c>
      <c r="Y48" s="68" t="s">
        <v>32</v>
      </c>
      <c r="Z48" s="55">
        <f>$X48*Z$47*Z39</f>
        <v>2.5810121788529965E-4</v>
      </c>
      <c r="AA48" s="55">
        <f>$X48*AA$47*AA39</f>
        <v>-1.6979956575579927E-4</v>
      </c>
      <c r="AB48" s="55">
        <f t="shared" ref="AB48:AC48" si="19">$X48*AB$47*AB39</f>
        <v>2.1046129569590457E-5</v>
      </c>
      <c r="AC48" s="55">
        <f t="shared" si="19"/>
        <v>-8.3788177989428404E-5</v>
      </c>
      <c r="AD48" s="55">
        <f>$X48*AD$47*AD39</f>
        <v>-2.6125574534373579E-4</v>
      </c>
      <c r="AE48" s="67"/>
    </row>
    <row r="49" spans="1:31" x14ac:dyDescent="0.45">
      <c r="A49" s="23">
        <v>37865</v>
      </c>
      <c r="B49" s="37">
        <v>31.152142999999999</v>
      </c>
      <c r="C49" s="37">
        <v>46.629821999999997</v>
      </c>
      <c r="D49" s="37">
        <v>69.714271999999994</v>
      </c>
      <c r="E49" s="37">
        <v>14.826034999999999</v>
      </c>
      <c r="F49" s="37">
        <v>3.1849020000000001</v>
      </c>
      <c r="G49" s="24">
        <v>995.96997099999999</v>
      </c>
      <c r="H49" s="38">
        <v>0.94</v>
      </c>
      <c r="I49" s="51">
        <f t="shared" si="15"/>
        <v>2.2221707072755947E-4</v>
      </c>
      <c r="J49" s="51">
        <f t="shared" si="16"/>
        <v>-2.1450503810114485E-2</v>
      </c>
      <c r="K49" s="51">
        <f t="shared" si="10"/>
        <v>-5.1870249832588144E-2</v>
      </c>
      <c r="L49" s="51">
        <f t="shared" si="4"/>
        <v>4.9955781003507616E-2</v>
      </c>
      <c r="M49" s="51">
        <f t="shared" si="5"/>
        <v>6.7391867530750105E-2</v>
      </c>
      <c r="N49" s="51">
        <f t="shared" si="11"/>
        <v>-1.194436452074521E-2</v>
      </c>
      <c r="O49" s="51">
        <f t="shared" si="12"/>
        <v>7.8333333333333326E-4</v>
      </c>
      <c r="P49" s="51">
        <f t="shared" si="13"/>
        <v>-5.6111626260577378E-4</v>
      </c>
      <c r="Q49" s="51">
        <f t="shared" si="14"/>
        <v>-2.2233837143447819E-2</v>
      </c>
      <c r="R49" s="51">
        <f t="shared" si="6"/>
        <v>-5.2653583165921475E-2</v>
      </c>
      <c r="S49" s="51">
        <f t="shared" si="7"/>
        <v>4.9172447670174285E-2</v>
      </c>
      <c r="T49" s="51">
        <f t="shared" si="8"/>
        <v>6.6608534197416774E-2</v>
      </c>
      <c r="U49" s="51">
        <f t="shared" si="9"/>
        <v>-1.2727697854078544E-2</v>
      </c>
      <c r="W49" s="15" t="s">
        <v>99</v>
      </c>
      <c r="X49" s="67">
        <f>AA47</f>
        <v>0.36437396390900501</v>
      </c>
      <c r="Y49" s="68" t="s">
        <v>33</v>
      </c>
      <c r="Z49" s="55">
        <f>AA48</f>
        <v>-1.6979956575579927E-4</v>
      </c>
      <c r="AA49" s="55">
        <f>$X49*AA$47*AA40</f>
        <v>4.3608925175775258E-4</v>
      </c>
      <c r="AB49" s="55">
        <f t="shared" ref="AB49:AB50" si="20">$X49*AB$47*AB40</f>
        <v>-2.2706766193210741E-5</v>
      </c>
      <c r="AC49" s="55">
        <f t="shared" ref="AC49:AD49" si="21">$X49*AC$47*AC40</f>
        <v>9.4250055044386259E-5</v>
      </c>
      <c r="AD49" s="55">
        <f t="shared" si="21"/>
        <v>3.0670272956781464E-4</v>
      </c>
      <c r="AE49" s="67"/>
    </row>
    <row r="50" spans="1:31" x14ac:dyDescent="0.45">
      <c r="A50" s="23">
        <v>37895</v>
      </c>
      <c r="B50" s="37">
        <v>32.444949999999999</v>
      </c>
      <c r="C50" s="37">
        <v>53.245913999999999</v>
      </c>
      <c r="D50" s="37">
        <v>78.023467999999994</v>
      </c>
      <c r="E50" s="37">
        <v>15.745576</v>
      </c>
      <c r="F50" s="37">
        <v>3.4152450000000001</v>
      </c>
      <c r="G50" s="24">
        <v>1050.709961</v>
      </c>
      <c r="H50" s="38">
        <v>0.92</v>
      </c>
      <c r="I50" s="51">
        <f t="shared" si="15"/>
        <v>4.1499777398941617E-2</v>
      </c>
      <c r="J50" s="51">
        <f t="shared" si="16"/>
        <v>0.14188542259500792</v>
      </c>
      <c r="K50" s="51">
        <f t="shared" si="10"/>
        <v>0.11918931033232338</v>
      </c>
      <c r="L50" s="51">
        <f t="shared" si="4"/>
        <v>6.2022044329451687E-2</v>
      </c>
      <c r="M50" s="51">
        <f t="shared" si="5"/>
        <v>7.2323418428573261E-2</v>
      </c>
      <c r="N50" s="51">
        <f t="shared" si="11"/>
        <v>5.496148638401066E-2</v>
      </c>
      <c r="O50" s="51">
        <f t="shared" si="12"/>
        <v>7.6666666666666669E-4</v>
      </c>
      <c r="P50" s="51">
        <f t="shared" si="13"/>
        <v>4.0733110732274952E-2</v>
      </c>
      <c r="Q50" s="51">
        <f t="shared" si="14"/>
        <v>0.14111875592834125</v>
      </c>
      <c r="R50" s="51">
        <f t="shared" si="6"/>
        <v>0.11842264366565672</v>
      </c>
      <c r="S50" s="51">
        <f t="shared" si="7"/>
        <v>6.1255377662785021E-2</v>
      </c>
      <c r="T50" s="51">
        <f t="shared" si="8"/>
        <v>7.1556751761906595E-2</v>
      </c>
      <c r="U50" s="51">
        <f t="shared" si="9"/>
        <v>5.4194819717343995E-2</v>
      </c>
      <c r="W50" s="15" t="s">
        <v>100</v>
      </c>
      <c r="X50" s="67">
        <f>AB47</f>
        <v>-3.5044815684521814E-2</v>
      </c>
      <c r="Y50" s="68" t="s">
        <v>35</v>
      </c>
      <c r="Z50" s="55">
        <f>AB48</f>
        <v>2.1046129569590457E-5</v>
      </c>
      <c r="AA50" s="55">
        <f>AB49</f>
        <v>-2.2706766193210741E-5</v>
      </c>
      <c r="AB50" s="55">
        <f t="shared" si="20"/>
        <v>1.0331788704482576E-5</v>
      </c>
      <c r="AC50" s="55">
        <f>$X50*AC$47*AC41</f>
        <v>-1.3629767016116393E-5</v>
      </c>
      <c r="AD50" s="55">
        <f t="shared" ref="AD50" si="22">$X50*AD$47*AD41</f>
        <v>-3.9650998435505823E-5</v>
      </c>
      <c r="AE50" s="67"/>
    </row>
    <row r="51" spans="1:31" x14ac:dyDescent="0.45">
      <c r="A51" s="23">
        <v>37926</v>
      </c>
      <c r="B51" s="37">
        <v>31.681847000000001</v>
      </c>
      <c r="C51" s="37">
        <v>53.360672000000001</v>
      </c>
      <c r="D51" s="37">
        <v>80.066390999999996</v>
      </c>
      <c r="E51" s="37">
        <v>16.142365000000002</v>
      </c>
      <c r="F51" s="37">
        <v>3.5942940000000001</v>
      </c>
      <c r="G51" s="24">
        <v>1058.1999510000001</v>
      </c>
      <c r="H51" s="38">
        <v>0.93</v>
      </c>
      <c r="I51" s="51">
        <f t="shared" si="15"/>
        <v>-2.3519931453122811E-2</v>
      </c>
      <c r="J51" s="51">
        <f t="shared" si="16"/>
        <v>2.1552451893305236E-3</v>
      </c>
      <c r="K51" s="51">
        <f t="shared" si="10"/>
        <v>2.6183442653433531E-2</v>
      </c>
      <c r="L51" s="51">
        <f t="shared" si="4"/>
        <v>2.520003078960098E-2</v>
      </c>
      <c r="M51" s="51">
        <f t="shared" si="5"/>
        <v>5.2426399862967266E-2</v>
      </c>
      <c r="N51" s="51">
        <f t="shared" si="11"/>
        <v>7.1285038478854368E-3</v>
      </c>
      <c r="O51" s="51">
        <f t="shared" si="12"/>
        <v>7.7500000000000008E-4</v>
      </c>
      <c r="P51" s="51">
        <f t="shared" si="13"/>
        <v>-2.4294931453122812E-2</v>
      </c>
      <c r="Q51" s="51">
        <f t="shared" si="14"/>
        <v>1.3802451893305235E-3</v>
      </c>
      <c r="R51" s="51">
        <f t="shared" si="6"/>
        <v>2.5408442653433529E-2</v>
      </c>
      <c r="S51" s="51">
        <f t="shared" si="7"/>
        <v>2.4425030789600979E-2</v>
      </c>
      <c r="T51" s="51">
        <f t="shared" si="8"/>
        <v>5.1651399862967268E-2</v>
      </c>
      <c r="U51" s="51">
        <f t="shared" si="9"/>
        <v>6.3535038478854371E-3</v>
      </c>
      <c r="W51" s="15" t="s">
        <v>101</v>
      </c>
      <c r="X51" s="67">
        <f>AC47</f>
        <v>0.30309534147750716</v>
      </c>
      <c r="Y51" s="68" t="s">
        <v>36</v>
      </c>
      <c r="Z51" s="55">
        <f>AC48</f>
        <v>-8.3788177989428404E-5</v>
      </c>
      <c r="AA51" s="55">
        <f>AC49</f>
        <v>9.4250055044386259E-5</v>
      </c>
      <c r="AB51" s="55">
        <f>AC50</f>
        <v>-1.3629767016116393E-5</v>
      </c>
      <c r="AC51" s="55">
        <f>$X51*AC$47*AC42</f>
        <v>2.9154256121504156E-4</v>
      </c>
      <c r="AD51" s="55">
        <f>$X51*AD$47*AD42</f>
        <v>2.6374284957758414E-4</v>
      </c>
      <c r="AE51" s="67"/>
    </row>
    <row r="52" spans="1:31" x14ac:dyDescent="0.45">
      <c r="A52" s="23">
        <v>37956</v>
      </c>
      <c r="B52" s="37">
        <v>33.428458999999997</v>
      </c>
      <c r="C52" s="37">
        <v>57.650986000000003</v>
      </c>
      <c r="D52" s="37">
        <v>82.274673000000007</v>
      </c>
      <c r="E52" s="37">
        <v>15.881909</v>
      </c>
      <c r="F52" s="37">
        <v>3.658963</v>
      </c>
      <c r="G52" s="24">
        <v>1111.920044</v>
      </c>
      <c r="H52" s="38">
        <v>0.9</v>
      </c>
      <c r="I52" s="51">
        <f t="shared" si="15"/>
        <v>5.5129740384138426E-2</v>
      </c>
      <c r="J52" s="51">
        <f t="shared" si="16"/>
        <v>8.0402173345943018E-2</v>
      </c>
      <c r="K52" s="51">
        <f t="shared" si="10"/>
        <v>2.7580636174796558E-2</v>
      </c>
      <c r="L52" s="51">
        <f t="shared" si="4"/>
        <v>-1.6134934379194221E-2</v>
      </c>
      <c r="M52" s="51">
        <f t="shared" si="5"/>
        <v>1.7992128634997551E-2</v>
      </c>
      <c r="N52" s="51">
        <f t="shared" si="11"/>
        <v>5.0765541001239312E-2</v>
      </c>
      <c r="O52" s="51">
        <f t="shared" si="12"/>
        <v>7.5000000000000012E-4</v>
      </c>
      <c r="P52" s="51">
        <f t="shared" si="13"/>
        <v>5.4379740384138425E-2</v>
      </c>
      <c r="Q52" s="51">
        <f t="shared" si="14"/>
        <v>7.9652173345943017E-2</v>
      </c>
      <c r="R52" s="51">
        <f t="shared" si="6"/>
        <v>2.6830636174796557E-2</v>
      </c>
      <c r="S52" s="51">
        <f t="shared" si="7"/>
        <v>-1.6884934379194222E-2</v>
      </c>
      <c r="T52" s="51">
        <f t="shared" si="8"/>
        <v>1.724212863499755E-2</v>
      </c>
      <c r="U52" s="51">
        <f t="shared" si="9"/>
        <v>5.0015541001239311E-2</v>
      </c>
      <c r="W52" s="15" t="s">
        <v>102</v>
      </c>
      <c r="X52" s="67">
        <f>AD47</f>
        <v>0.5417788617834437</v>
      </c>
      <c r="Y52" s="68" t="s">
        <v>39</v>
      </c>
      <c r="Z52" s="55">
        <f>AD48</f>
        <v>-2.6125574534373579E-4</v>
      </c>
      <c r="AA52" s="55">
        <f>AD49</f>
        <v>3.0670272956781464E-4</v>
      </c>
      <c r="AB52" s="55">
        <f>AD50</f>
        <v>-3.9650998435505823E-5</v>
      </c>
      <c r="AC52" s="55">
        <f>AD51</f>
        <v>2.6374284957758414E-4</v>
      </c>
      <c r="AD52" s="55">
        <f>$X52*AD$47*AD43</f>
        <v>1.717150322666548E-3</v>
      </c>
      <c r="AE52" s="67"/>
    </row>
    <row r="53" spans="1:31" x14ac:dyDescent="0.45">
      <c r="A53" s="23">
        <v>37987</v>
      </c>
      <c r="B53" s="37">
        <v>36.015396000000003</v>
      </c>
      <c r="C53" s="37">
        <v>53.623610999999997</v>
      </c>
      <c r="D53" s="37">
        <v>82.958022999999997</v>
      </c>
      <c r="E53" s="37">
        <v>16.463964000000001</v>
      </c>
      <c r="F53" s="37">
        <v>3.818473</v>
      </c>
      <c r="G53" s="24">
        <v>1131.130005</v>
      </c>
      <c r="H53" s="38">
        <v>0.88</v>
      </c>
      <c r="I53" s="51">
        <f t="shared" si="15"/>
        <v>7.7387264546056489E-2</v>
      </c>
      <c r="J53" s="51">
        <f t="shared" si="16"/>
        <v>-6.985786851936937E-2</v>
      </c>
      <c r="K53" s="51">
        <f t="shared" si="10"/>
        <v>8.3057151743404223E-3</v>
      </c>
      <c r="L53" s="51">
        <f t="shared" si="4"/>
        <v>3.6648931812919949E-2</v>
      </c>
      <c r="M53" s="51">
        <f t="shared" si="5"/>
        <v>4.3594318936813536E-2</v>
      </c>
      <c r="N53" s="51">
        <f t="shared" si="11"/>
        <v>1.7276387006114557E-2</v>
      </c>
      <c r="O53" s="51">
        <f t="shared" si="12"/>
        <v>7.3333333333333334E-4</v>
      </c>
      <c r="P53" s="51">
        <f t="shared" si="13"/>
        <v>7.6653931212723153E-2</v>
      </c>
      <c r="Q53" s="51">
        <f t="shared" si="14"/>
        <v>-7.0591201852702706E-2</v>
      </c>
      <c r="R53" s="51">
        <f t="shared" si="6"/>
        <v>7.572381841007089E-3</v>
      </c>
      <c r="S53" s="51">
        <f t="shared" si="7"/>
        <v>3.5915598479586613E-2</v>
      </c>
      <c r="T53" s="51">
        <f t="shared" si="8"/>
        <v>4.2860985603480201E-2</v>
      </c>
      <c r="U53" s="51">
        <f t="shared" si="9"/>
        <v>1.6543053672781225E-2</v>
      </c>
      <c r="W53" s="15" t="s">
        <v>103</v>
      </c>
      <c r="X53" s="67">
        <f>SUM(X48:X52)</f>
        <v>0.99999997940446916</v>
      </c>
      <c r="Y53" s="69"/>
      <c r="Z53" s="59"/>
      <c r="AA53" s="56"/>
      <c r="AB53" s="56"/>
      <c r="AC53" s="56"/>
      <c r="AD53" s="56"/>
      <c r="AE53" s="67"/>
    </row>
    <row r="54" spans="1:31" x14ac:dyDescent="0.45">
      <c r="A54" s="23">
        <v>38018</v>
      </c>
      <c r="B54" s="37">
        <v>37.113112999999998</v>
      </c>
      <c r="C54" s="37">
        <v>52.898150999999999</v>
      </c>
      <c r="D54" s="37">
        <v>88.444282999999999</v>
      </c>
      <c r="E54" s="37">
        <v>18.101400000000002</v>
      </c>
      <c r="F54" s="37">
        <v>4.0152609999999997</v>
      </c>
      <c r="G54" s="24">
        <v>1144.9399410000001</v>
      </c>
      <c r="H54" s="38">
        <v>0.93</v>
      </c>
      <c r="I54" s="51">
        <f t="shared" si="15"/>
        <v>3.0479103992081535E-2</v>
      </c>
      <c r="J54" s="51">
        <f t="shared" si="16"/>
        <v>-1.3528742031192142E-2</v>
      </c>
      <c r="K54" s="51">
        <f t="shared" si="10"/>
        <v>6.6132964619949997E-2</v>
      </c>
      <c r="L54" s="51">
        <f t="shared" si="4"/>
        <v>9.9455756827456776E-2</v>
      </c>
      <c r="M54" s="51">
        <f t="shared" si="5"/>
        <v>5.1535784068657664E-2</v>
      </c>
      <c r="N54" s="51">
        <f t="shared" si="11"/>
        <v>1.2208973273589496E-2</v>
      </c>
      <c r="O54" s="51">
        <f t="shared" si="12"/>
        <v>7.7500000000000008E-4</v>
      </c>
      <c r="P54" s="51">
        <f t="shared" si="13"/>
        <v>2.9704103992081534E-2</v>
      </c>
      <c r="Q54" s="51">
        <f t="shared" si="14"/>
        <v>-1.4303742031192142E-2</v>
      </c>
      <c r="R54" s="51">
        <f t="shared" si="6"/>
        <v>6.5357964619949999E-2</v>
      </c>
      <c r="S54" s="51">
        <f t="shared" si="7"/>
        <v>9.8680756827456778E-2</v>
      </c>
      <c r="T54" s="51">
        <f t="shared" si="8"/>
        <v>5.0760784068657666E-2</v>
      </c>
      <c r="U54" s="51">
        <f t="shared" si="9"/>
        <v>1.1433973273589497E-2</v>
      </c>
      <c r="W54" s="67"/>
      <c r="X54" s="67"/>
      <c r="Y54" s="70" t="s">
        <v>105</v>
      </c>
      <c r="Z54" s="69">
        <f>SUM(Z48:Z52)</f>
        <v>-2.3569614163407337E-4</v>
      </c>
      <c r="AA54" s="55">
        <f>SUM(AA48:AA52)</f>
        <v>6.4453570442094357E-4</v>
      </c>
      <c r="AB54" s="55">
        <f>SUM(AB48:AB52)</f>
        <v>-4.4609613370759924E-5</v>
      </c>
      <c r="AC54" s="55">
        <f>SUM(AC48:AC52)</f>
        <v>5.5211752083146712E-4</v>
      </c>
      <c r="AD54" s="55">
        <f t="shared" ref="AD54" si="23">SUM(AD48:AD52)</f>
        <v>1.9866891580327052E-3</v>
      </c>
      <c r="AE54" s="67"/>
    </row>
    <row r="55" spans="1:31" x14ac:dyDescent="0.45">
      <c r="A55" s="23">
        <v>38047</v>
      </c>
      <c r="B55" s="37">
        <v>36.022362000000001</v>
      </c>
      <c r="C55" s="37">
        <v>55.758408000000003</v>
      </c>
      <c r="D55" s="37">
        <v>87.174446000000003</v>
      </c>
      <c r="E55" s="37">
        <v>18.274103</v>
      </c>
      <c r="F55" s="37">
        <v>4.26851</v>
      </c>
      <c r="G55" s="24">
        <v>1126.209961</v>
      </c>
      <c r="H55" s="38">
        <v>0.94</v>
      </c>
      <c r="I55" s="51">
        <f t="shared" si="15"/>
        <v>-2.9389908628791095E-2</v>
      </c>
      <c r="J55" s="51">
        <f t="shared" si="16"/>
        <v>5.407102036515421E-2</v>
      </c>
      <c r="K55" s="51">
        <f t="shared" si="10"/>
        <v>-1.4357479725399469E-2</v>
      </c>
      <c r="L55" s="51">
        <f t="shared" si="4"/>
        <v>9.5408642425447443E-3</v>
      </c>
      <c r="M55" s="51">
        <f t="shared" si="5"/>
        <v>6.3071616016991294E-2</v>
      </c>
      <c r="N55" s="51">
        <f t="shared" si="11"/>
        <v>-1.6358919214261247E-2</v>
      </c>
      <c r="O55" s="51">
        <f t="shared" si="12"/>
        <v>7.8333333333333326E-4</v>
      </c>
      <c r="P55" s="51">
        <f t="shared" si="13"/>
        <v>-3.0173241962124429E-2</v>
      </c>
      <c r="Q55" s="51">
        <f t="shared" si="14"/>
        <v>5.328768703182088E-2</v>
      </c>
      <c r="R55" s="51">
        <f t="shared" si="6"/>
        <v>-1.5140813058732803E-2</v>
      </c>
      <c r="S55" s="51">
        <f t="shared" si="7"/>
        <v>8.7575309092114105E-3</v>
      </c>
      <c r="T55" s="51">
        <f t="shared" si="8"/>
        <v>6.2288282683657964E-2</v>
      </c>
      <c r="U55" s="51">
        <f t="shared" si="9"/>
        <v>-1.7142252547594581E-2</v>
      </c>
      <c r="W55" s="67"/>
      <c r="X55" s="67"/>
      <c r="Y55" s="71"/>
      <c r="Z55" s="69"/>
      <c r="AA55" s="55"/>
      <c r="AB55" s="55"/>
      <c r="AC55" s="55"/>
      <c r="AD55" s="55"/>
      <c r="AE55" s="67"/>
    </row>
    <row r="56" spans="1:31" x14ac:dyDescent="0.45">
      <c r="A56" s="23">
        <v>38078</v>
      </c>
      <c r="B56" s="37">
        <v>34.082625999999998</v>
      </c>
      <c r="C56" s="37">
        <v>58.898071000000002</v>
      </c>
      <c r="D56" s="37">
        <v>80.825432000000006</v>
      </c>
      <c r="E56" s="37">
        <v>17.417009</v>
      </c>
      <c r="F56" s="37">
        <v>4.0280829999999996</v>
      </c>
      <c r="G56" s="24">
        <v>1107.3000489999999</v>
      </c>
      <c r="H56" s="38">
        <v>0.94</v>
      </c>
      <c r="I56" s="51">
        <f t="shared" si="15"/>
        <v>-5.3848106906482229E-2</v>
      </c>
      <c r="J56" s="51">
        <f t="shared" si="16"/>
        <v>5.6308332906491954E-2</v>
      </c>
      <c r="K56" s="51">
        <f t="shared" si="10"/>
        <v>-7.2831136776022598E-2</v>
      </c>
      <c r="L56" s="51">
        <f t="shared" si="4"/>
        <v>-4.6902110598807556E-2</v>
      </c>
      <c r="M56" s="51">
        <f t="shared" si="5"/>
        <v>-5.6325743643566573E-2</v>
      </c>
      <c r="N56" s="51">
        <f t="shared" si="11"/>
        <v>-1.6790751862298725E-2</v>
      </c>
      <c r="O56" s="51">
        <f t="shared" si="12"/>
        <v>7.8333333333333326E-4</v>
      </c>
      <c r="P56" s="51">
        <f t="shared" si="13"/>
        <v>-5.463144023981556E-2</v>
      </c>
      <c r="Q56" s="51">
        <f t="shared" si="14"/>
        <v>5.5524999573158623E-2</v>
      </c>
      <c r="R56" s="51">
        <f t="shared" si="6"/>
        <v>-7.3614470109355928E-2</v>
      </c>
      <c r="S56" s="51">
        <f t="shared" si="7"/>
        <v>-4.7685443932140886E-2</v>
      </c>
      <c r="T56" s="51">
        <f t="shared" si="8"/>
        <v>-5.7109076976899903E-2</v>
      </c>
      <c r="U56" s="51">
        <f t="shared" si="9"/>
        <v>-1.7574085195632059E-2</v>
      </c>
      <c r="W56" s="67"/>
      <c r="X56" s="67"/>
      <c r="Y56" s="70" t="s">
        <v>106</v>
      </c>
      <c r="Z56" s="69">
        <f>SUM(Z54:AD54)</f>
        <v>2.9030366282802827E-3</v>
      </c>
      <c r="AA56" s="55"/>
      <c r="AB56" s="55"/>
      <c r="AC56" s="55"/>
      <c r="AD56" s="55"/>
      <c r="AE56" s="67"/>
    </row>
    <row r="57" spans="1:31" x14ac:dyDescent="0.45">
      <c r="A57" s="23">
        <v>38108</v>
      </c>
      <c r="B57" s="37">
        <v>35.301085999999998</v>
      </c>
      <c r="C57" s="37">
        <v>57.590468999999999</v>
      </c>
      <c r="D57" s="37">
        <v>78.646004000000005</v>
      </c>
      <c r="E57" s="37">
        <v>16.886118</v>
      </c>
      <c r="F57" s="37">
        <v>3.9832960000000002</v>
      </c>
      <c r="G57" s="24">
        <v>1120.6800539999999</v>
      </c>
      <c r="H57" s="38">
        <v>1.02</v>
      </c>
      <c r="I57" s="51">
        <f t="shared" si="15"/>
        <v>3.5750179578298846E-2</v>
      </c>
      <c r="J57" s="51">
        <f t="shared" si="16"/>
        <v>-2.2201100609899438E-2</v>
      </c>
      <c r="K57" s="51">
        <f t="shared" si="10"/>
        <v>-2.6964631627332314E-2</v>
      </c>
      <c r="L57" s="51">
        <f t="shared" si="4"/>
        <v>-3.0481180781384509E-2</v>
      </c>
      <c r="M57" s="51">
        <f t="shared" si="5"/>
        <v>-1.111868846793862E-2</v>
      </c>
      <c r="N57" s="51">
        <f t="shared" si="11"/>
        <v>1.2083450201310297E-2</v>
      </c>
      <c r="O57" s="51">
        <f t="shared" si="12"/>
        <v>8.5000000000000006E-4</v>
      </c>
      <c r="P57" s="51">
        <f t="shared" si="13"/>
        <v>3.4900179578298843E-2</v>
      </c>
      <c r="Q57" s="51">
        <f t="shared" si="14"/>
        <v>-2.3051100609899438E-2</v>
      </c>
      <c r="R57" s="51">
        <f t="shared" si="6"/>
        <v>-2.7814631627332314E-2</v>
      </c>
      <c r="S57" s="51">
        <f t="shared" si="7"/>
        <v>-3.1331180781384513E-2</v>
      </c>
      <c r="T57" s="51">
        <f t="shared" si="8"/>
        <v>-1.196868846793862E-2</v>
      </c>
      <c r="U57" s="51">
        <f t="shared" si="9"/>
        <v>1.1233450201310297E-2</v>
      </c>
      <c r="W57" s="67"/>
      <c r="X57" s="67"/>
      <c r="Y57" s="72"/>
      <c r="Z57" s="59">
        <f>Z47*W4</f>
        <v>-1.3859510429323849E-3</v>
      </c>
      <c r="AA57" s="55">
        <f>AA47*X4</f>
        <v>3.6399542180599476E-3</v>
      </c>
      <c r="AB57" s="55">
        <f>AB47*Y4</f>
        <v>-2.6508299489803964E-4</v>
      </c>
      <c r="AC57" s="55">
        <f>AC47*Z4</f>
        <v>3.105893624016645E-3</v>
      </c>
      <c r="AD57" s="55">
        <f>AD47*AA4</f>
        <v>1.0440960145545367E-2</v>
      </c>
      <c r="AE57" s="67"/>
    </row>
    <row r="58" spans="1:31" x14ac:dyDescent="0.45">
      <c r="A58" s="23">
        <v>38139</v>
      </c>
      <c r="B58" s="37">
        <v>35.774569999999997</v>
      </c>
      <c r="C58" s="37">
        <v>61.568916000000002</v>
      </c>
      <c r="D58" s="37">
        <v>78.855339000000001</v>
      </c>
      <c r="E58" s="37">
        <v>16.630265999999999</v>
      </c>
      <c r="F58" s="37">
        <v>4.2408239999999999</v>
      </c>
      <c r="G58" s="24">
        <v>1140.839966</v>
      </c>
      <c r="H58" s="38">
        <v>1.27</v>
      </c>
      <c r="I58" s="51">
        <f t="shared" si="15"/>
        <v>1.3412731834935521E-2</v>
      </c>
      <c r="J58" s="51">
        <f t="shared" si="16"/>
        <v>6.9081691277770307E-2</v>
      </c>
      <c r="K58" s="51">
        <f t="shared" si="10"/>
        <v>2.6617372702113506E-3</v>
      </c>
      <c r="L58" s="51">
        <f t="shared" si="4"/>
        <v>-1.5151617441024667E-2</v>
      </c>
      <c r="M58" s="51">
        <f t="shared" si="5"/>
        <v>6.4651986696444341E-2</v>
      </c>
      <c r="N58" s="51">
        <f t="shared" si="11"/>
        <v>1.7988998669195677E-2</v>
      </c>
      <c r="O58" s="51">
        <f t="shared" si="12"/>
        <v>1.0583333333333332E-3</v>
      </c>
      <c r="P58" s="51">
        <f t="shared" si="13"/>
        <v>1.2354398501602188E-2</v>
      </c>
      <c r="Q58" s="51">
        <f t="shared" si="14"/>
        <v>6.802335794443698E-2</v>
      </c>
      <c r="R58" s="51">
        <f t="shared" si="6"/>
        <v>1.6034039368780174E-3</v>
      </c>
      <c r="S58" s="51">
        <f t="shared" si="7"/>
        <v>-1.6209950774358002E-2</v>
      </c>
      <c r="T58" s="51">
        <f t="shared" si="8"/>
        <v>6.3593653363111013E-2</v>
      </c>
      <c r="U58" s="51">
        <f t="shared" si="9"/>
        <v>1.6930665335862342E-2</v>
      </c>
      <c r="W58" s="67"/>
      <c r="X58" s="67"/>
      <c r="Y58" s="70" t="s">
        <v>107</v>
      </c>
      <c r="Z58" s="71">
        <f>SUM(Z57:AD57)</f>
        <v>1.5535773949791535E-2</v>
      </c>
      <c r="AA58" s="67"/>
      <c r="AB58" s="67"/>
      <c r="AC58" s="67"/>
      <c r="AD58" s="67"/>
      <c r="AE58" s="67"/>
    </row>
    <row r="59" spans="1:31" x14ac:dyDescent="0.45">
      <c r="A59" s="23">
        <v>38169</v>
      </c>
      <c r="B59" s="37">
        <v>35.065933000000001</v>
      </c>
      <c r="C59" s="37">
        <v>56.336128000000002</v>
      </c>
      <c r="D59" s="37">
        <v>73.855705</v>
      </c>
      <c r="E59" s="37">
        <v>17.589701000000002</v>
      </c>
      <c r="F59" s="37">
        <v>4.1651590000000001</v>
      </c>
      <c r="G59" s="24">
        <v>1101.719971</v>
      </c>
      <c r="H59" s="38">
        <v>1.33</v>
      </c>
      <c r="I59" s="51">
        <f t="shared" si="15"/>
        <v>-1.9808400212776744E-2</v>
      </c>
      <c r="J59" s="51">
        <f t="shared" si="16"/>
        <v>-8.4990744355479597E-2</v>
      </c>
      <c r="K59" s="51">
        <f t="shared" si="10"/>
        <v>-6.3402606131716666E-2</v>
      </c>
      <c r="L59" s="51">
        <f t="shared" si="4"/>
        <v>5.7692101858142442E-2</v>
      </c>
      <c r="M59" s="51">
        <f t="shared" si="5"/>
        <v>-1.7842051450378427E-2</v>
      </c>
      <c r="N59" s="51">
        <f t="shared" si="11"/>
        <v>-3.4290519411904974E-2</v>
      </c>
      <c r="O59" s="51">
        <f t="shared" si="12"/>
        <v>1.1083333333333333E-3</v>
      </c>
      <c r="P59" s="51">
        <f t="shared" si="13"/>
        <v>-2.0916733546110077E-2</v>
      </c>
      <c r="Q59" s="51">
        <f t="shared" si="14"/>
        <v>-8.6099077688812933E-2</v>
      </c>
      <c r="R59" s="51">
        <f t="shared" si="6"/>
        <v>-6.4510939465050002E-2</v>
      </c>
      <c r="S59" s="51">
        <f t="shared" si="7"/>
        <v>5.6583768524809105E-2</v>
      </c>
      <c r="T59" s="51">
        <f t="shared" si="8"/>
        <v>-1.8950384783711759E-2</v>
      </c>
      <c r="U59" s="51">
        <f t="shared" si="9"/>
        <v>-3.539885274523831E-2</v>
      </c>
      <c r="W59" s="67"/>
      <c r="X59" s="67"/>
      <c r="Y59" s="70" t="s">
        <v>108</v>
      </c>
      <c r="Z59" s="59">
        <f>(Z58-Z16)/SQRT(Z56)</f>
        <v>0.26348280193408641</v>
      </c>
      <c r="AA59" s="67"/>
      <c r="AB59" s="67"/>
      <c r="AC59" s="67"/>
      <c r="AD59" s="67"/>
      <c r="AE59" s="67"/>
    </row>
    <row r="60" spans="1:31" x14ac:dyDescent="0.45">
      <c r="A60" s="23">
        <v>38200</v>
      </c>
      <c r="B60" s="37">
        <v>34.905414999999998</v>
      </c>
      <c r="C60" s="37">
        <v>56.336128000000002</v>
      </c>
      <c r="D60" s="37">
        <v>75.292907999999997</v>
      </c>
      <c r="E60" s="37">
        <v>17.282679000000002</v>
      </c>
      <c r="F60" s="37">
        <v>4.3140999999999998</v>
      </c>
      <c r="G60" s="24">
        <v>1104.23999</v>
      </c>
      <c r="H60" s="38">
        <v>1.48</v>
      </c>
      <c r="I60" s="51">
        <f t="shared" si="15"/>
        <v>-4.577605278604846E-3</v>
      </c>
      <c r="J60" s="51">
        <f t="shared" si="16"/>
        <v>0</v>
      </c>
      <c r="K60" s="51">
        <f t="shared" si="10"/>
        <v>1.9459607081131924E-2</v>
      </c>
      <c r="L60" s="51">
        <f t="shared" si="4"/>
        <v>-1.7454645761175835E-2</v>
      </c>
      <c r="M60" s="51">
        <f t="shared" si="5"/>
        <v>3.5758778956577641E-2</v>
      </c>
      <c r="N60" s="51">
        <f t="shared" si="11"/>
        <v>2.287349840552233E-3</v>
      </c>
      <c r="O60" s="51">
        <f t="shared" si="12"/>
        <v>1.2333333333333335E-3</v>
      </c>
      <c r="P60" s="51">
        <f t="shared" si="13"/>
        <v>-5.8109386119381797E-3</v>
      </c>
      <c r="Q60" s="51">
        <f t="shared" si="14"/>
        <v>-1.2333333333333335E-3</v>
      </c>
      <c r="R60" s="51">
        <f t="shared" si="6"/>
        <v>1.8226273747798592E-2</v>
      </c>
      <c r="S60" s="51">
        <f t="shared" si="7"/>
        <v>-1.8687979094509168E-2</v>
      </c>
      <c r="T60" s="51">
        <f t="shared" si="8"/>
        <v>3.4525445623244305E-2</v>
      </c>
      <c r="U60" s="51">
        <f t="shared" si="9"/>
        <v>1.0540165072188995E-3</v>
      </c>
      <c r="W60" s="67"/>
      <c r="X60" s="67"/>
      <c r="Y60" s="67"/>
      <c r="Z60" s="67"/>
      <c r="AA60" s="67"/>
      <c r="AB60" s="67"/>
      <c r="AC60" s="67"/>
      <c r="AD60" s="67"/>
      <c r="AE60" s="67"/>
    </row>
    <row r="61" spans="1:31" x14ac:dyDescent="0.45">
      <c r="A61" s="23">
        <v>38231</v>
      </c>
      <c r="B61" s="37">
        <v>35.910294</v>
      </c>
      <c r="C61" s="37">
        <v>54.952739999999999</v>
      </c>
      <c r="D61" s="37">
        <v>78.307937999999993</v>
      </c>
      <c r="E61" s="37">
        <v>17.928706999999999</v>
      </c>
      <c r="F61" s="37">
        <v>4.5140219999999998</v>
      </c>
      <c r="G61" s="24">
        <v>1114.579956</v>
      </c>
      <c r="H61" s="38">
        <v>1.65</v>
      </c>
      <c r="I61" s="51">
        <f t="shared" si="15"/>
        <v>2.8788627781678011E-2</v>
      </c>
      <c r="J61" s="51">
        <f t="shared" si="16"/>
        <v>-2.4555965223595155E-2</v>
      </c>
      <c r="K61" s="51">
        <f t="shared" si="10"/>
        <v>4.0044010519556528E-2</v>
      </c>
      <c r="L61" s="51">
        <f t="shared" si="4"/>
        <v>3.7380084418624948E-2</v>
      </c>
      <c r="M61" s="51">
        <f t="shared" si="5"/>
        <v>4.6341531257968027E-2</v>
      </c>
      <c r="N61" s="51">
        <f t="shared" si="11"/>
        <v>9.3638756915515042E-3</v>
      </c>
      <c r="O61" s="51">
        <f t="shared" si="12"/>
        <v>1.3750000000000001E-3</v>
      </c>
      <c r="P61" s="51">
        <f t="shared" si="13"/>
        <v>2.741362778167801E-2</v>
      </c>
      <c r="Q61" s="51">
        <f t="shared" si="14"/>
        <v>-2.5930965223595157E-2</v>
      </c>
      <c r="R61" s="51">
        <f t="shared" si="6"/>
        <v>3.8669010519556526E-2</v>
      </c>
      <c r="S61" s="51">
        <f t="shared" si="7"/>
        <v>3.6005084418624947E-2</v>
      </c>
      <c r="T61" s="51">
        <f t="shared" si="8"/>
        <v>4.4966531257968026E-2</v>
      </c>
      <c r="U61" s="51">
        <f t="shared" si="9"/>
        <v>7.9888756915515047E-3</v>
      </c>
      <c r="W61" s="67"/>
      <c r="X61" s="67"/>
      <c r="Y61" s="67"/>
      <c r="Z61" s="67"/>
      <c r="AA61" s="67"/>
      <c r="AB61" s="67"/>
      <c r="AC61" s="67"/>
      <c r="AD61" s="67"/>
      <c r="AE61" s="67"/>
    </row>
    <row r="62" spans="1:31" x14ac:dyDescent="0.45">
      <c r="A62" s="23">
        <v>38261</v>
      </c>
      <c r="B62" s="37">
        <v>37.033794</v>
      </c>
      <c r="C62" s="37">
        <v>53.303524000000003</v>
      </c>
      <c r="D62" s="37">
        <v>82.624816999999993</v>
      </c>
      <c r="E62" s="37">
        <v>18.645084000000001</v>
      </c>
      <c r="F62" s="37">
        <v>4.756189</v>
      </c>
      <c r="G62" s="24">
        <v>1130.1999510000001</v>
      </c>
      <c r="H62" s="38">
        <v>1.76</v>
      </c>
      <c r="I62" s="51">
        <f t="shared" si="15"/>
        <v>3.1286293562508893E-2</v>
      </c>
      <c r="J62" s="51">
        <f t="shared" si="16"/>
        <v>-3.0011533546825842E-2</v>
      </c>
      <c r="K62" s="51">
        <f t="shared" si="10"/>
        <v>5.5126965544668005E-2</v>
      </c>
      <c r="L62" s="51">
        <f t="shared" si="4"/>
        <v>3.995698072370768E-2</v>
      </c>
      <c r="M62" s="51">
        <f t="shared" si="5"/>
        <v>5.364772258531314E-2</v>
      </c>
      <c r="N62" s="51">
        <f t="shared" si="11"/>
        <v>1.4014243586486952E-2</v>
      </c>
      <c r="O62" s="51">
        <f t="shared" si="12"/>
        <v>1.4666666666666667E-3</v>
      </c>
      <c r="P62" s="51">
        <f t="shared" si="13"/>
        <v>2.9819626895842225E-2</v>
      </c>
      <c r="Q62" s="51">
        <f t="shared" si="14"/>
        <v>-3.1478200213492506E-2</v>
      </c>
      <c r="R62" s="51">
        <f t="shared" si="6"/>
        <v>5.366029887800134E-2</v>
      </c>
      <c r="S62" s="51">
        <f t="shared" si="7"/>
        <v>3.8490314057041015E-2</v>
      </c>
      <c r="T62" s="51">
        <f t="shared" si="8"/>
        <v>5.2181055918646475E-2</v>
      </c>
      <c r="U62" s="51">
        <f t="shared" si="9"/>
        <v>1.2547576919820285E-2</v>
      </c>
      <c r="W62" s="67"/>
      <c r="X62" s="67"/>
      <c r="Y62" s="67"/>
      <c r="Z62" s="67"/>
      <c r="AA62" s="67"/>
      <c r="AB62" s="67"/>
      <c r="AC62" s="67"/>
      <c r="AD62" s="67"/>
      <c r="AE62" s="67"/>
    </row>
    <row r="63" spans="1:31" x14ac:dyDescent="0.45">
      <c r="A63" s="23">
        <v>38292</v>
      </c>
      <c r="B63" s="37">
        <v>38.977356</v>
      </c>
      <c r="C63" s="37">
        <v>54.691600999999999</v>
      </c>
      <c r="D63" s="37">
        <v>88.221939000000006</v>
      </c>
      <c r="E63" s="37">
        <v>19.662092000000001</v>
      </c>
      <c r="F63" s="37">
        <v>4.9521470000000001</v>
      </c>
      <c r="G63" s="24">
        <v>1173.8199460000001</v>
      </c>
      <c r="H63" s="38">
        <v>2.0699999999999998</v>
      </c>
      <c r="I63" s="51">
        <f t="shared" si="15"/>
        <v>5.2480769321123333E-2</v>
      </c>
      <c r="J63" s="51">
        <f t="shared" si="16"/>
        <v>2.604099871520682E-2</v>
      </c>
      <c r="K63" s="51">
        <f t="shared" si="10"/>
        <v>6.7741414785826626E-2</v>
      </c>
      <c r="L63" s="51">
        <f t="shared" si="4"/>
        <v>5.4545637874305219E-2</v>
      </c>
      <c r="M63" s="51">
        <f t="shared" si="5"/>
        <v>4.1200633532435305E-2</v>
      </c>
      <c r="N63" s="51">
        <f t="shared" si="11"/>
        <v>3.8594936198152352E-2</v>
      </c>
      <c r="O63" s="51">
        <f t="shared" si="12"/>
        <v>1.725E-3</v>
      </c>
      <c r="P63" s="51">
        <f t="shared" si="13"/>
        <v>5.0755769321123335E-2</v>
      </c>
      <c r="Q63" s="51">
        <f t="shared" si="14"/>
        <v>2.4315998715206819E-2</v>
      </c>
      <c r="R63" s="51">
        <f t="shared" si="6"/>
        <v>6.6016414785826621E-2</v>
      </c>
      <c r="S63" s="51">
        <f t="shared" si="7"/>
        <v>5.2820637874305222E-2</v>
      </c>
      <c r="T63" s="51">
        <f t="shared" si="8"/>
        <v>3.9475633532435307E-2</v>
      </c>
      <c r="U63" s="51">
        <f t="shared" si="9"/>
        <v>3.6869936198152355E-2</v>
      </c>
      <c r="W63" s="67"/>
      <c r="X63" s="67"/>
      <c r="Y63" s="67"/>
      <c r="Z63" s="67"/>
      <c r="AA63" s="67"/>
      <c r="AB63" s="67"/>
      <c r="AC63" s="67"/>
      <c r="AD63" s="67"/>
      <c r="AE63" s="67"/>
    </row>
    <row r="64" spans="1:31" x14ac:dyDescent="0.45">
      <c r="A64" s="23">
        <v>38322</v>
      </c>
      <c r="B64" s="37">
        <v>39.439106000000002</v>
      </c>
      <c r="C64" s="37">
        <v>56.645175999999999</v>
      </c>
      <c r="D64" s="37">
        <v>87.615570000000005</v>
      </c>
      <c r="E64" s="37">
        <v>20.887041</v>
      </c>
      <c r="F64" s="37">
        <v>5.3048700000000002</v>
      </c>
      <c r="G64" s="24">
        <v>1211.920044</v>
      </c>
      <c r="H64" s="38">
        <v>2.19</v>
      </c>
      <c r="I64" s="51">
        <f t="shared" si="15"/>
        <v>1.1846621920686529E-2</v>
      </c>
      <c r="J64" s="51">
        <f t="shared" si="16"/>
        <v>3.5719835665443345E-2</v>
      </c>
      <c r="K64" s="51">
        <f t="shared" si="10"/>
        <v>-6.8732223171834583E-3</v>
      </c>
      <c r="L64" s="51">
        <f t="shared" si="4"/>
        <v>6.2300033994348025E-2</v>
      </c>
      <c r="M64" s="51">
        <f t="shared" si="5"/>
        <v>7.1226278218316175E-2</v>
      </c>
      <c r="N64" s="51">
        <f t="shared" si="11"/>
        <v>3.24582131440454E-2</v>
      </c>
      <c r="O64" s="51">
        <f t="shared" si="12"/>
        <v>1.825E-3</v>
      </c>
      <c r="P64" s="51">
        <f t="shared" si="13"/>
        <v>1.0021621920686528E-2</v>
      </c>
      <c r="Q64" s="51">
        <f t="shared" si="14"/>
        <v>3.3894835665443344E-2</v>
      </c>
      <c r="R64" s="51">
        <f t="shared" si="6"/>
        <v>-8.6982223171834586E-3</v>
      </c>
      <c r="S64" s="51">
        <f t="shared" si="7"/>
        <v>6.0475033994348025E-2</v>
      </c>
      <c r="T64" s="51">
        <f t="shared" si="8"/>
        <v>6.9401278218316181E-2</v>
      </c>
      <c r="U64" s="51">
        <f t="shared" si="9"/>
        <v>3.06332131440454E-2</v>
      </c>
      <c r="W64" s="67"/>
      <c r="X64" s="67"/>
      <c r="Y64" s="67"/>
      <c r="Z64" s="67"/>
      <c r="AA64" s="67"/>
      <c r="AB64" s="67"/>
      <c r="AC64" s="67"/>
      <c r="AD64" s="67"/>
      <c r="AE64" s="67"/>
    </row>
    <row r="65" spans="1:38" x14ac:dyDescent="0.45">
      <c r="A65" s="23">
        <v>38353</v>
      </c>
      <c r="B65" s="37">
        <v>37.326175999999997</v>
      </c>
      <c r="C65" s="37">
        <v>58.225741999999997</v>
      </c>
      <c r="D65" s="37">
        <v>90.824150000000003</v>
      </c>
      <c r="E65" s="37">
        <v>21.102035999999998</v>
      </c>
      <c r="F65" s="37">
        <v>5.187036</v>
      </c>
      <c r="G65" s="24">
        <v>1181.2700199999999</v>
      </c>
      <c r="H65" s="38">
        <v>2.33</v>
      </c>
      <c r="I65" s="51">
        <f t="shared" si="15"/>
        <v>-5.3574490253404994E-2</v>
      </c>
      <c r="J65" s="51">
        <f t="shared" si="16"/>
        <v>2.7902923278056324E-2</v>
      </c>
      <c r="K65" s="51">
        <f t="shared" si="10"/>
        <v>3.6621116543555043E-2</v>
      </c>
      <c r="L65" s="51">
        <f t="shared" si="4"/>
        <v>1.0293224396887846E-2</v>
      </c>
      <c r="M65" s="51">
        <f t="shared" si="5"/>
        <v>-2.2212419908499204E-2</v>
      </c>
      <c r="N65" s="51">
        <f t="shared" si="11"/>
        <v>-2.5290467099494562E-2</v>
      </c>
      <c r="O65" s="51">
        <f t="shared" si="12"/>
        <v>1.9416666666666668E-3</v>
      </c>
      <c r="P65" s="51">
        <f t="shared" si="13"/>
        <v>-5.5516156920071662E-2</v>
      </c>
      <c r="Q65" s="51">
        <f t="shared" si="14"/>
        <v>2.5961256611389656E-2</v>
      </c>
      <c r="R65" s="51">
        <f t="shared" si="6"/>
        <v>3.4679449876888375E-2</v>
      </c>
      <c r="S65" s="51">
        <f t="shared" si="7"/>
        <v>8.3515577302211794E-3</v>
      </c>
      <c r="T65" s="51">
        <f t="shared" si="8"/>
        <v>-2.4154086575165871E-2</v>
      </c>
      <c r="U65" s="51">
        <f t="shared" si="9"/>
        <v>-2.723213376616123E-2</v>
      </c>
      <c r="W65" s="67"/>
      <c r="X65" s="67"/>
      <c r="Y65" s="67"/>
      <c r="Z65" s="67"/>
      <c r="AA65" s="67"/>
      <c r="AB65" s="67"/>
      <c r="AC65" s="67"/>
      <c r="AD65" s="67"/>
      <c r="AE65" s="67"/>
    </row>
    <row r="66" spans="1:38" x14ac:dyDescent="0.45">
      <c r="A66" s="23">
        <v>38384</v>
      </c>
      <c r="B66" s="37">
        <v>37.980446000000001</v>
      </c>
      <c r="C66" s="37">
        <v>57.935844000000003</v>
      </c>
      <c r="D66" s="37">
        <v>91.846191000000005</v>
      </c>
      <c r="E66" s="37">
        <v>21.551575</v>
      </c>
      <c r="F66" s="37">
        <v>5.2061929999999998</v>
      </c>
      <c r="G66" s="24">
        <v>1203.599976</v>
      </c>
      <c r="H66" s="38">
        <v>2.54</v>
      </c>
      <c r="I66" s="51">
        <f t="shared" si="15"/>
        <v>1.7528449739935947E-2</v>
      </c>
      <c r="J66" s="51">
        <f t="shared" si="16"/>
        <v>-4.9788631289575669E-3</v>
      </c>
      <c r="K66" s="51">
        <f t="shared" si="10"/>
        <v>1.1252965208042198E-2</v>
      </c>
      <c r="L66" s="51">
        <f t="shared" si="4"/>
        <v>2.1303110278079407E-2</v>
      </c>
      <c r="M66" s="51">
        <f t="shared" si="5"/>
        <v>3.6932460079319718E-3</v>
      </c>
      <c r="N66" s="51">
        <f t="shared" si="11"/>
        <v>1.8903346078316563E-2</v>
      </c>
      <c r="O66" s="51">
        <f t="shared" si="12"/>
        <v>2.1166666666666664E-3</v>
      </c>
      <c r="P66" s="51">
        <f t="shared" si="13"/>
        <v>1.5411783073269281E-2</v>
      </c>
      <c r="Q66" s="51">
        <f t="shared" si="14"/>
        <v>-7.0955297956242329E-3</v>
      </c>
      <c r="R66" s="51">
        <f t="shared" si="6"/>
        <v>9.1362985413755322E-3</v>
      </c>
      <c r="S66" s="51">
        <f t="shared" si="7"/>
        <v>1.9186443611412741E-2</v>
      </c>
      <c r="T66" s="51">
        <f t="shared" si="8"/>
        <v>1.5765793412653053E-3</v>
      </c>
      <c r="U66" s="51">
        <f t="shared" si="9"/>
        <v>1.6786679411649897E-2</v>
      </c>
      <c r="W66" s="67"/>
      <c r="X66" s="67"/>
      <c r="Y66" s="67"/>
      <c r="Z66" s="67"/>
      <c r="AA66" s="67"/>
      <c r="AB66" s="67"/>
      <c r="AC66" s="67"/>
      <c r="AD66" s="67"/>
      <c r="AE66" s="67"/>
    </row>
    <row r="67" spans="1:38" x14ac:dyDescent="0.45">
      <c r="A67" s="23">
        <v>38412</v>
      </c>
      <c r="B67" s="37">
        <v>36.030574999999999</v>
      </c>
      <c r="C67" s="37">
        <v>59.440727000000003</v>
      </c>
      <c r="D67" s="37">
        <v>92.850776999999994</v>
      </c>
      <c r="E67" s="37">
        <v>20.287659000000001</v>
      </c>
      <c r="F67" s="37">
        <v>4.9882470000000003</v>
      </c>
      <c r="G67" s="24">
        <v>1180.589966</v>
      </c>
      <c r="H67" s="38">
        <v>2.74</v>
      </c>
      <c r="I67" s="51">
        <f t="shared" si="15"/>
        <v>-5.1338812608993645E-2</v>
      </c>
      <c r="J67" s="51">
        <f t="shared" si="16"/>
        <v>2.5974990542987575E-2</v>
      </c>
      <c r="K67" s="51">
        <f t="shared" si="10"/>
        <v>1.0937699093041209E-2</v>
      </c>
      <c r="L67" s="51">
        <f t="shared" si="4"/>
        <v>-5.8646108231068861E-2</v>
      </c>
      <c r="M67" s="51">
        <f t="shared" si="5"/>
        <v>-4.186283528098167E-2</v>
      </c>
      <c r="N67" s="51">
        <f t="shared" si="11"/>
        <v>-1.9117655748441043E-2</v>
      </c>
      <c r="O67" s="51">
        <f t="shared" si="12"/>
        <v>2.2833333333333334E-3</v>
      </c>
      <c r="P67" s="51">
        <f t="shared" si="13"/>
        <v>-5.3622145942326976E-2</v>
      </c>
      <c r="Q67" s="51">
        <f t="shared" si="14"/>
        <v>2.3691657209654243E-2</v>
      </c>
      <c r="R67" s="51">
        <f t="shared" si="6"/>
        <v>8.6543657597078754E-3</v>
      </c>
      <c r="S67" s="51">
        <f t="shared" si="7"/>
        <v>-6.0929441564402192E-2</v>
      </c>
      <c r="T67" s="51">
        <f t="shared" si="8"/>
        <v>-4.4146168614315001E-2</v>
      </c>
      <c r="U67" s="51">
        <f t="shared" si="9"/>
        <v>-2.1400989081774374E-2</v>
      </c>
      <c r="W67" s="67"/>
      <c r="X67" s="67"/>
      <c r="Y67" s="67"/>
      <c r="Z67" s="67"/>
      <c r="AA67" s="67"/>
      <c r="AB67" s="67"/>
      <c r="AC67" s="67"/>
      <c r="AD67" s="67"/>
      <c r="AE67" s="67"/>
    </row>
    <row r="68" spans="1:38" x14ac:dyDescent="0.45">
      <c r="A68" s="23">
        <v>38443</v>
      </c>
      <c r="B68" s="37">
        <v>37.063220999999999</v>
      </c>
      <c r="C68" s="37">
        <v>53.045074</v>
      </c>
      <c r="D68" s="37">
        <v>90.149422000000001</v>
      </c>
      <c r="E68" s="37">
        <v>19.095421000000002</v>
      </c>
      <c r="F68" s="37">
        <v>4.7082059999999997</v>
      </c>
      <c r="G68" s="24">
        <v>1156.849976</v>
      </c>
      <c r="H68" s="38">
        <v>2.78</v>
      </c>
      <c r="I68" s="51">
        <f t="shared" si="15"/>
        <v>2.8660269784759107E-2</v>
      </c>
      <c r="J68" s="51">
        <f t="shared" si="16"/>
        <v>-0.10759715304289608</v>
      </c>
      <c r="K68" s="51">
        <f t="shared" si="10"/>
        <v>-2.909350990137638E-2</v>
      </c>
      <c r="L68" s="51">
        <f t="shared" si="4"/>
        <v>-5.8766662038237105E-2</v>
      </c>
      <c r="M68" s="51">
        <f t="shared" si="5"/>
        <v>-5.6140163067306181E-2</v>
      </c>
      <c r="N68" s="51">
        <f t="shared" si="11"/>
        <v>-2.0108581881679299E-2</v>
      </c>
      <c r="O68" s="51">
        <f t="shared" si="12"/>
        <v>2.3166666666666665E-3</v>
      </c>
      <c r="P68" s="51">
        <f t="shared" si="13"/>
        <v>2.6343603118092439E-2</v>
      </c>
      <c r="Q68" s="51">
        <f t="shared" si="14"/>
        <v>-0.10991381970956274</v>
      </c>
      <c r="R68" s="51">
        <f t="shared" si="6"/>
        <v>-3.1410176568043048E-2</v>
      </c>
      <c r="S68" s="51">
        <f t="shared" si="7"/>
        <v>-6.1083328704903773E-2</v>
      </c>
      <c r="T68" s="51">
        <f t="shared" si="8"/>
        <v>-5.845682973397285E-2</v>
      </c>
      <c r="U68" s="51">
        <f t="shared" si="9"/>
        <v>-2.2425248548345968E-2</v>
      </c>
      <c r="W68" s="67"/>
      <c r="X68" s="67"/>
      <c r="Y68" s="67"/>
      <c r="Z68" s="67"/>
      <c r="AA68" s="67"/>
      <c r="AB68" s="67"/>
      <c r="AC68" s="67"/>
      <c r="AD68" s="67"/>
      <c r="AE68" s="67"/>
    </row>
    <row r="69" spans="1:38" ht="17.5" thickBot="1" x14ac:dyDescent="0.5">
      <c r="A69" s="23">
        <v>38473</v>
      </c>
      <c r="B69" s="37">
        <v>37.872017</v>
      </c>
      <c r="C69" s="37">
        <v>53.169913999999999</v>
      </c>
      <c r="D69" s="37">
        <v>82.503264999999999</v>
      </c>
      <c r="E69" s="37">
        <v>20.157366</v>
      </c>
      <c r="F69" s="37">
        <v>5.0385970000000002</v>
      </c>
      <c r="G69" s="24">
        <v>1191.5</v>
      </c>
      <c r="H69" s="38">
        <v>2.84</v>
      </c>
      <c r="I69" s="51">
        <f t="shared" si="15"/>
        <v>2.1822064520512052E-2</v>
      </c>
      <c r="J69" s="51">
        <f t="shared" si="16"/>
        <v>2.353470182735462E-3</v>
      </c>
      <c r="K69" s="51">
        <f t="shared" si="10"/>
        <v>-8.4816483903801476E-2</v>
      </c>
      <c r="L69" s="51">
        <f t="shared" si="4"/>
        <v>5.5612547112734445E-2</v>
      </c>
      <c r="M69" s="51">
        <f t="shared" si="5"/>
        <v>7.0173437610843825E-2</v>
      </c>
      <c r="N69" s="51">
        <f t="shared" si="11"/>
        <v>2.9952046262565757E-2</v>
      </c>
      <c r="O69" s="51">
        <f t="shared" si="12"/>
        <v>2.3666666666666667E-3</v>
      </c>
      <c r="P69" s="51">
        <f t="shared" si="13"/>
        <v>1.9455397853845386E-2</v>
      </c>
      <c r="Q69" s="51">
        <f t="shared" si="14"/>
        <v>-1.3196483931204612E-5</v>
      </c>
      <c r="R69" s="51">
        <f t="shared" si="6"/>
        <v>-8.7183150570468146E-2</v>
      </c>
      <c r="S69" s="51">
        <f t="shared" si="7"/>
        <v>5.3245880446067775E-2</v>
      </c>
      <c r="T69" s="51">
        <f t="shared" si="8"/>
        <v>6.7806770944177155E-2</v>
      </c>
      <c r="U69" s="51">
        <f t="shared" si="9"/>
        <v>2.7585379595899091E-2</v>
      </c>
      <c r="W69" s="67"/>
      <c r="X69" s="67"/>
      <c r="Y69" s="67"/>
      <c r="Z69" s="67"/>
      <c r="AA69" s="67"/>
      <c r="AB69" s="67"/>
      <c r="AC69" s="67"/>
      <c r="AD69" s="67"/>
      <c r="AE69" s="67"/>
    </row>
    <row r="70" spans="1:38" x14ac:dyDescent="0.45">
      <c r="A70" s="23">
        <v>38504</v>
      </c>
      <c r="B70" s="37">
        <v>37.435969999999998</v>
      </c>
      <c r="C70" s="37">
        <v>50.427467</v>
      </c>
      <c r="D70" s="37">
        <v>86.328033000000005</v>
      </c>
      <c r="E70" s="37">
        <v>18.079084000000002</v>
      </c>
      <c r="F70" s="37">
        <v>5.3083030000000004</v>
      </c>
      <c r="G70" s="24">
        <v>1191.329956</v>
      </c>
      <c r="H70" s="38">
        <v>2.97</v>
      </c>
      <c r="I70" s="51">
        <f t="shared" si="15"/>
        <v>-1.1513698887492652E-2</v>
      </c>
      <c r="J70" s="51">
        <f t="shared" ref="J70:J133" si="24">C70/C69-1</f>
        <v>-5.1578924878456611E-2</v>
      </c>
      <c r="K70" s="51">
        <f t="shared" ref="K70:K133" si="25">D70/D69-1</f>
        <v>4.6358989550292495E-2</v>
      </c>
      <c r="L70" s="51">
        <f t="shared" ref="L70:L133" si="26">E70/E69-1</f>
        <v>-0.10310285579971101</v>
      </c>
      <c r="M70" s="51">
        <f t="shared" ref="M70:M133" si="27">F70/F69-1</f>
        <v>5.3527995987772137E-2</v>
      </c>
      <c r="N70" s="51">
        <f t="shared" ref="N70:N133" si="28">G70/G69-1</f>
        <v>-1.427142257658387E-4</v>
      </c>
      <c r="O70" s="51">
        <f t="shared" si="12"/>
        <v>2.4750000000000002E-3</v>
      </c>
      <c r="P70" s="51">
        <f t="shared" si="13"/>
        <v>-1.3988698887492651E-2</v>
      </c>
      <c r="Q70" s="51">
        <f t="shared" si="14"/>
        <v>-5.4053924878456609E-2</v>
      </c>
      <c r="R70" s="51">
        <f t="shared" ref="R70:R133" si="29">K70-$O70</f>
        <v>4.3883989550292497E-2</v>
      </c>
      <c r="S70" s="51">
        <f t="shared" ref="S70:S133" si="30">L70-$O70</f>
        <v>-0.10557785579971102</v>
      </c>
      <c r="T70" s="51">
        <f t="shared" ref="T70:T133" si="31">M70-$O70</f>
        <v>5.1052995987772139E-2</v>
      </c>
      <c r="U70" s="51">
        <f t="shared" ref="U70:U133" si="32">N70-$O70</f>
        <v>-2.6177142257658389E-3</v>
      </c>
      <c r="V70" s="22" t="s">
        <v>57</v>
      </c>
      <c r="W70" s="67" t="s">
        <v>20</v>
      </c>
      <c r="X70" s="15" t="s">
        <v>13</v>
      </c>
      <c r="Y70" s="15" t="s">
        <v>14</v>
      </c>
      <c r="Z70" s="15" t="s">
        <v>15</v>
      </c>
      <c r="AA70" s="15" t="s">
        <v>16</v>
      </c>
      <c r="AB70" s="15" t="s">
        <v>17</v>
      </c>
      <c r="AC70" s="73" t="s">
        <v>24</v>
      </c>
      <c r="AD70" s="74" t="s">
        <v>23</v>
      </c>
      <c r="AE70" s="73" t="s">
        <v>19</v>
      </c>
    </row>
    <row r="71" spans="1:38" x14ac:dyDescent="0.45">
      <c r="A71" s="23">
        <v>38534</v>
      </c>
      <c r="B71" s="37">
        <v>38.779240000000001</v>
      </c>
      <c r="C71" s="37">
        <v>52.310634999999998</v>
      </c>
      <c r="D71" s="37">
        <v>90.948218999999995</v>
      </c>
      <c r="E71" s="37">
        <v>20.307210999999999</v>
      </c>
      <c r="F71" s="37">
        <v>5.2605630000000003</v>
      </c>
      <c r="G71" s="24">
        <v>1234.1800539999999</v>
      </c>
      <c r="H71" s="38">
        <v>3.22</v>
      </c>
      <c r="I71" s="51">
        <f t="shared" si="15"/>
        <v>3.5881800311305057E-2</v>
      </c>
      <c r="J71" s="51">
        <f t="shared" si="24"/>
        <v>3.7344092654901795E-2</v>
      </c>
      <c r="K71" s="51">
        <f t="shared" si="25"/>
        <v>5.351895368680526E-2</v>
      </c>
      <c r="L71" s="51">
        <f t="shared" si="26"/>
        <v>0.12324335679838638</v>
      </c>
      <c r="M71" s="51">
        <f t="shared" si="27"/>
        <v>-8.9934579845950546E-3</v>
      </c>
      <c r="N71" s="51">
        <f t="shared" si="28"/>
        <v>3.5968287193812287E-2</v>
      </c>
      <c r="O71" s="51">
        <f t="shared" ref="O71:O134" si="33">H71/100/12</f>
        <v>2.6833333333333331E-3</v>
      </c>
      <c r="P71" s="51">
        <f t="shared" ref="P71:P134" si="34">I71-$O71</f>
        <v>3.319846697797172E-2</v>
      </c>
      <c r="Q71" s="51">
        <f t="shared" ref="Q71:Q134" si="35">J71-$O71</f>
        <v>3.4660759321568459E-2</v>
      </c>
      <c r="R71" s="51">
        <f t="shared" si="29"/>
        <v>5.0835620353471923E-2</v>
      </c>
      <c r="S71" s="51">
        <f t="shared" si="30"/>
        <v>0.12056002346505305</v>
      </c>
      <c r="T71" s="51">
        <f t="shared" si="31"/>
        <v>-1.1676791317928387E-2</v>
      </c>
      <c r="U71" s="51">
        <f t="shared" si="32"/>
        <v>3.3284953860478951E-2</v>
      </c>
      <c r="W71" s="75">
        <v>2.9000000000000001E-2</v>
      </c>
      <c r="X71" s="42">
        <v>-0.53634852653462128</v>
      </c>
      <c r="Y71" s="42">
        <v>0.14860902079861257</v>
      </c>
      <c r="Z71" s="42">
        <v>-0.33733173870281646</v>
      </c>
      <c r="AA71" s="42">
        <v>-0.12070588220081237</v>
      </c>
      <c r="AB71" s="42">
        <v>1.8457771266396377</v>
      </c>
      <c r="AC71" s="76">
        <v>1.6430746255658015E-2</v>
      </c>
      <c r="AD71" s="77">
        <f>SQRT(AC71)</f>
        <v>0.12818247249783418</v>
      </c>
      <c r="AE71" s="76">
        <v>2.9000000000000001E-2</v>
      </c>
    </row>
    <row r="72" spans="1:38" x14ac:dyDescent="0.45">
      <c r="A72" s="23">
        <v>38565</v>
      </c>
      <c r="B72" s="37">
        <v>38.948456</v>
      </c>
      <c r="C72" s="37">
        <v>49.625369999999997</v>
      </c>
      <c r="D72" s="37">
        <v>94.296875</v>
      </c>
      <c r="E72" s="37">
        <v>21.14113</v>
      </c>
      <c r="F72" s="37">
        <v>4.9535939999999998</v>
      </c>
      <c r="G72" s="24">
        <v>1220.329956</v>
      </c>
      <c r="H72" s="38">
        <v>3.44</v>
      </c>
      <c r="I72" s="51">
        <f t="shared" ref="I72:I135" si="36">B72/B71-1</f>
        <v>4.3635718492678333E-3</v>
      </c>
      <c r="J72" s="51">
        <f t="shared" si="24"/>
        <v>-5.1333060667300257E-2</v>
      </c>
      <c r="K72" s="51">
        <f t="shared" si="25"/>
        <v>3.6819368612375003E-2</v>
      </c>
      <c r="L72" s="51">
        <f t="shared" si="26"/>
        <v>4.1065166457373348E-2</v>
      </c>
      <c r="M72" s="51">
        <f t="shared" si="27"/>
        <v>-5.8352879720288575E-2</v>
      </c>
      <c r="N72" s="51">
        <f t="shared" si="28"/>
        <v>-1.1222104874496597E-2</v>
      </c>
      <c r="O72" s="51">
        <f t="shared" si="33"/>
        <v>2.8666666666666667E-3</v>
      </c>
      <c r="P72" s="51">
        <f t="shared" si="34"/>
        <v>1.4969051826011666E-3</v>
      </c>
      <c r="Q72" s="51">
        <f t="shared" si="35"/>
        <v>-5.4199727333966927E-2</v>
      </c>
      <c r="R72" s="51">
        <f t="shared" si="29"/>
        <v>3.3952701945708333E-2</v>
      </c>
      <c r="S72" s="51">
        <f t="shared" si="30"/>
        <v>3.8198499790706678E-2</v>
      </c>
      <c r="T72" s="51">
        <f t="shared" si="31"/>
        <v>-6.1219546386955245E-2</v>
      </c>
      <c r="U72" s="51">
        <f t="shared" si="32"/>
        <v>-1.4088771541163263E-2</v>
      </c>
      <c r="W72" s="75">
        <v>2.5000000000000001E-2</v>
      </c>
      <c r="X72" s="42">
        <v>-0.42875831715567575</v>
      </c>
      <c r="Y72" s="42">
        <v>0.2127108194909772</v>
      </c>
      <c r="Z72" s="42">
        <v>-0.24752802546610736</v>
      </c>
      <c r="AA72" s="42">
        <v>5.1975405782322117E-3</v>
      </c>
      <c r="AB72" s="42">
        <v>1.4583779876371368</v>
      </c>
      <c r="AC72" s="76">
        <v>1.0736841919646785E-2</v>
      </c>
      <c r="AD72" s="77">
        <f t="shared" ref="AD72:AD78" si="37">SQRT(AC72)</f>
        <v>0.10361873343969605</v>
      </c>
      <c r="AE72" s="76">
        <v>2.5000000000000001E-2</v>
      </c>
    </row>
    <row r="73" spans="1:38" x14ac:dyDescent="0.45">
      <c r="A73" s="23">
        <v>38596</v>
      </c>
      <c r="B73" s="37">
        <v>40.499640999999997</v>
      </c>
      <c r="C73" s="37">
        <v>51.468451999999999</v>
      </c>
      <c r="D73" s="37">
        <v>103.11763000000001</v>
      </c>
      <c r="E73" s="37">
        <v>21.818687000000001</v>
      </c>
      <c r="F73" s="37">
        <v>5.1274810000000004</v>
      </c>
      <c r="G73" s="24">
        <v>1228.8100589999999</v>
      </c>
      <c r="H73" s="38">
        <v>3.42</v>
      </c>
      <c r="I73" s="51">
        <f t="shared" si="36"/>
        <v>3.9826610841775079E-2</v>
      </c>
      <c r="J73" s="51">
        <f t="shared" si="24"/>
        <v>3.7139914523559359E-2</v>
      </c>
      <c r="K73" s="51">
        <f t="shared" si="25"/>
        <v>9.3542389395194769E-2</v>
      </c>
      <c r="L73" s="51">
        <f t="shared" si="26"/>
        <v>3.2049232940718042E-2</v>
      </c>
      <c r="M73" s="51">
        <f t="shared" si="27"/>
        <v>3.5103199818152353E-2</v>
      </c>
      <c r="N73" s="51">
        <f t="shared" si="28"/>
        <v>6.9490246947603307E-3</v>
      </c>
      <c r="O73" s="51">
        <f t="shared" si="33"/>
        <v>2.8500000000000001E-3</v>
      </c>
      <c r="P73" s="51">
        <f t="shared" si="34"/>
        <v>3.697661084177508E-2</v>
      </c>
      <c r="Q73" s="51">
        <f t="shared" si="35"/>
        <v>3.428991452355936E-2</v>
      </c>
      <c r="R73" s="51">
        <f t="shared" si="29"/>
        <v>9.0692389395194764E-2</v>
      </c>
      <c r="S73" s="51">
        <f t="shared" si="30"/>
        <v>2.9199232940718044E-2</v>
      </c>
      <c r="T73" s="51">
        <f t="shared" si="31"/>
        <v>3.2253199818152355E-2</v>
      </c>
      <c r="U73" s="51">
        <f t="shared" si="32"/>
        <v>4.0990246947603306E-3</v>
      </c>
      <c r="W73" s="75">
        <v>2.1000000000000001E-2</v>
      </c>
      <c r="X73" s="42">
        <v>-0.32116982002128902</v>
      </c>
      <c r="Y73" s="42">
        <v>0.27681176880811753</v>
      </c>
      <c r="Z73" s="42">
        <v>-0.15772572486242267</v>
      </c>
      <c r="AA73" s="42">
        <v>0.13109934908748178</v>
      </c>
      <c r="AB73" s="42">
        <v>1.0709844328059377</v>
      </c>
      <c r="AC73" s="78">
        <v>6.458875029287308E-3</v>
      </c>
      <c r="AD73" s="77">
        <f t="shared" si="37"/>
        <v>8.0367126546165055E-2</v>
      </c>
      <c r="AE73" s="76">
        <v>2.1000000000000001E-2</v>
      </c>
    </row>
    <row r="74" spans="1:38" x14ac:dyDescent="0.45">
      <c r="A74" s="23">
        <v>38626</v>
      </c>
      <c r="B74" s="37">
        <v>40.091045000000001</v>
      </c>
      <c r="C74" s="37">
        <v>53.306621999999997</v>
      </c>
      <c r="D74" s="37">
        <v>107.18023700000001</v>
      </c>
      <c r="E74" s="37">
        <v>20.587354999999999</v>
      </c>
      <c r="F74" s="37">
        <v>5.4168289999999999</v>
      </c>
      <c r="G74" s="24">
        <v>1207.01001</v>
      </c>
      <c r="H74" s="38">
        <v>3.71</v>
      </c>
      <c r="I74" s="51">
        <f t="shared" si="36"/>
        <v>-1.0088879553277863E-2</v>
      </c>
      <c r="J74" s="51">
        <f t="shared" si="24"/>
        <v>3.5714499437441649E-2</v>
      </c>
      <c r="K74" s="51">
        <f t="shared" si="25"/>
        <v>3.9397792598607984E-2</v>
      </c>
      <c r="L74" s="51">
        <f t="shared" si="26"/>
        <v>-5.6434743300547874E-2</v>
      </c>
      <c r="M74" s="51">
        <f t="shared" si="27"/>
        <v>5.6430828315112036E-2</v>
      </c>
      <c r="N74" s="51">
        <f t="shared" si="28"/>
        <v>-1.7740780066319406E-2</v>
      </c>
      <c r="O74" s="51">
        <f t="shared" si="33"/>
        <v>3.0916666666666666E-3</v>
      </c>
      <c r="P74" s="51">
        <f t="shared" si="34"/>
        <v>-1.3180546219944529E-2</v>
      </c>
      <c r="Q74" s="51">
        <f t="shared" si="35"/>
        <v>3.2622832770774983E-2</v>
      </c>
      <c r="R74" s="51">
        <f t="shared" si="29"/>
        <v>3.6306125931941317E-2</v>
      </c>
      <c r="S74" s="51">
        <f t="shared" si="30"/>
        <v>-5.952640996721454E-2</v>
      </c>
      <c r="T74" s="51">
        <f t="shared" si="31"/>
        <v>5.333916164844537E-2</v>
      </c>
      <c r="U74" s="51">
        <f t="shared" si="32"/>
        <v>-2.0832446732986072E-2</v>
      </c>
      <c r="W74" s="75">
        <v>1.7000000000000001E-2</v>
      </c>
      <c r="X74" s="42">
        <v>-0.213579846624433</v>
      </c>
      <c r="Y74" s="42">
        <v>0.34091328578091212</v>
      </c>
      <c r="Z74" s="42">
        <v>-6.792220518370265E-2</v>
      </c>
      <c r="AA74" s="42">
        <v>0.25700270108833351</v>
      </c>
      <c r="AB74" s="42">
        <v>0.68358609285569449</v>
      </c>
      <c r="AC74" s="76">
        <v>3.5967254069898084E-3</v>
      </c>
      <c r="AD74" s="77">
        <f t="shared" si="37"/>
        <v>5.9972705516674905E-2</v>
      </c>
      <c r="AE74" s="76">
        <f>$W$74</f>
        <v>1.7000000000000001E-2</v>
      </c>
    </row>
    <row r="75" spans="1:38" x14ac:dyDescent="0.45">
      <c r="A75" s="23">
        <v>38657</v>
      </c>
      <c r="B75" s="37">
        <v>41.519950999999999</v>
      </c>
      <c r="C75" s="37">
        <v>55.060561999999997</v>
      </c>
      <c r="D75" s="37">
        <v>109.603043</v>
      </c>
      <c r="E75" s="37">
        <v>22.053222999999999</v>
      </c>
      <c r="F75" s="37">
        <v>5.4973890000000001</v>
      </c>
      <c r="G75" s="24">
        <v>1249.4799800000001</v>
      </c>
      <c r="H75" s="38">
        <v>3.88</v>
      </c>
      <c r="I75" s="51">
        <f t="shared" si="36"/>
        <v>3.5641525432923871E-2</v>
      </c>
      <c r="J75" s="51">
        <f t="shared" si="24"/>
        <v>3.2902853983131752E-2</v>
      </c>
      <c r="K75" s="51">
        <f t="shared" si="25"/>
        <v>2.2604969608343017E-2</v>
      </c>
      <c r="L75" s="51">
        <f t="shared" si="26"/>
        <v>7.1202347266076771E-2</v>
      </c>
      <c r="M75" s="51">
        <f t="shared" si="27"/>
        <v>1.4872169677130342E-2</v>
      </c>
      <c r="N75" s="51">
        <f t="shared" si="28"/>
        <v>3.5186095929726546E-2</v>
      </c>
      <c r="O75" s="51">
        <f t="shared" si="33"/>
        <v>3.2333333333333333E-3</v>
      </c>
      <c r="P75" s="51">
        <f t="shared" si="34"/>
        <v>3.240819209959054E-2</v>
      </c>
      <c r="Q75" s="51">
        <f t="shared" si="35"/>
        <v>2.9669520649798418E-2</v>
      </c>
      <c r="R75" s="51">
        <f t="shared" si="29"/>
        <v>1.9371636275009683E-2</v>
      </c>
      <c r="S75" s="51">
        <f t="shared" si="30"/>
        <v>6.7969013932743433E-2</v>
      </c>
      <c r="T75" s="51">
        <f t="shared" si="31"/>
        <v>1.163883634379701E-2</v>
      </c>
      <c r="U75" s="51">
        <f t="shared" si="32"/>
        <v>3.1952762596393215E-2</v>
      </c>
      <c r="W75" s="75">
        <v>1.2999999999999999E-2</v>
      </c>
      <c r="X75" s="42">
        <v>-0.10599105707614669</v>
      </c>
      <c r="Y75" s="42">
        <v>0.40501416919164124</v>
      </c>
      <c r="Z75" s="42">
        <v>2.1880337751353618E-2</v>
      </c>
      <c r="AA75" s="42">
        <v>0.38290470892486095</v>
      </c>
      <c r="AB75" s="42">
        <v>0.29619183716496705</v>
      </c>
      <c r="AC75" s="76">
        <v>2.1504629020909997E-3</v>
      </c>
      <c r="AD75" s="77">
        <f t="shared" si="37"/>
        <v>4.6373083810449779E-2</v>
      </c>
      <c r="AE75" s="76">
        <f>$W$75</f>
        <v>1.2999999999999999E-2</v>
      </c>
      <c r="AG75" s="29"/>
      <c r="AH75" s="29"/>
      <c r="AI75" s="29"/>
      <c r="AJ75" s="29"/>
      <c r="AK75" s="29"/>
      <c r="AL75" s="29"/>
    </row>
    <row r="76" spans="1:38" x14ac:dyDescent="0.45">
      <c r="A76" s="23">
        <v>38687</v>
      </c>
      <c r="B76" s="37">
        <v>41.552238000000003</v>
      </c>
      <c r="C76" s="37">
        <v>54.662765999999998</v>
      </c>
      <c r="D76" s="37">
        <v>108.540634</v>
      </c>
      <c r="E76" s="37">
        <v>22.419207</v>
      </c>
      <c r="F76" s="37">
        <v>5.5934150000000002</v>
      </c>
      <c r="G76" s="24">
        <v>1248.290039</v>
      </c>
      <c r="H76" s="38">
        <v>3.89</v>
      </c>
      <c r="I76" s="51">
        <f t="shared" si="36"/>
        <v>7.7762615856658002E-4</v>
      </c>
      <c r="J76" s="51">
        <f t="shared" si="24"/>
        <v>-7.2246992320927905E-3</v>
      </c>
      <c r="K76" s="51">
        <f t="shared" si="25"/>
        <v>-9.6932436447042525E-3</v>
      </c>
      <c r="L76" s="51">
        <f t="shared" si="26"/>
        <v>1.6595488106205591E-2</v>
      </c>
      <c r="M76" s="51">
        <f t="shared" si="27"/>
        <v>1.7467565056793255E-2</v>
      </c>
      <c r="N76" s="51">
        <f t="shared" si="28"/>
        <v>-9.5234899241847248E-4</v>
      </c>
      <c r="O76" s="51">
        <f t="shared" si="33"/>
        <v>3.241666666666667E-3</v>
      </c>
      <c r="P76" s="51">
        <f t="shared" si="34"/>
        <v>-2.464040508100087E-3</v>
      </c>
      <c r="Q76" s="51">
        <f t="shared" si="35"/>
        <v>-1.0466365898759458E-2</v>
      </c>
      <c r="R76" s="51">
        <f t="shared" si="29"/>
        <v>-1.2934910311370919E-2</v>
      </c>
      <c r="S76" s="51">
        <f t="shared" si="30"/>
        <v>1.3353821439538924E-2</v>
      </c>
      <c r="T76" s="51">
        <f t="shared" si="31"/>
        <v>1.4225898390126588E-2</v>
      </c>
      <c r="U76" s="51">
        <f t="shared" si="32"/>
        <v>-4.1940156590851395E-3</v>
      </c>
      <c r="W76" s="75">
        <v>8.9999999999999993E-3</v>
      </c>
      <c r="X76" s="42">
        <v>1.5983020305133885E-3</v>
      </c>
      <c r="Y76" s="42">
        <v>0.46911542552919389</v>
      </c>
      <c r="Z76" s="42">
        <v>0.11168333824234844</v>
      </c>
      <c r="AA76" s="42">
        <v>0.50880742039234883</v>
      </c>
      <c r="AB76" s="42">
        <v>-9.1204498610543111E-2</v>
      </c>
      <c r="AC76" s="76">
        <v>2.1200536119115837E-3</v>
      </c>
      <c r="AD76" s="77">
        <f t="shared" si="37"/>
        <v>4.604403991736155E-2</v>
      </c>
      <c r="AE76" s="76">
        <f>$W76</f>
        <v>8.9999999999999993E-3</v>
      </c>
      <c r="AG76" s="29"/>
      <c r="AH76" s="29"/>
      <c r="AI76" s="29"/>
      <c r="AJ76" s="29"/>
      <c r="AK76" s="29"/>
      <c r="AL76" s="29"/>
    </row>
    <row r="77" spans="1:38" x14ac:dyDescent="0.45">
      <c r="A77" s="23">
        <v>38718</v>
      </c>
      <c r="B77" s="37">
        <v>42.351643000000003</v>
      </c>
      <c r="C77" s="37">
        <v>51.312480999999998</v>
      </c>
      <c r="D77" s="37">
        <v>120.048264</v>
      </c>
      <c r="E77" s="37">
        <v>23.276876000000001</v>
      </c>
      <c r="F77" s="37">
        <v>5.3706649999999998</v>
      </c>
      <c r="G77" s="24">
        <v>1280.079956</v>
      </c>
      <c r="H77" s="38">
        <v>4.24</v>
      </c>
      <c r="I77" s="51">
        <f t="shared" si="36"/>
        <v>1.9238554611667347E-2</v>
      </c>
      <c r="J77" s="51">
        <f t="shared" si="24"/>
        <v>-6.1290074490559121E-2</v>
      </c>
      <c r="K77" s="51">
        <f t="shared" si="25"/>
        <v>0.10602140024352535</v>
      </c>
      <c r="L77" s="51">
        <f t="shared" si="26"/>
        <v>3.8255991837713221E-2</v>
      </c>
      <c r="M77" s="51">
        <f t="shared" si="27"/>
        <v>-3.9823614017554632E-2</v>
      </c>
      <c r="N77" s="51">
        <f t="shared" si="28"/>
        <v>2.5466771348641615E-2</v>
      </c>
      <c r="O77" s="51">
        <f t="shared" si="33"/>
        <v>3.5333333333333332E-3</v>
      </c>
      <c r="P77" s="51">
        <f t="shared" si="34"/>
        <v>1.5705221278334014E-2</v>
      </c>
      <c r="Q77" s="51">
        <f t="shared" si="35"/>
        <v>-6.4823407823892454E-2</v>
      </c>
      <c r="R77" s="51">
        <f t="shared" si="29"/>
        <v>0.10248806691019202</v>
      </c>
      <c r="S77" s="51">
        <f t="shared" si="30"/>
        <v>3.4722658504379889E-2</v>
      </c>
      <c r="T77" s="51">
        <f t="shared" si="31"/>
        <v>-4.3356947350887964E-2</v>
      </c>
      <c r="U77" s="51">
        <f t="shared" si="32"/>
        <v>2.1933438015308282E-2</v>
      </c>
      <c r="W77" s="75">
        <v>5.0000000000000001E-3</v>
      </c>
      <c r="X77" s="42">
        <v>0.10918770807687932</v>
      </c>
      <c r="Y77" s="42">
        <v>0.53321666300913861</v>
      </c>
      <c r="Z77" s="42">
        <v>0.20148636074038379</v>
      </c>
      <c r="AA77" s="42">
        <v>0.63471006775021999</v>
      </c>
      <c r="AB77" s="42">
        <v>-0.47860079483304518</v>
      </c>
      <c r="AC77" s="76">
        <v>3.5055089844225852E-3</v>
      </c>
      <c r="AD77" s="77">
        <f t="shared" si="37"/>
        <v>5.9207338940561967E-2</v>
      </c>
      <c r="AE77" s="76">
        <f t="shared" ref="AE77:AE78" si="38">$W77</f>
        <v>5.0000000000000001E-3</v>
      </c>
      <c r="AG77" s="29"/>
      <c r="AH77" s="29"/>
      <c r="AI77" s="29"/>
      <c r="AJ77" s="29"/>
      <c r="AK77" s="29"/>
      <c r="AL77" s="29"/>
    </row>
    <row r="78" spans="1:38" ht="17.5" thickBot="1" x14ac:dyDescent="0.5">
      <c r="A78" s="23">
        <v>38749</v>
      </c>
      <c r="B78" s="37">
        <v>43.605831000000002</v>
      </c>
      <c r="C78" s="37">
        <v>51.904972000000001</v>
      </c>
      <c r="D78" s="37">
        <v>120.30703</v>
      </c>
      <c r="E78" s="37">
        <v>23.210386</v>
      </c>
      <c r="F78" s="37">
        <v>5.7574589999999999</v>
      </c>
      <c r="G78" s="24">
        <v>1280.660034</v>
      </c>
      <c r="H78" s="38">
        <v>4.43</v>
      </c>
      <c r="I78" s="51">
        <f t="shared" si="36"/>
        <v>2.9613679922641856E-2</v>
      </c>
      <c r="J78" s="51">
        <f t="shared" si="24"/>
        <v>1.1546722911332186E-2</v>
      </c>
      <c r="K78" s="51">
        <f t="shared" si="25"/>
        <v>2.1555163846433967E-3</v>
      </c>
      <c r="L78" s="51">
        <f t="shared" si="26"/>
        <v>-2.8564829747772524E-3</v>
      </c>
      <c r="M78" s="51">
        <f t="shared" si="27"/>
        <v>7.20197591918319E-2</v>
      </c>
      <c r="N78" s="51">
        <f t="shared" si="28"/>
        <v>4.5315763072539816E-4</v>
      </c>
      <c r="O78" s="51">
        <f t="shared" si="33"/>
        <v>3.6916666666666664E-3</v>
      </c>
      <c r="P78" s="51">
        <f t="shared" si="34"/>
        <v>2.592201325597519E-2</v>
      </c>
      <c r="Q78" s="51">
        <f t="shared" si="35"/>
        <v>7.8550562446655196E-3</v>
      </c>
      <c r="R78" s="51">
        <f t="shared" si="29"/>
        <v>-1.5361502820232698E-3</v>
      </c>
      <c r="S78" s="51">
        <f t="shared" si="30"/>
        <v>-6.5481496414439185E-3</v>
      </c>
      <c r="T78" s="51">
        <f t="shared" si="31"/>
        <v>6.8328092525165238E-2</v>
      </c>
      <c r="U78" s="51">
        <f t="shared" si="32"/>
        <v>-3.2385090359412683E-3</v>
      </c>
      <c r="W78" s="75">
        <v>1E-3</v>
      </c>
      <c r="X78" s="42">
        <v>0.21677711255432611</v>
      </c>
      <c r="Y78" s="42">
        <v>0.59731805790172088</v>
      </c>
      <c r="Z78" s="42">
        <v>0.2912895186877576</v>
      </c>
      <c r="AA78" s="42">
        <v>0.76061292581264828</v>
      </c>
      <c r="AB78" s="42">
        <v>-0.86599760689816307</v>
      </c>
      <c r="AC78" s="76">
        <v>6.3068332597371914E-3</v>
      </c>
      <c r="AD78" s="79">
        <f t="shared" si="37"/>
        <v>7.9415573156259411E-2</v>
      </c>
      <c r="AE78" s="76">
        <f t="shared" si="38"/>
        <v>1E-3</v>
      </c>
    </row>
    <row r="79" spans="1:38" x14ac:dyDescent="0.45">
      <c r="A79" s="23">
        <v>38777</v>
      </c>
      <c r="B79" s="37">
        <v>42.529446</v>
      </c>
      <c r="C79" s="37">
        <v>53.723751</v>
      </c>
      <c r="D79" s="37">
        <v>133.64988700000001</v>
      </c>
      <c r="E79" s="37">
        <v>22.844711</v>
      </c>
      <c r="F79" s="37">
        <v>5.6459979999999996</v>
      </c>
      <c r="G79" s="24">
        <v>1294.869995</v>
      </c>
      <c r="H79" s="38">
        <v>4.51</v>
      </c>
      <c r="I79" s="51">
        <f t="shared" si="36"/>
        <v>-2.4684428098618372E-2</v>
      </c>
      <c r="J79" s="51">
        <f t="shared" si="24"/>
        <v>3.5040554496397647E-2</v>
      </c>
      <c r="K79" s="51">
        <f t="shared" si="25"/>
        <v>0.11090671093783966</v>
      </c>
      <c r="L79" s="51">
        <f t="shared" si="26"/>
        <v>-1.5754800458725682E-2</v>
      </c>
      <c r="M79" s="51">
        <f t="shared" si="27"/>
        <v>-1.9359408377897291E-2</v>
      </c>
      <c r="N79" s="51">
        <f t="shared" si="28"/>
        <v>1.1095810459249567E-2</v>
      </c>
      <c r="O79" s="51">
        <f t="shared" si="33"/>
        <v>3.7583333333333336E-3</v>
      </c>
      <c r="P79" s="51">
        <f t="shared" si="34"/>
        <v>-2.8442761431951704E-2</v>
      </c>
      <c r="Q79" s="51">
        <f t="shared" si="35"/>
        <v>3.1282221163064311E-2</v>
      </c>
      <c r="R79" s="51">
        <f t="shared" si="29"/>
        <v>0.10714837760450632</v>
      </c>
      <c r="S79" s="51">
        <f t="shared" si="30"/>
        <v>-1.9513133792059014E-2</v>
      </c>
      <c r="T79" s="51">
        <f t="shared" si="31"/>
        <v>-2.3117741711230624E-2</v>
      </c>
      <c r="U79" s="51">
        <f t="shared" si="32"/>
        <v>7.3374771259162325E-3</v>
      </c>
      <c r="W79" s="67"/>
      <c r="X79" s="67"/>
      <c r="Y79" s="67"/>
      <c r="Z79" s="67"/>
      <c r="AA79" s="67"/>
      <c r="AB79" s="67"/>
      <c r="AC79" s="67"/>
      <c r="AD79" s="67"/>
      <c r="AE79" s="67"/>
    </row>
    <row r="80" spans="1:38" x14ac:dyDescent="0.45">
      <c r="A80" s="23">
        <v>38808</v>
      </c>
      <c r="B80" s="37">
        <v>43.549182999999999</v>
      </c>
      <c r="C80" s="37">
        <v>60.637084999999999</v>
      </c>
      <c r="D80" s="37">
        <v>136.48530600000001</v>
      </c>
      <c r="E80" s="37">
        <v>22.984338999999999</v>
      </c>
      <c r="F80" s="37">
        <v>5.5928930000000001</v>
      </c>
      <c r="G80" s="24">
        <v>1310.6099850000001</v>
      </c>
      <c r="H80" s="38">
        <v>4.5999999999999996</v>
      </c>
      <c r="I80" s="51">
        <f t="shared" si="36"/>
        <v>2.3977199232738666E-2</v>
      </c>
      <c r="J80" s="51">
        <f t="shared" si="24"/>
        <v>0.1286830102388048</v>
      </c>
      <c r="K80" s="51">
        <f t="shared" si="25"/>
        <v>2.1215274203711054E-2</v>
      </c>
      <c r="L80" s="51">
        <f t="shared" si="26"/>
        <v>6.1120493054167557E-3</v>
      </c>
      <c r="M80" s="51">
        <f t="shared" si="27"/>
        <v>-9.4057773311290171E-3</v>
      </c>
      <c r="N80" s="51">
        <f t="shared" si="28"/>
        <v>1.2155652737941391E-2</v>
      </c>
      <c r="O80" s="51">
        <f t="shared" si="33"/>
        <v>3.8333333333333331E-3</v>
      </c>
      <c r="P80" s="51">
        <f t="shared" si="34"/>
        <v>2.0143865899405332E-2</v>
      </c>
      <c r="Q80" s="51">
        <f t="shared" si="35"/>
        <v>0.12484967690547147</v>
      </c>
      <c r="R80" s="51">
        <f t="shared" si="29"/>
        <v>1.738194087037772E-2</v>
      </c>
      <c r="S80" s="51">
        <f t="shared" si="30"/>
        <v>2.2787159720834226E-3</v>
      </c>
      <c r="T80" s="51">
        <f t="shared" si="31"/>
        <v>-1.323911066446235E-2</v>
      </c>
      <c r="U80" s="51">
        <f t="shared" si="32"/>
        <v>8.3223194046080588E-3</v>
      </c>
      <c r="V80" s="22" t="s">
        <v>58</v>
      </c>
      <c r="W80" s="80" t="s">
        <v>25</v>
      </c>
      <c r="X80" s="81"/>
      <c r="Y80" s="82"/>
      <c r="Z80" s="83">
        <v>0.26348280193408641</v>
      </c>
      <c r="AA80" s="67"/>
      <c r="AB80" s="67"/>
      <c r="AC80" s="67"/>
      <c r="AD80" s="67"/>
      <c r="AE80" s="67"/>
    </row>
    <row r="81" spans="1:35" x14ac:dyDescent="0.45">
      <c r="A81" s="23">
        <v>38838</v>
      </c>
      <c r="B81" s="37">
        <v>44.093716000000001</v>
      </c>
      <c r="C81" s="37">
        <v>59.380763999999999</v>
      </c>
      <c r="D81" s="37">
        <v>128.79989599999999</v>
      </c>
      <c r="E81" s="37">
        <v>22.053519999999999</v>
      </c>
      <c r="F81" s="37">
        <v>5.4883360000000003</v>
      </c>
      <c r="G81" s="24">
        <v>1270.089966</v>
      </c>
      <c r="H81" s="38">
        <v>4.72</v>
      </c>
      <c r="I81" s="51">
        <f t="shared" si="36"/>
        <v>1.2503862586813685E-2</v>
      </c>
      <c r="J81" s="51">
        <f t="shared" si="24"/>
        <v>-2.0718690550510455E-2</v>
      </c>
      <c r="K81" s="51">
        <f t="shared" si="25"/>
        <v>-5.6309431580861991E-2</v>
      </c>
      <c r="L81" s="51">
        <f t="shared" si="26"/>
        <v>-4.0497966898243143E-2</v>
      </c>
      <c r="M81" s="51">
        <f t="shared" si="27"/>
        <v>-1.869461833079944E-2</v>
      </c>
      <c r="N81" s="51">
        <f t="shared" si="28"/>
        <v>-3.0916916141150885E-2</v>
      </c>
      <c r="O81" s="51">
        <f t="shared" si="33"/>
        <v>3.933333333333333E-3</v>
      </c>
      <c r="P81" s="51">
        <f t="shared" si="34"/>
        <v>8.5705292534803516E-3</v>
      </c>
      <c r="Q81" s="51">
        <f t="shared" si="35"/>
        <v>-2.4652023883843788E-2</v>
      </c>
      <c r="R81" s="51">
        <f t="shared" si="29"/>
        <v>-6.0242764914195321E-2</v>
      </c>
      <c r="S81" s="51">
        <f t="shared" si="30"/>
        <v>-4.4431300231576473E-2</v>
      </c>
      <c r="T81" s="51">
        <f t="shared" si="31"/>
        <v>-2.2627951664132773E-2</v>
      </c>
      <c r="U81" s="51">
        <f t="shared" si="32"/>
        <v>-3.4850249474484216E-2</v>
      </c>
      <c r="V81" s="22"/>
      <c r="W81" s="84"/>
      <c r="X81" s="84"/>
      <c r="Y81" s="84" t="s">
        <v>45</v>
      </c>
      <c r="Z81" s="69">
        <v>1.5535773949791535E-2</v>
      </c>
      <c r="AA81" s="67"/>
      <c r="AB81" s="67"/>
      <c r="AC81" s="67"/>
      <c r="AD81" s="67"/>
      <c r="AE81" s="67"/>
      <c r="AF81" s="29"/>
    </row>
    <row r="82" spans="1:35" x14ac:dyDescent="0.45">
      <c r="A82" s="23">
        <v>38869</v>
      </c>
      <c r="B82" s="37">
        <v>43.169013999999997</v>
      </c>
      <c r="C82" s="37">
        <v>57.635035999999999</v>
      </c>
      <c r="D82" s="37">
        <v>128.356201</v>
      </c>
      <c r="E82" s="37">
        <v>22.339417999999998</v>
      </c>
      <c r="F82" s="37">
        <v>5.5354890000000001</v>
      </c>
      <c r="G82" s="24">
        <v>1270.1999510000001</v>
      </c>
      <c r="H82" s="38">
        <v>4.79</v>
      </c>
      <c r="I82" s="51">
        <f t="shared" si="36"/>
        <v>-2.0971287609327427E-2</v>
      </c>
      <c r="J82" s="51">
        <f t="shared" si="24"/>
        <v>-2.9398880755390766E-2</v>
      </c>
      <c r="K82" s="51">
        <f t="shared" si="25"/>
        <v>-3.4448397380693052E-3</v>
      </c>
      <c r="L82" s="51">
        <f t="shared" si="26"/>
        <v>1.2963826182849747E-2</v>
      </c>
      <c r="M82" s="51">
        <f t="shared" si="27"/>
        <v>8.5914929406654128E-3</v>
      </c>
      <c r="N82" s="51">
        <f t="shared" si="28"/>
        <v>8.6596227782509416E-5</v>
      </c>
      <c r="O82" s="51">
        <f t="shared" si="33"/>
        <v>3.9916666666666668E-3</v>
      </c>
      <c r="P82" s="51">
        <f t="shared" si="34"/>
        <v>-2.4962954275994095E-2</v>
      </c>
      <c r="Q82" s="51">
        <f t="shared" si="35"/>
        <v>-3.339054742205743E-2</v>
      </c>
      <c r="R82" s="51">
        <f t="shared" si="29"/>
        <v>-7.436506404735972E-3</v>
      </c>
      <c r="S82" s="51">
        <f t="shared" si="30"/>
        <v>8.9721595161830793E-3</v>
      </c>
      <c r="T82" s="51">
        <f t="shared" si="31"/>
        <v>4.599826273998746E-3</v>
      </c>
      <c r="U82" s="51">
        <f t="shared" si="32"/>
        <v>-3.9050704388841574E-3</v>
      </c>
      <c r="V82" s="22"/>
      <c r="W82" s="84"/>
      <c r="X82" s="84"/>
      <c r="Y82" s="84" t="s">
        <v>46</v>
      </c>
      <c r="Z82" s="69">
        <v>2.9030366282802827E-3</v>
      </c>
      <c r="AA82" s="67"/>
      <c r="AB82" s="67"/>
      <c r="AC82" s="67"/>
      <c r="AD82" s="67"/>
      <c r="AE82" s="67"/>
      <c r="AF82" s="29"/>
    </row>
    <row r="83" spans="1:35" x14ac:dyDescent="0.45">
      <c r="A83" s="23">
        <v>38899</v>
      </c>
      <c r="B83" s="37">
        <v>42.228076999999999</v>
      </c>
      <c r="C83" s="37">
        <v>50.235335999999997</v>
      </c>
      <c r="D83" s="37">
        <v>130.335724</v>
      </c>
      <c r="E83" s="37">
        <v>23.529530000000001</v>
      </c>
      <c r="F83" s="37">
        <v>5.5698939999999997</v>
      </c>
      <c r="G83" s="24">
        <v>1276.660034</v>
      </c>
      <c r="H83" s="38">
        <v>4.95</v>
      </c>
      <c r="I83" s="51">
        <f t="shared" si="36"/>
        <v>-2.1796583076926335E-2</v>
      </c>
      <c r="J83" s="51">
        <f t="shared" si="24"/>
        <v>-0.128388919545396</v>
      </c>
      <c r="K83" s="51">
        <f t="shared" si="25"/>
        <v>1.5422106486308262E-2</v>
      </c>
      <c r="L83" s="51">
        <f t="shared" si="26"/>
        <v>5.3274082610388573E-2</v>
      </c>
      <c r="M83" s="51">
        <f t="shared" si="27"/>
        <v>6.2153497188774942E-3</v>
      </c>
      <c r="N83" s="51">
        <f t="shared" si="28"/>
        <v>5.0858787979908282E-3</v>
      </c>
      <c r="O83" s="51">
        <f t="shared" si="33"/>
        <v>4.1250000000000002E-3</v>
      </c>
      <c r="P83" s="51">
        <f t="shared" si="34"/>
        <v>-2.5921583076926335E-2</v>
      </c>
      <c r="Q83" s="51">
        <f t="shared" si="35"/>
        <v>-0.13251391954539599</v>
      </c>
      <c r="R83" s="51">
        <f t="shared" si="29"/>
        <v>1.1297106486308262E-2</v>
      </c>
      <c r="S83" s="51">
        <f t="shared" si="30"/>
        <v>4.914908261038857E-2</v>
      </c>
      <c r="T83" s="51">
        <f t="shared" si="31"/>
        <v>2.090349718877494E-3</v>
      </c>
      <c r="U83" s="51">
        <f t="shared" si="32"/>
        <v>9.6087879799082801E-4</v>
      </c>
      <c r="V83" s="22"/>
      <c r="W83" s="84"/>
      <c r="X83" s="84"/>
      <c r="Y83" s="84" t="s">
        <v>47</v>
      </c>
      <c r="Z83" s="69">
        <f>SQRT(Z82)</f>
        <v>5.3879835080299594E-2</v>
      </c>
      <c r="AA83" s="67"/>
      <c r="AB83" s="67"/>
      <c r="AC83" s="67"/>
      <c r="AD83" s="67"/>
      <c r="AE83" s="67"/>
      <c r="AF83" s="29"/>
    </row>
    <row r="84" spans="1:35" ht="17.5" thickBot="1" x14ac:dyDescent="0.5">
      <c r="A84" s="23">
        <v>38930</v>
      </c>
      <c r="B84" s="37">
        <v>42.736908</v>
      </c>
      <c r="C84" s="37">
        <v>51.162956000000001</v>
      </c>
      <c r="D84" s="37">
        <v>127.14389</v>
      </c>
      <c r="E84" s="37">
        <v>23.868601000000002</v>
      </c>
      <c r="F84" s="37">
        <v>5.6939820000000001</v>
      </c>
      <c r="G84" s="24">
        <v>1303.8199460000001</v>
      </c>
      <c r="H84" s="38">
        <v>4.96</v>
      </c>
      <c r="I84" s="51">
        <f t="shared" si="36"/>
        <v>1.2049589660452664E-2</v>
      </c>
      <c r="J84" s="51">
        <f t="shared" si="24"/>
        <v>1.8465488117766382E-2</v>
      </c>
      <c r="K84" s="51">
        <f t="shared" si="25"/>
        <v>-2.448932573543694E-2</v>
      </c>
      <c r="L84" s="51">
        <f t="shared" si="26"/>
        <v>1.4410445087513546E-2</v>
      </c>
      <c r="M84" s="51">
        <f t="shared" si="27"/>
        <v>2.2278341383157541E-2</v>
      </c>
      <c r="N84" s="51">
        <f t="shared" si="28"/>
        <v>2.1274193032348121E-2</v>
      </c>
      <c r="O84" s="51">
        <f t="shared" si="33"/>
        <v>4.1333333333333335E-3</v>
      </c>
      <c r="P84" s="51">
        <f t="shared" si="34"/>
        <v>7.9162563271193316E-3</v>
      </c>
      <c r="Q84" s="51">
        <f t="shared" si="35"/>
        <v>1.4332154784433049E-2</v>
      </c>
      <c r="R84" s="51">
        <f t="shared" si="29"/>
        <v>-2.8622659068770272E-2</v>
      </c>
      <c r="S84" s="51">
        <f t="shared" si="30"/>
        <v>1.0277111754180213E-2</v>
      </c>
      <c r="T84" s="51">
        <f t="shared" si="31"/>
        <v>1.8145008049824208E-2</v>
      </c>
      <c r="U84" s="51">
        <f t="shared" si="32"/>
        <v>1.7140859699014788E-2</v>
      </c>
      <c r="W84" s="67"/>
      <c r="X84" s="67"/>
      <c r="Y84" s="67"/>
      <c r="Z84" s="67"/>
      <c r="AA84" s="67"/>
      <c r="AB84" s="67"/>
      <c r="AC84" s="67"/>
      <c r="AD84" s="67"/>
      <c r="AE84" s="67"/>
    </row>
    <row r="85" spans="1:35" x14ac:dyDescent="0.45">
      <c r="A85" s="23">
        <v>38961</v>
      </c>
      <c r="B85" s="37">
        <v>45.616394</v>
      </c>
      <c r="C85" s="37">
        <v>53.448746</v>
      </c>
      <c r="D85" s="37">
        <v>144.69512900000001</v>
      </c>
      <c r="E85" s="37">
        <v>26.009459</v>
      </c>
      <c r="F85" s="37">
        <v>6.1776470000000003</v>
      </c>
      <c r="G85" s="24">
        <v>1335.849976</v>
      </c>
      <c r="H85" s="38">
        <v>4.8099999999999996</v>
      </c>
      <c r="I85" s="51">
        <f t="shared" si="36"/>
        <v>6.7377031581227209E-2</v>
      </c>
      <c r="J85" s="51">
        <f t="shared" si="24"/>
        <v>4.4676660199227003E-2</v>
      </c>
      <c r="K85" s="51">
        <f t="shared" si="25"/>
        <v>0.13804233140892586</v>
      </c>
      <c r="L85" s="51">
        <f t="shared" si="26"/>
        <v>8.9693484758490705E-2</v>
      </c>
      <c r="M85" s="51">
        <f t="shared" si="27"/>
        <v>8.4943190898741916E-2</v>
      </c>
      <c r="N85" s="51">
        <f t="shared" si="28"/>
        <v>2.4566298512509466E-2</v>
      </c>
      <c r="O85" s="51">
        <f t="shared" si="33"/>
        <v>4.0083333333333334E-3</v>
      </c>
      <c r="P85" s="51">
        <f t="shared" si="34"/>
        <v>6.3368698247893873E-2</v>
      </c>
      <c r="Q85" s="51">
        <f t="shared" si="35"/>
        <v>4.0668326865893667E-2</v>
      </c>
      <c r="R85" s="51">
        <f t="shared" si="29"/>
        <v>0.13403399807559252</v>
      </c>
      <c r="S85" s="51">
        <f t="shared" si="30"/>
        <v>8.5685151425157369E-2</v>
      </c>
      <c r="T85" s="51">
        <f t="shared" si="31"/>
        <v>8.093485756540858E-2</v>
      </c>
      <c r="U85" s="51">
        <f t="shared" si="32"/>
        <v>2.0557965179176133E-2</v>
      </c>
      <c r="W85" s="67"/>
      <c r="X85" s="15" t="s">
        <v>13</v>
      </c>
      <c r="Y85" s="15" t="s">
        <v>14</v>
      </c>
      <c r="Z85" s="15" t="s">
        <v>15</v>
      </c>
      <c r="AA85" s="15" t="s">
        <v>16</v>
      </c>
      <c r="AB85" s="15" t="s">
        <v>17</v>
      </c>
      <c r="AC85" s="85" t="s">
        <v>26</v>
      </c>
      <c r="AD85" s="74" t="s">
        <v>27</v>
      </c>
      <c r="AE85" s="85" t="s">
        <v>0</v>
      </c>
      <c r="AG85" s="9"/>
      <c r="AH85" s="9"/>
    </row>
    <row r="86" spans="1:35" ht="17.5" thickBot="1" x14ac:dyDescent="0.5">
      <c r="A86" s="23">
        <v>38991</v>
      </c>
      <c r="B86" s="37">
        <v>47.023605000000003</v>
      </c>
      <c r="C86" s="37">
        <v>56.623215000000002</v>
      </c>
      <c r="D86" s="37">
        <v>162.331863</v>
      </c>
      <c r="E86" s="37">
        <v>27.871088</v>
      </c>
      <c r="F86" s="37">
        <v>6.6826790000000003</v>
      </c>
      <c r="G86" s="24">
        <v>1377.9399410000001</v>
      </c>
      <c r="H86" s="38">
        <v>4.92</v>
      </c>
      <c r="I86" s="51">
        <f t="shared" si="36"/>
        <v>3.0848799666190363E-2</v>
      </c>
      <c r="J86" s="51">
        <f t="shared" si="24"/>
        <v>5.9392768541286278E-2</v>
      </c>
      <c r="K86" s="51">
        <f t="shared" si="25"/>
        <v>0.12188892688986086</v>
      </c>
      <c r="L86" s="51">
        <f t="shared" si="26"/>
        <v>7.1575075821453948E-2</v>
      </c>
      <c r="M86" s="51">
        <f t="shared" si="27"/>
        <v>8.1751514775771472E-2</v>
      </c>
      <c r="N86" s="51">
        <f t="shared" si="28"/>
        <v>3.1508002961554205E-2</v>
      </c>
      <c r="O86" s="51">
        <f t="shared" si="33"/>
        <v>4.1000000000000003E-3</v>
      </c>
      <c r="P86" s="51">
        <f t="shared" si="34"/>
        <v>2.6748799666190363E-2</v>
      </c>
      <c r="Q86" s="51">
        <f t="shared" si="35"/>
        <v>5.5292768541286279E-2</v>
      </c>
      <c r="R86" s="51">
        <f t="shared" si="29"/>
        <v>0.11778892688986085</v>
      </c>
      <c r="S86" s="51">
        <f t="shared" si="30"/>
        <v>6.7475075821453942E-2</v>
      </c>
      <c r="T86" s="51">
        <f t="shared" si="31"/>
        <v>7.7651514775771466E-2</v>
      </c>
      <c r="U86" s="51">
        <f t="shared" si="32"/>
        <v>2.7408002961554205E-2</v>
      </c>
      <c r="W86" s="67"/>
      <c r="X86" s="42">
        <v>-0.1742033720809649</v>
      </c>
      <c r="Y86" s="42">
        <v>0.36437396390900501</v>
      </c>
      <c r="Z86" s="42">
        <v>-3.5044815684521814E-2</v>
      </c>
      <c r="AA86" s="42">
        <v>0.30309534147750716</v>
      </c>
      <c r="AB86" s="42">
        <v>0.5417788617834437</v>
      </c>
      <c r="AC86" s="42">
        <v>2.9030366282802827E-3</v>
      </c>
      <c r="AD86" s="79">
        <f>SQRT(AC86)</f>
        <v>5.3879835080299594E-2</v>
      </c>
      <c r="AE86" s="42">
        <v>1.5535773949791535E-2</v>
      </c>
      <c r="AG86" s="9"/>
      <c r="AH86" s="9"/>
    </row>
    <row r="87" spans="1:35" x14ac:dyDescent="0.45">
      <c r="A87" s="23">
        <v>39022</v>
      </c>
      <c r="B87" s="37">
        <v>47.892124000000003</v>
      </c>
      <c r="C87" s="37">
        <v>58.504928999999997</v>
      </c>
      <c r="D87" s="37">
        <v>166.93640099999999</v>
      </c>
      <c r="E87" s="37">
        <v>27.904339</v>
      </c>
      <c r="F87" s="37">
        <v>7.1969019999999997</v>
      </c>
      <c r="G87" s="24">
        <v>1400.630005</v>
      </c>
      <c r="H87" s="38">
        <v>4.9400000000000004</v>
      </c>
      <c r="I87" s="51">
        <f t="shared" si="36"/>
        <v>1.8469851471404564E-2</v>
      </c>
      <c r="J87" s="51">
        <f t="shared" si="24"/>
        <v>3.3232199902460513E-2</v>
      </c>
      <c r="K87" s="51">
        <f t="shared" si="25"/>
        <v>2.8364967387825679E-2</v>
      </c>
      <c r="L87" s="51">
        <f t="shared" si="26"/>
        <v>1.1930284171182137E-3</v>
      </c>
      <c r="M87" s="51">
        <f t="shared" si="27"/>
        <v>7.6948630930798734E-2</v>
      </c>
      <c r="N87" s="51">
        <f t="shared" si="28"/>
        <v>1.6466656727820217E-2</v>
      </c>
      <c r="O87" s="51">
        <f t="shared" si="33"/>
        <v>4.1166666666666669E-3</v>
      </c>
      <c r="P87" s="51">
        <f t="shared" si="34"/>
        <v>1.4353184804737896E-2</v>
      </c>
      <c r="Q87" s="51">
        <f t="shared" si="35"/>
        <v>2.9115533235793845E-2</v>
      </c>
      <c r="R87" s="51">
        <f t="shared" si="29"/>
        <v>2.4248300721159011E-2</v>
      </c>
      <c r="S87" s="51">
        <f t="shared" si="30"/>
        <v>-2.9236382495484532E-3</v>
      </c>
      <c r="T87" s="51">
        <f t="shared" si="31"/>
        <v>7.2831964264132062E-2</v>
      </c>
      <c r="U87" s="51">
        <f t="shared" si="32"/>
        <v>1.2349990061153549E-2</v>
      </c>
      <c r="W87" s="67"/>
      <c r="X87" s="67"/>
      <c r="Y87" s="67"/>
      <c r="Z87" s="67"/>
      <c r="AA87" s="67"/>
      <c r="AB87" s="67"/>
      <c r="AC87" s="67"/>
      <c r="AD87" s="67"/>
      <c r="AE87" s="67"/>
    </row>
    <row r="88" spans="1:35" x14ac:dyDescent="0.45">
      <c r="A88" s="23">
        <v>39052</v>
      </c>
      <c r="B88" s="37">
        <v>49.482532999999997</v>
      </c>
      <c r="C88" s="37">
        <v>56.287827</v>
      </c>
      <c r="D88" s="37">
        <v>170.83557099999999</v>
      </c>
      <c r="E88" s="37">
        <v>30.192795</v>
      </c>
      <c r="F88" s="37">
        <v>7.2027159999999997</v>
      </c>
      <c r="G88" s="24">
        <v>1418.3000489999999</v>
      </c>
      <c r="H88" s="38">
        <v>4.8499999999999996</v>
      </c>
      <c r="I88" s="51">
        <f t="shared" si="36"/>
        <v>3.3208153390732686E-2</v>
      </c>
      <c r="J88" s="51">
        <f t="shared" si="24"/>
        <v>-3.7895986507393231E-2</v>
      </c>
      <c r="K88" s="51">
        <f t="shared" si="25"/>
        <v>2.3357218537375823E-2</v>
      </c>
      <c r="L88" s="51">
        <f t="shared" si="26"/>
        <v>8.2010758255194549E-2</v>
      </c>
      <c r="M88" s="51">
        <f t="shared" si="27"/>
        <v>8.0784759886953772E-4</v>
      </c>
      <c r="N88" s="51">
        <f t="shared" si="28"/>
        <v>1.2615782852659851E-2</v>
      </c>
      <c r="O88" s="51">
        <f t="shared" si="33"/>
        <v>4.0416666666666665E-3</v>
      </c>
      <c r="P88" s="51">
        <f t="shared" si="34"/>
        <v>2.9166486724066021E-2</v>
      </c>
      <c r="Q88" s="51">
        <f t="shared" si="35"/>
        <v>-4.1937653174059897E-2</v>
      </c>
      <c r="R88" s="51">
        <f t="shared" si="29"/>
        <v>1.9315551870709158E-2</v>
      </c>
      <c r="S88" s="51">
        <f t="shared" si="30"/>
        <v>7.7969091588527883E-2</v>
      </c>
      <c r="T88" s="51">
        <f t="shared" si="31"/>
        <v>-3.2338190677971288E-3</v>
      </c>
      <c r="U88" s="51">
        <f t="shared" si="32"/>
        <v>8.5741161859931858E-3</v>
      </c>
      <c r="W88" s="67"/>
      <c r="X88" s="67"/>
      <c r="Y88" s="67"/>
      <c r="Z88" s="67"/>
      <c r="AA88" s="67"/>
      <c r="AB88" s="67"/>
      <c r="AC88" s="67"/>
      <c r="AD88" s="67"/>
      <c r="AE88" s="67"/>
    </row>
    <row r="89" spans="1:35" x14ac:dyDescent="0.45">
      <c r="A89" s="23">
        <v>39083</v>
      </c>
      <c r="B89" s="37">
        <v>47.484313999999998</v>
      </c>
      <c r="C89" s="37">
        <v>53.665916000000003</v>
      </c>
      <c r="D89" s="37">
        <v>181.813232</v>
      </c>
      <c r="E89" s="37">
        <v>30.206427000000001</v>
      </c>
      <c r="F89" s="37">
        <v>7.410075</v>
      </c>
      <c r="G89" s="24">
        <v>1438.23999</v>
      </c>
      <c r="H89" s="38">
        <v>4.9800000000000004</v>
      </c>
      <c r="I89" s="51">
        <f t="shared" si="36"/>
        <v>-4.0382310258854304E-2</v>
      </c>
      <c r="J89" s="51">
        <f t="shared" si="24"/>
        <v>-4.6580426705760014E-2</v>
      </c>
      <c r="K89" s="51">
        <f t="shared" si="25"/>
        <v>6.4258637330278257E-2</v>
      </c>
      <c r="L89" s="51">
        <f t="shared" si="26"/>
        <v>4.51498445241727E-4</v>
      </c>
      <c r="M89" s="51">
        <f t="shared" si="27"/>
        <v>2.8789001260080216E-2</v>
      </c>
      <c r="N89" s="51">
        <f t="shared" si="28"/>
        <v>1.4059042735039773E-2</v>
      </c>
      <c r="O89" s="51">
        <f t="shared" si="33"/>
        <v>4.15E-3</v>
      </c>
      <c r="P89" s="51">
        <f t="shared" si="34"/>
        <v>-4.4532310258854305E-2</v>
      </c>
      <c r="Q89" s="51">
        <f t="shared" si="35"/>
        <v>-5.0730426705760015E-2</v>
      </c>
      <c r="R89" s="51">
        <f t="shared" si="29"/>
        <v>6.0108637330278256E-2</v>
      </c>
      <c r="S89" s="51">
        <f t="shared" si="30"/>
        <v>-3.698501554758273E-3</v>
      </c>
      <c r="T89" s="51">
        <f t="shared" si="31"/>
        <v>2.4639001260080215E-2</v>
      </c>
      <c r="U89" s="51">
        <f t="shared" si="32"/>
        <v>9.909042735039772E-3</v>
      </c>
      <c r="V89" s="22" t="s">
        <v>65</v>
      </c>
      <c r="W89" s="80" t="s">
        <v>60</v>
      </c>
      <c r="X89" s="81"/>
      <c r="Y89" s="82"/>
      <c r="Z89" s="86">
        <f>SQRT(AE108^2+AE100^2/AE102)</f>
        <v>6.4550902925922679E-2</v>
      </c>
      <c r="AA89" s="67"/>
      <c r="AB89" s="67"/>
      <c r="AC89" s="67"/>
      <c r="AD89" s="67"/>
      <c r="AE89" s="67"/>
    </row>
    <row r="90" spans="1:35" x14ac:dyDescent="0.45">
      <c r="A90" s="23">
        <v>39114</v>
      </c>
      <c r="B90" s="37">
        <v>46.498210999999998</v>
      </c>
      <c r="C90" s="37">
        <v>53.507010999999999</v>
      </c>
      <c r="D90" s="37">
        <v>173.18142700000001</v>
      </c>
      <c r="E90" s="37">
        <v>29.756891</v>
      </c>
      <c r="F90" s="37">
        <v>7.8345409999999998</v>
      </c>
      <c r="G90" s="24">
        <v>1406.8199460000001</v>
      </c>
      <c r="H90" s="38">
        <v>5.03</v>
      </c>
      <c r="I90" s="51">
        <f t="shared" si="36"/>
        <v>-2.076692105102329E-2</v>
      </c>
      <c r="J90" s="51">
        <f t="shared" si="24"/>
        <v>-2.9610041501947348E-3</v>
      </c>
      <c r="K90" s="51">
        <f t="shared" si="25"/>
        <v>-4.7476219992612978E-2</v>
      </c>
      <c r="L90" s="51">
        <f t="shared" si="26"/>
        <v>-1.488213087896828E-2</v>
      </c>
      <c r="M90" s="51">
        <f t="shared" si="27"/>
        <v>5.7282281218476117E-2</v>
      </c>
      <c r="N90" s="51">
        <f t="shared" si="28"/>
        <v>-2.1846176033528231E-2</v>
      </c>
      <c r="O90" s="51">
        <f t="shared" si="33"/>
        <v>4.1916666666666673E-3</v>
      </c>
      <c r="P90" s="51">
        <f t="shared" si="34"/>
        <v>-2.4958587717689957E-2</v>
      </c>
      <c r="Q90" s="51">
        <f t="shared" si="35"/>
        <v>-7.1526708168614022E-3</v>
      </c>
      <c r="R90" s="51">
        <f t="shared" si="29"/>
        <v>-5.1667886659279648E-2</v>
      </c>
      <c r="S90" s="51">
        <f t="shared" si="30"/>
        <v>-1.9073797545634947E-2</v>
      </c>
      <c r="T90" s="51">
        <f t="shared" si="31"/>
        <v>5.3090614551809447E-2</v>
      </c>
      <c r="U90" s="51">
        <f t="shared" si="32"/>
        <v>-2.6037842700194897E-2</v>
      </c>
      <c r="W90" s="67"/>
      <c r="X90" s="67"/>
      <c r="Y90" s="67"/>
      <c r="Z90" s="67"/>
      <c r="AA90" s="67"/>
      <c r="AB90" s="67"/>
      <c r="AC90" s="67"/>
      <c r="AD90" s="67"/>
      <c r="AE90" s="67"/>
    </row>
    <row r="91" spans="1:35" x14ac:dyDescent="0.45">
      <c r="A91" s="23">
        <v>39142</v>
      </c>
      <c r="B91" s="37">
        <v>46.113934</v>
      </c>
      <c r="C91" s="37">
        <v>55.552612000000003</v>
      </c>
      <c r="D91" s="37">
        <v>177.370285</v>
      </c>
      <c r="E91" s="37">
        <v>30.683181999999999</v>
      </c>
      <c r="F91" s="37">
        <v>7.9687749999999999</v>
      </c>
      <c r="G91" s="24">
        <v>1420.8599850000001</v>
      </c>
      <c r="H91" s="38">
        <v>4.9400000000000004</v>
      </c>
      <c r="I91" s="51">
        <f t="shared" si="36"/>
        <v>-8.2643394602858189E-3</v>
      </c>
      <c r="J91" s="51">
        <f t="shared" si="24"/>
        <v>3.823052272533034E-2</v>
      </c>
      <c r="K91" s="51">
        <f t="shared" si="25"/>
        <v>2.4187686131030617E-2</v>
      </c>
      <c r="L91" s="51">
        <f t="shared" si="26"/>
        <v>3.1128621602303896E-2</v>
      </c>
      <c r="M91" s="51">
        <f t="shared" si="27"/>
        <v>1.7133613826259886E-2</v>
      </c>
      <c r="N91" s="51">
        <f t="shared" si="28"/>
        <v>9.9799828968305526E-3</v>
      </c>
      <c r="O91" s="51">
        <f t="shared" si="33"/>
        <v>4.1166666666666669E-3</v>
      </c>
      <c r="P91" s="51">
        <f t="shared" si="34"/>
        <v>-1.2381006126952487E-2</v>
      </c>
      <c r="Q91" s="51">
        <f t="shared" si="35"/>
        <v>3.4113856058663676E-2</v>
      </c>
      <c r="R91" s="51">
        <f t="shared" si="29"/>
        <v>2.0071019464363949E-2</v>
      </c>
      <c r="S91" s="51">
        <f t="shared" si="30"/>
        <v>2.7011954935637229E-2</v>
      </c>
      <c r="T91" s="51">
        <f t="shared" si="31"/>
        <v>1.3016947159593218E-2</v>
      </c>
      <c r="U91" s="51">
        <f t="shared" si="32"/>
        <v>5.8633162301638857E-3</v>
      </c>
      <c r="W91" s="67"/>
      <c r="X91" s="67" t="s">
        <v>61</v>
      </c>
      <c r="Y91" s="67"/>
      <c r="Z91" s="67"/>
      <c r="AA91" s="42">
        <f>$AE$106</f>
        <v>0.19840905902563211</v>
      </c>
      <c r="AB91" s="67"/>
      <c r="AC91" s="67"/>
      <c r="AD91" s="8" t="s">
        <v>109</v>
      </c>
      <c r="AE91" s="8" t="s">
        <v>110</v>
      </c>
    </row>
    <row r="92" spans="1:35" x14ac:dyDescent="0.45">
      <c r="A92" s="23">
        <v>39173</v>
      </c>
      <c r="B92" s="37">
        <v>49.605182999999997</v>
      </c>
      <c r="C92" s="37">
        <v>60.160789000000001</v>
      </c>
      <c r="D92" s="37">
        <v>187.65391500000001</v>
      </c>
      <c r="E92" s="37">
        <v>32.883113999999999</v>
      </c>
      <c r="F92" s="37">
        <v>8.3135480000000008</v>
      </c>
      <c r="G92" s="24">
        <v>1482.369995</v>
      </c>
      <c r="H92" s="38">
        <v>4.87</v>
      </c>
      <c r="I92" s="51">
        <f t="shared" si="36"/>
        <v>7.5709198872514261E-2</v>
      </c>
      <c r="J92" s="51">
        <f t="shared" si="24"/>
        <v>8.2951581106573302E-2</v>
      </c>
      <c r="K92" s="51">
        <f t="shared" si="25"/>
        <v>5.7978313560244965E-2</v>
      </c>
      <c r="L92" s="51">
        <f t="shared" si="26"/>
        <v>7.1698300391400016E-2</v>
      </c>
      <c r="M92" s="51">
        <f t="shared" si="27"/>
        <v>4.32654956376608E-2</v>
      </c>
      <c r="N92" s="51">
        <f t="shared" si="28"/>
        <v>4.3290690602424187E-2</v>
      </c>
      <c r="O92" s="51">
        <f t="shared" si="33"/>
        <v>4.0583333333333331E-3</v>
      </c>
      <c r="P92" s="51">
        <f t="shared" si="34"/>
        <v>7.165086553918093E-2</v>
      </c>
      <c r="Q92" s="51">
        <f t="shared" si="35"/>
        <v>7.8893247773239972E-2</v>
      </c>
      <c r="R92" s="51">
        <f t="shared" si="29"/>
        <v>5.3919980226911635E-2</v>
      </c>
      <c r="S92" s="51">
        <f t="shared" si="30"/>
        <v>6.7639967058066686E-2</v>
      </c>
      <c r="T92" s="51">
        <f t="shared" si="31"/>
        <v>3.920716230432747E-2</v>
      </c>
      <c r="U92" s="51">
        <f t="shared" si="32"/>
        <v>3.9232357269090856E-2</v>
      </c>
      <c r="W92" s="67"/>
      <c r="X92" s="67" t="s">
        <v>62</v>
      </c>
      <c r="Y92" s="67"/>
      <c r="Z92" s="67"/>
      <c r="AA92" s="42">
        <f>$AE$105</f>
        <v>0.80159094097436789</v>
      </c>
      <c r="AB92" s="67"/>
      <c r="AC92" s="67" t="s">
        <v>111</v>
      </c>
      <c r="AD92" s="67">
        <v>2E-3</v>
      </c>
      <c r="AE92" s="67">
        <v>1.5E-3</v>
      </c>
    </row>
    <row r="93" spans="1:35" x14ac:dyDescent="0.45">
      <c r="A93" s="23">
        <v>39203</v>
      </c>
      <c r="B93" s="37">
        <v>53.272202</v>
      </c>
      <c r="C93" s="37">
        <v>63.933093999999997</v>
      </c>
      <c r="D93" s="37">
        <v>198.45169100000001</v>
      </c>
      <c r="E93" s="37">
        <v>34.429180000000002</v>
      </c>
      <c r="F93" s="37">
        <v>8.7596310000000006</v>
      </c>
      <c r="G93" s="24">
        <v>1530.619995</v>
      </c>
      <c r="H93" s="38">
        <v>4.7300000000000004</v>
      </c>
      <c r="I93" s="51">
        <f t="shared" si="36"/>
        <v>7.3924109906015278E-2</v>
      </c>
      <c r="J93" s="51">
        <f t="shared" si="24"/>
        <v>6.2703715538039217E-2</v>
      </c>
      <c r="K93" s="51">
        <f t="shared" si="25"/>
        <v>5.754090448898963E-2</v>
      </c>
      <c r="L93" s="51">
        <f t="shared" si="26"/>
        <v>4.7017019130244364E-2</v>
      </c>
      <c r="M93" s="51">
        <f t="shared" si="27"/>
        <v>5.3657355439578724E-2</v>
      </c>
      <c r="N93" s="51">
        <f t="shared" si="28"/>
        <v>3.254922870993493E-2</v>
      </c>
      <c r="O93" s="51">
        <f t="shared" si="33"/>
        <v>3.9416666666666671E-3</v>
      </c>
      <c r="P93" s="51">
        <f t="shared" si="34"/>
        <v>6.9982443239348616E-2</v>
      </c>
      <c r="Q93" s="51">
        <f t="shared" si="35"/>
        <v>5.8762048871372548E-2</v>
      </c>
      <c r="R93" s="51">
        <f t="shared" si="29"/>
        <v>5.3599237822322961E-2</v>
      </c>
      <c r="S93" s="51">
        <f t="shared" si="30"/>
        <v>4.3075352463577694E-2</v>
      </c>
      <c r="T93" s="51">
        <f t="shared" si="31"/>
        <v>4.9715688772912055E-2</v>
      </c>
      <c r="U93" s="51">
        <f t="shared" si="32"/>
        <v>2.8607562043268264E-2</v>
      </c>
      <c r="W93" s="67"/>
      <c r="X93" s="67"/>
      <c r="Y93" s="67" t="s">
        <v>67</v>
      </c>
      <c r="Z93" s="67"/>
      <c r="AA93" s="42">
        <f>AA92*AI96</f>
        <v>0.57798010142903233</v>
      </c>
      <c r="AB93" s="67"/>
      <c r="AC93" s="67" t="s">
        <v>112</v>
      </c>
      <c r="AD93" s="67">
        <f>AC28</f>
        <v>0.65581974142958022</v>
      </c>
      <c r="AE93" s="67">
        <f>AC30</f>
        <v>0.80696958517673778</v>
      </c>
    </row>
    <row r="94" spans="1:35" x14ac:dyDescent="0.45">
      <c r="A94" s="23">
        <v>39234</v>
      </c>
      <c r="B94" s="37">
        <v>50.156857000000002</v>
      </c>
      <c r="C94" s="37">
        <v>63.436053999999999</v>
      </c>
      <c r="D94" s="37">
        <v>186.35475199999999</v>
      </c>
      <c r="E94" s="37">
        <v>34.572208000000003</v>
      </c>
      <c r="F94" s="37">
        <v>8.9973360000000007</v>
      </c>
      <c r="G94" s="24">
        <v>1503.349976</v>
      </c>
      <c r="H94" s="38">
        <v>4.6100000000000003</v>
      </c>
      <c r="I94" s="51">
        <f t="shared" si="36"/>
        <v>-5.8479748969265444E-2</v>
      </c>
      <c r="J94" s="51">
        <f t="shared" si="24"/>
        <v>-7.7743773827056994E-3</v>
      </c>
      <c r="K94" s="51">
        <f t="shared" si="25"/>
        <v>-6.0956593209377186E-2</v>
      </c>
      <c r="L94" s="51">
        <f t="shared" si="26"/>
        <v>4.1542668166945074E-3</v>
      </c>
      <c r="M94" s="51">
        <f t="shared" si="27"/>
        <v>2.713641704770442E-2</v>
      </c>
      <c r="N94" s="51">
        <f t="shared" si="28"/>
        <v>-1.7816322202167556E-2</v>
      </c>
      <c r="O94" s="51">
        <f t="shared" si="33"/>
        <v>3.8416666666666668E-3</v>
      </c>
      <c r="P94" s="51">
        <f t="shared" si="34"/>
        <v>-6.2321415635932111E-2</v>
      </c>
      <c r="Q94" s="51">
        <f t="shared" si="35"/>
        <v>-1.1616044049372366E-2</v>
      </c>
      <c r="R94" s="51">
        <f t="shared" si="29"/>
        <v>-6.4798259876043846E-2</v>
      </c>
      <c r="S94" s="51">
        <f t="shared" si="30"/>
        <v>3.1260015002784053E-4</v>
      </c>
      <c r="T94" s="51">
        <f t="shared" si="31"/>
        <v>2.3294750381037753E-2</v>
      </c>
      <c r="U94" s="51">
        <f t="shared" si="32"/>
        <v>-2.1657988868834223E-2</v>
      </c>
      <c r="W94" s="67"/>
      <c r="X94" s="67"/>
      <c r="Y94" s="67" t="s">
        <v>66</v>
      </c>
      <c r="Z94" s="67"/>
      <c r="AA94" s="42">
        <f>AA92*AI97</f>
        <v>0.2236108395453355</v>
      </c>
      <c r="AB94" s="67"/>
      <c r="AC94" s="67" t="s">
        <v>113</v>
      </c>
      <c r="AD94" s="67">
        <f>MCD!D13</f>
        <v>2.4322640764528232E-3</v>
      </c>
      <c r="AE94" s="67">
        <f>NKE!D13</f>
        <v>4.7151121133107397E-3</v>
      </c>
      <c r="AF94" s="9"/>
    </row>
    <row r="95" spans="1:35" x14ac:dyDescent="0.45">
      <c r="A95" s="23">
        <v>39264</v>
      </c>
      <c r="B95" s="37">
        <v>47.992531</v>
      </c>
      <c r="C95" s="37">
        <v>64.992904999999993</v>
      </c>
      <c r="D95" s="37">
        <v>161.92875699999999</v>
      </c>
      <c r="E95" s="37">
        <v>32.603844000000002</v>
      </c>
      <c r="F95" s="37">
        <v>8.8306229999999992</v>
      </c>
      <c r="G95" s="24">
        <v>1455.2700199999999</v>
      </c>
      <c r="H95" s="38">
        <v>4.82</v>
      </c>
      <c r="I95" s="51">
        <f t="shared" si="36"/>
        <v>-4.3151148805037787E-2</v>
      </c>
      <c r="J95" s="51">
        <f t="shared" si="24"/>
        <v>2.4542053009791509E-2</v>
      </c>
      <c r="K95" s="51">
        <f t="shared" si="25"/>
        <v>-0.13107256315095206</v>
      </c>
      <c r="L95" s="51">
        <f t="shared" si="26"/>
        <v>-5.6934865137916568E-2</v>
      </c>
      <c r="M95" s="51">
        <f t="shared" si="27"/>
        <v>-1.8529151295450297E-2</v>
      </c>
      <c r="N95" s="51">
        <f t="shared" si="28"/>
        <v>-3.1981878316802548E-2</v>
      </c>
      <c r="O95" s="51">
        <f t="shared" si="33"/>
        <v>4.0166666666666666E-3</v>
      </c>
      <c r="P95" s="51">
        <f t="shared" si="34"/>
        <v>-4.7167815471704455E-2</v>
      </c>
      <c r="Q95" s="51">
        <f t="shared" si="35"/>
        <v>2.0525386343124841E-2</v>
      </c>
      <c r="R95" s="51">
        <f t="shared" si="29"/>
        <v>-0.13508922981761873</v>
      </c>
      <c r="S95" s="51">
        <f t="shared" si="30"/>
        <v>-6.0951531804583237E-2</v>
      </c>
      <c r="T95" s="51">
        <f t="shared" si="31"/>
        <v>-2.2545817962116965E-2</v>
      </c>
      <c r="U95" s="51">
        <f t="shared" si="32"/>
        <v>-3.5998544983469216E-2</v>
      </c>
      <c r="W95" s="67"/>
      <c r="X95" s="67"/>
      <c r="Y95" s="67"/>
      <c r="Z95" s="67"/>
      <c r="AA95" s="67"/>
      <c r="AB95" s="67"/>
      <c r="AC95" s="67"/>
      <c r="AD95" s="67"/>
      <c r="AE95" s="67"/>
      <c r="AF95" s="9"/>
    </row>
    <row r="96" spans="1:35" x14ac:dyDescent="0.45">
      <c r="A96" s="23">
        <v>39295</v>
      </c>
      <c r="B96" s="37">
        <v>48.175068000000003</v>
      </c>
      <c r="C96" s="37">
        <v>66.505920000000003</v>
      </c>
      <c r="D96" s="37">
        <v>151.59970100000001</v>
      </c>
      <c r="E96" s="37">
        <v>33.543765999999998</v>
      </c>
      <c r="F96" s="37">
        <v>8.8134160000000001</v>
      </c>
      <c r="G96" s="24">
        <v>1473.98999</v>
      </c>
      <c r="H96" s="38">
        <v>4.2</v>
      </c>
      <c r="I96" s="51">
        <f t="shared" si="36"/>
        <v>3.8034459987117408E-3</v>
      </c>
      <c r="J96" s="51">
        <f t="shared" si="24"/>
        <v>2.3279694914391191E-2</v>
      </c>
      <c r="K96" s="51">
        <f t="shared" si="25"/>
        <v>-6.3787656938538606E-2</v>
      </c>
      <c r="L96" s="51">
        <f t="shared" si="26"/>
        <v>2.8828563895717085E-2</v>
      </c>
      <c r="M96" s="51">
        <f t="shared" si="27"/>
        <v>-1.9485601412265741E-3</v>
      </c>
      <c r="N96" s="51">
        <f t="shared" si="28"/>
        <v>1.2863571531556817E-2</v>
      </c>
      <c r="O96" s="51">
        <f t="shared" si="33"/>
        <v>3.5000000000000001E-3</v>
      </c>
      <c r="P96" s="51">
        <f t="shared" si="34"/>
        <v>3.0344599871174075E-4</v>
      </c>
      <c r="Q96" s="51">
        <f t="shared" si="35"/>
        <v>1.9779694914391192E-2</v>
      </c>
      <c r="R96" s="51">
        <f t="shared" si="29"/>
        <v>-6.7287656938538609E-2</v>
      </c>
      <c r="S96" s="51">
        <f t="shared" si="30"/>
        <v>2.5328563895717086E-2</v>
      </c>
      <c r="T96" s="51">
        <f t="shared" si="31"/>
        <v>-5.4485601412265737E-3</v>
      </c>
      <c r="U96" s="51">
        <f t="shared" si="32"/>
        <v>9.363571531556817E-3</v>
      </c>
      <c r="AC96" s="67" t="s">
        <v>114</v>
      </c>
      <c r="AE96" s="87">
        <f>AD92/AD94</f>
        <v>0.82227913463934788</v>
      </c>
      <c r="AG96" s="67" t="s">
        <v>67</v>
      </c>
      <c r="AI96">
        <v>0.72104120928122384</v>
      </c>
    </row>
    <row r="97" spans="1:35" x14ac:dyDescent="0.45">
      <c r="A97" s="23">
        <v>39326</v>
      </c>
      <c r="B97" s="37">
        <v>48.791420000000002</v>
      </c>
      <c r="C97" s="37">
        <v>68.772155999999995</v>
      </c>
      <c r="D97" s="37">
        <v>186.680939</v>
      </c>
      <c r="E97" s="37">
        <v>37.099063999999998</v>
      </c>
      <c r="F97" s="37">
        <v>9.1763359999999992</v>
      </c>
      <c r="G97" s="24">
        <v>1526.75</v>
      </c>
      <c r="H97" s="38">
        <v>3.89</v>
      </c>
      <c r="I97" s="51">
        <f t="shared" si="36"/>
        <v>1.2794003736538606E-2</v>
      </c>
      <c r="J97" s="51">
        <f t="shared" si="24"/>
        <v>3.4075703335883389E-2</v>
      </c>
      <c r="K97" s="51">
        <f t="shared" si="25"/>
        <v>0.23140703951652242</v>
      </c>
      <c r="L97" s="51">
        <f t="shared" si="26"/>
        <v>0.10598982833352699</v>
      </c>
      <c r="M97" s="51">
        <f t="shared" si="27"/>
        <v>4.1178131158225106E-2</v>
      </c>
      <c r="N97" s="51">
        <f t="shared" si="28"/>
        <v>3.5794008343299488E-2</v>
      </c>
      <c r="O97" s="51">
        <f t="shared" si="33"/>
        <v>3.241666666666667E-3</v>
      </c>
      <c r="P97" s="51">
        <f t="shared" si="34"/>
        <v>9.5523370698719391E-3</v>
      </c>
      <c r="Q97" s="51">
        <f t="shared" si="35"/>
        <v>3.0834036669216722E-2</v>
      </c>
      <c r="R97" s="51">
        <f t="shared" si="29"/>
        <v>0.22816537284985575</v>
      </c>
      <c r="S97" s="51">
        <f t="shared" si="30"/>
        <v>0.10274816166686032</v>
      </c>
      <c r="T97" s="51">
        <f t="shared" si="31"/>
        <v>3.7936464491558436E-2</v>
      </c>
      <c r="U97" s="51">
        <f t="shared" si="32"/>
        <v>3.2552341676632818E-2</v>
      </c>
      <c r="X97" s="21"/>
      <c r="Y97" s="21"/>
      <c r="Z97" s="21"/>
      <c r="AC97" s="67" t="s">
        <v>115</v>
      </c>
      <c r="AE97" s="87">
        <f>AE92/AE94</f>
        <v>0.31812605171476344</v>
      </c>
      <c r="AG97" s="67" t="s">
        <v>66</v>
      </c>
      <c r="AI97">
        <v>0.27895879071877611</v>
      </c>
    </row>
    <row r="98" spans="1:35" x14ac:dyDescent="0.45">
      <c r="A98" s="23">
        <v>39356</v>
      </c>
      <c r="B98" s="37">
        <v>50.089905000000002</v>
      </c>
      <c r="C98" s="37">
        <v>63.466147999999997</v>
      </c>
      <c r="D98" s="37">
        <v>213.53672800000001</v>
      </c>
      <c r="E98" s="37">
        <v>40.695231999999997</v>
      </c>
      <c r="F98" s="37">
        <v>10.505376</v>
      </c>
      <c r="G98" s="24">
        <v>1549.380005</v>
      </c>
      <c r="H98" s="38">
        <v>3.9</v>
      </c>
      <c r="I98" s="51">
        <f t="shared" si="36"/>
        <v>2.6612978265440956E-2</v>
      </c>
      <c r="J98" s="51">
        <f t="shared" si="24"/>
        <v>-7.71534340147777E-2</v>
      </c>
      <c r="K98" s="51">
        <f t="shared" si="25"/>
        <v>0.14385929888642801</v>
      </c>
      <c r="L98" s="51">
        <f t="shared" si="26"/>
        <v>9.6934197585146542E-2</v>
      </c>
      <c r="M98" s="51">
        <f t="shared" si="27"/>
        <v>0.14483340627457419</v>
      </c>
      <c r="N98" s="51">
        <f t="shared" si="28"/>
        <v>1.4822338300311211E-2</v>
      </c>
      <c r="O98" s="51">
        <f t="shared" si="33"/>
        <v>3.2499999999999999E-3</v>
      </c>
      <c r="P98" s="51">
        <f t="shared" si="34"/>
        <v>2.3362978265440957E-2</v>
      </c>
      <c r="Q98" s="51">
        <f t="shared" si="35"/>
        <v>-8.0403434014777703E-2</v>
      </c>
      <c r="R98" s="51">
        <f t="shared" si="29"/>
        <v>0.14060929888642801</v>
      </c>
      <c r="S98" s="51">
        <f t="shared" si="30"/>
        <v>9.3684197585146539E-2</v>
      </c>
      <c r="T98" s="51">
        <f t="shared" si="31"/>
        <v>0.14158340627457419</v>
      </c>
      <c r="U98" s="51">
        <f t="shared" si="32"/>
        <v>1.1572338300311211E-2</v>
      </c>
      <c r="X98" s="21"/>
      <c r="Y98" s="55"/>
      <c r="Z98" s="55"/>
      <c r="AC98" s="67" t="s">
        <v>103</v>
      </c>
      <c r="AE98" s="87">
        <f>SUM(AE96:AE97)</f>
        <v>1.1404051863541114</v>
      </c>
    </row>
    <row r="99" spans="1:35" x14ac:dyDescent="0.45">
      <c r="A99" s="23">
        <v>39387</v>
      </c>
      <c r="B99" s="37">
        <v>48.591147999999997</v>
      </c>
      <c r="C99" s="37">
        <v>61.187950000000001</v>
      </c>
      <c r="D99" s="37">
        <v>195.51196300000001</v>
      </c>
      <c r="E99" s="37">
        <v>39.823436999999998</v>
      </c>
      <c r="F99" s="37">
        <v>10.408661</v>
      </c>
      <c r="G99" s="24">
        <v>1481.1400149999999</v>
      </c>
      <c r="H99" s="38">
        <v>3.27</v>
      </c>
      <c r="I99" s="51">
        <f t="shared" si="36"/>
        <v>-2.9921338441348699E-2</v>
      </c>
      <c r="J99" s="51">
        <f t="shared" si="24"/>
        <v>-3.5896270244729411E-2</v>
      </c>
      <c r="K99" s="51">
        <f t="shared" si="25"/>
        <v>-8.4410607808882432E-2</v>
      </c>
      <c r="L99" s="51">
        <f t="shared" si="26"/>
        <v>-2.1422534217276357E-2</v>
      </c>
      <c r="M99" s="51">
        <f t="shared" si="27"/>
        <v>-9.2062387866935769E-3</v>
      </c>
      <c r="N99" s="51">
        <f t="shared" si="28"/>
        <v>-4.4043417224814418E-2</v>
      </c>
      <c r="O99" s="51">
        <f t="shared" si="33"/>
        <v>2.725E-3</v>
      </c>
      <c r="P99" s="51">
        <f t="shared" si="34"/>
        <v>-3.2646338441348698E-2</v>
      </c>
      <c r="Q99" s="51">
        <f t="shared" si="35"/>
        <v>-3.862127024472941E-2</v>
      </c>
      <c r="R99" s="51">
        <f t="shared" si="29"/>
        <v>-8.7135607808882437E-2</v>
      </c>
      <c r="S99" s="51">
        <f t="shared" si="30"/>
        <v>-2.4147534217276355E-2</v>
      </c>
      <c r="T99" s="51">
        <f t="shared" si="31"/>
        <v>-1.1931238786693577E-2</v>
      </c>
      <c r="U99" s="51">
        <f t="shared" si="32"/>
        <v>-4.6768417224814417E-2</v>
      </c>
      <c r="X99" s="21"/>
      <c r="Y99" s="55"/>
      <c r="Z99" s="55"/>
      <c r="AE99" s="87"/>
    </row>
    <row r="100" spans="1:35" x14ac:dyDescent="0.45">
      <c r="A100" s="23">
        <v>39417</v>
      </c>
      <c r="B100" s="37">
        <v>42.857093999999996</v>
      </c>
      <c r="C100" s="37">
        <v>62.333137999999998</v>
      </c>
      <c r="D100" s="37">
        <v>185.51380900000001</v>
      </c>
      <c r="E100" s="37">
        <v>41.178238</v>
      </c>
      <c r="F100" s="37">
        <v>10.185108</v>
      </c>
      <c r="G100" s="24">
        <v>1468.3599850000001</v>
      </c>
      <c r="H100" s="38">
        <v>3</v>
      </c>
      <c r="I100" s="51">
        <f t="shared" si="36"/>
        <v>-0.11800614383508701</v>
      </c>
      <c r="J100" s="51">
        <f t="shared" si="24"/>
        <v>1.8715907298741064E-2</v>
      </c>
      <c r="K100" s="51">
        <f t="shared" si="25"/>
        <v>-5.1138323438550959E-2</v>
      </c>
      <c r="L100" s="51">
        <f t="shared" si="26"/>
        <v>3.4020192682012951E-2</v>
      </c>
      <c r="M100" s="51">
        <f t="shared" si="27"/>
        <v>-2.1477594476369322E-2</v>
      </c>
      <c r="N100" s="51">
        <f t="shared" si="28"/>
        <v>-8.6285090339686121E-3</v>
      </c>
      <c r="O100" s="51">
        <f t="shared" si="33"/>
        <v>2.5000000000000001E-3</v>
      </c>
      <c r="P100" s="51">
        <f t="shared" si="34"/>
        <v>-0.12050614383508701</v>
      </c>
      <c r="Q100" s="51">
        <f t="shared" si="35"/>
        <v>1.6215907298741065E-2</v>
      </c>
      <c r="R100" s="51">
        <f t="shared" si="29"/>
        <v>-5.3638323438550961E-2</v>
      </c>
      <c r="S100" s="51">
        <f t="shared" si="30"/>
        <v>3.1520192682012949E-2</v>
      </c>
      <c r="T100" s="51">
        <f t="shared" si="31"/>
        <v>-2.397759447636932E-2</v>
      </c>
      <c r="U100" s="51">
        <f t="shared" si="32"/>
        <v>-1.1128509033968613E-2</v>
      </c>
      <c r="X100" s="21"/>
      <c r="Y100" s="55"/>
      <c r="Z100" s="55"/>
      <c r="AC100" s="67" t="s">
        <v>116</v>
      </c>
      <c r="AE100" s="87">
        <f>AI96*AD92+AI97*AE92</f>
        <v>1.8605206046406117E-3</v>
      </c>
    </row>
    <row r="101" spans="1:35" x14ac:dyDescent="0.45">
      <c r="A101" s="23">
        <v>39448</v>
      </c>
      <c r="B101" s="37">
        <v>40.476151000000002</v>
      </c>
      <c r="C101" s="37">
        <v>58.880862999999998</v>
      </c>
      <c r="D101" s="37">
        <v>172.14265399999999</v>
      </c>
      <c r="E101" s="37">
        <v>37.452556999999999</v>
      </c>
      <c r="F101" s="37">
        <v>9.8613199999999992</v>
      </c>
      <c r="G101" s="24">
        <v>1378.5500489999999</v>
      </c>
      <c r="H101" s="38">
        <v>2.75</v>
      </c>
      <c r="I101" s="51">
        <f t="shared" si="36"/>
        <v>-5.5555399999822508E-2</v>
      </c>
      <c r="J101" s="51">
        <f t="shared" si="24"/>
        <v>-5.5384264466197708E-2</v>
      </c>
      <c r="K101" s="51">
        <f t="shared" si="25"/>
        <v>-7.2076332603358995E-2</v>
      </c>
      <c r="L101" s="51">
        <f t="shared" si="26"/>
        <v>-9.0476940756911484E-2</v>
      </c>
      <c r="M101" s="51">
        <f t="shared" si="27"/>
        <v>-3.1790335458396712E-2</v>
      </c>
      <c r="N101" s="51">
        <f t="shared" si="28"/>
        <v>-6.116343193593643E-2</v>
      </c>
      <c r="O101" s="51">
        <f t="shared" si="33"/>
        <v>2.2916666666666667E-3</v>
      </c>
      <c r="P101" s="51">
        <f t="shared" si="34"/>
        <v>-5.7847066666489172E-2</v>
      </c>
      <c r="Q101" s="51">
        <f t="shared" si="35"/>
        <v>-5.7675931132864372E-2</v>
      </c>
      <c r="R101" s="51">
        <f t="shared" si="29"/>
        <v>-7.4367999270025659E-2</v>
      </c>
      <c r="S101" s="51">
        <f t="shared" si="30"/>
        <v>-9.2768607423578148E-2</v>
      </c>
      <c r="T101" s="51">
        <f t="shared" si="31"/>
        <v>-3.4082002125063376E-2</v>
      </c>
      <c r="U101" s="51">
        <f t="shared" si="32"/>
        <v>-6.3455098602603094E-2</v>
      </c>
      <c r="X101" s="21"/>
      <c r="Y101" s="21"/>
      <c r="Z101" s="21"/>
      <c r="AC101" s="67" t="s">
        <v>117</v>
      </c>
      <c r="AE101" s="87">
        <f>AI96*AD93+AI97*AE93</f>
        <v>0.69798431905861924</v>
      </c>
    </row>
    <row r="102" spans="1:35" x14ac:dyDescent="0.45">
      <c r="A102" s="23">
        <v>39479</v>
      </c>
      <c r="B102" s="37">
        <v>34.970199999999998</v>
      </c>
      <c r="C102" s="37">
        <v>57.956809999999997</v>
      </c>
      <c r="D102" s="37">
        <v>146.58961500000001</v>
      </c>
      <c r="E102" s="37">
        <v>37.823031999999998</v>
      </c>
      <c r="F102" s="37">
        <v>9.6796279999999992</v>
      </c>
      <c r="G102" s="24">
        <v>1330.630005</v>
      </c>
      <c r="H102" s="38">
        <v>2.12</v>
      </c>
      <c r="I102" s="51">
        <f t="shared" si="36"/>
        <v>-0.1360295103158401</v>
      </c>
      <c r="J102" s="51">
        <f t="shared" si="24"/>
        <v>-1.5693604898420088E-2</v>
      </c>
      <c r="K102" s="51">
        <f t="shared" si="25"/>
        <v>-0.14844106562920767</v>
      </c>
      <c r="L102" s="51">
        <f t="shared" si="26"/>
        <v>9.8918479718219654E-3</v>
      </c>
      <c r="M102" s="51">
        <f t="shared" si="27"/>
        <v>-1.8424713932820302E-2</v>
      </c>
      <c r="N102" s="51">
        <f t="shared" si="28"/>
        <v>-3.4761192772624461E-2</v>
      </c>
      <c r="O102" s="51">
        <f t="shared" si="33"/>
        <v>1.7666666666666666E-3</v>
      </c>
      <c r="P102" s="51">
        <f t="shared" si="34"/>
        <v>-0.13779617698250676</v>
      </c>
      <c r="Q102" s="51">
        <f t="shared" si="35"/>
        <v>-1.7460271565086755E-2</v>
      </c>
      <c r="R102" s="51">
        <f t="shared" si="29"/>
        <v>-0.15020773229587434</v>
      </c>
      <c r="S102" s="51">
        <f t="shared" si="30"/>
        <v>8.125181305155299E-3</v>
      </c>
      <c r="T102" s="51">
        <f t="shared" si="31"/>
        <v>-2.0191380599486969E-2</v>
      </c>
      <c r="U102" s="51">
        <f t="shared" si="32"/>
        <v>-3.6527859439291127E-2</v>
      </c>
      <c r="X102" s="21"/>
      <c r="Y102" s="21"/>
      <c r="Z102" s="55"/>
      <c r="AC102" s="67" t="s">
        <v>118</v>
      </c>
      <c r="AE102" s="87">
        <f>(AI96^2)*AD94+(AI97^2)*AE94</f>
        <v>1.6314557552905542E-3</v>
      </c>
    </row>
    <row r="103" spans="1:35" x14ac:dyDescent="0.45">
      <c r="A103" s="23">
        <v>39508</v>
      </c>
      <c r="B103" s="37">
        <v>36.144150000000003</v>
      </c>
      <c r="C103" s="37">
        <v>58.879955000000002</v>
      </c>
      <c r="D103" s="37">
        <v>142.92550700000001</v>
      </c>
      <c r="E103" s="37">
        <v>39.249386000000001</v>
      </c>
      <c r="F103" s="37">
        <v>10.933795</v>
      </c>
      <c r="G103" s="24">
        <v>1322.6999510000001</v>
      </c>
      <c r="H103" s="38">
        <v>1.26</v>
      </c>
      <c r="I103" s="51">
        <f t="shared" si="36"/>
        <v>3.3570011037969527E-2</v>
      </c>
      <c r="J103" s="51">
        <f t="shared" si="24"/>
        <v>1.5928154085775414E-2</v>
      </c>
      <c r="K103" s="51">
        <f t="shared" si="25"/>
        <v>-2.4995686085948154E-2</v>
      </c>
      <c r="L103" s="51">
        <f t="shared" si="26"/>
        <v>3.7711254877715872E-2</v>
      </c>
      <c r="M103" s="51">
        <f t="shared" si="27"/>
        <v>0.12956768586561385</v>
      </c>
      <c r="N103" s="51">
        <f t="shared" si="28"/>
        <v>-5.9596236145298409E-3</v>
      </c>
      <c r="O103" s="51">
        <f t="shared" si="33"/>
        <v>1.0499999999999999E-3</v>
      </c>
      <c r="P103" s="51">
        <f t="shared" si="34"/>
        <v>3.2520011037969525E-2</v>
      </c>
      <c r="Q103" s="51">
        <f t="shared" si="35"/>
        <v>1.4878154085775414E-2</v>
      </c>
      <c r="R103" s="51">
        <f t="shared" si="29"/>
        <v>-2.6045686085948153E-2</v>
      </c>
      <c r="S103" s="51">
        <f t="shared" si="30"/>
        <v>3.6661254877715869E-2</v>
      </c>
      <c r="T103" s="51">
        <f t="shared" si="31"/>
        <v>0.12851768586561385</v>
      </c>
      <c r="U103" s="51">
        <f t="shared" si="32"/>
        <v>-7.0096236145298406E-3</v>
      </c>
      <c r="X103" s="21"/>
      <c r="Y103" s="21"/>
      <c r="Z103" s="55"/>
      <c r="AE103" s="87"/>
    </row>
    <row r="104" spans="1:35" x14ac:dyDescent="0.45">
      <c r="A104" s="23">
        <v>39539</v>
      </c>
      <c r="B104" s="37">
        <v>39.699036</v>
      </c>
      <c r="C104" s="37">
        <v>57.206169000000003</v>
      </c>
      <c r="D104" s="37">
        <v>165.37664799999999</v>
      </c>
      <c r="E104" s="37">
        <v>41.930767000000003</v>
      </c>
      <c r="F104" s="37">
        <v>10.905846</v>
      </c>
      <c r="G104" s="24">
        <v>1385.589966</v>
      </c>
      <c r="H104" s="38">
        <v>1.29</v>
      </c>
      <c r="I104" s="51">
        <f t="shared" si="36"/>
        <v>9.835301148318587E-2</v>
      </c>
      <c r="J104" s="51">
        <f t="shared" si="24"/>
        <v>-2.8427093736739462E-2</v>
      </c>
      <c r="K104" s="51">
        <f t="shared" si="25"/>
        <v>0.1570828151758803</v>
      </c>
      <c r="L104" s="51">
        <f t="shared" si="26"/>
        <v>6.8316508186905267E-2</v>
      </c>
      <c r="M104" s="51">
        <f t="shared" si="27"/>
        <v>-2.5562030383777801E-3</v>
      </c>
      <c r="N104" s="51">
        <f t="shared" si="28"/>
        <v>4.7546697913198877E-2</v>
      </c>
      <c r="O104" s="51">
        <f t="shared" si="33"/>
        <v>1.075E-3</v>
      </c>
      <c r="P104" s="51">
        <f t="shared" si="34"/>
        <v>9.7278011483185864E-2</v>
      </c>
      <c r="Q104" s="51">
        <f t="shared" si="35"/>
        <v>-2.9502093736739461E-2</v>
      </c>
      <c r="R104" s="51">
        <f t="shared" si="29"/>
        <v>0.1560078151758803</v>
      </c>
      <c r="S104" s="51">
        <f t="shared" si="30"/>
        <v>6.7241508186905261E-2</v>
      </c>
      <c r="T104" s="51">
        <f t="shared" si="31"/>
        <v>-3.6312030383777801E-3</v>
      </c>
      <c r="U104" s="51">
        <f t="shared" si="32"/>
        <v>4.6471697913198877E-2</v>
      </c>
      <c r="X104" s="21"/>
      <c r="Y104" s="21"/>
      <c r="Z104" s="55"/>
      <c r="AC104" s="67" t="s">
        <v>119</v>
      </c>
      <c r="AE104" s="87">
        <f>(AE100/AE102)/(Z15/VAR(N5:N232))</f>
        <v>1.0576376478930112</v>
      </c>
    </row>
    <row r="105" spans="1:35" x14ac:dyDescent="0.45">
      <c r="A105" s="23">
        <v>39569</v>
      </c>
      <c r="B105" s="37">
        <v>38.467402999999997</v>
      </c>
      <c r="C105" s="37">
        <v>57.697136</v>
      </c>
      <c r="D105" s="37">
        <v>152.731842</v>
      </c>
      <c r="E105" s="37">
        <v>41.747787000000002</v>
      </c>
      <c r="F105" s="37">
        <v>11.162167</v>
      </c>
      <c r="G105" s="24">
        <v>1400.380005</v>
      </c>
      <c r="H105" s="38">
        <v>1.73</v>
      </c>
      <c r="I105" s="51">
        <f t="shared" si="36"/>
        <v>-3.1024254593990719E-2</v>
      </c>
      <c r="J105" s="51">
        <f t="shared" si="24"/>
        <v>8.5824135505385701E-3</v>
      </c>
      <c r="K105" s="51">
        <f t="shared" si="25"/>
        <v>-7.64606499945506E-2</v>
      </c>
      <c r="L105" s="51">
        <f t="shared" si="26"/>
        <v>-4.3638600743935996E-3</v>
      </c>
      <c r="M105" s="51">
        <f t="shared" si="27"/>
        <v>2.3503082658603347E-2</v>
      </c>
      <c r="N105" s="51">
        <f t="shared" si="28"/>
        <v>1.0674181657577053E-2</v>
      </c>
      <c r="O105" s="51">
        <f t="shared" si="33"/>
        <v>1.4416666666666666E-3</v>
      </c>
      <c r="P105" s="51">
        <f t="shared" si="34"/>
        <v>-3.2465921260657386E-2</v>
      </c>
      <c r="Q105" s="51">
        <f t="shared" si="35"/>
        <v>7.1407468838719035E-3</v>
      </c>
      <c r="R105" s="51">
        <f t="shared" si="29"/>
        <v>-7.7902316661217261E-2</v>
      </c>
      <c r="S105" s="51">
        <f t="shared" si="30"/>
        <v>-5.8055267410602662E-3</v>
      </c>
      <c r="T105" s="51">
        <f t="shared" si="31"/>
        <v>2.206141599193668E-2</v>
      </c>
      <c r="U105" s="51">
        <f t="shared" si="32"/>
        <v>9.2325149909103857E-3</v>
      </c>
      <c r="X105" s="21"/>
      <c r="Y105" s="21"/>
      <c r="Z105" s="21"/>
      <c r="AC105" s="67" t="s">
        <v>120</v>
      </c>
      <c r="AE105" s="87">
        <f>AE104/(1+(1-AE101)*AE104)</f>
        <v>0.80159094097436789</v>
      </c>
    </row>
    <row r="106" spans="1:35" x14ac:dyDescent="0.45">
      <c r="A106" s="23">
        <v>39600</v>
      </c>
      <c r="B106" s="37">
        <v>31.263580000000001</v>
      </c>
      <c r="C106" s="37">
        <v>52.104270999999997</v>
      </c>
      <c r="D106" s="37">
        <v>151.42454499999999</v>
      </c>
      <c r="E106" s="37">
        <v>39.566090000000003</v>
      </c>
      <c r="F106" s="37">
        <v>9.7319969999999998</v>
      </c>
      <c r="G106" s="24">
        <v>1280</v>
      </c>
      <c r="H106" s="38">
        <v>1.86</v>
      </c>
      <c r="I106" s="51">
        <f t="shared" si="36"/>
        <v>-0.18727084331635269</v>
      </c>
      <c r="J106" s="51">
        <f t="shared" si="24"/>
        <v>-9.6934880788536959E-2</v>
      </c>
      <c r="K106" s="51">
        <f t="shared" si="25"/>
        <v>-8.559426658391267E-3</v>
      </c>
      <c r="L106" s="51">
        <f t="shared" si="26"/>
        <v>-5.2258985608027553E-2</v>
      </c>
      <c r="M106" s="51">
        <f t="shared" si="27"/>
        <v>-0.12812655463764344</v>
      </c>
      <c r="N106" s="51">
        <f t="shared" si="28"/>
        <v>-8.5962384902803612E-2</v>
      </c>
      <c r="O106" s="51">
        <f t="shared" si="33"/>
        <v>1.5500000000000002E-3</v>
      </c>
      <c r="P106" s="51">
        <f t="shared" si="34"/>
        <v>-0.18882084331635268</v>
      </c>
      <c r="Q106" s="51">
        <f t="shared" si="35"/>
        <v>-9.8484880788536955E-2</v>
      </c>
      <c r="R106" s="51">
        <f t="shared" si="29"/>
        <v>-1.0109426658391266E-2</v>
      </c>
      <c r="S106" s="51">
        <f t="shared" si="30"/>
        <v>-5.3808985608027556E-2</v>
      </c>
      <c r="T106" s="51">
        <f t="shared" si="31"/>
        <v>-0.12967655463764344</v>
      </c>
      <c r="U106" s="51">
        <f t="shared" si="32"/>
        <v>-8.7512384902803608E-2</v>
      </c>
      <c r="X106" s="21"/>
      <c r="Y106" s="21"/>
      <c r="Z106" s="21"/>
      <c r="AC106" s="67" t="s">
        <v>121</v>
      </c>
      <c r="AE106" s="87">
        <f>1-AE105</f>
        <v>0.19840905902563211</v>
      </c>
    </row>
    <row r="107" spans="1:35" x14ac:dyDescent="0.45">
      <c r="A107" s="23">
        <v>39630</v>
      </c>
      <c r="B107" s="37">
        <v>30.807134999999999</v>
      </c>
      <c r="C107" s="37">
        <v>52.703235999999997</v>
      </c>
      <c r="D107" s="37">
        <v>159.33772300000001</v>
      </c>
      <c r="E107" s="37">
        <v>42.352482000000002</v>
      </c>
      <c r="F107" s="37">
        <v>9.7116720000000001</v>
      </c>
      <c r="G107" s="24">
        <v>1267.380005</v>
      </c>
      <c r="H107" s="38">
        <v>1.63</v>
      </c>
      <c r="I107" s="51">
        <f t="shared" si="36"/>
        <v>-1.4599895469424862E-2</v>
      </c>
      <c r="J107" s="51">
        <f t="shared" si="24"/>
        <v>1.1495506769493069E-2</v>
      </c>
      <c r="K107" s="51">
        <f t="shared" si="25"/>
        <v>5.2258225375549472E-2</v>
      </c>
      <c r="L107" s="51">
        <f t="shared" si="26"/>
        <v>7.0423739115995421E-2</v>
      </c>
      <c r="M107" s="51">
        <f t="shared" si="27"/>
        <v>-2.0884716672230352E-3</v>
      </c>
      <c r="N107" s="51">
        <f t="shared" si="28"/>
        <v>-9.8593710937500134E-3</v>
      </c>
      <c r="O107" s="51">
        <f t="shared" si="33"/>
        <v>1.3583333333333331E-3</v>
      </c>
      <c r="P107" s="51">
        <f t="shared" si="34"/>
        <v>-1.5958228802758195E-2</v>
      </c>
      <c r="Q107" s="51">
        <f t="shared" si="35"/>
        <v>1.0137173436159736E-2</v>
      </c>
      <c r="R107" s="51">
        <f t="shared" si="29"/>
        <v>5.0899892042216136E-2</v>
      </c>
      <c r="S107" s="51">
        <f t="shared" si="30"/>
        <v>6.9065405782662084E-2</v>
      </c>
      <c r="T107" s="51">
        <f t="shared" si="31"/>
        <v>-3.4468050005563682E-3</v>
      </c>
      <c r="U107" s="51">
        <f t="shared" si="32"/>
        <v>-1.1217704427083346E-2</v>
      </c>
      <c r="X107" s="21"/>
      <c r="Y107" s="21"/>
      <c r="Z107" s="21"/>
    </row>
    <row r="108" spans="1:35" x14ac:dyDescent="0.45">
      <c r="A108" s="23">
        <v>39661</v>
      </c>
      <c r="B108" s="37">
        <v>33.075043000000001</v>
      </c>
      <c r="C108" s="37">
        <v>53.609219000000003</v>
      </c>
      <c r="D108" s="37">
        <v>142.23777799999999</v>
      </c>
      <c r="E108" s="37">
        <v>43.917946000000001</v>
      </c>
      <c r="F108" s="37">
        <v>10.031093</v>
      </c>
      <c r="G108" s="24">
        <v>1282.829956</v>
      </c>
      <c r="H108" s="38">
        <v>1.72</v>
      </c>
      <c r="I108" s="51">
        <f t="shared" si="36"/>
        <v>7.3616322971934878E-2</v>
      </c>
      <c r="J108" s="51">
        <f t="shared" si="24"/>
        <v>1.7190272718737853E-2</v>
      </c>
      <c r="K108" s="51">
        <f t="shared" si="25"/>
        <v>-0.10731887388650596</v>
      </c>
      <c r="L108" s="51">
        <f t="shared" si="26"/>
        <v>3.6962745182206769E-2</v>
      </c>
      <c r="M108" s="51">
        <f t="shared" si="27"/>
        <v>3.2890422987926327E-2</v>
      </c>
      <c r="N108" s="51">
        <f t="shared" si="28"/>
        <v>1.2190464532380041E-2</v>
      </c>
      <c r="O108" s="51">
        <f t="shared" si="33"/>
        <v>1.4333333333333333E-3</v>
      </c>
      <c r="P108" s="51">
        <f t="shared" si="34"/>
        <v>7.218298963860155E-2</v>
      </c>
      <c r="Q108" s="51">
        <f t="shared" si="35"/>
        <v>1.5756939385404518E-2</v>
      </c>
      <c r="R108" s="51">
        <f t="shared" si="29"/>
        <v>-0.10875220721983929</v>
      </c>
      <c r="S108" s="51">
        <f t="shared" si="30"/>
        <v>3.5529411848873434E-2</v>
      </c>
      <c r="T108" s="51">
        <f t="shared" si="31"/>
        <v>3.1457089654592992E-2</v>
      </c>
      <c r="U108" s="51">
        <f t="shared" si="32"/>
        <v>1.0757131199046708E-2</v>
      </c>
      <c r="X108" s="21"/>
      <c r="Y108" s="21"/>
      <c r="Z108" s="21"/>
      <c r="AC108" s="67" t="s">
        <v>122</v>
      </c>
      <c r="AE108">
        <f>Z15/AB5</f>
        <v>4.5222469212782418E-2</v>
      </c>
    </row>
    <row r="109" spans="1:35" x14ac:dyDescent="0.45">
      <c r="A109" s="23">
        <v>39692</v>
      </c>
      <c r="B109" s="37">
        <v>29.532485999999999</v>
      </c>
      <c r="C109" s="37">
        <v>51.507041999999998</v>
      </c>
      <c r="D109" s="37">
        <v>111.035133</v>
      </c>
      <c r="E109" s="37">
        <v>43.971046000000001</v>
      </c>
      <c r="F109" s="37">
        <v>11.072103</v>
      </c>
      <c r="G109" s="24">
        <v>1166.3599850000001</v>
      </c>
      <c r="H109" s="38">
        <v>1.1299999999999999</v>
      </c>
      <c r="I109" s="51">
        <f t="shared" si="36"/>
        <v>-0.10710664835719197</v>
      </c>
      <c r="J109" s="51">
        <f t="shared" si="24"/>
        <v>-3.92129756637567E-2</v>
      </c>
      <c r="K109" s="51">
        <f t="shared" si="25"/>
        <v>-0.21936960376307335</v>
      </c>
      <c r="L109" s="51">
        <f t="shared" si="26"/>
        <v>1.2090729379738985E-3</v>
      </c>
      <c r="M109" s="51">
        <f t="shared" si="27"/>
        <v>0.10377832206320892</v>
      </c>
      <c r="N109" s="51">
        <f t="shared" si="28"/>
        <v>-9.0791433779084607E-2</v>
      </c>
      <c r="O109" s="51">
        <f t="shared" si="33"/>
        <v>9.4166666666666661E-4</v>
      </c>
      <c r="P109" s="51">
        <f t="shared" si="34"/>
        <v>-0.10804831502385863</v>
      </c>
      <c r="Q109" s="51">
        <f t="shared" si="35"/>
        <v>-4.0154642330423367E-2</v>
      </c>
      <c r="R109" s="51">
        <f t="shared" si="29"/>
        <v>-0.22031127042974002</v>
      </c>
      <c r="S109" s="51">
        <f t="shared" si="30"/>
        <v>2.6740627130723187E-4</v>
      </c>
      <c r="T109" s="51">
        <f t="shared" si="31"/>
        <v>0.10283665539654226</v>
      </c>
      <c r="U109" s="51">
        <f t="shared" si="32"/>
        <v>-9.1733100445751267E-2</v>
      </c>
      <c r="X109" s="21"/>
      <c r="Y109" s="21"/>
      <c r="Z109" s="55"/>
    </row>
    <row r="110" spans="1:35" x14ac:dyDescent="0.45">
      <c r="A110" s="23">
        <v>39722</v>
      </c>
      <c r="B110" s="37">
        <v>22.922471999999999</v>
      </c>
      <c r="C110" s="37">
        <v>48.483414000000003</v>
      </c>
      <c r="D110" s="37">
        <v>80.240241999999995</v>
      </c>
      <c r="E110" s="37">
        <v>41.284325000000003</v>
      </c>
      <c r="F110" s="37">
        <v>9.6817689999999992</v>
      </c>
      <c r="G110" s="24">
        <v>968.75</v>
      </c>
      <c r="H110" s="38">
        <v>0.67</v>
      </c>
      <c r="I110" s="51">
        <f t="shared" si="36"/>
        <v>-0.2238217940744982</v>
      </c>
      <c r="J110" s="51">
        <f t="shared" si="24"/>
        <v>-5.8703196351287179E-2</v>
      </c>
      <c r="K110" s="51">
        <f t="shared" si="25"/>
        <v>-0.27734366743182093</v>
      </c>
      <c r="L110" s="51">
        <f t="shared" si="26"/>
        <v>-6.1102048834589917E-2</v>
      </c>
      <c r="M110" s="51">
        <f t="shared" si="27"/>
        <v>-0.12557090554522488</v>
      </c>
      <c r="N110" s="51">
        <f t="shared" si="28"/>
        <v>-0.1694245237674199</v>
      </c>
      <c r="O110" s="51">
        <f t="shared" si="33"/>
        <v>5.5833333333333332E-4</v>
      </c>
      <c r="P110" s="51">
        <f t="shared" si="34"/>
        <v>-0.22438012740783153</v>
      </c>
      <c r="Q110" s="51">
        <f t="shared" si="35"/>
        <v>-5.9261529684620513E-2</v>
      </c>
      <c r="R110" s="51">
        <f t="shared" si="29"/>
        <v>-0.27790200076515426</v>
      </c>
      <c r="S110" s="51">
        <f t="shared" si="30"/>
        <v>-6.1660382167923251E-2</v>
      </c>
      <c r="T110" s="51">
        <f t="shared" si="31"/>
        <v>-0.1261292388785582</v>
      </c>
      <c r="U110" s="51">
        <f t="shared" si="32"/>
        <v>-0.16998285710075323</v>
      </c>
      <c r="X110" s="21"/>
      <c r="Y110" s="21"/>
      <c r="Z110" s="55"/>
    </row>
    <row r="111" spans="1:35" x14ac:dyDescent="0.45">
      <c r="A111" s="23">
        <v>39753</v>
      </c>
      <c r="B111" s="37">
        <v>19.529139000000001</v>
      </c>
      <c r="C111" s="37">
        <v>50.466476</v>
      </c>
      <c r="D111" s="37">
        <v>68.729881000000006</v>
      </c>
      <c r="E111" s="37">
        <v>41.868693999999998</v>
      </c>
      <c r="F111" s="37">
        <v>8.9459330000000001</v>
      </c>
      <c r="G111" s="24">
        <v>896.23999000000003</v>
      </c>
      <c r="H111" s="38">
        <v>0.19</v>
      </c>
      <c r="I111" s="51">
        <f t="shared" si="36"/>
        <v>-0.14803521190908198</v>
      </c>
      <c r="J111" s="51">
        <f t="shared" si="24"/>
        <v>4.0901863882770284E-2</v>
      </c>
      <c r="K111" s="51">
        <f t="shared" si="25"/>
        <v>-0.14344873237047306</v>
      </c>
      <c r="L111" s="51">
        <f t="shared" si="26"/>
        <v>1.4154742750426275E-2</v>
      </c>
      <c r="M111" s="51">
        <f t="shared" si="27"/>
        <v>-7.6002226452624444E-2</v>
      </c>
      <c r="N111" s="51">
        <f t="shared" si="28"/>
        <v>-7.4849042580645175E-2</v>
      </c>
      <c r="O111" s="51">
        <f t="shared" si="33"/>
        <v>1.5833333333333332E-4</v>
      </c>
      <c r="P111" s="51">
        <f t="shared" si="34"/>
        <v>-0.14819354524241532</v>
      </c>
      <c r="Q111" s="51">
        <f t="shared" si="35"/>
        <v>4.0743530549436947E-2</v>
      </c>
      <c r="R111" s="51">
        <f t="shared" si="29"/>
        <v>-0.14360706570380641</v>
      </c>
      <c r="S111" s="51">
        <f t="shared" si="30"/>
        <v>1.3996409417092941E-2</v>
      </c>
      <c r="T111" s="51">
        <f t="shared" si="31"/>
        <v>-7.6160559785957774E-2</v>
      </c>
      <c r="U111" s="51">
        <f t="shared" si="32"/>
        <v>-7.5007375913978505E-2</v>
      </c>
      <c r="X111" s="21"/>
      <c r="Y111" s="21"/>
      <c r="Z111" s="55"/>
    </row>
    <row r="112" spans="1:35" x14ac:dyDescent="0.45">
      <c r="A112" s="23">
        <v>39783</v>
      </c>
      <c r="B112" s="37">
        <v>15.541204</v>
      </c>
      <c r="C112" s="37">
        <v>43.737994999999998</v>
      </c>
      <c r="D112" s="37">
        <v>73.428459000000004</v>
      </c>
      <c r="E112" s="37">
        <v>44.713782999999999</v>
      </c>
      <c r="F112" s="37">
        <v>8.5679370000000006</v>
      </c>
      <c r="G112" s="24">
        <v>903.25</v>
      </c>
      <c r="H112" s="38">
        <v>0.03</v>
      </c>
      <c r="I112" s="51">
        <f t="shared" si="36"/>
        <v>-0.20420434305885171</v>
      </c>
      <c r="J112" s="51">
        <f t="shared" si="24"/>
        <v>-0.13332575470496499</v>
      </c>
      <c r="K112" s="51">
        <f t="shared" si="25"/>
        <v>6.8362958463437318E-2</v>
      </c>
      <c r="L112" s="51">
        <f t="shared" si="26"/>
        <v>6.7952656942201317E-2</v>
      </c>
      <c r="M112" s="51">
        <f t="shared" si="27"/>
        <v>-4.2253390451280959E-2</v>
      </c>
      <c r="N112" s="51">
        <f t="shared" si="28"/>
        <v>7.8215768970539834E-3</v>
      </c>
      <c r="O112" s="51">
        <f t="shared" si="33"/>
        <v>2.4999999999999998E-5</v>
      </c>
      <c r="P112" s="51">
        <f t="shared" si="34"/>
        <v>-0.20422934305885171</v>
      </c>
      <c r="Q112" s="51">
        <f t="shared" si="35"/>
        <v>-0.13335075470496499</v>
      </c>
      <c r="R112" s="51">
        <f t="shared" si="29"/>
        <v>6.833795846343732E-2</v>
      </c>
      <c r="S112" s="51">
        <f t="shared" si="30"/>
        <v>6.792765694220132E-2</v>
      </c>
      <c r="T112" s="51">
        <f t="shared" si="31"/>
        <v>-4.2278390451280956E-2</v>
      </c>
      <c r="U112" s="51">
        <f t="shared" si="32"/>
        <v>7.7965768970539836E-3</v>
      </c>
      <c r="X112" s="21"/>
      <c r="Y112" s="21"/>
      <c r="Z112" s="21"/>
    </row>
    <row r="113" spans="1:26" x14ac:dyDescent="0.45">
      <c r="A113" s="23">
        <v>39814</v>
      </c>
      <c r="B113" s="37">
        <v>14.01641</v>
      </c>
      <c r="C113" s="37">
        <v>40.887515999999998</v>
      </c>
      <c r="D113" s="37">
        <v>70.243874000000005</v>
      </c>
      <c r="E113" s="37">
        <v>41.715614000000002</v>
      </c>
      <c r="F113" s="37">
        <v>7.750972</v>
      </c>
      <c r="G113" s="24">
        <v>825.88000499999998</v>
      </c>
      <c r="H113" s="38">
        <v>0.13</v>
      </c>
      <c r="I113" s="51">
        <f t="shared" si="36"/>
        <v>-9.8112990473582351E-2</v>
      </c>
      <c r="J113" s="51">
        <f t="shared" si="24"/>
        <v>-6.5171688825699459E-2</v>
      </c>
      <c r="K113" s="51">
        <f t="shared" si="25"/>
        <v>-4.3369901035237524E-2</v>
      </c>
      <c r="L113" s="51">
        <f t="shared" si="26"/>
        <v>-6.7052456733531107E-2</v>
      </c>
      <c r="M113" s="51">
        <f t="shared" si="27"/>
        <v>-9.535142473619973E-2</v>
      </c>
      <c r="N113" s="51">
        <f t="shared" si="28"/>
        <v>-8.5657342928314395E-2</v>
      </c>
      <c r="O113" s="51">
        <f t="shared" si="33"/>
        <v>1.0833333333333333E-4</v>
      </c>
      <c r="P113" s="51">
        <f t="shared" si="34"/>
        <v>-9.8221323806915686E-2</v>
      </c>
      <c r="Q113" s="51">
        <f t="shared" si="35"/>
        <v>-6.5280022159032794E-2</v>
      </c>
      <c r="R113" s="51">
        <f t="shared" si="29"/>
        <v>-4.3478234368570859E-2</v>
      </c>
      <c r="S113" s="51">
        <f t="shared" si="30"/>
        <v>-6.7160790066864443E-2</v>
      </c>
      <c r="T113" s="51">
        <f t="shared" si="31"/>
        <v>-9.5459758069533066E-2</v>
      </c>
      <c r="U113" s="51">
        <f t="shared" si="32"/>
        <v>-8.576567626164773E-2</v>
      </c>
      <c r="X113" s="21"/>
      <c r="Y113" s="21"/>
      <c r="Z113" s="21"/>
    </row>
    <row r="114" spans="1:26" x14ac:dyDescent="0.45">
      <c r="A114" s="23">
        <v>39845</v>
      </c>
      <c r="B114" s="37">
        <v>10.190941</v>
      </c>
      <c r="C114" s="37">
        <v>34.555613999999998</v>
      </c>
      <c r="D114" s="37">
        <v>79.249519000000006</v>
      </c>
      <c r="E114" s="37">
        <v>37.567062</v>
      </c>
      <c r="F114" s="37">
        <v>7.1137649999999999</v>
      </c>
      <c r="G114" s="24">
        <v>735.09002699999996</v>
      </c>
      <c r="H114" s="38">
        <v>0.3</v>
      </c>
      <c r="I114" s="51">
        <f t="shared" si="36"/>
        <v>-0.27292787525479068</v>
      </c>
      <c r="J114" s="51">
        <f t="shared" si="24"/>
        <v>-0.15486149855618525</v>
      </c>
      <c r="K114" s="51">
        <f t="shared" si="25"/>
        <v>0.12820541475260883</v>
      </c>
      <c r="L114" s="51">
        <f t="shared" si="26"/>
        <v>-9.9448422358112798E-2</v>
      </c>
      <c r="M114" s="51">
        <f t="shared" si="27"/>
        <v>-8.2209947345958656E-2</v>
      </c>
      <c r="N114" s="51">
        <f t="shared" si="28"/>
        <v>-0.10993119757149228</v>
      </c>
      <c r="O114" s="51">
        <f t="shared" si="33"/>
        <v>2.5000000000000001E-4</v>
      </c>
      <c r="P114" s="51">
        <f t="shared" si="34"/>
        <v>-0.27317787525479065</v>
      </c>
      <c r="Q114" s="51">
        <f t="shared" si="35"/>
        <v>-0.15511149855618525</v>
      </c>
      <c r="R114" s="51">
        <f t="shared" si="29"/>
        <v>0.12795541475260883</v>
      </c>
      <c r="S114" s="51">
        <f t="shared" si="30"/>
        <v>-9.9698422358112798E-2</v>
      </c>
      <c r="T114" s="51">
        <f t="shared" si="31"/>
        <v>-8.2459947345958656E-2</v>
      </c>
      <c r="U114" s="51">
        <f t="shared" si="32"/>
        <v>-0.11018119757149228</v>
      </c>
      <c r="X114" s="21"/>
      <c r="Y114" s="21"/>
      <c r="Z114" s="21"/>
    </row>
    <row r="115" spans="1:26" x14ac:dyDescent="0.45">
      <c r="A115" s="23">
        <v>39873</v>
      </c>
      <c r="B115" s="37">
        <v>11.517621999999999</v>
      </c>
      <c r="C115" s="37">
        <v>38.20467</v>
      </c>
      <c r="D115" s="37">
        <v>92.752182000000005</v>
      </c>
      <c r="E115" s="37">
        <v>39.599815</v>
      </c>
      <c r="F115" s="37">
        <v>8.0318919999999991</v>
      </c>
      <c r="G115" s="24">
        <v>797.86999500000002</v>
      </c>
      <c r="H115" s="38">
        <v>0.21</v>
      </c>
      <c r="I115" s="51">
        <f t="shared" si="36"/>
        <v>0.13018238453151665</v>
      </c>
      <c r="J115" s="51">
        <f t="shared" si="24"/>
        <v>0.10559951271593682</v>
      </c>
      <c r="K115" s="51">
        <f t="shared" si="25"/>
        <v>0.17038163979266541</v>
      </c>
      <c r="L115" s="51">
        <f t="shared" si="26"/>
        <v>5.4109980705970617E-2</v>
      </c>
      <c r="M115" s="51">
        <f t="shared" si="27"/>
        <v>0.12906344249493751</v>
      </c>
      <c r="N115" s="51">
        <f t="shared" si="28"/>
        <v>8.540446162249471E-2</v>
      </c>
      <c r="O115" s="51">
        <f t="shared" si="33"/>
        <v>1.75E-4</v>
      </c>
      <c r="P115" s="51">
        <f t="shared" si="34"/>
        <v>0.13000738453151664</v>
      </c>
      <c r="Q115" s="51">
        <f t="shared" si="35"/>
        <v>0.10542451271593682</v>
      </c>
      <c r="R115" s="51">
        <f t="shared" si="29"/>
        <v>0.1702066397926654</v>
      </c>
      <c r="S115" s="51">
        <f t="shared" si="30"/>
        <v>5.3934980705970616E-2</v>
      </c>
      <c r="T115" s="51">
        <f t="shared" si="31"/>
        <v>0.1288884424949375</v>
      </c>
      <c r="U115" s="51">
        <f t="shared" si="32"/>
        <v>8.5229461622494715E-2</v>
      </c>
      <c r="X115" s="21"/>
      <c r="Y115" s="21"/>
      <c r="Z115" s="21"/>
    </row>
    <row r="116" spans="1:26" x14ac:dyDescent="0.45">
      <c r="A116" s="23">
        <v>39904</v>
      </c>
      <c r="B116" s="37">
        <v>21.311395999999998</v>
      </c>
      <c r="C116" s="37">
        <v>44.259627999999999</v>
      </c>
      <c r="D116" s="37">
        <v>112.41893</v>
      </c>
      <c r="E116" s="37">
        <v>38.670959000000003</v>
      </c>
      <c r="F116" s="37">
        <v>9.2040129999999998</v>
      </c>
      <c r="G116" s="24">
        <v>872.80999799999995</v>
      </c>
      <c r="H116" s="38">
        <v>0.16</v>
      </c>
      <c r="I116" s="51">
        <f t="shared" si="36"/>
        <v>0.85032952114594496</v>
      </c>
      <c r="J116" s="51">
        <f t="shared" si="24"/>
        <v>0.15848737863721896</v>
      </c>
      <c r="K116" s="51">
        <f t="shared" si="25"/>
        <v>0.2120354214416218</v>
      </c>
      <c r="L116" s="51">
        <f t="shared" si="26"/>
        <v>-2.3456069176080674E-2</v>
      </c>
      <c r="M116" s="51">
        <f t="shared" si="27"/>
        <v>0.14593336165376725</v>
      </c>
      <c r="N116" s="51">
        <f t="shared" si="28"/>
        <v>9.3925079862164695E-2</v>
      </c>
      <c r="O116" s="51">
        <f t="shared" si="33"/>
        <v>1.3333333333333334E-4</v>
      </c>
      <c r="P116" s="51">
        <f t="shared" si="34"/>
        <v>0.85019618781261164</v>
      </c>
      <c r="Q116" s="51">
        <f t="shared" si="35"/>
        <v>0.15835404530388561</v>
      </c>
      <c r="R116" s="51">
        <f t="shared" si="29"/>
        <v>0.21190208810828845</v>
      </c>
      <c r="S116" s="51">
        <f t="shared" si="30"/>
        <v>-2.3589402509414006E-2</v>
      </c>
      <c r="T116" s="51">
        <f t="shared" si="31"/>
        <v>0.1458000283204339</v>
      </c>
      <c r="U116" s="51">
        <f t="shared" si="32"/>
        <v>9.3791746528831363E-2</v>
      </c>
      <c r="X116" s="21"/>
      <c r="Y116" s="21"/>
      <c r="Z116" s="21"/>
    </row>
    <row r="117" spans="1:26" x14ac:dyDescent="0.45">
      <c r="A117" s="23">
        <v>39934</v>
      </c>
      <c r="B117" s="37">
        <v>21.279765999999999</v>
      </c>
      <c r="C117" s="37">
        <v>43.875416000000001</v>
      </c>
      <c r="D117" s="37">
        <v>126.47790500000001</v>
      </c>
      <c r="E117" s="37">
        <v>42.807270000000003</v>
      </c>
      <c r="F117" s="37">
        <v>10.007409000000001</v>
      </c>
      <c r="G117" s="24">
        <v>919.14001499999995</v>
      </c>
      <c r="H117" s="38">
        <v>0.18</v>
      </c>
      <c r="I117" s="51">
        <f t="shared" si="36"/>
        <v>-1.4841824533691206E-3</v>
      </c>
      <c r="J117" s="51">
        <f t="shared" si="24"/>
        <v>-8.6808682621553057E-3</v>
      </c>
      <c r="K117" s="51">
        <f t="shared" si="25"/>
        <v>0.12505878680752436</v>
      </c>
      <c r="L117" s="51">
        <f t="shared" si="26"/>
        <v>0.10696168667552297</v>
      </c>
      <c r="M117" s="51">
        <f t="shared" si="27"/>
        <v>8.7287577712026332E-2</v>
      </c>
      <c r="N117" s="51">
        <f t="shared" si="28"/>
        <v>5.3081446255385467E-2</v>
      </c>
      <c r="O117" s="51">
        <f t="shared" si="33"/>
        <v>1.4999999999999999E-4</v>
      </c>
      <c r="P117" s="51">
        <f t="shared" si="34"/>
        <v>-1.6341824533691205E-3</v>
      </c>
      <c r="Q117" s="51">
        <f t="shared" si="35"/>
        <v>-8.8308682621553065E-3</v>
      </c>
      <c r="R117" s="51">
        <f t="shared" si="29"/>
        <v>0.12490878680752436</v>
      </c>
      <c r="S117" s="51">
        <f t="shared" si="30"/>
        <v>0.10681168667552297</v>
      </c>
      <c r="T117" s="51">
        <f t="shared" si="31"/>
        <v>8.7137577712026335E-2</v>
      </c>
      <c r="U117" s="51">
        <f t="shared" si="32"/>
        <v>5.293144625538547E-2</v>
      </c>
      <c r="X117" s="21"/>
      <c r="Y117" s="21"/>
    </row>
    <row r="118" spans="1:26" x14ac:dyDescent="0.45">
      <c r="A118" s="23">
        <v>39965</v>
      </c>
      <c r="B118" s="37">
        <v>19.901077000000001</v>
      </c>
      <c r="C118" s="37">
        <v>46.583297999999999</v>
      </c>
      <c r="D118" s="37">
        <v>129.32041899999999</v>
      </c>
      <c r="E118" s="37">
        <v>41.718764999999998</v>
      </c>
      <c r="F118" s="37">
        <v>9.0829760000000004</v>
      </c>
      <c r="G118" s="24">
        <v>919.32000700000003</v>
      </c>
      <c r="H118" s="38">
        <v>0.18</v>
      </c>
      <c r="I118" s="51">
        <f t="shared" si="36"/>
        <v>-6.478872934974933E-2</v>
      </c>
      <c r="J118" s="51">
        <f t="shared" si="24"/>
        <v>6.1717523088556048E-2</v>
      </c>
      <c r="K118" s="51">
        <f t="shared" si="25"/>
        <v>2.2474391871054378E-2</v>
      </c>
      <c r="L118" s="51">
        <f t="shared" si="26"/>
        <v>-2.5428040610859015E-2</v>
      </c>
      <c r="M118" s="51">
        <f t="shared" si="27"/>
        <v>-9.2374859466621273E-2</v>
      </c>
      <c r="N118" s="51">
        <f t="shared" si="28"/>
        <v>1.9582653030303376E-4</v>
      </c>
      <c r="O118" s="51">
        <f t="shared" si="33"/>
        <v>1.4999999999999999E-4</v>
      </c>
      <c r="P118" s="51">
        <f t="shared" si="34"/>
        <v>-6.4938729349749327E-2</v>
      </c>
      <c r="Q118" s="51">
        <f t="shared" si="35"/>
        <v>6.156752308855605E-2</v>
      </c>
      <c r="R118" s="51">
        <f t="shared" si="29"/>
        <v>2.2324391871054377E-2</v>
      </c>
      <c r="S118" s="51">
        <f t="shared" si="30"/>
        <v>-2.5578040610859016E-2</v>
      </c>
      <c r="T118" s="51">
        <f t="shared" si="31"/>
        <v>-9.252485946662127E-2</v>
      </c>
      <c r="U118" s="51">
        <f t="shared" si="32"/>
        <v>4.5826530303033777E-5</v>
      </c>
      <c r="X118" s="21"/>
      <c r="Y118" s="21"/>
    </row>
    <row r="119" spans="1:26" x14ac:dyDescent="0.45">
      <c r="A119" s="23">
        <v>39995</v>
      </c>
      <c r="B119" s="37">
        <v>24.443110999999998</v>
      </c>
      <c r="C119" s="37">
        <v>54.659790000000001</v>
      </c>
      <c r="D119" s="37">
        <v>143.23129299999999</v>
      </c>
      <c r="E119" s="37">
        <v>40.285663999999997</v>
      </c>
      <c r="F119" s="37">
        <v>10.109277000000001</v>
      </c>
      <c r="G119" s="24">
        <v>987.47997999999995</v>
      </c>
      <c r="H119" s="38">
        <v>0.18</v>
      </c>
      <c r="I119" s="51">
        <f t="shared" si="36"/>
        <v>0.22823056259718988</v>
      </c>
      <c r="J119" s="51">
        <f t="shared" si="24"/>
        <v>0.1733774195206188</v>
      </c>
      <c r="K119" s="51">
        <f t="shared" si="25"/>
        <v>0.10756904522556487</v>
      </c>
      <c r="L119" s="51">
        <f t="shared" si="26"/>
        <v>-3.4351472293103646E-2</v>
      </c>
      <c r="M119" s="51">
        <f t="shared" si="27"/>
        <v>0.11299171108676287</v>
      </c>
      <c r="N119" s="51">
        <f t="shared" si="28"/>
        <v>7.4141727016716619E-2</v>
      </c>
      <c r="O119" s="51">
        <f t="shared" si="33"/>
        <v>1.4999999999999999E-4</v>
      </c>
      <c r="P119" s="51">
        <f t="shared" si="34"/>
        <v>0.22808056259718987</v>
      </c>
      <c r="Q119" s="51">
        <f t="shared" si="35"/>
        <v>0.17322741952061879</v>
      </c>
      <c r="R119" s="51">
        <f t="shared" si="29"/>
        <v>0.10741904522556488</v>
      </c>
      <c r="S119" s="51">
        <f t="shared" si="30"/>
        <v>-3.4501472293103644E-2</v>
      </c>
      <c r="T119" s="51">
        <f t="shared" si="31"/>
        <v>0.11284171108676287</v>
      </c>
      <c r="U119" s="51">
        <f t="shared" si="32"/>
        <v>7.3991727016716621E-2</v>
      </c>
      <c r="X119" s="21"/>
      <c r="Y119" s="21"/>
    </row>
    <row r="120" spans="1:26" x14ac:dyDescent="0.45">
      <c r="A120" s="23">
        <v>40026</v>
      </c>
      <c r="B120" s="37">
        <v>29.179891999999999</v>
      </c>
      <c r="C120" s="37">
        <v>55.884444999999999</v>
      </c>
      <c r="D120" s="37">
        <v>145.12586999999999</v>
      </c>
      <c r="E120" s="37">
        <v>41.149028999999999</v>
      </c>
      <c r="F120" s="37">
        <v>9.8861749999999997</v>
      </c>
      <c r="G120" s="24">
        <v>1020.619995</v>
      </c>
      <c r="H120" s="38">
        <v>0.17</v>
      </c>
      <c r="I120" s="51">
        <f t="shared" si="36"/>
        <v>0.19378797567952799</v>
      </c>
      <c r="J120" s="51">
        <f t="shared" si="24"/>
        <v>2.2405044000352037E-2</v>
      </c>
      <c r="K120" s="51">
        <f t="shared" si="25"/>
        <v>1.3227395775865736E-2</v>
      </c>
      <c r="L120" s="51">
        <f t="shared" si="26"/>
        <v>2.1431072850133459E-2</v>
      </c>
      <c r="M120" s="51">
        <f t="shared" si="27"/>
        <v>-2.2069036193191782E-2</v>
      </c>
      <c r="N120" s="51">
        <f t="shared" si="28"/>
        <v>3.3560189240494864E-2</v>
      </c>
      <c r="O120" s="51">
        <f t="shared" si="33"/>
        <v>1.4166666666666668E-4</v>
      </c>
      <c r="P120" s="51">
        <f t="shared" si="34"/>
        <v>0.19364630901286131</v>
      </c>
      <c r="Q120" s="51">
        <f t="shared" si="35"/>
        <v>2.2263377333685372E-2</v>
      </c>
      <c r="R120" s="51">
        <f t="shared" si="29"/>
        <v>1.3085729109199069E-2</v>
      </c>
      <c r="S120" s="51">
        <f t="shared" si="30"/>
        <v>2.1289406183466794E-2</v>
      </c>
      <c r="T120" s="51">
        <f t="shared" si="31"/>
        <v>-2.2210702859858447E-2</v>
      </c>
      <c r="U120" s="51">
        <f t="shared" si="32"/>
        <v>3.3418522573828199E-2</v>
      </c>
      <c r="X120" s="21"/>
      <c r="Y120" s="21"/>
    </row>
    <row r="121" spans="1:26" x14ac:dyDescent="0.45">
      <c r="A121" s="23">
        <v>40057</v>
      </c>
      <c r="B121" s="37">
        <v>29.248906999999999</v>
      </c>
      <c r="C121" s="37">
        <v>57.619827000000001</v>
      </c>
      <c r="D121" s="37">
        <v>162.04377700000001</v>
      </c>
      <c r="E121" s="37">
        <v>42.124794000000001</v>
      </c>
      <c r="F121" s="37">
        <v>11.547852000000001</v>
      </c>
      <c r="G121" s="24">
        <v>1057.079956</v>
      </c>
      <c r="H121" s="38">
        <v>0.12</v>
      </c>
      <c r="I121" s="51">
        <f t="shared" si="36"/>
        <v>2.3651561150397349E-3</v>
      </c>
      <c r="J121" s="51">
        <f t="shared" si="24"/>
        <v>3.1053041682707949E-2</v>
      </c>
      <c r="K121" s="51">
        <f t="shared" si="25"/>
        <v>0.11657402639515624</v>
      </c>
      <c r="L121" s="51">
        <f t="shared" si="26"/>
        <v>2.3712953226672884E-2</v>
      </c>
      <c r="M121" s="51">
        <f t="shared" si="27"/>
        <v>0.1680808806236993</v>
      </c>
      <c r="N121" s="51">
        <f t="shared" si="28"/>
        <v>3.5723345788458705E-2</v>
      </c>
      <c r="O121" s="51">
        <f t="shared" si="33"/>
        <v>9.9999999999999991E-5</v>
      </c>
      <c r="P121" s="51">
        <f t="shared" si="34"/>
        <v>2.2651561150397351E-3</v>
      </c>
      <c r="Q121" s="51">
        <f t="shared" si="35"/>
        <v>3.095304168270795E-2</v>
      </c>
      <c r="R121" s="51">
        <f t="shared" si="29"/>
        <v>0.11647402639515624</v>
      </c>
      <c r="S121" s="51">
        <f t="shared" si="30"/>
        <v>2.3612953226672884E-2</v>
      </c>
      <c r="T121" s="51">
        <f t="shared" si="31"/>
        <v>0.16798088062369931</v>
      </c>
      <c r="U121" s="51">
        <f t="shared" si="32"/>
        <v>3.5623345788458702E-2</v>
      </c>
      <c r="X121" s="21"/>
      <c r="Y121" s="21"/>
    </row>
    <row r="122" spans="1:26" x14ac:dyDescent="0.45">
      <c r="A122" s="23">
        <v>40087</v>
      </c>
      <c r="B122" s="37">
        <v>30.219975999999999</v>
      </c>
      <c r="C122" s="37">
        <v>57.440235000000001</v>
      </c>
      <c r="D122" s="37">
        <v>149.57951399999999</v>
      </c>
      <c r="E122" s="37">
        <v>43.261513000000001</v>
      </c>
      <c r="F122" s="37">
        <v>11.310235</v>
      </c>
      <c r="G122" s="24">
        <v>1036.1899410000001</v>
      </c>
      <c r="H122" s="38">
        <v>7.0000000000000007E-2</v>
      </c>
      <c r="I122" s="51">
        <f t="shared" si="36"/>
        <v>3.3200180779404898E-2</v>
      </c>
      <c r="J122" s="51">
        <f t="shared" si="24"/>
        <v>-3.1168437905930713E-3</v>
      </c>
      <c r="K122" s="51">
        <f t="shared" si="25"/>
        <v>-7.6919109334263491E-2</v>
      </c>
      <c r="L122" s="51">
        <f t="shared" si="26"/>
        <v>2.6984559259803031E-2</v>
      </c>
      <c r="M122" s="51">
        <f t="shared" si="27"/>
        <v>-2.0576727169693609E-2</v>
      </c>
      <c r="N122" s="51">
        <f t="shared" si="28"/>
        <v>-1.9762000860415463E-2</v>
      </c>
      <c r="O122" s="51">
        <f t="shared" si="33"/>
        <v>5.833333333333334E-5</v>
      </c>
      <c r="P122" s="51">
        <f t="shared" si="34"/>
        <v>3.3141847446071564E-2</v>
      </c>
      <c r="Q122" s="51">
        <f t="shared" si="35"/>
        <v>-3.1751771239264047E-3</v>
      </c>
      <c r="R122" s="51">
        <f t="shared" si="29"/>
        <v>-7.6977442667596818E-2</v>
      </c>
      <c r="S122" s="51">
        <f t="shared" si="30"/>
        <v>2.6926225926469698E-2</v>
      </c>
      <c r="T122" s="51">
        <f t="shared" si="31"/>
        <v>-2.0635060503026943E-2</v>
      </c>
      <c r="U122" s="51">
        <f t="shared" si="32"/>
        <v>-1.9820334193748797E-2</v>
      </c>
      <c r="X122" s="21"/>
      <c r="Y122" s="21"/>
    </row>
    <row r="123" spans="1:26" x14ac:dyDescent="0.45">
      <c r="A123" s="23">
        <v>40118</v>
      </c>
      <c r="B123" s="37">
        <v>36.283054</v>
      </c>
      <c r="C123" s="37">
        <v>60.461787999999999</v>
      </c>
      <c r="D123" s="37">
        <v>149.13124099999999</v>
      </c>
      <c r="E123" s="37">
        <v>46.686408999999998</v>
      </c>
      <c r="F123" s="37">
        <v>11.803171000000001</v>
      </c>
      <c r="G123" s="24">
        <v>1095.630005</v>
      </c>
      <c r="H123" s="38">
        <v>0.05</v>
      </c>
      <c r="I123" s="51">
        <f t="shared" si="36"/>
        <v>0.20063146310903757</v>
      </c>
      <c r="J123" s="51">
        <f t="shared" si="24"/>
        <v>5.2603423366913482E-2</v>
      </c>
      <c r="K123" s="51">
        <f t="shared" si="25"/>
        <v>-2.9968876620364293E-3</v>
      </c>
      <c r="L123" s="51">
        <f t="shared" si="26"/>
        <v>7.9167272767367125E-2</v>
      </c>
      <c r="M123" s="51">
        <f t="shared" si="27"/>
        <v>4.3583179306177167E-2</v>
      </c>
      <c r="N123" s="51">
        <f t="shared" si="28"/>
        <v>5.736406198137356E-2</v>
      </c>
      <c r="O123" s="51">
        <f t="shared" si="33"/>
        <v>4.1666666666666665E-5</v>
      </c>
      <c r="P123" s="51">
        <f t="shared" si="34"/>
        <v>0.2005897964423709</v>
      </c>
      <c r="Q123" s="51">
        <f t="shared" si="35"/>
        <v>5.2561756700246813E-2</v>
      </c>
      <c r="R123" s="51">
        <f t="shared" si="29"/>
        <v>-3.0385543287030962E-3</v>
      </c>
      <c r="S123" s="51">
        <f t="shared" si="30"/>
        <v>7.9125606100700463E-2</v>
      </c>
      <c r="T123" s="51">
        <f t="shared" si="31"/>
        <v>4.3541512639510498E-2</v>
      </c>
      <c r="U123" s="51">
        <f t="shared" si="32"/>
        <v>5.7322395314706891E-2</v>
      </c>
      <c r="X123" s="21"/>
      <c r="Y123" s="21"/>
    </row>
    <row r="124" spans="1:26" x14ac:dyDescent="0.45">
      <c r="A124" s="23">
        <v>40148</v>
      </c>
      <c r="B124" s="37">
        <v>35.146769999999997</v>
      </c>
      <c r="C124" s="37">
        <v>64.965691000000007</v>
      </c>
      <c r="D124" s="37">
        <v>148.72756999999999</v>
      </c>
      <c r="E124" s="37">
        <v>46.485228999999997</v>
      </c>
      <c r="F124" s="37">
        <v>12.017810000000001</v>
      </c>
      <c r="G124" s="24">
        <v>1115.099976</v>
      </c>
      <c r="H124" s="38">
        <v>0.05</v>
      </c>
      <c r="I124" s="51">
        <f t="shared" si="36"/>
        <v>-3.1317209405801516E-2</v>
      </c>
      <c r="J124" s="51">
        <f t="shared" si="24"/>
        <v>7.4491726906918521E-2</v>
      </c>
      <c r="K124" s="51">
        <f t="shared" si="25"/>
        <v>-2.7068171450407297E-3</v>
      </c>
      <c r="L124" s="51">
        <f t="shared" si="26"/>
        <v>-4.3091770026690845E-3</v>
      </c>
      <c r="M124" s="51">
        <f t="shared" si="27"/>
        <v>1.8184858967136952E-2</v>
      </c>
      <c r="N124" s="51">
        <f t="shared" si="28"/>
        <v>1.7770571188400419E-2</v>
      </c>
      <c r="O124" s="51">
        <f t="shared" si="33"/>
        <v>4.1666666666666665E-5</v>
      </c>
      <c r="P124" s="51">
        <f t="shared" si="34"/>
        <v>-3.1358876072468185E-2</v>
      </c>
      <c r="Q124" s="51">
        <f t="shared" si="35"/>
        <v>7.4450060240251859E-2</v>
      </c>
      <c r="R124" s="51">
        <f t="shared" si="29"/>
        <v>-2.7484838117073965E-3</v>
      </c>
      <c r="S124" s="51">
        <f t="shared" si="30"/>
        <v>-4.350843669335751E-3</v>
      </c>
      <c r="T124" s="51">
        <f t="shared" si="31"/>
        <v>1.8143192300470286E-2</v>
      </c>
      <c r="U124" s="51">
        <f t="shared" si="32"/>
        <v>1.7728904521733754E-2</v>
      </c>
    </row>
    <row r="125" spans="1:26" x14ac:dyDescent="0.45">
      <c r="A125" s="23">
        <v>40179</v>
      </c>
      <c r="B125" s="37">
        <v>32.666018999999999</v>
      </c>
      <c r="C125" s="37">
        <v>63.252566999999999</v>
      </c>
      <c r="D125" s="37">
        <v>131.00427199999999</v>
      </c>
      <c r="E125" s="37">
        <v>46.477778999999998</v>
      </c>
      <c r="F125" s="37">
        <v>11.790668</v>
      </c>
      <c r="G125" s="24">
        <v>1073.869995</v>
      </c>
      <c r="H125" s="3">
        <v>0.06</v>
      </c>
      <c r="I125" s="51">
        <f t="shared" si="36"/>
        <v>-7.0582616837905676E-2</v>
      </c>
      <c r="J125" s="51">
        <f t="shared" si="24"/>
        <v>-2.6369672570711322E-2</v>
      </c>
      <c r="K125" s="51">
        <f t="shared" si="25"/>
        <v>-0.11916619090865266</v>
      </c>
      <c r="L125" s="51">
        <f t="shared" si="26"/>
        <v>-1.6026596319440589E-4</v>
      </c>
      <c r="M125" s="51">
        <f t="shared" si="27"/>
        <v>-1.8900448584226348E-2</v>
      </c>
      <c r="N125" s="51">
        <f t="shared" si="28"/>
        <v>-3.6974246154947377E-2</v>
      </c>
      <c r="O125" s="51">
        <f t="shared" si="33"/>
        <v>4.9999999999999996E-5</v>
      </c>
      <c r="P125" s="51">
        <f t="shared" si="34"/>
        <v>-7.0632616837905671E-2</v>
      </c>
      <c r="Q125" s="51">
        <f t="shared" si="35"/>
        <v>-2.6419672570711324E-2</v>
      </c>
      <c r="R125" s="51">
        <f t="shared" si="29"/>
        <v>-0.11921619090865265</v>
      </c>
      <c r="S125" s="51">
        <f t="shared" si="30"/>
        <v>-2.1026596319440589E-4</v>
      </c>
      <c r="T125" s="51">
        <f t="shared" si="31"/>
        <v>-1.895044858422635E-2</v>
      </c>
      <c r="U125" s="51">
        <f t="shared" si="32"/>
        <v>-3.7024246154947378E-2</v>
      </c>
    </row>
    <row r="126" spans="1:26" x14ac:dyDescent="0.45">
      <c r="A126" s="23">
        <v>40210</v>
      </c>
      <c r="B126" s="37">
        <v>33.270068999999999</v>
      </c>
      <c r="C126" s="37">
        <v>62.985351999999999</v>
      </c>
      <c r="D126" s="37">
        <v>137.72538800000001</v>
      </c>
      <c r="E126" s="37">
        <v>47.534927000000003</v>
      </c>
      <c r="F126" s="37">
        <v>12.50273</v>
      </c>
      <c r="G126" s="24">
        <v>1104.48999</v>
      </c>
      <c r="H126" s="3">
        <v>0.11</v>
      </c>
      <c r="I126" s="51">
        <f t="shared" si="36"/>
        <v>1.8491693156732714E-2</v>
      </c>
      <c r="J126" s="51">
        <f t="shared" si="24"/>
        <v>-4.2245716288479285E-3</v>
      </c>
      <c r="K126" s="51">
        <f t="shared" si="25"/>
        <v>5.1304555930817397E-2</v>
      </c>
      <c r="L126" s="51">
        <f t="shared" si="26"/>
        <v>2.2745234878801091E-2</v>
      </c>
      <c r="M126" s="51">
        <f t="shared" si="27"/>
        <v>6.0391998146330561E-2</v>
      </c>
      <c r="N126" s="51">
        <f t="shared" si="28"/>
        <v>2.8513688940531301E-2</v>
      </c>
      <c r="O126" s="51">
        <f t="shared" si="33"/>
        <v>9.1666666666666668E-5</v>
      </c>
      <c r="P126" s="51">
        <f t="shared" si="34"/>
        <v>1.8400026490066047E-2</v>
      </c>
      <c r="Q126" s="51">
        <f t="shared" si="35"/>
        <v>-4.3162382955145955E-3</v>
      </c>
      <c r="R126" s="51">
        <f t="shared" si="29"/>
        <v>5.1212889264150734E-2</v>
      </c>
      <c r="S126" s="51">
        <f t="shared" si="30"/>
        <v>2.2653568212134424E-2</v>
      </c>
      <c r="T126" s="51">
        <f t="shared" si="31"/>
        <v>6.0300331479663898E-2</v>
      </c>
      <c r="U126" s="51">
        <f t="shared" si="32"/>
        <v>2.8422022273864634E-2</v>
      </c>
    </row>
    <row r="127" spans="1:26" x14ac:dyDescent="0.45">
      <c r="A127" s="23">
        <v>40238</v>
      </c>
      <c r="B127" s="37">
        <v>35.944580000000002</v>
      </c>
      <c r="C127" s="37">
        <v>66.104232999999994</v>
      </c>
      <c r="D127" s="37">
        <v>150.64138800000001</v>
      </c>
      <c r="E127" s="37">
        <v>50.093772999999999</v>
      </c>
      <c r="F127" s="37">
        <v>13.593946000000001</v>
      </c>
      <c r="G127" s="24">
        <v>1169.4300539999999</v>
      </c>
      <c r="H127" s="3">
        <v>0.15</v>
      </c>
      <c r="I127" s="51">
        <f t="shared" si="36"/>
        <v>8.0387900608201335E-2</v>
      </c>
      <c r="J127" s="51">
        <f t="shared" si="24"/>
        <v>4.9517560844940522E-2</v>
      </c>
      <c r="K127" s="51">
        <f t="shared" si="25"/>
        <v>9.3780821296361117E-2</v>
      </c>
      <c r="L127" s="51">
        <f t="shared" si="26"/>
        <v>5.3830859990591673E-2</v>
      </c>
      <c r="M127" s="51">
        <f t="shared" si="27"/>
        <v>8.7278218437093491E-2</v>
      </c>
      <c r="N127" s="51">
        <f t="shared" si="28"/>
        <v>5.8796426031891835E-2</v>
      </c>
      <c r="O127" s="51">
        <f t="shared" si="33"/>
        <v>1.25E-4</v>
      </c>
      <c r="P127" s="51">
        <f t="shared" si="34"/>
        <v>8.0262900608201335E-2</v>
      </c>
      <c r="Q127" s="51">
        <f t="shared" si="35"/>
        <v>4.9392560844940522E-2</v>
      </c>
      <c r="R127" s="51">
        <f t="shared" si="29"/>
        <v>9.3655821296361116E-2</v>
      </c>
      <c r="S127" s="51">
        <f t="shared" si="30"/>
        <v>5.3705859990591673E-2</v>
      </c>
      <c r="T127" s="51">
        <f t="shared" si="31"/>
        <v>8.7153218437093491E-2</v>
      </c>
      <c r="U127" s="51">
        <f t="shared" si="32"/>
        <v>5.8671426031891835E-2</v>
      </c>
    </row>
    <row r="128" spans="1:26" x14ac:dyDescent="0.45">
      <c r="A128" s="23">
        <v>40269</v>
      </c>
      <c r="B128" s="37">
        <v>40.353577000000001</v>
      </c>
      <c r="C128" s="37">
        <v>70.138344000000004</v>
      </c>
      <c r="D128" s="37">
        <v>128.19038399999999</v>
      </c>
      <c r="E128" s="37">
        <v>52.999378</v>
      </c>
      <c r="F128" s="37">
        <v>14.26749</v>
      </c>
      <c r="G128" s="24">
        <v>1186.6899410000001</v>
      </c>
      <c r="H128" s="3">
        <v>0.16</v>
      </c>
      <c r="I128" s="51">
        <f t="shared" si="36"/>
        <v>0.12266096863560505</v>
      </c>
      <c r="J128" s="51">
        <f t="shared" si="24"/>
        <v>6.1026515503175283E-2</v>
      </c>
      <c r="K128" s="51">
        <f t="shared" si="25"/>
        <v>-0.14903609358671077</v>
      </c>
      <c r="L128" s="51">
        <f t="shared" si="26"/>
        <v>5.8003317098913598E-2</v>
      </c>
      <c r="M128" s="51">
        <f t="shared" si="27"/>
        <v>4.9547349974760735E-2</v>
      </c>
      <c r="N128" s="51">
        <f t="shared" si="28"/>
        <v>1.4759229883791081E-2</v>
      </c>
      <c r="O128" s="51">
        <f t="shared" si="33"/>
        <v>1.3333333333333334E-4</v>
      </c>
      <c r="P128" s="51">
        <f t="shared" si="34"/>
        <v>0.12252763530227172</v>
      </c>
      <c r="Q128" s="51">
        <f t="shared" si="35"/>
        <v>6.089318216984195E-2</v>
      </c>
      <c r="R128" s="51">
        <f t="shared" si="29"/>
        <v>-0.14916942692004412</v>
      </c>
      <c r="S128" s="51">
        <f t="shared" si="30"/>
        <v>5.7869983765580266E-2</v>
      </c>
      <c r="T128" s="51">
        <f t="shared" si="31"/>
        <v>4.9414016641427402E-2</v>
      </c>
      <c r="U128" s="51">
        <f t="shared" si="32"/>
        <v>1.4625896550457748E-2</v>
      </c>
    </row>
    <row r="129" spans="1:21" x14ac:dyDescent="0.45">
      <c r="A129" s="23">
        <v>40299</v>
      </c>
      <c r="B129" s="37">
        <v>34.885024999999999</v>
      </c>
      <c r="C129" s="37">
        <v>62.734527999999997</v>
      </c>
      <c r="D129" s="37">
        <v>127.360527</v>
      </c>
      <c r="E129" s="37">
        <v>50.206398</v>
      </c>
      <c r="F129" s="37">
        <v>13.604012000000001</v>
      </c>
      <c r="G129" s="24">
        <v>1089.410034</v>
      </c>
      <c r="H129" s="3">
        <v>0.16</v>
      </c>
      <c r="I129" s="51">
        <f t="shared" si="36"/>
        <v>-0.13551591721348522</v>
      </c>
      <c r="J129" s="51">
        <f t="shared" si="24"/>
        <v>-0.10556017689838826</v>
      </c>
      <c r="K129" s="51">
        <f t="shared" si="25"/>
        <v>-6.4736290984196421E-3</v>
      </c>
      <c r="L129" s="51">
        <f t="shared" si="26"/>
        <v>-5.2698354308988282E-2</v>
      </c>
      <c r="M129" s="51">
        <f t="shared" si="27"/>
        <v>-4.6502783601039765E-2</v>
      </c>
      <c r="N129" s="51">
        <f t="shared" si="28"/>
        <v>-8.1975841910334468E-2</v>
      </c>
      <c r="O129" s="51">
        <f t="shared" si="33"/>
        <v>1.3333333333333334E-4</v>
      </c>
      <c r="P129" s="51">
        <f t="shared" si="34"/>
        <v>-0.13564925054681856</v>
      </c>
      <c r="Q129" s="51">
        <f t="shared" si="35"/>
        <v>-0.10569351023172159</v>
      </c>
      <c r="R129" s="51">
        <f t="shared" si="29"/>
        <v>-6.6069624317529755E-3</v>
      </c>
      <c r="S129" s="51">
        <f t="shared" si="30"/>
        <v>-5.2831687642321615E-2</v>
      </c>
      <c r="T129" s="51">
        <f t="shared" si="31"/>
        <v>-4.6636116934373098E-2</v>
      </c>
      <c r="U129" s="51">
        <f t="shared" si="32"/>
        <v>-8.2109175243667801E-2</v>
      </c>
    </row>
    <row r="130" spans="1:21" x14ac:dyDescent="0.45">
      <c r="A130" s="23">
        <v>40330</v>
      </c>
      <c r="B130" s="37">
        <v>34.736297999999998</v>
      </c>
      <c r="C130" s="37">
        <v>62.874313000000001</v>
      </c>
      <c r="D130" s="37">
        <v>116.18208300000001</v>
      </c>
      <c r="E130" s="37">
        <v>49.871113000000001</v>
      </c>
      <c r="F130" s="37">
        <v>12.696206999999999</v>
      </c>
      <c r="G130" s="24">
        <v>1030.709961</v>
      </c>
      <c r="H130" s="3">
        <v>0.12</v>
      </c>
      <c r="I130" s="51">
        <f t="shared" si="36"/>
        <v>-4.2633479551756892E-3</v>
      </c>
      <c r="J130" s="51">
        <f t="shared" si="24"/>
        <v>2.2281987998697961E-3</v>
      </c>
      <c r="K130" s="51">
        <f t="shared" si="25"/>
        <v>-8.7770082798102722E-2</v>
      </c>
      <c r="L130" s="51">
        <f t="shared" si="26"/>
        <v>-6.6781329343722495E-3</v>
      </c>
      <c r="M130" s="51">
        <f t="shared" si="27"/>
        <v>-6.6730682095840654E-2</v>
      </c>
      <c r="N130" s="51">
        <f t="shared" si="28"/>
        <v>-5.3882442026415123E-2</v>
      </c>
      <c r="O130" s="51">
        <f t="shared" si="33"/>
        <v>9.9999999999999991E-5</v>
      </c>
      <c r="P130" s="51">
        <f t="shared" si="34"/>
        <v>-4.3633479551756895E-3</v>
      </c>
      <c r="Q130" s="51">
        <f t="shared" si="35"/>
        <v>2.1281987998697962E-3</v>
      </c>
      <c r="R130" s="51">
        <f t="shared" si="29"/>
        <v>-8.7870082798102725E-2</v>
      </c>
      <c r="S130" s="51">
        <f t="shared" si="30"/>
        <v>-6.7781329343722498E-3</v>
      </c>
      <c r="T130" s="51">
        <f t="shared" si="31"/>
        <v>-6.6830682095840657E-2</v>
      </c>
      <c r="U130" s="51">
        <f t="shared" si="32"/>
        <v>-5.3982442026415126E-2</v>
      </c>
    </row>
    <row r="131" spans="1:21" x14ac:dyDescent="0.45">
      <c r="A131" s="23">
        <v>40360</v>
      </c>
      <c r="B131" s="37">
        <v>39.234797999999998</v>
      </c>
      <c r="C131" s="37">
        <v>68.087975</v>
      </c>
      <c r="D131" s="37">
        <v>133.48500100000001</v>
      </c>
      <c r="E131" s="37">
        <v>52.793564000000003</v>
      </c>
      <c r="F131" s="37">
        <v>14.048679999999999</v>
      </c>
      <c r="G131" s="24">
        <v>1101.599976</v>
      </c>
      <c r="H131" s="3">
        <v>0.16</v>
      </c>
      <c r="I131" s="51">
        <f t="shared" si="36"/>
        <v>0.12950430123555479</v>
      </c>
      <c r="J131" s="51">
        <f t="shared" si="24"/>
        <v>8.2921971648421744E-2</v>
      </c>
      <c r="K131" s="51">
        <f t="shared" si="25"/>
        <v>0.14892931468615522</v>
      </c>
      <c r="L131" s="51">
        <f t="shared" si="26"/>
        <v>5.8600075759287718E-2</v>
      </c>
      <c r="M131" s="51">
        <f t="shared" si="27"/>
        <v>0.1065257521399896</v>
      </c>
      <c r="N131" s="51">
        <f t="shared" si="28"/>
        <v>6.8777849911552336E-2</v>
      </c>
      <c r="O131" s="51">
        <f t="shared" si="33"/>
        <v>1.3333333333333334E-4</v>
      </c>
      <c r="P131" s="51">
        <f t="shared" si="34"/>
        <v>0.12937096790222144</v>
      </c>
      <c r="Q131" s="51">
        <f t="shared" si="35"/>
        <v>8.2788638315088411E-2</v>
      </c>
      <c r="R131" s="51">
        <f t="shared" si="29"/>
        <v>0.14879598135282188</v>
      </c>
      <c r="S131" s="51">
        <f t="shared" si="30"/>
        <v>5.8466742425954385E-2</v>
      </c>
      <c r="T131" s="51">
        <f t="shared" si="31"/>
        <v>0.10639241880665627</v>
      </c>
      <c r="U131" s="51">
        <f t="shared" si="32"/>
        <v>6.8644516578219003E-2</v>
      </c>
    </row>
    <row r="132" spans="1:21" x14ac:dyDescent="0.45">
      <c r="A132" s="23">
        <v>40391</v>
      </c>
      <c r="B132" s="37">
        <v>35.042369999999998</v>
      </c>
      <c r="C132" s="37">
        <v>62.524075000000003</v>
      </c>
      <c r="D132" s="37">
        <v>121.191498</v>
      </c>
      <c r="E132" s="37">
        <v>55.314762000000002</v>
      </c>
      <c r="F132" s="37">
        <v>13.354258</v>
      </c>
      <c r="G132" s="24">
        <v>1049.329956</v>
      </c>
      <c r="H132" s="3">
        <v>0.16</v>
      </c>
      <c r="I132" s="51">
        <f t="shared" si="36"/>
        <v>-0.1068548384013599</v>
      </c>
      <c r="J132" s="51">
        <f t="shared" si="24"/>
        <v>-8.1716338310839687E-2</v>
      </c>
      <c r="K132" s="51">
        <f t="shared" si="25"/>
        <v>-9.2096512026845767E-2</v>
      </c>
      <c r="L132" s="51">
        <f t="shared" si="26"/>
        <v>4.7755783261762774E-2</v>
      </c>
      <c r="M132" s="51">
        <f t="shared" si="27"/>
        <v>-4.9429697309640419E-2</v>
      </c>
      <c r="N132" s="51">
        <f t="shared" si="28"/>
        <v>-4.7449184040287196E-2</v>
      </c>
      <c r="O132" s="51">
        <f t="shared" si="33"/>
        <v>1.3333333333333334E-4</v>
      </c>
      <c r="P132" s="51">
        <f t="shared" si="34"/>
        <v>-0.10698817173469323</v>
      </c>
      <c r="Q132" s="51">
        <f t="shared" si="35"/>
        <v>-8.1849671644173019E-2</v>
      </c>
      <c r="R132" s="51">
        <f t="shared" si="29"/>
        <v>-9.22298453601791E-2</v>
      </c>
      <c r="S132" s="51">
        <f t="shared" si="30"/>
        <v>4.7622449928429442E-2</v>
      </c>
      <c r="T132" s="51">
        <f t="shared" si="31"/>
        <v>-4.9563030642973752E-2</v>
      </c>
      <c r="U132" s="51">
        <f t="shared" si="32"/>
        <v>-4.7582517373620528E-2</v>
      </c>
    </row>
    <row r="133" spans="1:21" x14ac:dyDescent="0.45">
      <c r="A133" s="23">
        <v>40422</v>
      </c>
      <c r="B133" s="37">
        <v>36.940826000000001</v>
      </c>
      <c r="C133" s="37">
        <v>69.452881000000005</v>
      </c>
      <c r="D133" s="37">
        <v>128.28350800000001</v>
      </c>
      <c r="E133" s="37">
        <v>56.835051999999997</v>
      </c>
      <c r="F133" s="37">
        <v>15.288717</v>
      </c>
      <c r="G133" s="24">
        <v>1141.1999510000001</v>
      </c>
      <c r="H133" s="3">
        <v>0.15</v>
      </c>
      <c r="I133" s="51">
        <f t="shared" si="36"/>
        <v>5.4176016062840615E-2</v>
      </c>
      <c r="J133" s="51">
        <f t="shared" si="24"/>
        <v>0.11081820882596016</v>
      </c>
      <c r="K133" s="51">
        <f t="shared" si="25"/>
        <v>5.8519039017077112E-2</v>
      </c>
      <c r="L133" s="51">
        <f t="shared" si="26"/>
        <v>2.7484344956595796E-2</v>
      </c>
      <c r="M133" s="51">
        <f t="shared" si="27"/>
        <v>0.14485709352028397</v>
      </c>
      <c r="N133" s="51">
        <f t="shared" si="28"/>
        <v>8.7551102944020132E-2</v>
      </c>
      <c r="O133" s="51">
        <f t="shared" si="33"/>
        <v>1.25E-4</v>
      </c>
      <c r="P133" s="51">
        <f t="shared" si="34"/>
        <v>5.4051016062840615E-2</v>
      </c>
      <c r="Q133" s="51">
        <f t="shared" si="35"/>
        <v>0.11069320882596016</v>
      </c>
      <c r="R133" s="51">
        <f t="shared" si="29"/>
        <v>5.8394039017077112E-2</v>
      </c>
      <c r="S133" s="51">
        <f t="shared" si="30"/>
        <v>2.7359344956595796E-2</v>
      </c>
      <c r="T133" s="51">
        <f t="shared" si="31"/>
        <v>0.14473209352028399</v>
      </c>
      <c r="U133" s="51">
        <f t="shared" si="32"/>
        <v>8.7426102944020131E-2</v>
      </c>
    </row>
    <row r="134" spans="1:21" x14ac:dyDescent="0.45">
      <c r="A134" s="23">
        <v>40452</v>
      </c>
      <c r="B134" s="37">
        <v>36.43985</v>
      </c>
      <c r="C134" s="37">
        <v>67.458420000000004</v>
      </c>
      <c r="D134" s="37">
        <v>142.96809400000001</v>
      </c>
      <c r="E134" s="37">
        <v>59.321734999999997</v>
      </c>
      <c r="F134" s="37">
        <v>15.772894000000001</v>
      </c>
      <c r="G134" s="24">
        <v>1183.26001</v>
      </c>
      <c r="H134" s="3">
        <v>0.13</v>
      </c>
      <c r="I134" s="51">
        <f t="shared" si="36"/>
        <v>-1.35615808915589E-2</v>
      </c>
      <c r="J134" s="51">
        <f t="shared" ref="J134:J197" si="39">C134/C133-1</f>
        <v>-2.8716749705458566E-2</v>
      </c>
      <c r="K134" s="51">
        <f t="shared" ref="K134:K197" si="40">D134/D133-1</f>
        <v>0.11446978827551235</v>
      </c>
      <c r="L134" s="51">
        <f t="shared" ref="L134:L197" si="41">E134/E133-1</f>
        <v>4.3752629979119106E-2</v>
      </c>
      <c r="M134" s="51">
        <f t="shared" ref="M134:M197" si="42">F134/F133-1</f>
        <v>3.166890982415338E-2</v>
      </c>
      <c r="N134" s="51">
        <f t="shared" ref="N134:N197" si="43">G134/G133-1</f>
        <v>3.6855994397076541E-2</v>
      </c>
      <c r="O134" s="51">
        <f t="shared" si="33"/>
        <v>1.0833333333333333E-4</v>
      </c>
      <c r="P134" s="51">
        <f t="shared" si="34"/>
        <v>-1.3669914224892233E-2</v>
      </c>
      <c r="Q134" s="51">
        <f t="shared" si="35"/>
        <v>-2.8825083038791898E-2</v>
      </c>
      <c r="R134" s="51">
        <f t="shared" ref="R134:R197" si="44">K134-$O134</f>
        <v>0.11436145494217902</v>
      </c>
      <c r="S134" s="51">
        <f t="shared" ref="S134:S197" si="45">L134-$O134</f>
        <v>4.3644296645785771E-2</v>
      </c>
      <c r="T134" s="51">
        <f t="shared" ref="T134:T197" si="46">M134-$O134</f>
        <v>3.1560576490820044E-2</v>
      </c>
      <c r="U134" s="51">
        <f t="shared" ref="U134:U197" si="47">N134-$O134</f>
        <v>3.6747661063743206E-2</v>
      </c>
    </row>
    <row r="135" spans="1:21" x14ac:dyDescent="0.45">
      <c r="A135" s="23">
        <v>40483</v>
      </c>
      <c r="B135" s="37">
        <v>38.166221999999998</v>
      </c>
      <c r="C135" s="37">
        <v>67.266182000000001</v>
      </c>
      <c r="D135" s="37">
        <v>138.540527</v>
      </c>
      <c r="E135" s="37">
        <v>59.726016999999999</v>
      </c>
      <c r="F135" s="37">
        <v>16.681231</v>
      </c>
      <c r="G135" s="24">
        <v>1180.5500489999999</v>
      </c>
      <c r="H135" s="3">
        <v>0.14000000000000001</v>
      </c>
      <c r="I135" s="51">
        <f t="shared" si="36"/>
        <v>4.7375935960219273E-2</v>
      </c>
      <c r="J135" s="51">
        <f t="shared" si="39"/>
        <v>-2.8497258014641424E-3</v>
      </c>
      <c r="K135" s="51">
        <f t="shared" si="40"/>
        <v>-3.0968916743060237E-2</v>
      </c>
      <c r="L135" s="51">
        <f t="shared" si="41"/>
        <v>6.8150737668073447E-3</v>
      </c>
      <c r="M135" s="51">
        <f t="shared" si="42"/>
        <v>5.7588480592084101E-2</v>
      </c>
      <c r="N135" s="51">
        <f t="shared" si="43"/>
        <v>-2.2902497989432113E-3</v>
      </c>
      <c r="O135" s="51">
        <f t="shared" ref="O135:O198" si="48">H135/100/12</f>
        <v>1.1666666666666668E-4</v>
      </c>
      <c r="P135" s="51">
        <f t="shared" ref="P135:P198" si="49">I135-$O135</f>
        <v>4.7259269293552605E-2</v>
      </c>
      <c r="Q135" s="51">
        <f t="shared" ref="Q135:Q198" si="50">J135-$O135</f>
        <v>-2.9663924681308093E-3</v>
      </c>
      <c r="R135" s="51">
        <f t="shared" si="44"/>
        <v>-3.1085583409726905E-2</v>
      </c>
      <c r="S135" s="51">
        <f t="shared" si="45"/>
        <v>6.6984071001406778E-3</v>
      </c>
      <c r="T135" s="51">
        <f t="shared" si="46"/>
        <v>5.7471813925417434E-2</v>
      </c>
      <c r="U135" s="51">
        <f t="shared" si="47"/>
        <v>-2.4069164656098782E-3</v>
      </c>
    </row>
    <row r="136" spans="1:21" x14ac:dyDescent="0.45">
      <c r="A136" s="23">
        <v>40513</v>
      </c>
      <c r="B136" s="37">
        <v>37.901294999999998</v>
      </c>
      <c r="C136" s="37">
        <v>69.557937999999993</v>
      </c>
      <c r="D136" s="37">
        <v>149.534256</v>
      </c>
      <c r="E136" s="37">
        <v>59.009632000000003</v>
      </c>
      <c r="F136" s="37">
        <v>16.543714999999999</v>
      </c>
      <c r="G136" s="24">
        <v>1257.6400149999999</v>
      </c>
      <c r="H136" s="3">
        <v>0.14000000000000001</v>
      </c>
      <c r="I136" s="51">
        <f t="shared" ref="I136:I199" si="51">B136/B135-1</f>
        <v>-6.9413996491453078E-3</v>
      </c>
      <c r="J136" s="51">
        <f t="shared" si="39"/>
        <v>3.4069958066001105E-2</v>
      </c>
      <c r="K136" s="51">
        <f t="shared" si="40"/>
        <v>7.9353884657880736E-2</v>
      </c>
      <c r="L136" s="51">
        <f t="shared" si="41"/>
        <v>-1.1994521583449935E-2</v>
      </c>
      <c r="M136" s="51">
        <f t="shared" si="42"/>
        <v>-8.2437561112846947E-3</v>
      </c>
      <c r="N136" s="51">
        <f t="shared" si="43"/>
        <v>6.5300040489854716E-2</v>
      </c>
      <c r="O136" s="51">
        <f t="shared" si="48"/>
        <v>1.1666666666666668E-4</v>
      </c>
      <c r="P136" s="51">
        <f t="shared" si="49"/>
        <v>-7.0580663158119747E-3</v>
      </c>
      <c r="Q136" s="51">
        <f t="shared" si="50"/>
        <v>3.3953291399334437E-2</v>
      </c>
      <c r="R136" s="51">
        <f t="shared" si="44"/>
        <v>7.9237217991214068E-2</v>
      </c>
      <c r="S136" s="51">
        <f t="shared" si="45"/>
        <v>-1.2111188250116601E-2</v>
      </c>
      <c r="T136" s="51">
        <f t="shared" si="46"/>
        <v>-8.3604227779513606E-3</v>
      </c>
      <c r="U136" s="51">
        <f t="shared" si="47"/>
        <v>6.5183373823188048E-2</v>
      </c>
    </row>
    <row r="137" spans="1:21" x14ac:dyDescent="0.45">
      <c r="A137" s="23">
        <v>40544</v>
      </c>
      <c r="B137" s="37">
        <v>38.307495000000003</v>
      </c>
      <c r="C137" s="37">
        <v>70.863686000000001</v>
      </c>
      <c r="D137" s="37">
        <v>145.49711600000001</v>
      </c>
      <c r="E137" s="37">
        <v>56.634177999999999</v>
      </c>
      <c r="F137" s="37">
        <v>16.203579000000001</v>
      </c>
      <c r="G137" s="24">
        <v>1286.119995</v>
      </c>
      <c r="H137" s="3">
        <v>0.15</v>
      </c>
      <c r="I137" s="51">
        <f t="shared" si="51"/>
        <v>1.0717311901875748E-2</v>
      </c>
      <c r="J137" s="51">
        <f t="shared" si="39"/>
        <v>1.8772091835154825E-2</v>
      </c>
      <c r="K137" s="51">
        <f t="shared" si="40"/>
        <v>-2.6998094670695361E-2</v>
      </c>
      <c r="L137" s="51">
        <f t="shared" si="41"/>
        <v>-4.0255360345240021E-2</v>
      </c>
      <c r="M137" s="51">
        <f t="shared" si="42"/>
        <v>-2.0559831936176165E-2</v>
      </c>
      <c r="N137" s="51">
        <f t="shared" si="43"/>
        <v>2.2645573980086819E-2</v>
      </c>
      <c r="O137" s="51">
        <f t="shared" si="48"/>
        <v>1.25E-4</v>
      </c>
      <c r="P137" s="51">
        <f t="shared" si="49"/>
        <v>1.0592311901875748E-2</v>
      </c>
      <c r="Q137" s="51">
        <f t="shared" si="50"/>
        <v>1.8647091835154825E-2</v>
      </c>
      <c r="R137" s="51">
        <f t="shared" si="44"/>
        <v>-2.7123094670695361E-2</v>
      </c>
      <c r="S137" s="51">
        <f t="shared" si="45"/>
        <v>-4.0380360345240021E-2</v>
      </c>
      <c r="T137" s="51">
        <f t="shared" si="46"/>
        <v>-2.0684831936176165E-2</v>
      </c>
      <c r="U137" s="51">
        <f t="shared" si="47"/>
        <v>2.2520573980086819E-2</v>
      </c>
    </row>
    <row r="138" spans="1:21" x14ac:dyDescent="0.45">
      <c r="A138" s="23">
        <v>40575</v>
      </c>
      <c r="B138" s="37">
        <v>38.633502999999997</v>
      </c>
      <c r="C138" s="37">
        <v>74.337547000000001</v>
      </c>
      <c r="D138" s="37">
        <v>145.63942</v>
      </c>
      <c r="E138" s="37">
        <v>58.179378999999997</v>
      </c>
      <c r="F138" s="37">
        <v>17.490348999999998</v>
      </c>
      <c r="G138" s="24">
        <v>1327.219971</v>
      </c>
      <c r="H138" s="3">
        <v>0.13</v>
      </c>
      <c r="I138" s="51">
        <f t="shared" si="51"/>
        <v>8.5102928291185265E-3</v>
      </c>
      <c r="J138" s="51">
        <f t="shared" si="39"/>
        <v>4.9021737311265356E-2</v>
      </c>
      <c r="K138" s="51">
        <f t="shared" si="40"/>
        <v>9.7805375056370103E-4</v>
      </c>
      <c r="L138" s="51">
        <f t="shared" si="41"/>
        <v>2.7283895600991981E-2</v>
      </c>
      <c r="M138" s="51">
        <f t="shared" si="42"/>
        <v>7.9412702588730344E-2</v>
      </c>
      <c r="N138" s="51">
        <f t="shared" si="43"/>
        <v>3.1956564052952219E-2</v>
      </c>
      <c r="O138" s="51">
        <f t="shared" si="48"/>
        <v>1.0833333333333333E-4</v>
      </c>
      <c r="P138" s="51">
        <f t="shared" si="49"/>
        <v>8.4019594957851929E-3</v>
      </c>
      <c r="Q138" s="51">
        <f t="shared" si="50"/>
        <v>4.8913403977932021E-2</v>
      </c>
      <c r="R138" s="51">
        <f t="shared" si="44"/>
        <v>8.697204172303677E-4</v>
      </c>
      <c r="S138" s="51">
        <f t="shared" si="45"/>
        <v>2.7175562267658649E-2</v>
      </c>
      <c r="T138" s="51">
        <f t="shared" si="46"/>
        <v>7.9304369255397009E-2</v>
      </c>
      <c r="U138" s="51">
        <f t="shared" si="47"/>
        <v>3.1848230719618884E-2</v>
      </c>
    </row>
    <row r="139" spans="1:21" x14ac:dyDescent="0.45">
      <c r="A139" s="23">
        <v>40603</v>
      </c>
      <c r="B139" s="37">
        <v>40.078823</v>
      </c>
      <c r="C139" s="37">
        <v>75.814423000000005</v>
      </c>
      <c r="D139" s="37">
        <v>141.33270300000001</v>
      </c>
      <c r="E139" s="37">
        <v>58.972855000000003</v>
      </c>
      <c r="F139" s="37">
        <v>14.871608999999999</v>
      </c>
      <c r="G139" s="24">
        <v>1325.829956</v>
      </c>
      <c r="H139" s="3">
        <v>0.1</v>
      </c>
      <c r="I139" s="51">
        <f t="shared" si="51"/>
        <v>3.7411052267251055E-2</v>
      </c>
      <c r="J139" s="51">
        <f t="shared" si="39"/>
        <v>1.9867160803678452E-2</v>
      </c>
      <c r="K139" s="51">
        <f t="shared" si="40"/>
        <v>-2.957109414470338E-2</v>
      </c>
      <c r="L139" s="51">
        <f t="shared" si="41"/>
        <v>1.3638440520308936E-2</v>
      </c>
      <c r="M139" s="51">
        <f t="shared" si="42"/>
        <v>-0.14972485683390302</v>
      </c>
      <c r="N139" s="51">
        <f t="shared" si="43"/>
        <v>-1.0473132038185673E-3</v>
      </c>
      <c r="O139" s="51">
        <f t="shared" si="48"/>
        <v>8.3333333333333331E-5</v>
      </c>
      <c r="P139" s="51">
        <f t="shared" si="49"/>
        <v>3.7327718933917724E-2</v>
      </c>
      <c r="Q139" s="51">
        <f t="shared" si="50"/>
        <v>1.9783827470345117E-2</v>
      </c>
      <c r="R139" s="51">
        <f t="shared" si="44"/>
        <v>-2.9654427478036715E-2</v>
      </c>
      <c r="S139" s="51">
        <f t="shared" si="45"/>
        <v>1.3555107186975604E-2</v>
      </c>
      <c r="T139" s="51">
        <f t="shared" si="46"/>
        <v>-0.14980819016723634</v>
      </c>
      <c r="U139" s="51">
        <f t="shared" si="47"/>
        <v>-1.1306465371519006E-3</v>
      </c>
    </row>
    <row r="140" spans="1:21" x14ac:dyDescent="0.45">
      <c r="A140" s="23">
        <v>40634</v>
      </c>
      <c r="B140" s="37">
        <v>43.519221999999999</v>
      </c>
      <c r="C140" s="37">
        <v>78.822670000000002</v>
      </c>
      <c r="D140" s="37">
        <v>134.569061</v>
      </c>
      <c r="E140" s="37">
        <v>60.693485000000003</v>
      </c>
      <c r="F140" s="37">
        <v>16.402407</v>
      </c>
      <c r="G140" s="24">
        <v>1363.6099850000001</v>
      </c>
      <c r="H140" s="3">
        <v>0.06</v>
      </c>
      <c r="I140" s="51">
        <f t="shared" si="51"/>
        <v>8.5840819227650522E-2</v>
      </c>
      <c r="J140" s="51">
        <f t="shared" si="39"/>
        <v>3.9679085864704033E-2</v>
      </c>
      <c r="K140" s="51">
        <f t="shared" si="40"/>
        <v>-4.785617098117767E-2</v>
      </c>
      <c r="L140" s="51">
        <f t="shared" si="41"/>
        <v>2.9176644067851143E-2</v>
      </c>
      <c r="M140" s="51">
        <f t="shared" si="42"/>
        <v>0.1029342554662378</v>
      </c>
      <c r="N140" s="51">
        <f t="shared" si="43"/>
        <v>2.8495380443795071E-2</v>
      </c>
      <c r="O140" s="51">
        <f t="shared" si="48"/>
        <v>4.9999999999999996E-5</v>
      </c>
      <c r="P140" s="51">
        <f t="shared" si="49"/>
        <v>8.5790819227650528E-2</v>
      </c>
      <c r="Q140" s="51">
        <f t="shared" si="50"/>
        <v>3.9629085864704032E-2</v>
      </c>
      <c r="R140" s="51">
        <f t="shared" si="44"/>
        <v>-4.7906170981177672E-2</v>
      </c>
      <c r="S140" s="51">
        <f t="shared" si="45"/>
        <v>2.9126644067851142E-2</v>
      </c>
      <c r="T140" s="51">
        <f t="shared" si="46"/>
        <v>0.10288425546623781</v>
      </c>
      <c r="U140" s="51">
        <f t="shared" si="47"/>
        <v>2.8445380443795069E-2</v>
      </c>
    </row>
    <row r="141" spans="1:21" x14ac:dyDescent="0.45">
      <c r="A141" s="23">
        <v>40664</v>
      </c>
      <c r="B141" s="37">
        <v>45.935749000000001</v>
      </c>
      <c r="C141" s="37">
        <v>76.527962000000002</v>
      </c>
      <c r="D141" s="37">
        <v>125.40831799999999</v>
      </c>
      <c r="E141" s="37">
        <v>63.196835</v>
      </c>
      <c r="F141" s="37">
        <v>16.826805</v>
      </c>
      <c r="G141" s="24">
        <v>1345.1999510000001</v>
      </c>
      <c r="H141" s="3">
        <v>0.04</v>
      </c>
      <c r="I141" s="51">
        <f t="shared" si="51"/>
        <v>5.55278079189927E-2</v>
      </c>
      <c r="J141" s="51">
        <f t="shared" si="39"/>
        <v>-2.9112284574983271E-2</v>
      </c>
      <c r="K141" s="51">
        <f t="shared" si="40"/>
        <v>-6.8074659449396058E-2</v>
      </c>
      <c r="L141" s="51">
        <f t="shared" si="41"/>
        <v>4.12457778623192E-2</v>
      </c>
      <c r="M141" s="51">
        <f t="shared" si="42"/>
        <v>2.5874129327482231E-2</v>
      </c>
      <c r="N141" s="51">
        <f t="shared" si="43"/>
        <v>-1.3500952766930641E-2</v>
      </c>
      <c r="O141" s="51">
        <f t="shared" si="48"/>
        <v>3.3333333333333335E-5</v>
      </c>
      <c r="P141" s="51">
        <f t="shared" si="49"/>
        <v>5.5494474585659363E-2</v>
      </c>
      <c r="Q141" s="51">
        <f t="shared" si="50"/>
        <v>-2.9145617908316605E-2</v>
      </c>
      <c r="R141" s="51">
        <f t="shared" si="44"/>
        <v>-6.8107992782729387E-2</v>
      </c>
      <c r="S141" s="51">
        <f t="shared" si="45"/>
        <v>4.1212444528985863E-2</v>
      </c>
      <c r="T141" s="51">
        <f t="shared" si="46"/>
        <v>2.5840795994148898E-2</v>
      </c>
      <c r="U141" s="51">
        <f t="shared" si="47"/>
        <v>-1.3534286100263974E-2</v>
      </c>
    </row>
    <row r="142" spans="1:21" x14ac:dyDescent="0.45">
      <c r="A142" s="23">
        <v>40695</v>
      </c>
      <c r="B142" s="37">
        <v>46.024765000000002</v>
      </c>
      <c r="C142" s="37">
        <v>77.362388999999993</v>
      </c>
      <c r="D142" s="37">
        <v>118.905502</v>
      </c>
      <c r="E142" s="37">
        <v>65.838676000000007</v>
      </c>
      <c r="F142" s="37">
        <v>17.928673</v>
      </c>
      <c r="G142" s="24">
        <v>1320.6400149999999</v>
      </c>
      <c r="H142" s="3">
        <v>0.04</v>
      </c>
      <c r="I142" s="51">
        <f t="shared" si="51"/>
        <v>1.9378371298572894E-3</v>
      </c>
      <c r="J142" s="51">
        <f t="shared" si="39"/>
        <v>1.0903557055393476E-2</v>
      </c>
      <c r="K142" s="51">
        <f t="shared" si="40"/>
        <v>-5.1853147412438738E-2</v>
      </c>
      <c r="L142" s="51">
        <f t="shared" si="41"/>
        <v>4.1803375121554742E-2</v>
      </c>
      <c r="M142" s="51">
        <f t="shared" si="42"/>
        <v>6.5482900645725595E-2</v>
      </c>
      <c r="N142" s="51">
        <f t="shared" si="43"/>
        <v>-1.825746126569705E-2</v>
      </c>
      <c r="O142" s="51">
        <f t="shared" si="48"/>
        <v>3.3333333333333335E-5</v>
      </c>
      <c r="P142" s="51">
        <f t="shared" si="49"/>
        <v>1.904503796523956E-3</v>
      </c>
      <c r="Q142" s="51">
        <f t="shared" si="50"/>
        <v>1.0870223722060143E-2</v>
      </c>
      <c r="R142" s="51">
        <f t="shared" si="44"/>
        <v>-5.1886480745772075E-2</v>
      </c>
      <c r="S142" s="51">
        <f t="shared" si="45"/>
        <v>4.1770041788221406E-2</v>
      </c>
      <c r="T142" s="51">
        <f t="shared" si="46"/>
        <v>6.5449567312392265E-2</v>
      </c>
      <c r="U142" s="51">
        <f t="shared" si="47"/>
        <v>-1.8290794599030383E-2</v>
      </c>
    </row>
    <row r="143" spans="1:21" x14ac:dyDescent="0.45">
      <c r="A143" s="23">
        <v>40725</v>
      </c>
      <c r="B143" s="37">
        <v>44.708530000000003</v>
      </c>
      <c r="C143" s="37">
        <v>71.073891000000003</v>
      </c>
      <c r="D143" s="37">
        <v>120.585114</v>
      </c>
      <c r="E143" s="37">
        <v>67.525268999999994</v>
      </c>
      <c r="F143" s="37">
        <v>18.237835</v>
      </c>
      <c r="G143" s="24">
        <v>1292.280029</v>
      </c>
      <c r="H143" s="3">
        <v>0.04</v>
      </c>
      <c r="I143" s="51">
        <f t="shared" si="51"/>
        <v>-2.859840783543377E-2</v>
      </c>
      <c r="J143" s="51">
        <f t="shared" si="39"/>
        <v>-8.1286243629316912E-2</v>
      </c>
      <c r="K143" s="51">
        <f t="shared" si="40"/>
        <v>1.4125603708396994E-2</v>
      </c>
      <c r="L143" s="51">
        <f t="shared" si="41"/>
        <v>2.5617055239689046E-2</v>
      </c>
      <c r="M143" s="51">
        <f t="shared" si="42"/>
        <v>1.7243997924442089E-2</v>
      </c>
      <c r="N143" s="51">
        <f t="shared" si="43"/>
        <v>-2.1474425791952023E-2</v>
      </c>
      <c r="O143" s="51">
        <f t="shared" si="48"/>
        <v>3.3333333333333335E-5</v>
      </c>
      <c r="P143" s="51">
        <f t="shared" si="49"/>
        <v>-2.8631741168767103E-2</v>
      </c>
      <c r="Q143" s="51">
        <f t="shared" si="50"/>
        <v>-8.1319576962650242E-2</v>
      </c>
      <c r="R143" s="51">
        <f t="shared" si="44"/>
        <v>1.4092270375063661E-2</v>
      </c>
      <c r="S143" s="51">
        <f t="shared" si="45"/>
        <v>2.5583721906355713E-2</v>
      </c>
      <c r="T143" s="51">
        <f t="shared" si="46"/>
        <v>1.7210664591108756E-2</v>
      </c>
      <c r="U143" s="51">
        <f t="shared" si="47"/>
        <v>-2.1507759125285356E-2</v>
      </c>
    </row>
    <row r="144" spans="1:21" x14ac:dyDescent="0.45">
      <c r="A144" s="23">
        <v>40756</v>
      </c>
      <c r="B144" s="37">
        <v>44.413673000000003</v>
      </c>
      <c r="C144" s="37">
        <v>67.680892999999998</v>
      </c>
      <c r="D144" s="37">
        <v>103.833488</v>
      </c>
      <c r="E144" s="37">
        <v>70.593872000000005</v>
      </c>
      <c r="F144" s="37">
        <v>17.529755000000002</v>
      </c>
      <c r="G144" s="24">
        <v>1218.8900149999999</v>
      </c>
      <c r="H144" s="3">
        <v>0.02</v>
      </c>
      <c r="I144" s="51">
        <f t="shared" si="51"/>
        <v>-6.5950949404957049E-3</v>
      </c>
      <c r="J144" s="51">
        <f t="shared" si="39"/>
        <v>-4.7739021351736688E-2</v>
      </c>
      <c r="K144" s="51">
        <f t="shared" si="40"/>
        <v>-0.13891951870609831</v>
      </c>
      <c r="L144" s="51">
        <f t="shared" si="41"/>
        <v>4.5443773056276227E-2</v>
      </c>
      <c r="M144" s="51">
        <f t="shared" si="42"/>
        <v>-3.8824783753115377E-2</v>
      </c>
      <c r="N144" s="51">
        <f t="shared" si="43"/>
        <v>-5.6791107463597612E-2</v>
      </c>
      <c r="O144" s="51">
        <f t="shared" si="48"/>
        <v>1.6666666666666667E-5</v>
      </c>
      <c r="P144" s="51">
        <f t="shared" si="49"/>
        <v>-6.6117616071623714E-3</v>
      </c>
      <c r="Q144" s="51">
        <f t="shared" si="50"/>
        <v>-4.7755688018403353E-2</v>
      </c>
      <c r="R144" s="51">
        <f t="shared" si="44"/>
        <v>-0.13893618537276498</v>
      </c>
      <c r="S144" s="51">
        <f t="shared" si="45"/>
        <v>4.5427106389609562E-2</v>
      </c>
      <c r="T144" s="51">
        <f t="shared" si="46"/>
        <v>-3.8841450419782042E-2</v>
      </c>
      <c r="U144" s="51">
        <f t="shared" si="47"/>
        <v>-5.6807774130264277E-2</v>
      </c>
    </row>
    <row r="145" spans="1:21" x14ac:dyDescent="0.45">
      <c r="A145" s="23">
        <v>40787</v>
      </c>
      <c r="B145" s="37">
        <v>40.116157999999999</v>
      </c>
      <c r="C145" s="37">
        <v>58.948749999999997</v>
      </c>
      <c r="D145" s="37">
        <v>84.728508000000005</v>
      </c>
      <c r="E145" s="37">
        <v>69.035399999999996</v>
      </c>
      <c r="F145" s="37">
        <v>17.299135</v>
      </c>
      <c r="G145" s="24">
        <v>1131.420044</v>
      </c>
      <c r="H145" s="3">
        <v>0.01</v>
      </c>
      <c r="I145" s="51">
        <f t="shared" si="51"/>
        <v>-9.6761080759972362E-2</v>
      </c>
      <c r="J145" s="51">
        <f t="shared" si="39"/>
        <v>-0.12901932307542097</v>
      </c>
      <c r="K145" s="51">
        <f t="shared" si="40"/>
        <v>-0.18399632303597468</v>
      </c>
      <c r="L145" s="51">
        <f t="shared" si="41"/>
        <v>-2.2076590443997901E-2</v>
      </c>
      <c r="M145" s="51">
        <f t="shared" si="42"/>
        <v>-1.3155916896728015E-2</v>
      </c>
      <c r="N145" s="51">
        <f t="shared" si="43"/>
        <v>-7.1761988303760127E-2</v>
      </c>
      <c r="O145" s="51">
        <f t="shared" si="48"/>
        <v>8.3333333333333337E-6</v>
      </c>
      <c r="P145" s="51">
        <f t="shared" si="49"/>
        <v>-9.6769414093305695E-2</v>
      </c>
      <c r="Q145" s="51">
        <f t="shared" si="50"/>
        <v>-0.1290276564087543</v>
      </c>
      <c r="R145" s="51">
        <f t="shared" si="44"/>
        <v>-0.18400465636930802</v>
      </c>
      <c r="S145" s="51">
        <f t="shared" si="45"/>
        <v>-2.2084923777331233E-2</v>
      </c>
      <c r="T145" s="51">
        <f t="shared" si="46"/>
        <v>-1.3164250230061349E-2</v>
      </c>
      <c r="U145" s="51">
        <f t="shared" si="47"/>
        <v>-7.1770321637093459E-2</v>
      </c>
    </row>
    <row r="146" spans="1:21" x14ac:dyDescent="0.45">
      <c r="A146" s="23">
        <v>40817</v>
      </c>
      <c r="B146" s="37">
        <v>45.226726999999997</v>
      </c>
      <c r="C146" s="37">
        <v>64.885490000000004</v>
      </c>
      <c r="D146" s="37">
        <v>98.170379999999994</v>
      </c>
      <c r="E146" s="37">
        <v>72.989479000000003</v>
      </c>
      <c r="F146" s="37">
        <v>19.775110000000002</v>
      </c>
      <c r="G146" s="24">
        <v>1253.3000489999999</v>
      </c>
      <c r="H146" s="3">
        <v>0.02</v>
      </c>
      <c r="I146" s="51">
        <f t="shared" si="51"/>
        <v>0.12739427838528306</v>
      </c>
      <c r="J146" s="51">
        <f t="shared" si="39"/>
        <v>0.10071019317627616</v>
      </c>
      <c r="K146" s="51">
        <f t="shared" si="40"/>
        <v>0.15864639089360555</v>
      </c>
      <c r="L146" s="51">
        <f t="shared" si="41"/>
        <v>5.7276107620148675E-2</v>
      </c>
      <c r="M146" s="51">
        <f t="shared" si="42"/>
        <v>0.14312709855145944</v>
      </c>
      <c r="N146" s="51">
        <f t="shared" si="43"/>
        <v>0.10772303853581011</v>
      </c>
      <c r="O146" s="51">
        <f t="shared" si="48"/>
        <v>1.6666666666666667E-5</v>
      </c>
      <c r="P146" s="51">
        <f t="shared" si="49"/>
        <v>0.12737761171861639</v>
      </c>
      <c r="Q146" s="51">
        <f t="shared" si="50"/>
        <v>0.1006935265096095</v>
      </c>
      <c r="R146" s="51">
        <f t="shared" si="44"/>
        <v>0.15862972422693888</v>
      </c>
      <c r="S146" s="51">
        <f t="shared" si="45"/>
        <v>5.725944095348201E-2</v>
      </c>
      <c r="T146" s="51">
        <f t="shared" si="46"/>
        <v>0.14311043188479278</v>
      </c>
      <c r="U146" s="51">
        <f t="shared" si="47"/>
        <v>0.10770637186914345</v>
      </c>
    </row>
    <row r="147" spans="1:21" x14ac:dyDescent="0.45">
      <c r="A147" s="23">
        <v>40848</v>
      </c>
      <c r="B147" s="37">
        <v>43.100250000000003</v>
      </c>
      <c r="C147" s="37">
        <v>66.544196999999997</v>
      </c>
      <c r="D147" s="37">
        <v>85.902434999999997</v>
      </c>
      <c r="E147" s="37">
        <v>75.088363999999999</v>
      </c>
      <c r="F147" s="37">
        <v>19.740224999999999</v>
      </c>
      <c r="G147" s="24">
        <v>1246.959961</v>
      </c>
      <c r="H147" s="3">
        <v>0.01</v>
      </c>
      <c r="I147" s="51">
        <f t="shared" si="51"/>
        <v>-4.7018149246130347E-2</v>
      </c>
      <c r="J147" s="51">
        <f t="shared" si="39"/>
        <v>2.5563604436060983E-2</v>
      </c>
      <c r="K147" s="51">
        <f t="shared" si="40"/>
        <v>-0.1249658501882136</v>
      </c>
      <c r="L147" s="51">
        <f t="shared" si="41"/>
        <v>2.8755993723424078E-2</v>
      </c>
      <c r="M147" s="51">
        <f t="shared" si="42"/>
        <v>-1.7640862680411429E-3</v>
      </c>
      <c r="N147" s="51">
        <f t="shared" si="43"/>
        <v>-5.0587151935872487E-3</v>
      </c>
      <c r="O147" s="51">
        <f t="shared" si="48"/>
        <v>8.3333333333333337E-6</v>
      </c>
      <c r="P147" s="51">
        <f t="shared" si="49"/>
        <v>-4.702648257946368E-2</v>
      </c>
      <c r="Q147" s="51">
        <f t="shared" si="50"/>
        <v>2.555527110272765E-2</v>
      </c>
      <c r="R147" s="51">
        <f t="shared" si="44"/>
        <v>-0.12497418352154693</v>
      </c>
      <c r="S147" s="51">
        <f t="shared" si="45"/>
        <v>2.8747660390090746E-2</v>
      </c>
      <c r="T147" s="51">
        <f t="shared" si="46"/>
        <v>-1.7724196013744762E-3</v>
      </c>
      <c r="U147" s="51">
        <f t="shared" si="47"/>
        <v>-5.067048526920582E-3</v>
      </c>
    </row>
    <row r="148" spans="1:21" x14ac:dyDescent="0.45">
      <c r="A148" s="23">
        <v>40878</v>
      </c>
      <c r="B148" s="37">
        <v>42.319705999999996</v>
      </c>
      <c r="C148" s="37">
        <v>67.584937999999994</v>
      </c>
      <c r="D148" s="37">
        <v>81.350121000000001</v>
      </c>
      <c r="E148" s="37">
        <v>79.462776000000005</v>
      </c>
      <c r="F148" s="37">
        <v>19.779221</v>
      </c>
      <c r="G148" s="24">
        <v>1257.599976</v>
      </c>
      <c r="H148" s="3">
        <v>0.01</v>
      </c>
      <c r="I148" s="51">
        <f t="shared" si="51"/>
        <v>-1.8109964559370417E-2</v>
      </c>
      <c r="J148" s="51">
        <f t="shared" si="39"/>
        <v>1.5639846101080712E-2</v>
      </c>
      <c r="K148" s="51">
        <f t="shared" si="40"/>
        <v>-5.2994004186260768E-2</v>
      </c>
      <c r="L148" s="51">
        <f t="shared" si="41"/>
        <v>5.8256855882490743E-2</v>
      </c>
      <c r="M148" s="51">
        <f t="shared" si="42"/>
        <v>1.9754587397053935E-3</v>
      </c>
      <c r="N148" s="51">
        <f t="shared" si="43"/>
        <v>8.532763948144062E-3</v>
      </c>
      <c r="O148" s="51">
        <f t="shared" si="48"/>
        <v>8.3333333333333337E-6</v>
      </c>
      <c r="P148" s="51">
        <f t="shared" si="49"/>
        <v>-1.811829789270375E-2</v>
      </c>
      <c r="Q148" s="51">
        <f t="shared" si="50"/>
        <v>1.563151276774738E-2</v>
      </c>
      <c r="R148" s="51">
        <f t="shared" si="44"/>
        <v>-5.30023375195941E-2</v>
      </c>
      <c r="S148" s="51">
        <f t="shared" si="45"/>
        <v>5.8248522549157411E-2</v>
      </c>
      <c r="T148" s="51">
        <f t="shared" si="46"/>
        <v>1.9671254063720603E-3</v>
      </c>
      <c r="U148" s="51">
        <f t="shared" si="47"/>
        <v>8.5244306148107279E-3</v>
      </c>
    </row>
    <row r="149" spans="1:21" x14ac:dyDescent="0.45">
      <c r="A149" s="23">
        <v>40909</v>
      </c>
      <c r="B149" s="37">
        <v>44.984310000000001</v>
      </c>
      <c r="C149" s="37">
        <v>71.703079000000002</v>
      </c>
      <c r="D149" s="37">
        <v>100.27755000000001</v>
      </c>
      <c r="E149" s="37">
        <v>78.449005</v>
      </c>
      <c r="F149" s="37">
        <v>21.667572</v>
      </c>
      <c r="G149" s="24">
        <v>1312.410034</v>
      </c>
      <c r="H149" s="3">
        <v>0.03</v>
      </c>
      <c r="I149" s="51">
        <f t="shared" si="51"/>
        <v>6.2963669927196708E-2</v>
      </c>
      <c r="J149" s="51">
        <f t="shared" si="39"/>
        <v>6.0932822043870294E-2</v>
      </c>
      <c r="K149" s="51">
        <f t="shared" si="40"/>
        <v>0.23266626733105911</v>
      </c>
      <c r="L149" s="51">
        <f t="shared" si="41"/>
        <v>-1.2757810021638338E-2</v>
      </c>
      <c r="M149" s="51">
        <f t="shared" si="42"/>
        <v>9.5471454613910156E-2</v>
      </c>
      <c r="N149" s="51">
        <f t="shared" si="43"/>
        <v>4.3583062218506274E-2</v>
      </c>
      <c r="O149" s="51">
        <f t="shared" si="48"/>
        <v>2.4999999999999998E-5</v>
      </c>
      <c r="P149" s="51">
        <f t="shared" si="49"/>
        <v>6.2938669927196711E-2</v>
      </c>
      <c r="Q149" s="51">
        <f t="shared" si="50"/>
        <v>6.0907822043870297E-2</v>
      </c>
      <c r="R149" s="51">
        <f t="shared" si="44"/>
        <v>0.23264126733105911</v>
      </c>
      <c r="S149" s="51">
        <f t="shared" si="45"/>
        <v>-1.2782810021638339E-2</v>
      </c>
      <c r="T149" s="51">
        <f t="shared" si="46"/>
        <v>9.5446454613910159E-2</v>
      </c>
      <c r="U149" s="51">
        <f t="shared" si="47"/>
        <v>4.3558062218506277E-2</v>
      </c>
    </row>
    <row r="150" spans="1:21" x14ac:dyDescent="0.45">
      <c r="A150" s="23">
        <v>40940</v>
      </c>
      <c r="B150" s="37">
        <v>47.628703999999999</v>
      </c>
      <c r="C150" s="37">
        <v>72.439041000000003</v>
      </c>
      <c r="D150" s="37">
        <v>103.57905599999999</v>
      </c>
      <c r="E150" s="37">
        <v>78.631157000000002</v>
      </c>
      <c r="F150" s="37">
        <v>22.486439000000001</v>
      </c>
      <c r="G150" s="24">
        <v>1365.6800539999999</v>
      </c>
      <c r="H150" s="3">
        <v>0.09</v>
      </c>
      <c r="I150" s="51">
        <f t="shared" si="51"/>
        <v>5.8784807413962747E-2</v>
      </c>
      <c r="J150" s="51">
        <f t="shared" si="39"/>
        <v>1.0264022274413032E-2</v>
      </c>
      <c r="K150" s="51">
        <f t="shared" si="40"/>
        <v>3.2923680325257054E-2</v>
      </c>
      <c r="L150" s="51">
        <f t="shared" si="41"/>
        <v>2.321916001356561E-3</v>
      </c>
      <c r="M150" s="51">
        <f t="shared" si="42"/>
        <v>3.7792282402476784E-2</v>
      </c>
      <c r="N150" s="51">
        <f t="shared" si="43"/>
        <v>4.0589464130841746E-2</v>
      </c>
      <c r="O150" s="51">
        <f t="shared" si="48"/>
        <v>7.4999999999999993E-5</v>
      </c>
      <c r="P150" s="51">
        <f t="shared" si="49"/>
        <v>5.8709807413962749E-2</v>
      </c>
      <c r="Q150" s="51">
        <f t="shared" si="50"/>
        <v>1.0189022274413031E-2</v>
      </c>
      <c r="R150" s="51">
        <f t="shared" si="44"/>
        <v>3.2848680325257056E-2</v>
      </c>
      <c r="S150" s="51">
        <f t="shared" si="45"/>
        <v>2.246916001356561E-3</v>
      </c>
      <c r="T150" s="51">
        <f t="shared" si="46"/>
        <v>3.7717282402476786E-2</v>
      </c>
      <c r="U150" s="51">
        <f t="shared" si="47"/>
        <v>4.0514464130841747E-2</v>
      </c>
    </row>
    <row r="151" spans="1:21" x14ac:dyDescent="0.45">
      <c r="A151" s="23">
        <v>40969</v>
      </c>
      <c r="B151" s="37">
        <v>52.104301</v>
      </c>
      <c r="C151" s="37">
        <v>74.268387000000004</v>
      </c>
      <c r="D151" s="37">
        <v>112.220207</v>
      </c>
      <c r="E151" s="37">
        <v>78.242324999999994</v>
      </c>
      <c r="F151" s="37">
        <v>22.594788000000001</v>
      </c>
      <c r="G151" s="24">
        <v>1408.469971</v>
      </c>
      <c r="H151" s="3">
        <v>0.08</v>
      </c>
      <c r="I151" s="51">
        <f t="shared" si="51"/>
        <v>9.3968481695407835E-2</v>
      </c>
      <c r="J151" s="51">
        <f t="shared" si="39"/>
        <v>2.5253592189327767E-2</v>
      </c>
      <c r="K151" s="51">
        <f t="shared" si="40"/>
        <v>8.3425658947886117E-2</v>
      </c>
      <c r="L151" s="51">
        <f t="shared" si="41"/>
        <v>-4.9450118100132778E-3</v>
      </c>
      <c r="M151" s="51">
        <f t="shared" si="42"/>
        <v>4.8184152235042355E-3</v>
      </c>
      <c r="N151" s="51">
        <f t="shared" si="43"/>
        <v>3.1332314530530647E-2</v>
      </c>
      <c r="O151" s="51">
        <f t="shared" si="48"/>
        <v>6.666666666666667E-5</v>
      </c>
      <c r="P151" s="51">
        <f t="shared" si="49"/>
        <v>9.3901815028741162E-2</v>
      </c>
      <c r="Q151" s="51">
        <f t="shared" si="50"/>
        <v>2.5186925522661101E-2</v>
      </c>
      <c r="R151" s="51">
        <f t="shared" si="44"/>
        <v>8.3358992281219443E-2</v>
      </c>
      <c r="S151" s="51">
        <f t="shared" si="45"/>
        <v>-5.0116784766799441E-3</v>
      </c>
      <c r="T151" s="51">
        <f t="shared" si="46"/>
        <v>4.7517485568375692E-3</v>
      </c>
      <c r="U151" s="51">
        <f t="shared" si="47"/>
        <v>3.1265647863863981E-2</v>
      </c>
    </row>
    <row r="152" spans="1:21" x14ac:dyDescent="0.45">
      <c r="A152" s="23">
        <v>41000</v>
      </c>
      <c r="B152" s="37">
        <v>54.220547000000003</v>
      </c>
      <c r="C152" s="37">
        <v>74.393265</v>
      </c>
      <c r="D152" s="37">
        <v>103.900948</v>
      </c>
      <c r="E152" s="37">
        <v>77.723868999999993</v>
      </c>
      <c r="F152" s="37">
        <v>23.624693000000001</v>
      </c>
      <c r="G152" s="24">
        <v>1397.910034</v>
      </c>
      <c r="H152" s="3">
        <v>0.08</v>
      </c>
      <c r="I152" s="51">
        <f t="shared" si="51"/>
        <v>4.0615572215429996E-2</v>
      </c>
      <c r="J152" s="51">
        <f t="shared" si="39"/>
        <v>1.681442199626515E-3</v>
      </c>
      <c r="K152" s="51">
        <f t="shared" si="40"/>
        <v>-7.4133342135075608E-2</v>
      </c>
      <c r="L152" s="51">
        <f t="shared" si="41"/>
        <v>-6.6262857091734517E-3</v>
      </c>
      <c r="M152" s="51">
        <f t="shared" si="42"/>
        <v>4.5581529687289013E-2</v>
      </c>
      <c r="N152" s="51">
        <f t="shared" si="43"/>
        <v>-7.4974527092703802E-3</v>
      </c>
      <c r="O152" s="51">
        <f t="shared" si="48"/>
        <v>6.666666666666667E-5</v>
      </c>
      <c r="P152" s="51">
        <f t="shared" si="49"/>
        <v>4.054890554876333E-2</v>
      </c>
      <c r="Q152" s="51">
        <f t="shared" si="50"/>
        <v>1.6147755329598483E-3</v>
      </c>
      <c r="R152" s="51">
        <f t="shared" si="44"/>
        <v>-7.4200008801742282E-2</v>
      </c>
      <c r="S152" s="51">
        <f t="shared" si="45"/>
        <v>-6.692952375840118E-3</v>
      </c>
      <c r="T152" s="51">
        <f t="shared" si="46"/>
        <v>4.5514863020622347E-2</v>
      </c>
      <c r="U152" s="51">
        <f t="shared" si="47"/>
        <v>-7.5641193759370465E-3</v>
      </c>
    </row>
    <row r="153" spans="1:21" x14ac:dyDescent="0.45">
      <c r="A153" s="23">
        <v>41030</v>
      </c>
      <c r="B153" s="37">
        <v>50.450184</v>
      </c>
      <c r="C153" s="37">
        <v>70.272323999999998</v>
      </c>
      <c r="D153" s="37">
        <v>86.350989999999996</v>
      </c>
      <c r="E153" s="37">
        <v>71.255531000000005</v>
      </c>
      <c r="F153" s="37">
        <v>22.845444000000001</v>
      </c>
      <c r="G153" s="24">
        <v>1310.329956</v>
      </c>
      <c r="H153" s="3">
        <v>0.09</v>
      </c>
      <c r="I153" s="51">
        <f t="shared" si="51"/>
        <v>-6.9537531592958723E-2</v>
      </c>
      <c r="J153" s="51">
        <f t="shared" si="39"/>
        <v>-5.5394006433243659E-2</v>
      </c>
      <c r="K153" s="51">
        <f t="shared" si="40"/>
        <v>-0.1689104703837736</v>
      </c>
      <c r="L153" s="51">
        <f t="shared" si="41"/>
        <v>-8.3222027971870394E-2</v>
      </c>
      <c r="M153" s="51">
        <f t="shared" si="42"/>
        <v>-3.2984513280236105E-2</v>
      </c>
      <c r="N153" s="51">
        <f t="shared" si="43"/>
        <v>-6.265072563317764E-2</v>
      </c>
      <c r="O153" s="51">
        <f t="shared" si="48"/>
        <v>7.4999999999999993E-5</v>
      </c>
      <c r="P153" s="51">
        <f t="shared" si="49"/>
        <v>-6.9612531592958729E-2</v>
      </c>
      <c r="Q153" s="51">
        <f t="shared" si="50"/>
        <v>-5.5469006433243657E-2</v>
      </c>
      <c r="R153" s="51">
        <f t="shared" si="44"/>
        <v>-0.16898547038377359</v>
      </c>
      <c r="S153" s="51">
        <f t="shared" si="45"/>
        <v>-8.3297027971870399E-2</v>
      </c>
      <c r="T153" s="51">
        <f t="shared" si="46"/>
        <v>-3.3059513280236104E-2</v>
      </c>
      <c r="U153" s="51">
        <f t="shared" si="47"/>
        <v>-6.2725725633177645E-2</v>
      </c>
    </row>
    <row r="154" spans="1:21" x14ac:dyDescent="0.45">
      <c r="A154" s="23">
        <v>41061</v>
      </c>
      <c r="B154" s="37">
        <v>52.600845</v>
      </c>
      <c r="C154" s="37">
        <v>75.109656999999999</v>
      </c>
      <c r="D154" s="37">
        <v>86.908805999999998</v>
      </c>
      <c r="E154" s="37">
        <v>71.162323000000001</v>
      </c>
      <c r="F154" s="37">
        <v>18.786449000000001</v>
      </c>
      <c r="G154" s="24">
        <v>1362.160034</v>
      </c>
      <c r="H154" s="3">
        <v>0.09</v>
      </c>
      <c r="I154" s="51">
        <f t="shared" si="51"/>
        <v>4.2629398536980556E-2</v>
      </c>
      <c r="J154" s="51">
        <f t="shared" si="39"/>
        <v>6.8836957775866292E-2</v>
      </c>
      <c r="K154" s="51">
        <f t="shared" si="40"/>
        <v>6.4598680339391645E-3</v>
      </c>
      <c r="L154" s="51">
        <f t="shared" si="41"/>
        <v>-1.3080809123435788E-3</v>
      </c>
      <c r="M154" s="51">
        <f t="shared" si="42"/>
        <v>-0.17767196820512654</v>
      </c>
      <c r="N154" s="51">
        <f t="shared" si="43"/>
        <v>3.9554982134591521E-2</v>
      </c>
      <c r="O154" s="51">
        <f t="shared" si="48"/>
        <v>7.4999999999999993E-5</v>
      </c>
      <c r="P154" s="51">
        <f t="shared" si="49"/>
        <v>4.2554398536980557E-2</v>
      </c>
      <c r="Q154" s="51">
        <f t="shared" si="50"/>
        <v>6.8761957775866286E-2</v>
      </c>
      <c r="R154" s="51">
        <f t="shared" si="44"/>
        <v>6.3848680339391641E-3</v>
      </c>
      <c r="S154" s="51">
        <f t="shared" si="45"/>
        <v>-1.3830809123435788E-3</v>
      </c>
      <c r="T154" s="51">
        <f t="shared" si="46"/>
        <v>-0.17774696820512653</v>
      </c>
      <c r="U154" s="51">
        <f t="shared" si="47"/>
        <v>3.9479982134591522E-2</v>
      </c>
    </row>
    <row r="155" spans="1:21" x14ac:dyDescent="0.45">
      <c r="A155" s="23">
        <v>41091</v>
      </c>
      <c r="B155" s="37">
        <v>52.149020999999998</v>
      </c>
      <c r="C155" s="37">
        <v>76.476067</v>
      </c>
      <c r="D155" s="37">
        <v>91.478165000000004</v>
      </c>
      <c r="E155" s="37">
        <v>71.829491000000004</v>
      </c>
      <c r="F155" s="37">
        <v>19.978531</v>
      </c>
      <c r="G155" s="24">
        <v>1379.3199460000001</v>
      </c>
      <c r="H155" s="3">
        <v>0.1</v>
      </c>
      <c r="I155" s="51">
        <f t="shared" si="51"/>
        <v>-8.5896718959552754E-3</v>
      </c>
      <c r="J155" s="51">
        <f t="shared" si="39"/>
        <v>1.8192201303755207E-2</v>
      </c>
      <c r="K155" s="51">
        <f t="shared" si="40"/>
        <v>5.2576478843812557E-2</v>
      </c>
      <c r="L155" s="51">
        <f t="shared" si="41"/>
        <v>9.3752982178505473E-3</v>
      </c>
      <c r="M155" s="51">
        <f t="shared" si="42"/>
        <v>6.3454354785196454E-2</v>
      </c>
      <c r="N155" s="51">
        <f t="shared" si="43"/>
        <v>1.2597574126154365E-2</v>
      </c>
      <c r="O155" s="51">
        <f t="shared" si="48"/>
        <v>8.3333333333333331E-5</v>
      </c>
      <c r="P155" s="51">
        <f t="shared" si="49"/>
        <v>-8.6730052292886082E-3</v>
      </c>
      <c r="Q155" s="51">
        <f t="shared" si="50"/>
        <v>1.8108867970421872E-2</v>
      </c>
      <c r="R155" s="51">
        <f t="shared" si="44"/>
        <v>5.2493145510479226E-2</v>
      </c>
      <c r="S155" s="51">
        <f t="shared" si="45"/>
        <v>9.2919648845172145E-3</v>
      </c>
      <c r="T155" s="51">
        <f t="shared" si="46"/>
        <v>6.3371021451863116E-2</v>
      </c>
      <c r="U155" s="51">
        <f t="shared" si="47"/>
        <v>1.2514240792821032E-2</v>
      </c>
    </row>
    <row r="156" spans="1:21" x14ac:dyDescent="0.45">
      <c r="A156" s="23">
        <v>41122</v>
      </c>
      <c r="B156" s="37">
        <v>52.861217000000003</v>
      </c>
      <c r="C156" s="37">
        <v>77.624495999999994</v>
      </c>
      <c r="D156" s="37">
        <v>95.848106000000001</v>
      </c>
      <c r="E156" s="37">
        <v>71.933967999999993</v>
      </c>
      <c r="F156" s="37">
        <v>20.836739999999999</v>
      </c>
      <c r="G156" s="24">
        <v>1406.579956</v>
      </c>
      <c r="H156" s="3">
        <v>0.1</v>
      </c>
      <c r="I156" s="51">
        <f t="shared" si="51"/>
        <v>1.3656939024799808E-2</v>
      </c>
      <c r="J156" s="51">
        <f t="shared" si="39"/>
        <v>1.5016841804900816E-2</v>
      </c>
      <c r="K156" s="51">
        <f t="shared" si="40"/>
        <v>4.777031764902584E-2</v>
      </c>
      <c r="L156" s="51">
        <f t="shared" si="41"/>
        <v>1.4545139962078846E-3</v>
      </c>
      <c r="M156" s="51">
        <f t="shared" si="42"/>
        <v>4.2956561721179565E-2</v>
      </c>
      <c r="N156" s="51">
        <f t="shared" si="43"/>
        <v>1.9763369680148246E-2</v>
      </c>
      <c r="O156" s="51">
        <f t="shared" si="48"/>
        <v>8.3333333333333331E-5</v>
      </c>
      <c r="P156" s="51">
        <f t="shared" si="49"/>
        <v>1.3573605691466475E-2</v>
      </c>
      <c r="Q156" s="51">
        <f t="shared" si="50"/>
        <v>1.4933508471567483E-2</v>
      </c>
      <c r="R156" s="51">
        <f t="shared" si="44"/>
        <v>4.7686984315692509E-2</v>
      </c>
      <c r="S156" s="51">
        <f t="shared" si="45"/>
        <v>1.3711806628745513E-3</v>
      </c>
      <c r="T156" s="51">
        <f t="shared" si="46"/>
        <v>4.2873228387846234E-2</v>
      </c>
      <c r="U156" s="51">
        <f t="shared" si="47"/>
        <v>1.9680036346814912E-2</v>
      </c>
    </row>
    <row r="157" spans="1:21" x14ac:dyDescent="0.45">
      <c r="A157" s="23">
        <v>41153</v>
      </c>
      <c r="B157" s="37">
        <v>51.555557</v>
      </c>
      <c r="C157" s="37">
        <v>77.967117000000002</v>
      </c>
      <c r="D157" s="37">
        <v>103.51776099999999</v>
      </c>
      <c r="E157" s="37">
        <v>74.331001000000001</v>
      </c>
      <c r="F157" s="37">
        <v>20.613171000000001</v>
      </c>
      <c r="G157" s="24">
        <v>1440.670044</v>
      </c>
      <c r="H157" s="3">
        <v>0.11</v>
      </c>
      <c r="I157" s="51">
        <f t="shared" si="51"/>
        <v>-2.4699771857314645E-2</v>
      </c>
      <c r="J157" s="51">
        <f t="shared" si="39"/>
        <v>4.4138257593324681E-3</v>
      </c>
      <c r="K157" s="51">
        <f t="shared" si="40"/>
        <v>8.0018847738107635E-2</v>
      </c>
      <c r="L157" s="51">
        <f t="shared" si="41"/>
        <v>3.332268560522067E-2</v>
      </c>
      <c r="M157" s="51">
        <f t="shared" si="42"/>
        <v>-1.0729557502757059E-2</v>
      </c>
      <c r="N157" s="51">
        <f t="shared" si="43"/>
        <v>2.4236153696477025E-2</v>
      </c>
      <c r="O157" s="51">
        <f t="shared" si="48"/>
        <v>9.1666666666666668E-5</v>
      </c>
      <c r="P157" s="51">
        <f t="shared" si="49"/>
        <v>-2.4791438523981312E-2</v>
      </c>
      <c r="Q157" s="51">
        <f t="shared" si="50"/>
        <v>4.3221590926658011E-3</v>
      </c>
      <c r="R157" s="51">
        <f t="shared" si="44"/>
        <v>7.9927181071440964E-2</v>
      </c>
      <c r="S157" s="51">
        <f t="shared" si="45"/>
        <v>3.3231018938554006E-2</v>
      </c>
      <c r="T157" s="51">
        <f t="shared" si="46"/>
        <v>-1.0821224169423726E-2</v>
      </c>
      <c r="U157" s="51">
        <f t="shared" si="47"/>
        <v>2.4144487029810358E-2</v>
      </c>
    </row>
    <row r="158" spans="1:21" x14ac:dyDescent="0.45">
      <c r="A158" s="23">
        <v>41183</v>
      </c>
      <c r="B158" s="37">
        <v>50.748581000000001</v>
      </c>
      <c r="C158" s="37">
        <v>73.900902000000002</v>
      </c>
      <c r="D158" s="37">
        <v>111.449173</v>
      </c>
      <c r="E158" s="37">
        <v>70.320778000000004</v>
      </c>
      <c r="F158" s="37">
        <v>19.846498</v>
      </c>
      <c r="G158" s="24">
        <v>1412.160034</v>
      </c>
      <c r="H158" s="3">
        <v>0.1</v>
      </c>
      <c r="I158" s="51">
        <f t="shared" si="51"/>
        <v>-1.5652551285596616E-2</v>
      </c>
      <c r="J158" s="51">
        <f t="shared" si="39"/>
        <v>-5.2152948017816225E-2</v>
      </c>
      <c r="K158" s="51">
        <f t="shared" si="40"/>
        <v>7.6618851908901053E-2</v>
      </c>
      <c r="L158" s="51">
        <f t="shared" si="41"/>
        <v>-5.3950881140427454E-2</v>
      </c>
      <c r="M158" s="51">
        <f t="shared" si="42"/>
        <v>-3.7193355646251702E-2</v>
      </c>
      <c r="N158" s="51">
        <f t="shared" si="43"/>
        <v>-1.9789409878227415E-2</v>
      </c>
      <c r="O158" s="51">
        <f t="shared" si="48"/>
        <v>8.3333333333333331E-5</v>
      </c>
      <c r="P158" s="51">
        <f t="shared" si="49"/>
        <v>-1.5735884618929951E-2</v>
      </c>
      <c r="Q158" s="51">
        <f t="shared" si="50"/>
        <v>-5.2236281351149556E-2</v>
      </c>
      <c r="R158" s="51">
        <f t="shared" si="44"/>
        <v>7.6535518575567715E-2</v>
      </c>
      <c r="S158" s="51">
        <f t="shared" si="45"/>
        <v>-5.4034214473760785E-2</v>
      </c>
      <c r="T158" s="51">
        <f t="shared" si="46"/>
        <v>-3.7276688979585033E-2</v>
      </c>
      <c r="U158" s="51">
        <f t="shared" si="47"/>
        <v>-1.987274321156075E-2</v>
      </c>
    </row>
    <row r="159" spans="1:21" x14ac:dyDescent="0.45">
      <c r="A159" s="23">
        <v>41214</v>
      </c>
      <c r="B159" s="37">
        <v>50.863007000000003</v>
      </c>
      <c r="C159" s="37">
        <v>76.726990000000001</v>
      </c>
      <c r="D159" s="37">
        <v>107.260391</v>
      </c>
      <c r="E159" s="37">
        <v>70.515204999999995</v>
      </c>
      <c r="F159" s="37">
        <v>21.171337000000001</v>
      </c>
      <c r="G159" s="24">
        <v>1416.1800539999999</v>
      </c>
      <c r="H159" s="3">
        <v>0.09</v>
      </c>
      <c r="I159" s="51">
        <f t="shared" si="51"/>
        <v>2.2547625518829495E-3</v>
      </c>
      <c r="J159" s="51">
        <f t="shared" si="39"/>
        <v>3.8241590068819331E-2</v>
      </c>
      <c r="K159" s="51">
        <f t="shared" si="40"/>
        <v>-3.7584684455218009E-2</v>
      </c>
      <c r="L159" s="51">
        <f t="shared" si="41"/>
        <v>2.7648584889090611E-3</v>
      </c>
      <c r="M159" s="51">
        <f t="shared" si="42"/>
        <v>6.6754295896434668E-2</v>
      </c>
      <c r="N159" s="51">
        <f t="shared" si="43"/>
        <v>2.8467170173434031E-3</v>
      </c>
      <c r="O159" s="51">
        <f t="shared" si="48"/>
        <v>7.4999999999999993E-5</v>
      </c>
      <c r="P159" s="51">
        <f t="shared" si="49"/>
        <v>2.1797625518829495E-3</v>
      </c>
      <c r="Q159" s="51">
        <f t="shared" si="50"/>
        <v>3.8166590068819332E-2</v>
      </c>
      <c r="R159" s="51">
        <f t="shared" si="44"/>
        <v>-3.7659684455218008E-2</v>
      </c>
      <c r="S159" s="51">
        <f t="shared" si="45"/>
        <v>2.6898584889090611E-3</v>
      </c>
      <c r="T159" s="51">
        <f t="shared" si="46"/>
        <v>6.6679295896434662E-2</v>
      </c>
      <c r="U159" s="51">
        <f t="shared" si="47"/>
        <v>2.7717170173434031E-3</v>
      </c>
    </row>
    <row r="160" spans="1:21" x14ac:dyDescent="0.45">
      <c r="A160" s="23">
        <v>41244</v>
      </c>
      <c r="B160" s="37">
        <v>52.300654999999999</v>
      </c>
      <c r="C160" s="37">
        <v>78.849258000000006</v>
      </c>
      <c r="D160" s="37">
        <v>116.649567</v>
      </c>
      <c r="E160" s="37">
        <v>72.104774000000006</v>
      </c>
      <c r="F160" s="37">
        <v>22.413640999999998</v>
      </c>
      <c r="G160" s="24">
        <v>1426.1899410000001</v>
      </c>
      <c r="H160" s="3">
        <v>7.0000000000000007E-2</v>
      </c>
      <c r="I160" s="51">
        <f t="shared" si="51"/>
        <v>2.8265100409812449E-2</v>
      </c>
      <c r="J160" s="51">
        <f t="shared" si="39"/>
        <v>2.7659992917746568E-2</v>
      </c>
      <c r="K160" s="51">
        <f t="shared" si="40"/>
        <v>8.7536283547577254E-2</v>
      </c>
      <c r="L160" s="51">
        <f t="shared" si="41"/>
        <v>2.2542216249672897E-2</v>
      </c>
      <c r="M160" s="51">
        <f t="shared" si="42"/>
        <v>5.8678580384412982E-2</v>
      </c>
      <c r="N160" s="51">
        <f t="shared" si="43"/>
        <v>7.068230463864511E-3</v>
      </c>
      <c r="O160" s="51">
        <f t="shared" si="48"/>
        <v>5.833333333333334E-5</v>
      </c>
      <c r="P160" s="51">
        <f t="shared" si="49"/>
        <v>2.8206767076479115E-2</v>
      </c>
      <c r="Q160" s="51">
        <f t="shared" si="50"/>
        <v>2.7601659584413234E-2</v>
      </c>
      <c r="R160" s="51">
        <f t="shared" si="44"/>
        <v>8.7477950214243927E-2</v>
      </c>
      <c r="S160" s="51">
        <f t="shared" si="45"/>
        <v>2.2483882916339563E-2</v>
      </c>
      <c r="T160" s="51">
        <f t="shared" si="46"/>
        <v>5.8620247051079648E-2</v>
      </c>
      <c r="U160" s="51">
        <f t="shared" si="47"/>
        <v>7.0098971305311781E-3</v>
      </c>
    </row>
    <row r="161" spans="1:21" x14ac:dyDescent="0.45">
      <c r="A161" s="23">
        <v>41275</v>
      </c>
      <c r="B161" s="37">
        <v>53.510792000000002</v>
      </c>
      <c r="C161" s="37">
        <v>85.388191000000006</v>
      </c>
      <c r="D161" s="37">
        <v>135.21328700000001</v>
      </c>
      <c r="E161" s="37">
        <v>77.892143000000004</v>
      </c>
      <c r="F161" s="37">
        <v>23.888719999999999</v>
      </c>
      <c r="G161" s="24">
        <v>1498.1099850000001</v>
      </c>
      <c r="H161" s="3">
        <v>7.0000000000000007E-2</v>
      </c>
      <c r="I161" s="51">
        <f t="shared" si="51"/>
        <v>2.3138084981918494E-2</v>
      </c>
      <c r="J161" s="51">
        <f t="shared" si="39"/>
        <v>8.2929543864572519E-2</v>
      </c>
      <c r="K161" s="51">
        <f t="shared" si="40"/>
        <v>0.15914092505804156</v>
      </c>
      <c r="L161" s="51">
        <f t="shared" si="41"/>
        <v>8.0263326253543266E-2</v>
      </c>
      <c r="M161" s="51">
        <f t="shared" si="42"/>
        <v>6.5811663531150533E-2</v>
      </c>
      <c r="N161" s="51">
        <f t="shared" si="43"/>
        <v>5.0428096519578469E-2</v>
      </c>
      <c r="O161" s="51">
        <f t="shared" si="48"/>
        <v>5.833333333333334E-5</v>
      </c>
      <c r="P161" s="51">
        <f t="shared" si="49"/>
        <v>2.307975164858516E-2</v>
      </c>
      <c r="Q161" s="51">
        <f t="shared" si="50"/>
        <v>8.2871210531239192E-2</v>
      </c>
      <c r="R161" s="51">
        <f t="shared" si="44"/>
        <v>0.15908259172470823</v>
      </c>
      <c r="S161" s="51">
        <f t="shared" si="45"/>
        <v>8.0204992920209939E-2</v>
      </c>
      <c r="T161" s="51">
        <f t="shared" si="46"/>
        <v>6.5753330197817206E-2</v>
      </c>
      <c r="U161" s="51">
        <f t="shared" si="47"/>
        <v>5.0369763186245135E-2</v>
      </c>
    </row>
    <row r="162" spans="1:21" x14ac:dyDescent="0.45">
      <c r="A162" s="23">
        <v>41306</v>
      </c>
      <c r="B162" s="37">
        <v>56.747295000000001</v>
      </c>
      <c r="C162" s="37">
        <v>88.317954999999998</v>
      </c>
      <c r="D162" s="37">
        <v>136.95082099999999</v>
      </c>
      <c r="E162" s="37">
        <v>78.390761999999995</v>
      </c>
      <c r="F162" s="37">
        <v>24.069927</v>
      </c>
      <c r="G162" s="24">
        <v>1514.6800539999999</v>
      </c>
      <c r="H162" s="3">
        <v>0.1</v>
      </c>
      <c r="I162" s="51">
        <f t="shared" si="51"/>
        <v>6.048318253260021E-2</v>
      </c>
      <c r="J162" s="51">
        <f t="shared" si="39"/>
        <v>3.4311114519336661E-2</v>
      </c>
      <c r="K162" s="51">
        <f t="shared" si="40"/>
        <v>1.2850319954132772E-2</v>
      </c>
      <c r="L162" s="51">
        <f t="shared" si="41"/>
        <v>6.4014030272603328E-3</v>
      </c>
      <c r="M162" s="51">
        <f t="shared" si="42"/>
        <v>7.5854629297844589E-3</v>
      </c>
      <c r="N162" s="51">
        <f t="shared" si="43"/>
        <v>1.1060649195259176E-2</v>
      </c>
      <c r="O162" s="51">
        <f t="shared" si="48"/>
        <v>8.3333333333333331E-5</v>
      </c>
      <c r="P162" s="51">
        <f t="shared" si="49"/>
        <v>6.0399849199266879E-2</v>
      </c>
      <c r="Q162" s="51">
        <f t="shared" si="50"/>
        <v>3.422778118600333E-2</v>
      </c>
      <c r="R162" s="51">
        <f t="shared" si="44"/>
        <v>1.2766986620799439E-2</v>
      </c>
      <c r="S162" s="51">
        <f t="shared" si="45"/>
        <v>6.3180696939269991E-3</v>
      </c>
      <c r="T162" s="51">
        <f t="shared" si="46"/>
        <v>7.5021295964511252E-3</v>
      </c>
      <c r="U162" s="51">
        <f t="shared" si="47"/>
        <v>1.0977315861925843E-2</v>
      </c>
    </row>
    <row r="163" spans="1:21" x14ac:dyDescent="0.45">
      <c r="A163" s="23">
        <v>41334</v>
      </c>
      <c r="B163" s="37">
        <v>61.595703</v>
      </c>
      <c r="C163" s="37">
        <v>90.837165999999996</v>
      </c>
      <c r="D163" s="37">
        <v>135.021255</v>
      </c>
      <c r="E163" s="37">
        <v>82.146163999999999</v>
      </c>
      <c r="F163" s="37">
        <v>26.284071000000001</v>
      </c>
      <c r="G163" s="24">
        <v>1569.1899410000001</v>
      </c>
      <c r="H163" s="3">
        <v>0.09</v>
      </c>
      <c r="I163" s="51">
        <f t="shared" si="51"/>
        <v>8.5438574649240984E-2</v>
      </c>
      <c r="J163" s="51">
        <f t="shared" si="39"/>
        <v>2.8524335736713979E-2</v>
      </c>
      <c r="K163" s="51">
        <f t="shared" si="40"/>
        <v>-1.4089481069996634E-2</v>
      </c>
      <c r="L163" s="51">
        <f t="shared" si="41"/>
        <v>4.7906180577757418E-2</v>
      </c>
      <c r="M163" s="51">
        <f t="shared" si="42"/>
        <v>9.1987981517351658E-2</v>
      </c>
      <c r="N163" s="51">
        <f t="shared" si="43"/>
        <v>3.5987723516956116E-2</v>
      </c>
      <c r="O163" s="51">
        <f t="shared" si="48"/>
        <v>7.4999999999999993E-5</v>
      </c>
      <c r="P163" s="51">
        <f t="shared" si="49"/>
        <v>8.5363574649240978E-2</v>
      </c>
      <c r="Q163" s="51">
        <f t="shared" si="50"/>
        <v>2.8449335736713981E-2</v>
      </c>
      <c r="R163" s="51">
        <f t="shared" si="44"/>
        <v>-1.4164481069996635E-2</v>
      </c>
      <c r="S163" s="51">
        <f t="shared" si="45"/>
        <v>4.7831180577757419E-2</v>
      </c>
      <c r="T163" s="51">
        <f t="shared" si="46"/>
        <v>9.1912981517351652E-2</v>
      </c>
      <c r="U163" s="51">
        <f t="shared" si="47"/>
        <v>3.5912723516956117E-2</v>
      </c>
    </row>
    <row r="164" spans="1:21" x14ac:dyDescent="0.45">
      <c r="A164" s="23">
        <v>41365</v>
      </c>
      <c r="B164" s="37">
        <v>62.463115999999999</v>
      </c>
      <c r="C164" s="37">
        <v>89.470016000000001</v>
      </c>
      <c r="D164" s="37">
        <v>134.03028900000001</v>
      </c>
      <c r="E164" s="37">
        <v>84.165015999999994</v>
      </c>
      <c r="F164" s="37">
        <v>28.328531000000002</v>
      </c>
      <c r="G164" s="24">
        <v>1597.5699460000001</v>
      </c>
      <c r="H164" s="3">
        <v>0.06</v>
      </c>
      <c r="I164" s="51">
        <f t="shared" si="51"/>
        <v>1.408236220633774E-2</v>
      </c>
      <c r="J164" s="51">
        <f t="shared" si="39"/>
        <v>-1.50505576098664E-2</v>
      </c>
      <c r="K164" s="51">
        <f t="shared" si="40"/>
        <v>-7.3393333516266201E-3</v>
      </c>
      <c r="L164" s="51">
        <f t="shared" si="41"/>
        <v>2.4576339316343399E-2</v>
      </c>
      <c r="M164" s="51">
        <f t="shared" si="42"/>
        <v>7.7783232285440151E-2</v>
      </c>
      <c r="N164" s="51">
        <f t="shared" si="43"/>
        <v>1.8085767859252311E-2</v>
      </c>
      <c r="O164" s="51">
        <f t="shared" si="48"/>
        <v>4.9999999999999996E-5</v>
      </c>
      <c r="P164" s="51">
        <f t="shared" si="49"/>
        <v>1.403236220633774E-2</v>
      </c>
      <c r="Q164" s="51">
        <f t="shared" si="50"/>
        <v>-1.5100557609866399E-2</v>
      </c>
      <c r="R164" s="51">
        <f t="shared" si="44"/>
        <v>-7.3893333516266198E-3</v>
      </c>
      <c r="S164" s="51">
        <f t="shared" si="45"/>
        <v>2.4526339316343397E-2</v>
      </c>
      <c r="T164" s="51">
        <f t="shared" si="46"/>
        <v>7.7733232285440157E-2</v>
      </c>
      <c r="U164" s="51">
        <f t="shared" si="47"/>
        <v>1.8035767859252309E-2</v>
      </c>
    </row>
    <row r="165" spans="1:21" x14ac:dyDescent="0.45">
      <c r="A165" s="23">
        <v>41395</v>
      </c>
      <c r="B165" s="37">
        <v>69.333527000000004</v>
      </c>
      <c r="C165" s="37">
        <v>94.220817999999994</v>
      </c>
      <c r="D165" s="37">
        <v>148.72067300000001</v>
      </c>
      <c r="E165" s="37">
        <v>79.575241000000005</v>
      </c>
      <c r="F165" s="37">
        <v>27.464421999999999</v>
      </c>
      <c r="G165" s="24">
        <v>1630.73999</v>
      </c>
      <c r="H165" s="3">
        <v>0.04</v>
      </c>
      <c r="I165" s="51">
        <f t="shared" si="51"/>
        <v>0.10999148681599569</v>
      </c>
      <c r="J165" s="51">
        <f t="shared" si="39"/>
        <v>5.3099375772996282E-2</v>
      </c>
      <c r="K165" s="51">
        <f t="shared" si="40"/>
        <v>0.10960495653336988</v>
      </c>
      <c r="L165" s="51">
        <f t="shared" si="41"/>
        <v>-5.4533049693711089E-2</v>
      </c>
      <c r="M165" s="51">
        <f t="shared" si="42"/>
        <v>-3.0503134807802201E-2</v>
      </c>
      <c r="N165" s="51">
        <f t="shared" si="43"/>
        <v>2.0762811721046104E-2</v>
      </c>
      <c r="O165" s="51">
        <f t="shared" si="48"/>
        <v>3.3333333333333335E-5</v>
      </c>
      <c r="P165" s="51">
        <f t="shared" si="49"/>
        <v>0.10995815348266236</v>
      </c>
      <c r="Q165" s="51">
        <f t="shared" si="50"/>
        <v>5.3066042439662946E-2</v>
      </c>
      <c r="R165" s="51">
        <f t="shared" si="44"/>
        <v>0.10957162320003655</v>
      </c>
      <c r="S165" s="51">
        <f t="shared" si="45"/>
        <v>-5.4566383027044425E-2</v>
      </c>
      <c r="T165" s="51">
        <f t="shared" si="46"/>
        <v>-3.0536468141135534E-2</v>
      </c>
      <c r="U165" s="51">
        <f t="shared" si="47"/>
        <v>2.0729478387712771E-2</v>
      </c>
    </row>
    <row r="166" spans="1:21" x14ac:dyDescent="0.45">
      <c r="A166" s="23">
        <v>41426</v>
      </c>
      <c r="B166" s="37">
        <v>68.463538999999997</v>
      </c>
      <c r="C166" s="37">
        <v>93.967399999999998</v>
      </c>
      <c r="D166" s="37">
        <v>139.22186300000001</v>
      </c>
      <c r="E166" s="37">
        <v>82.216735999999997</v>
      </c>
      <c r="F166" s="37">
        <v>28.554742999999998</v>
      </c>
      <c r="G166" s="24">
        <v>1606.280029</v>
      </c>
      <c r="H166" s="3">
        <v>0.05</v>
      </c>
      <c r="I166" s="51">
        <f t="shared" si="51"/>
        <v>-1.2547868796578099E-2</v>
      </c>
      <c r="J166" s="51">
        <f t="shared" si="39"/>
        <v>-2.6896179143763854E-3</v>
      </c>
      <c r="K166" s="51">
        <f t="shared" si="40"/>
        <v>-6.3870138618858929E-2</v>
      </c>
      <c r="L166" s="51">
        <f t="shared" si="41"/>
        <v>3.3194935595608044E-2</v>
      </c>
      <c r="M166" s="51">
        <f t="shared" si="42"/>
        <v>3.9699397278413429E-2</v>
      </c>
      <c r="N166" s="51">
        <f t="shared" si="43"/>
        <v>-1.4999301636062778E-2</v>
      </c>
      <c r="O166" s="51">
        <f t="shared" si="48"/>
        <v>4.1666666666666665E-5</v>
      </c>
      <c r="P166" s="51">
        <f t="shared" si="49"/>
        <v>-1.2589535463244766E-2</v>
      </c>
      <c r="Q166" s="51">
        <f t="shared" si="50"/>
        <v>-2.7312845810430523E-3</v>
      </c>
      <c r="R166" s="51">
        <f t="shared" si="44"/>
        <v>-6.3911805285525591E-2</v>
      </c>
      <c r="S166" s="51">
        <f t="shared" si="45"/>
        <v>3.3153268928941375E-2</v>
      </c>
      <c r="T166" s="51">
        <f t="shared" si="46"/>
        <v>3.965773061174676E-2</v>
      </c>
      <c r="U166" s="51">
        <f t="shared" si="47"/>
        <v>-1.5040968302729446E-2</v>
      </c>
    </row>
    <row r="167" spans="1:21" x14ac:dyDescent="0.45">
      <c r="A167" s="23">
        <v>41456</v>
      </c>
      <c r="B167" s="37">
        <v>67.556908000000007</v>
      </c>
      <c r="C167" s="37">
        <v>100.91078899999999</v>
      </c>
      <c r="D167" s="37">
        <v>150.98558</v>
      </c>
      <c r="E167" s="37">
        <v>81.452690000000004</v>
      </c>
      <c r="F167" s="37">
        <v>28.213944999999999</v>
      </c>
      <c r="G167" s="24">
        <v>1685.7299800000001</v>
      </c>
      <c r="H167" s="3">
        <v>0.04</v>
      </c>
      <c r="I167" s="51">
        <f t="shared" si="51"/>
        <v>-1.3242537754292738E-2</v>
      </c>
      <c r="J167" s="51">
        <f t="shared" si="39"/>
        <v>7.3891466615017443E-2</v>
      </c>
      <c r="K167" s="51">
        <f t="shared" si="40"/>
        <v>8.4496190084742517E-2</v>
      </c>
      <c r="L167" s="51">
        <f t="shared" si="41"/>
        <v>-9.2930714252630331E-3</v>
      </c>
      <c r="M167" s="51">
        <f t="shared" si="42"/>
        <v>-1.1934899921879905E-2</v>
      </c>
      <c r="N167" s="51">
        <f t="shared" si="43"/>
        <v>4.9462079815224991E-2</v>
      </c>
      <c r="O167" s="51">
        <f t="shared" si="48"/>
        <v>3.3333333333333335E-5</v>
      </c>
      <c r="P167" s="51">
        <f t="shared" si="49"/>
        <v>-1.3275871087626071E-2</v>
      </c>
      <c r="Q167" s="51">
        <f t="shared" si="50"/>
        <v>7.3858133281684113E-2</v>
      </c>
      <c r="R167" s="51">
        <f t="shared" si="44"/>
        <v>8.4462856751409188E-2</v>
      </c>
      <c r="S167" s="51">
        <f t="shared" si="45"/>
        <v>-9.3264047585963662E-3</v>
      </c>
      <c r="T167" s="51">
        <f t="shared" si="46"/>
        <v>-1.1968233255213238E-2</v>
      </c>
      <c r="U167" s="51">
        <f t="shared" si="47"/>
        <v>4.9428746481891654E-2</v>
      </c>
    </row>
    <row r="168" spans="1:21" x14ac:dyDescent="0.45">
      <c r="A168" s="23">
        <v>41487</v>
      </c>
      <c r="B168" s="37">
        <v>66.054412999999997</v>
      </c>
      <c r="C168" s="37">
        <v>97.602378999999999</v>
      </c>
      <c r="D168" s="37">
        <v>140.03192100000001</v>
      </c>
      <c r="E168" s="37">
        <v>78.363372999999996</v>
      </c>
      <c r="F168" s="37">
        <v>28.169108999999999</v>
      </c>
      <c r="G168" s="24">
        <v>1632.969971</v>
      </c>
      <c r="H168" s="3">
        <v>0.04</v>
      </c>
      <c r="I168" s="51">
        <f t="shared" si="51"/>
        <v>-2.2240434686561006E-2</v>
      </c>
      <c r="J168" s="51">
        <f t="shared" si="39"/>
        <v>-3.2785493333126081E-2</v>
      </c>
      <c r="K168" s="51">
        <f t="shared" si="40"/>
        <v>-7.2547716146137864E-2</v>
      </c>
      <c r="L168" s="51">
        <f t="shared" si="41"/>
        <v>-3.7927746769321091E-2</v>
      </c>
      <c r="M168" s="51">
        <f t="shared" si="42"/>
        <v>-1.5891432410461981E-3</v>
      </c>
      <c r="N168" s="51">
        <f t="shared" si="43"/>
        <v>-3.1298019033866864E-2</v>
      </c>
      <c r="O168" s="51">
        <f t="shared" si="48"/>
        <v>3.3333333333333335E-5</v>
      </c>
      <c r="P168" s="51">
        <f t="shared" si="49"/>
        <v>-2.2273768019894339E-2</v>
      </c>
      <c r="Q168" s="51">
        <f t="shared" si="50"/>
        <v>-3.2818826666459418E-2</v>
      </c>
      <c r="R168" s="51">
        <f t="shared" si="44"/>
        <v>-7.2581049479471194E-2</v>
      </c>
      <c r="S168" s="51">
        <f t="shared" si="45"/>
        <v>-3.7961080102654428E-2</v>
      </c>
      <c r="T168" s="51">
        <f t="shared" si="46"/>
        <v>-1.6224765743795314E-3</v>
      </c>
      <c r="U168" s="51">
        <f t="shared" si="47"/>
        <v>-3.1331352367200201E-2</v>
      </c>
    </row>
    <row r="169" spans="1:21" x14ac:dyDescent="0.45">
      <c r="A169" s="23">
        <v>41518</v>
      </c>
      <c r="B169" s="37">
        <v>69.370461000000006</v>
      </c>
      <c r="C169" s="37">
        <v>103.17991600000001</v>
      </c>
      <c r="D169" s="37">
        <v>146.10514800000001</v>
      </c>
      <c r="E169" s="37">
        <v>80.545219000000003</v>
      </c>
      <c r="F169" s="37">
        <v>32.789814</v>
      </c>
      <c r="G169" s="24">
        <v>1681.5500489999999</v>
      </c>
      <c r="H169" s="3">
        <v>0.02</v>
      </c>
      <c r="I169" s="51">
        <f t="shared" si="51"/>
        <v>5.0201763203921113E-2</v>
      </c>
      <c r="J169" s="51">
        <f t="shared" si="39"/>
        <v>5.7145502570178142E-2</v>
      </c>
      <c r="K169" s="51">
        <f t="shared" si="40"/>
        <v>4.3370304118016012E-2</v>
      </c>
      <c r="L169" s="51">
        <f t="shared" si="41"/>
        <v>2.7842675939944606E-2</v>
      </c>
      <c r="M169" s="51">
        <f t="shared" si="42"/>
        <v>0.16403447478583733</v>
      </c>
      <c r="N169" s="51">
        <f t="shared" si="43"/>
        <v>2.9749523177239112E-2</v>
      </c>
      <c r="O169" s="51">
        <f t="shared" si="48"/>
        <v>1.6666666666666667E-5</v>
      </c>
      <c r="P169" s="51">
        <f t="shared" si="49"/>
        <v>5.0185096537254448E-2</v>
      </c>
      <c r="Q169" s="51">
        <f t="shared" si="50"/>
        <v>5.7128835903511477E-2</v>
      </c>
      <c r="R169" s="51">
        <f t="shared" si="44"/>
        <v>4.3353637451349347E-2</v>
      </c>
      <c r="S169" s="51">
        <f t="shared" si="45"/>
        <v>2.7826009273277937E-2</v>
      </c>
      <c r="T169" s="51">
        <f t="shared" si="46"/>
        <v>0.16401780811917066</v>
      </c>
      <c r="U169" s="51">
        <f t="shared" si="47"/>
        <v>2.9732856510572444E-2</v>
      </c>
    </row>
    <row r="170" spans="1:21" x14ac:dyDescent="0.45">
      <c r="A170" s="23">
        <v>41548</v>
      </c>
      <c r="B170" s="37">
        <v>75.139106999999996</v>
      </c>
      <c r="C170" s="37">
        <v>108.74458300000001</v>
      </c>
      <c r="D170" s="37">
        <v>148.55238299999999</v>
      </c>
      <c r="E170" s="37">
        <v>80.804741000000007</v>
      </c>
      <c r="F170" s="37">
        <v>34.198185000000002</v>
      </c>
      <c r="G170" s="24">
        <v>1756.540039</v>
      </c>
      <c r="H170" s="3">
        <v>0.05</v>
      </c>
      <c r="I170" s="51">
        <f t="shared" si="51"/>
        <v>8.315709477554134E-2</v>
      </c>
      <c r="J170" s="51">
        <f t="shared" si="39"/>
        <v>5.3931687635799141E-2</v>
      </c>
      <c r="K170" s="51">
        <f t="shared" si="40"/>
        <v>1.6749820478604738E-2</v>
      </c>
      <c r="L170" s="51">
        <f t="shared" si="41"/>
        <v>3.222065855951195E-3</v>
      </c>
      <c r="M170" s="51">
        <f t="shared" si="42"/>
        <v>4.2951478773255669E-2</v>
      </c>
      <c r="N170" s="51">
        <f t="shared" si="43"/>
        <v>4.4595752618006079E-2</v>
      </c>
      <c r="O170" s="51">
        <f t="shared" si="48"/>
        <v>4.1666666666666665E-5</v>
      </c>
      <c r="P170" s="51">
        <f t="shared" si="49"/>
        <v>8.3115428108874678E-2</v>
      </c>
      <c r="Q170" s="51">
        <f t="shared" si="50"/>
        <v>5.3890020969132472E-2</v>
      </c>
      <c r="R170" s="51">
        <f t="shared" si="44"/>
        <v>1.6708153811938072E-2</v>
      </c>
      <c r="S170" s="51">
        <f t="shared" si="45"/>
        <v>3.1803991892845281E-3</v>
      </c>
      <c r="T170" s="51">
        <f t="shared" si="46"/>
        <v>4.2909812106589E-2</v>
      </c>
      <c r="U170" s="51">
        <f t="shared" si="47"/>
        <v>4.455408595133941E-2</v>
      </c>
    </row>
    <row r="171" spans="1:21" x14ac:dyDescent="0.45">
      <c r="A171" s="23">
        <v>41579</v>
      </c>
      <c r="B171" s="37">
        <v>79.052848999999995</v>
      </c>
      <c r="C171" s="37">
        <v>115.36344099999999</v>
      </c>
      <c r="D171" s="37">
        <v>156.01422099999999</v>
      </c>
      <c r="E171" s="37">
        <v>81.516356999999999</v>
      </c>
      <c r="F171" s="37">
        <v>35.723922999999999</v>
      </c>
      <c r="G171" s="24">
        <v>1805.8100589999999</v>
      </c>
      <c r="H171" s="3">
        <v>7.0000000000000007E-2</v>
      </c>
      <c r="I171" s="51">
        <f t="shared" si="51"/>
        <v>5.2086618490155834E-2</v>
      </c>
      <c r="J171" s="51">
        <f t="shared" si="39"/>
        <v>6.0866093900051821E-2</v>
      </c>
      <c r="K171" s="51">
        <f t="shared" si="40"/>
        <v>5.0230348711403749E-2</v>
      </c>
      <c r="L171" s="51">
        <f t="shared" si="41"/>
        <v>8.8066119783738461E-3</v>
      </c>
      <c r="M171" s="51">
        <f t="shared" si="42"/>
        <v>4.4614589926336601E-2</v>
      </c>
      <c r="N171" s="51">
        <f t="shared" si="43"/>
        <v>2.8049471635186451E-2</v>
      </c>
      <c r="O171" s="51">
        <f t="shared" si="48"/>
        <v>5.833333333333334E-5</v>
      </c>
      <c r="P171" s="51">
        <f t="shared" si="49"/>
        <v>5.20282851568225E-2</v>
      </c>
      <c r="Q171" s="51">
        <f t="shared" si="50"/>
        <v>6.0807760566718487E-2</v>
      </c>
      <c r="R171" s="51">
        <f t="shared" si="44"/>
        <v>5.0172015378070416E-2</v>
      </c>
      <c r="S171" s="51">
        <f t="shared" si="45"/>
        <v>8.7482786450405123E-3</v>
      </c>
      <c r="T171" s="51">
        <f t="shared" si="46"/>
        <v>4.4556256593003267E-2</v>
      </c>
      <c r="U171" s="51">
        <f t="shared" si="47"/>
        <v>2.7991138301853118E-2</v>
      </c>
    </row>
    <row r="172" spans="1:21" x14ac:dyDescent="0.45">
      <c r="A172" s="23">
        <v>41609</v>
      </c>
      <c r="B172" s="37">
        <v>83.595130999999995</v>
      </c>
      <c r="C172" s="37">
        <v>121.782005</v>
      </c>
      <c r="D172" s="37">
        <v>164.235153</v>
      </c>
      <c r="E172" s="37">
        <v>81.907325999999998</v>
      </c>
      <c r="F172" s="37">
        <v>35.498221999999998</v>
      </c>
      <c r="G172" s="24">
        <v>1848.3599850000001</v>
      </c>
      <c r="H172" s="3">
        <v>7.0000000000000007E-2</v>
      </c>
      <c r="I172" s="51">
        <f t="shared" si="51"/>
        <v>5.7458802022429367E-2</v>
      </c>
      <c r="J172" s="51">
        <f t="shared" si="39"/>
        <v>5.5637764827073832E-2</v>
      </c>
      <c r="K172" s="51">
        <f t="shared" si="40"/>
        <v>5.2693478500270841E-2</v>
      </c>
      <c r="L172" s="51">
        <f t="shared" si="41"/>
        <v>4.7962030491621732E-3</v>
      </c>
      <c r="M172" s="51">
        <f t="shared" si="42"/>
        <v>-6.3179231463464935E-3</v>
      </c>
      <c r="N172" s="51">
        <f t="shared" si="43"/>
        <v>2.356279155049279E-2</v>
      </c>
      <c r="O172" s="51">
        <f t="shared" si="48"/>
        <v>5.833333333333334E-5</v>
      </c>
      <c r="P172" s="51">
        <f t="shared" si="49"/>
        <v>5.7400468689096033E-2</v>
      </c>
      <c r="Q172" s="51">
        <f t="shared" si="50"/>
        <v>5.5579431493740498E-2</v>
      </c>
      <c r="R172" s="51">
        <f t="shared" si="44"/>
        <v>5.2635145166937507E-2</v>
      </c>
      <c r="S172" s="51">
        <f t="shared" si="45"/>
        <v>4.7378697158288402E-3</v>
      </c>
      <c r="T172" s="51">
        <f t="shared" si="46"/>
        <v>-6.3762564796798265E-3</v>
      </c>
      <c r="U172" s="51">
        <f t="shared" si="47"/>
        <v>2.3504458217159456E-2</v>
      </c>
    </row>
    <row r="173" spans="1:21" x14ac:dyDescent="0.45">
      <c r="A173" s="23">
        <v>41640</v>
      </c>
      <c r="B173" s="37">
        <v>78.334166999999994</v>
      </c>
      <c r="C173" s="37">
        <v>111.310051</v>
      </c>
      <c r="D173" s="37">
        <v>152.06071499999999</v>
      </c>
      <c r="E173" s="37">
        <v>79.493072999999995</v>
      </c>
      <c r="F173" s="37">
        <v>33.091324</v>
      </c>
      <c r="G173" s="24">
        <v>1782.589966</v>
      </c>
      <c r="H173" s="3">
        <v>0.04</v>
      </c>
      <c r="I173" s="51">
        <f t="shared" si="51"/>
        <v>-6.2933856757757867E-2</v>
      </c>
      <c r="J173" s="51">
        <f t="shared" si="39"/>
        <v>-8.5989338079956901E-2</v>
      </c>
      <c r="K173" s="51">
        <f t="shared" si="40"/>
        <v>-7.4128088765503253E-2</v>
      </c>
      <c r="L173" s="51">
        <f t="shared" si="41"/>
        <v>-2.9475422015364128E-2</v>
      </c>
      <c r="M173" s="51">
        <f t="shared" si="42"/>
        <v>-6.780333955880935E-2</v>
      </c>
      <c r="N173" s="51">
        <f t="shared" si="43"/>
        <v>-3.5582905675162646E-2</v>
      </c>
      <c r="O173" s="51">
        <f t="shared" si="48"/>
        <v>3.3333333333333335E-5</v>
      </c>
      <c r="P173" s="51">
        <f t="shared" si="49"/>
        <v>-6.2967190091091196E-2</v>
      </c>
      <c r="Q173" s="51">
        <f t="shared" si="50"/>
        <v>-8.602267141329023E-2</v>
      </c>
      <c r="R173" s="51">
        <f t="shared" si="44"/>
        <v>-7.4161422098836582E-2</v>
      </c>
      <c r="S173" s="51">
        <f t="shared" si="45"/>
        <v>-2.9508755348697461E-2</v>
      </c>
      <c r="T173" s="51">
        <f t="shared" si="46"/>
        <v>-6.783667289214268E-2</v>
      </c>
      <c r="U173" s="51">
        <f t="shared" si="47"/>
        <v>-3.5616239008495983E-2</v>
      </c>
    </row>
    <row r="174" spans="1:21" x14ac:dyDescent="0.45">
      <c r="A174" s="23">
        <v>41671</v>
      </c>
      <c r="B174" s="37">
        <v>84.318909000000005</v>
      </c>
      <c r="C174" s="37">
        <v>116.988861</v>
      </c>
      <c r="D174" s="37">
        <v>154.21946700000001</v>
      </c>
      <c r="E174" s="37">
        <v>80.320335</v>
      </c>
      <c r="F174" s="37">
        <v>35.566924999999998</v>
      </c>
      <c r="G174" s="24">
        <v>1859.4499510000001</v>
      </c>
      <c r="H174" s="3">
        <v>0.05</v>
      </c>
      <c r="I174" s="51">
        <f t="shared" si="51"/>
        <v>7.6400148609482299E-2</v>
      </c>
      <c r="J174" s="51">
        <f t="shared" si="39"/>
        <v>5.1017944462176112E-2</v>
      </c>
      <c r="K174" s="51">
        <f t="shared" si="40"/>
        <v>1.4196645070359004E-2</v>
      </c>
      <c r="L174" s="51">
        <f t="shared" si="41"/>
        <v>1.0406718079699839E-2</v>
      </c>
      <c r="M174" s="51">
        <f t="shared" si="42"/>
        <v>7.4811180114763509E-2</v>
      </c>
      <c r="N174" s="51">
        <f t="shared" si="43"/>
        <v>4.3117029976595278E-2</v>
      </c>
      <c r="O174" s="51">
        <f t="shared" si="48"/>
        <v>4.1666666666666665E-5</v>
      </c>
      <c r="P174" s="51">
        <f t="shared" si="49"/>
        <v>7.6358481942815637E-2</v>
      </c>
      <c r="Q174" s="51">
        <f t="shared" si="50"/>
        <v>5.0976277795509443E-2</v>
      </c>
      <c r="R174" s="51">
        <f t="shared" si="44"/>
        <v>1.4154978403692337E-2</v>
      </c>
      <c r="S174" s="51">
        <f t="shared" si="45"/>
        <v>1.0365051413033172E-2</v>
      </c>
      <c r="T174" s="51">
        <f t="shared" si="46"/>
        <v>7.4769513448096847E-2</v>
      </c>
      <c r="U174" s="51">
        <f t="shared" si="47"/>
        <v>4.3075363309928609E-2</v>
      </c>
    </row>
    <row r="175" spans="1:21" x14ac:dyDescent="0.45">
      <c r="A175" s="23">
        <v>41699</v>
      </c>
      <c r="B175" s="37">
        <v>83.164230000000003</v>
      </c>
      <c r="C175" s="37">
        <v>118.570419</v>
      </c>
      <c r="D175" s="37">
        <v>152.322968</v>
      </c>
      <c r="E175" s="37">
        <v>83.456444000000005</v>
      </c>
      <c r="F175" s="37">
        <v>33.756729</v>
      </c>
      <c r="G175" s="24">
        <v>1872.339966</v>
      </c>
      <c r="H175" s="3">
        <v>0.05</v>
      </c>
      <c r="I175" s="51">
        <f t="shared" si="51"/>
        <v>-1.3694188097239324E-2</v>
      </c>
      <c r="J175" s="51">
        <f t="shared" si="39"/>
        <v>1.3518876809989644E-2</v>
      </c>
      <c r="K175" s="51">
        <f t="shared" si="40"/>
        <v>-1.229740341405805E-2</v>
      </c>
      <c r="L175" s="51">
        <f t="shared" si="41"/>
        <v>3.9045018923290264E-2</v>
      </c>
      <c r="M175" s="51">
        <f t="shared" si="42"/>
        <v>-5.0895487872510747E-2</v>
      </c>
      <c r="N175" s="51">
        <f t="shared" si="43"/>
        <v>6.9321656079357474E-3</v>
      </c>
      <c r="O175" s="51">
        <f t="shared" si="48"/>
        <v>4.1666666666666665E-5</v>
      </c>
      <c r="P175" s="51">
        <f t="shared" si="49"/>
        <v>-1.3735854763905991E-2</v>
      </c>
      <c r="Q175" s="51">
        <f t="shared" si="50"/>
        <v>1.3477210143322977E-2</v>
      </c>
      <c r="R175" s="51">
        <f t="shared" si="44"/>
        <v>-1.2339070080724717E-2</v>
      </c>
      <c r="S175" s="51">
        <f t="shared" si="45"/>
        <v>3.9003352256623595E-2</v>
      </c>
      <c r="T175" s="51">
        <f t="shared" si="46"/>
        <v>-5.0937154539177416E-2</v>
      </c>
      <c r="U175" s="51">
        <f t="shared" si="47"/>
        <v>6.890498941269081E-3</v>
      </c>
    </row>
    <row r="176" spans="1:21" x14ac:dyDescent="0.45">
      <c r="A176" s="23">
        <v>41730</v>
      </c>
      <c r="B176" s="37">
        <v>80.762527000000006</v>
      </c>
      <c r="C176" s="37">
        <v>121.56832900000001</v>
      </c>
      <c r="D176" s="37">
        <v>148.576447</v>
      </c>
      <c r="E176" s="37">
        <v>86.308411000000007</v>
      </c>
      <c r="F176" s="37">
        <v>33.340823999999998</v>
      </c>
      <c r="G176" s="24">
        <v>1883.9499510000001</v>
      </c>
      <c r="H176" s="3">
        <v>0.03</v>
      </c>
      <c r="I176" s="51">
        <f t="shared" si="51"/>
        <v>-2.8879038500085885E-2</v>
      </c>
      <c r="J176" s="51">
        <f t="shared" si="39"/>
        <v>2.5283793591047488E-2</v>
      </c>
      <c r="K176" s="51">
        <f t="shared" si="40"/>
        <v>-2.459590335713524E-2</v>
      </c>
      <c r="L176" s="51">
        <f t="shared" si="41"/>
        <v>3.4173119094314641E-2</v>
      </c>
      <c r="M176" s="51">
        <f t="shared" si="42"/>
        <v>-1.2320654646367002E-2</v>
      </c>
      <c r="N176" s="51">
        <f t="shared" si="43"/>
        <v>6.2007889650528281E-3</v>
      </c>
      <c r="O176" s="51">
        <f t="shared" si="48"/>
        <v>2.4999999999999998E-5</v>
      </c>
      <c r="P176" s="51">
        <f t="shared" si="49"/>
        <v>-2.8904038500085886E-2</v>
      </c>
      <c r="Q176" s="51">
        <f t="shared" si="50"/>
        <v>2.5258793591047487E-2</v>
      </c>
      <c r="R176" s="51">
        <f t="shared" si="44"/>
        <v>-2.4620903357135241E-2</v>
      </c>
      <c r="S176" s="51">
        <f t="shared" si="45"/>
        <v>3.4148119094314644E-2</v>
      </c>
      <c r="T176" s="51">
        <f t="shared" si="46"/>
        <v>-1.2345654646367003E-2</v>
      </c>
      <c r="U176" s="51">
        <f t="shared" si="47"/>
        <v>6.1757889650528282E-3</v>
      </c>
    </row>
    <row r="177" spans="1:21" x14ac:dyDescent="0.45">
      <c r="A177" s="23">
        <v>41760</v>
      </c>
      <c r="B177" s="37">
        <v>84.735900999999998</v>
      </c>
      <c r="C177" s="37">
        <v>124.59245300000001</v>
      </c>
      <c r="D177" s="37">
        <v>148.56720000000001</v>
      </c>
      <c r="E177" s="37">
        <v>86.350982999999999</v>
      </c>
      <c r="F177" s="37">
        <v>35.150680999999999</v>
      </c>
      <c r="G177" s="24">
        <v>1923.5699460000001</v>
      </c>
      <c r="H177" s="3">
        <v>0.03</v>
      </c>
      <c r="I177" s="51">
        <f t="shared" si="51"/>
        <v>4.9198237692587243E-2</v>
      </c>
      <c r="J177" s="51">
        <f t="shared" si="39"/>
        <v>2.487591978006054E-2</v>
      </c>
      <c r="K177" s="51">
        <f t="shared" si="40"/>
        <v>-6.2237320831770582E-5</v>
      </c>
      <c r="L177" s="51">
        <f t="shared" si="41"/>
        <v>4.9325435964742148E-4</v>
      </c>
      <c r="M177" s="51">
        <f t="shared" si="42"/>
        <v>5.4283511409316088E-2</v>
      </c>
      <c r="N177" s="51">
        <f t="shared" si="43"/>
        <v>2.1030280012996005E-2</v>
      </c>
      <c r="O177" s="51">
        <f t="shared" si="48"/>
        <v>2.4999999999999998E-5</v>
      </c>
      <c r="P177" s="51">
        <f t="shared" si="49"/>
        <v>4.9173237692587246E-2</v>
      </c>
      <c r="Q177" s="51">
        <f t="shared" si="50"/>
        <v>2.485091978006054E-2</v>
      </c>
      <c r="R177" s="51">
        <f t="shared" si="44"/>
        <v>-8.723732083177058E-5</v>
      </c>
      <c r="S177" s="51">
        <f t="shared" si="45"/>
        <v>4.6825435964742147E-4</v>
      </c>
      <c r="T177" s="51">
        <f t="shared" si="46"/>
        <v>5.425851140931609E-2</v>
      </c>
      <c r="U177" s="51">
        <f t="shared" si="47"/>
        <v>2.1005280012996005E-2</v>
      </c>
    </row>
    <row r="178" spans="1:21" x14ac:dyDescent="0.45">
      <c r="A178" s="23">
        <v>41791</v>
      </c>
      <c r="B178" s="37">
        <v>87.856796000000003</v>
      </c>
      <c r="C178" s="37">
        <v>125.963516</v>
      </c>
      <c r="D178" s="37">
        <v>156.191406</v>
      </c>
      <c r="E178" s="37">
        <v>86.454857000000004</v>
      </c>
      <c r="F178" s="37">
        <v>35.667667000000002</v>
      </c>
      <c r="G178" s="24">
        <v>1960.2299800000001</v>
      </c>
      <c r="H178" s="3">
        <v>0.04</v>
      </c>
      <c r="I178" s="51">
        <f t="shared" si="51"/>
        <v>3.6830846939362782E-2</v>
      </c>
      <c r="J178" s="51">
        <f t="shared" si="39"/>
        <v>1.1004382424351089E-2</v>
      </c>
      <c r="K178" s="51">
        <f t="shared" si="40"/>
        <v>5.131823174967276E-2</v>
      </c>
      <c r="L178" s="51">
        <f t="shared" si="41"/>
        <v>1.2029278230683005E-3</v>
      </c>
      <c r="M178" s="51">
        <f t="shared" si="42"/>
        <v>1.4707709361306609E-2</v>
      </c>
      <c r="N178" s="51">
        <f t="shared" si="43"/>
        <v>1.9058331658920569E-2</v>
      </c>
      <c r="O178" s="51">
        <f t="shared" si="48"/>
        <v>3.3333333333333335E-5</v>
      </c>
      <c r="P178" s="51">
        <f t="shared" si="49"/>
        <v>3.6797513606029446E-2</v>
      </c>
      <c r="Q178" s="51">
        <f t="shared" si="50"/>
        <v>1.0971049091017756E-2</v>
      </c>
      <c r="R178" s="51">
        <f t="shared" si="44"/>
        <v>5.1284898416339424E-2</v>
      </c>
      <c r="S178" s="51">
        <f t="shared" si="45"/>
        <v>1.1695944897349671E-3</v>
      </c>
      <c r="T178" s="51">
        <f t="shared" si="46"/>
        <v>1.4674376027973276E-2</v>
      </c>
      <c r="U178" s="51">
        <f t="shared" si="47"/>
        <v>1.9024998325587236E-2</v>
      </c>
    </row>
    <row r="179" spans="1:21" x14ac:dyDescent="0.45">
      <c r="A179" s="23">
        <v>41821</v>
      </c>
      <c r="B179" s="37">
        <v>81.494643999999994</v>
      </c>
      <c r="C179" s="37">
        <v>123.89695</v>
      </c>
      <c r="D179" s="37">
        <v>161.25663800000001</v>
      </c>
      <c r="E179" s="37">
        <v>81.151184000000001</v>
      </c>
      <c r="F179" s="37">
        <v>35.474499000000002</v>
      </c>
      <c r="G179" s="24">
        <v>1930.670044</v>
      </c>
      <c r="H179" s="3">
        <v>0.03</v>
      </c>
      <c r="I179" s="51">
        <f t="shared" si="51"/>
        <v>-7.2415024103542391E-2</v>
      </c>
      <c r="J179" s="51">
        <f t="shared" si="39"/>
        <v>-1.6406067928430912E-2</v>
      </c>
      <c r="K179" s="51">
        <f t="shared" si="40"/>
        <v>3.2429645969126009E-2</v>
      </c>
      <c r="L179" s="51">
        <f t="shared" si="41"/>
        <v>-6.1346154328842384E-2</v>
      </c>
      <c r="M179" s="51">
        <f t="shared" si="42"/>
        <v>-5.4157733389178508E-3</v>
      </c>
      <c r="N179" s="51">
        <f t="shared" si="43"/>
        <v>-1.5079830581919862E-2</v>
      </c>
      <c r="O179" s="51">
        <f t="shared" si="48"/>
        <v>2.4999999999999998E-5</v>
      </c>
      <c r="P179" s="51">
        <f t="shared" si="49"/>
        <v>-7.2440024103542389E-2</v>
      </c>
      <c r="Q179" s="51">
        <f t="shared" si="50"/>
        <v>-1.6431067928430913E-2</v>
      </c>
      <c r="R179" s="51">
        <f t="shared" si="44"/>
        <v>3.2404645969126011E-2</v>
      </c>
      <c r="S179" s="51">
        <f t="shared" si="45"/>
        <v>-6.1371154328842381E-2</v>
      </c>
      <c r="T179" s="51">
        <f t="shared" si="46"/>
        <v>-5.4407733389178507E-3</v>
      </c>
      <c r="U179" s="51">
        <f t="shared" si="47"/>
        <v>-1.5104830581919863E-2</v>
      </c>
    </row>
    <row r="180" spans="1:21" x14ac:dyDescent="0.45">
      <c r="A180" s="23">
        <v>41852</v>
      </c>
      <c r="B180" s="37">
        <v>83.158691000000005</v>
      </c>
      <c r="C180" s="37">
        <v>126.63183600000001</v>
      </c>
      <c r="D180" s="37">
        <v>167.07749899999999</v>
      </c>
      <c r="E180" s="37">
        <v>80.430297999999993</v>
      </c>
      <c r="F180" s="37">
        <v>36.127594000000002</v>
      </c>
      <c r="G180" s="24">
        <v>2003.369995</v>
      </c>
      <c r="H180" s="3">
        <v>0.03</v>
      </c>
      <c r="I180" s="51">
        <f t="shared" si="51"/>
        <v>2.0419096499151745E-2</v>
      </c>
      <c r="J180" s="51">
        <f t="shared" si="39"/>
        <v>2.2073876717707774E-2</v>
      </c>
      <c r="K180" s="51">
        <f t="shared" si="40"/>
        <v>3.609687683058338E-2</v>
      </c>
      <c r="L180" s="51">
        <f t="shared" si="41"/>
        <v>-8.8832468544144394E-3</v>
      </c>
      <c r="M180" s="51">
        <f t="shared" si="42"/>
        <v>1.8410267048450724E-2</v>
      </c>
      <c r="N180" s="51">
        <f t="shared" si="43"/>
        <v>3.7655295489735119E-2</v>
      </c>
      <c r="O180" s="51">
        <f t="shared" si="48"/>
        <v>2.4999999999999998E-5</v>
      </c>
      <c r="P180" s="51">
        <f t="shared" si="49"/>
        <v>2.0394096499151745E-2</v>
      </c>
      <c r="Q180" s="51">
        <f t="shared" si="50"/>
        <v>2.2048876717707774E-2</v>
      </c>
      <c r="R180" s="51">
        <f t="shared" si="44"/>
        <v>3.6071876830583383E-2</v>
      </c>
      <c r="S180" s="51">
        <f t="shared" si="45"/>
        <v>-8.9082468544144401E-3</v>
      </c>
      <c r="T180" s="51">
        <f t="shared" si="46"/>
        <v>1.8385267048450723E-2</v>
      </c>
      <c r="U180" s="51">
        <f t="shared" si="47"/>
        <v>3.7630295489735122E-2</v>
      </c>
    </row>
    <row r="181" spans="1:21" x14ac:dyDescent="0.45">
      <c r="A181" s="23">
        <v>41883</v>
      </c>
      <c r="B181" s="37">
        <v>81.292145000000005</v>
      </c>
      <c r="C181" s="37">
        <v>125.334549</v>
      </c>
      <c r="D181" s="37">
        <v>171.76890599999999</v>
      </c>
      <c r="E181" s="37">
        <v>82.780319000000006</v>
      </c>
      <c r="F181" s="37">
        <v>41.527267000000002</v>
      </c>
      <c r="G181" s="24">
        <v>1972.290039</v>
      </c>
      <c r="H181" s="3">
        <v>0.02</v>
      </c>
      <c r="I181" s="51">
        <f t="shared" si="51"/>
        <v>-2.2445591405473198E-2</v>
      </c>
      <c r="J181" s="51">
        <f t="shared" si="39"/>
        <v>-1.024455651104994E-2</v>
      </c>
      <c r="K181" s="51">
        <f t="shared" si="40"/>
        <v>2.8079226874230478E-2</v>
      </c>
      <c r="L181" s="51">
        <f t="shared" si="41"/>
        <v>2.9218106340971328E-2</v>
      </c>
      <c r="M181" s="51">
        <f t="shared" si="42"/>
        <v>0.14946118471105496</v>
      </c>
      <c r="N181" s="51">
        <f t="shared" si="43"/>
        <v>-1.5513837223063764E-2</v>
      </c>
      <c r="O181" s="51">
        <f t="shared" si="48"/>
        <v>1.6666666666666667E-5</v>
      </c>
      <c r="P181" s="51">
        <f t="shared" si="49"/>
        <v>-2.2462258072139866E-2</v>
      </c>
      <c r="Q181" s="51">
        <f t="shared" si="50"/>
        <v>-1.0261223177716607E-2</v>
      </c>
      <c r="R181" s="51">
        <f t="shared" si="44"/>
        <v>2.806256020756381E-2</v>
      </c>
      <c r="S181" s="51">
        <f t="shared" si="45"/>
        <v>2.920143967430466E-2</v>
      </c>
      <c r="T181" s="51">
        <f t="shared" si="46"/>
        <v>0.1494445180443883</v>
      </c>
      <c r="U181" s="51">
        <f t="shared" si="47"/>
        <v>-1.5530503889730431E-2</v>
      </c>
    </row>
    <row r="182" spans="1:21" x14ac:dyDescent="0.45">
      <c r="A182" s="23">
        <v>41913</v>
      </c>
      <c r="B182" s="37">
        <v>83.530151000000004</v>
      </c>
      <c r="C182" s="37">
        <v>136.029785</v>
      </c>
      <c r="D182" s="37">
        <v>177.77616900000001</v>
      </c>
      <c r="E182" s="37">
        <v>81.837349000000003</v>
      </c>
      <c r="F182" s="37">
        <v>43.282406000000002</v>
      </c>
      <c r="G182" s="24">
        <v>2018.0500489999999</v>
      </c>
      <c r="H182" s="3">
        <v>0.02</v>
      </c>
      <c r="I182" s="51">
        <f t="shared" si="51"/>
        <v>2.7530408995850797E-2</v>
      </c>
      <c r="J182" s="51">
        <f t="shared" si="39"/>
        <v>8.5333502097654002E-2</v>
      </c>
      <c r="K182" s="51">
        <f t="shared" si="40"/>
        <v>3.4972936254248577E-2</v>
      </c>
      <c r="L182" s="51">
        <f t="shared" si="41"/>
        <v>-1.1391234189372934E-2</v>
      </c>
      <c r="M182" s="51">
        <f t="shared" si="42"/>
        <v>4.2264736564532335E-2</v>
      </c>
      <c r="N182" s="51">
        <f t="shared" si="43"/>
        <v>2.3201460786772321E-2</v>
      </c>
      <c r="O182" s="51">
        <f t="shared" si="48"/>
        <v>1.6666666666666667E-5</v>
      </c>
      <c r="P182" s="51">
        <f t="shared" si="49"/>
        <v>2.7513742329184129E-2</v>
      </c>
      <c r="Q182" s="51">
        <f t="shared" si="50"/>
        <v>8.5316835430987337E-2</v>
      </c>
      <c r="R182" s="51">
        <f t="shared" si="44"/>
        <v>3.4956269587581912E-2</v>
      </c>
      <c r="S182" s="51">
        <f t="shared" si="45"/>
        <v>-1.1407900856039601E-2</v>
      </c>
      <c r="T182" s="51">
        <f t="shared" si="46"/>
        <v>4.224806989786567E-2</v>
      </c>
      <c r="U182" s="51">
        <f t="shared" si="47"/>
        <v>2.3184794120105653E-2</v>
      </c>
    </row>
    <row r="183" spans="1:21" x14ac:dyDescent="0.45">
      <c r="A183" s="23">
        <v>41944</v>
      </c>
      <c r="B183" s="37">
        <v>86.079521</v>
      </c>
      <c r="C183" s="37">
        <v>141.62065100000001</v>
      </c>
      <c r="D183" s="37">
        <v>176.297729</v>
      </c>
      <c r="E183" s="37">
        <v>84.526566000000003</v>
      </c>
      <c r="F183" s="37">
        <v>46.224688999999998</v>
      </c>
      <c r="G183" s="24">
        <v>2067.5600589999999</v>
      </c>
      <c r="H183" s="3">
        <v>0.02</v>
      </c>
      <c r="I183" s="51">
        <f t="shared" si="51"/>
        <v>3.0520356655406866E-2</v>
      </c>
      <c r="J183" s="51">
        <f t="shared" si="39"/>
        <v>4.1100307553967097E-2</v>
      </c>
      <c r="K183" s="51">
        <f t="shared" si="40"/>
        <v>-8.3163002573196643E-3</v>
      </c>
      <c r="L183" s="51">
        <f t="shared" si="41"/>
        <v>3.2860509692218987E-2</v>
      </c>
      <c r="M183" s="51">
        <f t="shared" si="42"/>
        <v>6.797873020275258E-2</v>
      </c>
      <c r="N183" s="51">
        <f t="shared" si="43"/>
        <v>2.4533588760364822E-2</v>
      </c>
      <c r="O183" s="51">
        <f t="shared" si="48"/>
        <v>1.6666666666666667E-5</v>
      </c>
      <c r="P183" s="51">
        <f t="shared" si="49"/>
        <v>3.0503689988740198E-2</v>
      </c>
      <c r="Q183" s="51">
        <f t="shared" si="50"/>
        <v>4.1083640887300432E-2</v>
      </c>
      <c r="R183" s="51">
        <f t="shared" si="44"/>
        <v>-8.3329669239863308E-3</v>
      </c>
      <c r="S183" s="51">
        <f t="shared" si="45"/>
        <v>3.2843843025552322E-2</v>
      </c>
      <c r="T183" s="51">
        <f t="shared" si="46"/>
        <v>6.7962063536085915E-2</v>
      </c>
      <c r="U183" s="51">
        <f t="shared" si="47"/>
        <v>2.4516922093698153E-2</v>
      </c>
    </row>
    <row r="184" spans="1:21" x14ac:dyDescent="0.45">
      <c r="A184" s="23">
        <v>41974</v>
      </c>
      <c r="B184" s="37">
        <v>86.656981999999999</v>
      </c>
      <c r="C184" s="37">
        <v>146.142853</v>
      </c>
      <c r="D184" s="37">
        <v>181.94837999999999</v>
      </c>
      <c r="E184" s="37">
        <v>82.534401000000003</v>
      </c>
      <c r="F184" s="37">
        <v>44.762858999999999</v>
      </c>
      <c r="G184" s="24">
        <v>2058.8999020000001</v>
      </c>
      <c r="H184" s="3">
        <v>0.03</v>
      </c>
      <c r="I184" s="51">
        <f t="shared" si="51"/>
        <v>6.7084597276045876E-3</v>
      </c>
      <c r="J184" s="51">
        <f t="shared" si="39"/>
        <v>3.1931797856232125E-2</v>
      </c>
      <c r="K184" s="51">
        <f t="shared" si="40"/>
        <v>3.2051751500440373E-2</v>
      </c>
      <c r="L184" s="51">
        <f t="shared" si="41"/>
        <v>-2.3568507444156617E-2</v>
      </c>
      <c r="M184" s="51">
        <f t="shared" si="42"/>
        <v>-3.1624442081157111E-2</v>
      </c>
      <c r="N184" s="51">
        <f t="shared" si="43"/>
        <v>-4.1885878779204244E-3</v>
      </c>
      <c r="O184" s="51">
        <f t="shared" si="48"/>
        <v>2.4999999999999998E-5</v>
      </c>
      <c r="P184" s="51">
        <f t="shared" si="49"/>
        <v>6.6834597276045878E-3</v>
      </c>
      <c r="Q184" s="51">
        <f t="shared" si="50"/>
        <v>3.1906797856232127E-2</v>
      </c>
      <c r="R184" s="51">
        <f t="shared" si="44"/>
        <v>3.2026751500440376E-2</v>
      </c>
      <c r="S184" s="51">
        <f t="shared" si="45"/>
        <v>-2.3593507444156617E-2</v>
      </c>
      <c r="T184" s="51">
        <f t="shared" si="46"/>
        <v>-3.1649442081157109E-2</v>
      </c>
      <c r="U184" s="51">
        <f t="shared" si="47"/>
        <v>-4.2135878779204243E-3</v>
      </c>
    </row>
    <row r="185" spans="1:21" x14ac:dyDescent="0.45">
      <c r="A185" s="23">
        <v>42005</v>
      </c>
      <c r="B185" s="37">
        <v>75.154274000000001</v>
      </c>
      <c r="C185" s="37">
        <v>144.346283</v>
      </c>
      <c r="D185" s="37">
        <v>161.84141500000001</v>
      </c>
      <c r="E185" s="37">
        <v>81.424560999999997</v>
      </c>
      <c r="F185" s="37">
        <v>43.194889000000003</v>
      </c>
      <c r="G185" s="24">
        <v>1994.98999</v>
      </c>
      <c r="H185" s="3">
        <v>0.03</v>
      </c>
      <c r="I185" s="51">
        <f t="shared" si="51"/>
        <v>-0.13273838685035211</v>
      </c>
      <c r="J185" s="51">
        <f t="shared" si="39"/>
        <v>-1.2293245705282674E-2</v>
      </c>
      <c r="K185" s="51">
        <f t="shared" si="40"/>
        <v>-0.11050917298631613</v>
      </c>
      <c r="L185" s="51">
        <f t="shared" si="41"/>
        <v>-1.3446998906552987E-2</v>
      </c>
      <c r="M185" s="51">
        <f t="shared" si="42"/>
        <v>-3.5028370283497701E-2</v>
      </c>
      <c r="N185" s="51">
        <f t="shared" si="43"/>
        <v>-3.1040805790470194E-2</v>
      </c>
      <c r="O185" s="51">
        <f t="shared" si="48"/>
        <v>2.4999999999999998E-5</v>
      </c>
      <c r="P185" s="51">
        <f t="shared" si="49"/>
        <v>-0.13276338685035211</v>
      </c>
      <c r="Q185" s="51">
        <f t="shared" si="50"/>
        <v>-1.2318245705282675E-2</v>
      </c>
      <c r="R185" s="51">
        <f t="shared" si="44"/>
        <v>-0.11053417298631613</v>
      </c>
      <c r="S185" s="51">
        <f t="shared" si="45"/>
        <v>-1.3471998906552988E-2</v>
      </c>
      <c r="T185" s="51">
        <f t="shared" si="46"/>
        <v>-3.5053370283497698E-2</v>
      </c>
      <c r="U185" s="51">
        <f t="shared" si="47"/>
        <v>-3.1065805790470195E-2</v>
      </c>
    </row>
    <row r="186" spans="1:21" x14ac:dyDescent="0.45">
      <c r="A186" s="23">
        <v>42036</v>
      </c>
      <c r="B186" s="37">
        <v>76.216080000000005</v>
      </c>
      <c r="C186" s="37">
        <v>149.99385100000001</v>
      </c>
      <c r="D186" s="37">
        <v>178.156036</v>
      </c>
      <c r="E186" s="37">
        <v>87.114754000000005</v>
      </c>
      <c r="F186" s="37">
        <v>45.475211999999999</v>
      </c>
      <c r="G186" s="24">
        <v>2104.5</v>
      </c>
      <c r="H186" s="3">
        <v>0.02</v>
      </c>
      <c r="I186" s="51">
        <f t="shared" si="51"/>
        <v>1.4128351502670444E-2</v>
      </c>
      <c r="J186" s="51">
        <f t="shared" si="39"/>
        <v>3.9125136322353482E-2</v>
      </c>
      <c r="K186" s="51">
        <f t="shared" si="40"/>
        <v>0.10080621823530134</v>
      </c>
      <c r="L186" s="51">
        <f t="shared" si="41"/>
        <v>6.9883004957189909E-2</v>
      </c>
      <c r="M186" s="51">
        <f t="shared" si="42"/>
        <v>5.2791500401818237E-2</v>
      </c>
      <c r="N186" s="51">
        <f t="shared" si="43"/>
        <v>5.4892511014553946E-2</v>
      </c>
      <c r="O186" s="51">
        <f t="shared" si="48"/>
        <v>1.6666666666666667E-5</v>
      </c>
      <c r="P186" s="51">
        <f t="shared" si="49"/>
        <v>1.4111684836003778E-2</v>
      </c>
      <c r="Q186" s="51">
        <f t="shared" si="50"/>
        <v>3.9108469655686817E-2</v>
      </c>
      <c r="R186" s="51">
        <f t="shared" si="44"/>
        <v>0.10078955156863467</v>
      </c>
      <c r="S186" s="51">
        <f t="shared" si="45"/>
        <v>6.9866338290523244E-2</v>
      </c>
      <c r="T186" s="51">
        <f t="shared" si="46"/>
        <v>5.2774833735151572E-2</v>
      </c>
      <c r="U186" s="51">
        <f t="shared" si="47"/>
        <v>5.4875844347887281E-2</v>
      </c>
    </row>
    <row r="187" spans="1:21" x14ac:dyDescent="0.45">
      <c r="A187" s="23">
        <v>42064</v>
      </c>
      <c r="B187" s="37">
        <v>72.974654999999998</v>
      </c>
      <c r="C187" s="37">
        <v>147.61558500000001</v>
      </c>
      <c r="D187" s="37">
        <v>177.001541</v>
      </c>
      <c r="E187" s="37">
        <v>86.574607999999998</v>
      </c>
      <c r="F187" s="37">
        <v>47.251553000000001</v>
      </c>
      <c r="G187" s="24">
        <v>2067.889893</v>
      </c>
      <c r="H187" s="3">
        <v>0.03</v>
      </c>
      <c r="I187" s="51">
        <f t="shared" si="51"/>
        <v>-4.2529411116394411E-2</v>
      </c>
      <c r="J187" s="51">
        <f t="shared" si="39"/>
        <v>-1.5855756646984132E-2</v>
      </c>
      <c r="K187" s="51">
        <f t="shared" si="40"/>
        <v>-6.4802463386646192E-3</v>
      </c>
      <c r="L187" s="51">
        <f t="shared" si="41"/>
        <v>-6.2003963186305633E-3</v>
      </c>
      <c r="M187" s="51">
        <f t="shared" si="42"/>
        <v>3.906174203212065E-2</v>
      </c>
      <c r="N187" s="51">
        <f t="shared" si="43"/>
        <v>-1.739610691375626E-2</v>
      </c>
      <c r="O187" s="51">
        <f t="shared" si="48"/>
        <v>2.4999999999999998E-5</v>
      </c>
      <c r="P187" s="51">
        <f t="shared" si="49"/>
        <v>-4.2554411116394408E-2</v>
      </c>
      <c r="Q187" s="51">
        <f t="shared" si="50"/>
        <v>-1.5880756646984132E-2</v>
      </c>
      <c r="R187" s="51">
        <f t="shared" si="44"/>
        <v>-6.505246338664619E-3</v>
      </c>
      <c r="S187" s="51">
        <f t="shared" si="45"/>
        <v>-6.2253963186305631E-3</v>
      </c>
      <c r="T187" s="51">
        <f t="shared" si="46"/>
        <v>3.9036742032120653E-2</v>
      </c>
      <c r="U187" s="51">
        <f t="shared" si="47"/>
        <v>-1.742110691375626E-2</v>
      </c>
    </row>
    <row r="188" spans="1:21" x14ac:dyDescent="0.45">
      <c r="A188" s="23">
        <v>42095</v>
      </c>
      <c r="B188" s="37">
        <v>72.590591000000003</v>
      </c>
      <c r="C188" s="37">
        <v>139.95517000000001</v>
      </c>
      <c r="D188" s="37">
        <v>184.95845</v>
      </c>
      <c r="E188" s="37">
        <v>85.783835999999994</v>
      </c>
      <c r="F188" s="37">
        <v>46.549812000000003</v>
      </c>
      <c r="G188" s="24">
        <v>2085.51001</v>
      </c>
      <c r="H188" s="3">
        <v>0.02</v>
      </c>
      <c r="I188" s="51">
        <f t="shared" si="51"/>
        <v>-5.262977947617542E-3</v>
      </c>
      <c r="J188" s="51">
        <f t="shared" si="39"/>
        <v>-5.1894351128303984E-2</v>
      </c>
      <c r="K188" s="51">
        <f t="shared" si="40"/>
        <v>4.4953896757316869E-2</v>
      </c>
      <c r="L188" s="51">
        <f t="shared" si="41"/>
        <v>-9.1339945772552777E-3</v>
      </c>
      <c r="M188" s="51">
        <f t="shared" si="42"/>
        <v>-1.4851173251384964E-2</v>
      </c>
      <c r="N188" s="51">
        <f t="shared" si="43"/>
        <v>8.5208197301247512E-3</v>
      </c>
      <c r="O188" s="51">
        <f t="shared" si="48"/>
        <v>1.6666666666666667E-5</v>
      </c>
      <c r="P188" s="51">
        <f t="shared" si="49"/>
        <v>-5.2796446142842086E-3</v>
      </c>
      <c r="Q188" s="51">
        <f t="shared" si="50"/>
        <v>-5.1911017794970649E-2</v>
      </c>
      <c r="R188" s="51">
        <f t="shared" si="44"/>
        <v>4.4937230090650204E-2</v>
      </c>
      <c r="S188" s="51">
        <f t="shared" si="45"/>
        <v>-9.1506612439219443E-3</v>
      </c>
      <c r="T188" s="51">
        <f t="shared" si="46"/>
        <v>-1.486783991805163E-2</v>
      </c>
      <c r="U188" s="51">
        <f t="shared" si="47"/>
        <v>8.5041530634580847E-3</v>
      </c>
    </row>
    <row r="189" spans="1:21" x14ac:dyDescent="0.45">
      <c r="A189" s="23">
        <v>42125</v>
      </c>
      <c r="B189" s="37">
        <v>74.718154999999996</v>
      </c>
      <c r="C189" s="37">
        <v>142.36245700000001</v>
      </c>
      <c r="D189" s="37">
        <v>194.15837099999999</v>
      </c>
      <c r="E189" s="37">
        <v>85.232979</v>
      </c>
      <c r="F189" s="37">
        <v>47.882632999999998</v>
      </c>
      <c r="G189" s="24">
        <v>2107.389893</v>
      </c>
      <c r="H189" s="3">
        <v>0.02</v>
      </c>
      <c r="I189" s="51">
        <f t="shared" si="51"/>
        <v>2.9309087730116312E-2</v>
      </c>
      <c r="J189" s="51">
        <f t="shared" si="39"/>
        <v>1.7200414961447974E-2</v>
      </c>
      <c r="K189" s="51">
        <f t="shared" si="40"/>
        <v>4.974047414432814E-2</v>
      </c>
      <c r="L189" s="51">
        <f t="shared" si="41"/>
        <v>-6.4214545033868253E-3</v>
      </c>
      <c r="M189" s="51">
        <f t="shared" si="42"/>
        <v>2.863214571092132E-2</v>
      </c>
      <c r="N189" s="51">
        <f t="shared" si="43"/>
        <v>1.0491382393316817E-2</v>
      </c>
      <c r="O189" s="51">
        <f t="shared" si="48"/>
        <v>1.6666666666666667E-5</v>
      </c>
      <c r="P189" s="51">
        <f t="shared" si="49"/>
        <v>2.9292421063449644E-2</v>
      </c>
      <c r="Q189" s="51">
        <f t="shared" si="50"/>
        <v>1.7183748294781306E-2</v>
      </c>
      <c r="R189" s="51">
        <f t="shared" si="44"/>
        <v>4.9723807477661475E-2</v>
      </c>
      <c r="S189" s="51">
        <f t="shared" si="45"/>
        <v>-6.4381211700534919E-3</v>
      </c>
      <c r="T189" s="51">
        <f t="shared" si="46"/>
        <v>2.8615479044254651E-2</v>
      </c>
      <c r="U189" s="51">
        <f t="shared" si="47"/>
        <v>1.0474715726650151E-2</v>
      </c>
    </row>
    <row r="190" spans="1:21" x14ac:dyDescent="0.45">
      <c r="A190" s="23">
        <v>42156</v>
      </c>
      <c r="B190" s="37">
        <v>72.843643</v>
      </c>
      <c r="C190" s="37">
        <v>138.95799299999999</v>
      </c>
      <c r="D190" s="37">
        <v>197.219818</v>
      </c>
      <c r="E190" s="37">
        <v>85.202956999999998</v>
      </c>
      <c r="F190" s="37">
        <v>51.151783000000002</v>
      </c>
      <c r="G190" s="24">
        <v>2063.110107</v>
      </c>
      <c r="H190" s="3">
        <v>0.02</v>
      </c>
      <c r="I190" s="51">
        <f t="shared" si="51"/>
        <v>-2.5087771506135281E-2</v>
      </c>
      <c r="J190" s="51">
        <f t="shared" si="39"/>
        <v>-2.3914057622649865E-2</v>
      </c>
      <c r="K190" s="51">
        <f t="shared" si="40"/>
        <v>1.5767782682931664E-2</v>
      </c>
      <c r="L190" s="51">
        <f t="shared" si="41"/>
        <v>-3.5223454996224923E-4</v>
      </c>
      <c r="M190" s="51">
        <f t="shared" si="42"/>
        <v>6.8274232120861145E-2</v>
      </c>
      <c r="N190" s="51">
        <f t="shared" si="43"/>
        <v>-2.1011672375900514E-2</v>
      </c>
      <c r="O190" s="51">
        <f t="shared" si="48"/>
        <v>1.6666666666666667E-5</v>
      </c>
      <c r="P190" s="51">
        <f t="shared" si="49"/>
        <v>-2.510443817280195E-2</v>
      </c>
      <c r="Q190" s="51">
        <f t="shared" si="50"/>
        <v>-2.3930724289316533E-2</v>
      </c>
      <c r="R190" s="51">
        <f t="shared" si="44"/>
        <v>1.5751116016264995E-2</v>
      </c>
      <c r="S190" s="51">
        <f t="shared" si="45"/>
        <v>-3.6890121662891591E-4</v>
      </c>
      <c r="T190" s="51">
        <f t="shared" si="46"/>
        <v>6.825756545419448E-2</v>
      </c>
      <c r="U190" s="51">
        <f t="shared" si="47"/>
        <v>-2.1028339042567182E-2</v>
      </c>
    </row>
    <row r="191" spans="1:21" x14ac:dyDescent="0.45">
      <c r="A191" s="23">
        <v>42186</v>
      </c>
      <c r="B191" s="37">
        <v>71.554519999999997</v>
      </c>
      <c r="C191" s="37">
        <v>136.29231300000001</v>
      </c>
      <c r="D191" s="37">
        <v>193.705994</v>
      </c>
      <c r="E191" s="37">
        <v>89.495811000000003</v>
      </c>
      <c r="F191" s="37">
        <v>54.561272000000002</v>
      </c>
      <c r="G191" s="24">
        <v>2103.8400879999999</v>
      </c>
      <c r="H191" s="3">
        <v>0.03</v>
      </c>
      <c r="I191" s="51">
        <f t="shared" si="51"/>
        <v>-1.7697124236359274E-2</v>
      </c>
      <c r="J191" s="51">
        <f t="shared" si="39"/>
        <v>-1.9183351331218401E-2</v>
      </c>
      <c r="K191" s="51">
        <f t="shared" si="40"/>
        <v>-1.7816789588559478E-2</v>
      </c>
      <c r="L191" s="51">
        <f t="shared" si="41"/>
        <v>5.0383861677476771E-2</v>
      </c>
      <c r="M191" s="51">
        <f t="shared" si="42"/>
        <v>6.6654352987069787E-2</v>
      </c>
      <c r="N191" s="51">
        <f t="shared" si="43"/>
        <v>1.9742029696721453E-2</v>
      </c>
      <c r="O191" s="51">
        <f t="shared" si="48"/>
        <v>2.4999999999999998E-5</v>
      </c>
      <c r="P191" s="51">
        <f t="shared" si="49"/>
        <v>-1.7722124236359275E-2</v>
      </c>
      <c r="Q191" s="51">
        <f t="shared" si="50"/>
        <v>-1.9208351331218402E-2</v>
      </c>
      <c r="R191" s="51">
        <f t="shared" si="44"/>
        <v>-1.7841789588559479E-2</v>
      </c>
      <c r="S191" s="51">
        <f t="shared" si="45"/>
        <v>5.0358861677476774E-2</v>
      </c>
      <c r="T191" s="51">
        <f t="shared" si="46"/>
        <v>6.662935298706979E-2</v>
      </c>
      <c r="U191" s="51">
        <f t="shared" si="47"/>
        <v>1.9717029696721452E-2</v>
      </c>
    </row>
    <row r="192" spans="1:21" x14ac:dyDescent="0.45">
      <c r="A192" s="23">
        <v>42217</v>
      </c>
      <c r="B192" s="37">
        <v>72.175415000000001</v>
      </c>
      <c r="C192" s="37">
        <v>128.00706500000001</v>
      </c>
      <c r="D192" s="37">
        <v>178.72486900000001</v>
      </c>
      <c r="E192" s="37">
        <v>87.228393999999994</v>
      </c>
      <c r="F192" s="37">
        <v>52.918087</v>
      </c>
      <c r="G192" s="24">
        <v>1972.1800539999999</v>
      </c>
      <c r="H192" s="3">
        <v>7.0000000000000007E-2</v>
      </c>
      <c r="I192" s="51">
        <f t="shared" si="51"/>
        <v>8.677229614565185E-3</v>
      </c>
      <c r="J192" s="51">
        <f t="shared" si="39"/>
        <v>-6.0790280960306253E-2</v>
      </c>
      <c r="K192" s="51">
        <f t="shared" si="40"/>
        <v>-7.7339501430193192E-2</v>
      </c>
      <c r="L192" s="51">
        <f t="shared" si="41"/>
        <v>-2.5335453968901467E-2</v>
      </c>
      <c r="M192" s="51">
        <f t="shared" si="42"/>
        <v>-3.0116325000634214E-2</v>
      </c>
      <c r="N192" s="51">
        <f t="shared" si="43"/>
        <v>-6.2580818167202845E-2</v>
      </c>
      <c r="O192" s="51">
        <f t="shared" si="48"/>
        <v>5.833333333333334E-5</v>
      </c>
      <c r="P192" s="51">
        <f t="shared" si="49"/>
        <v>8.6188962812318512E-3</v>
      </c>
      <c r="Q192" s="51">
        <f t="shared" si="50"/>
        <v>-6.0848614293639587E-2</v>
      </c>
      <c r="R192" s="51">
        <f t="shared" si="44"/>
        <v>-7.7397834763526518E-2</v>
      </c>
      <c r="S192" s="51">
        <f t="shared" si="45"/>
        <v>-2.5393787302234801E-2</v>
      </c>
      <c r="T192" s="51">
        <f t="shared" si="46"/>
        <v>-3.0174658333967548E-2</v>
      </c>
      <c r="U192" s="51">
        <f t="shared" si="47"/>
        <v>-6.2639151500536172E-2</v>
      </c>
    </row>
    <row r="193" spans="1:21" x14ac:dyDescent="0.45">
      <c r="A193" s="23">
        <v>42248</v>
      </c>
      <c r="B193" s="37">
        <v>69.738831000000005</v>
      </c>
      <c r="C193" s="37">
        <v>128.562363</v>
      </c>
      <c r="D193" s="37">
        <v>164.696808</v>
      </c>
      <c r="E193" s="37">
        <v>89.081801999999996</v>
      </c>
      <c r="F193" s="37">
        <v>58.231200999999999</v>
      </c>
      <c r="G193" s="24">
        <v>1920.030029</v>
      </c>
      <c r="H193" s="3">
        <v>0.02</v>
      </c>
      <c r="I193" s="51">
        <f t="shared" si="51"/>
        <v>-3.3759196258171809E-2</v>
      </c>
      <c r="J193" s="51">
        <f t="shared" si="39"/>
        <v>4.338026186288868E-3</v>
      </c>
      <c r="K193" s="51">
        <f t="shared" si="40"/>
        <v>-7.8489698039728384E-2</v>
      </c>
      <c r="L193" s="51">
        <f t="shared" si="41"/>
        <v>2.124776021899466E-2</v>
      </c>
      <c r="M193" s="51">
        <f t="shared" si="42"/>
        <v>0.10040260903611276</v>
      </c>
      <c r="N193" s="51">
        <f t="shared" si="43"/>
        <v>-2.6442831573227132E-2</v>
      </c>
      <c r="O193" s="51">
        <f t="shared" si="48"/>
        <v>1.6666666666666667E-5</v>
      </c>
      <c r="P193" s="51">
        <f t="shared" si="49"/>
        <v>-3.3775862924838473E-2</v>
      </c>
      <c r="Q193" s="51">
        <f t="shared" si="50"/>
        <v>4.3213595196222015E-3</v>
      </c>
      <c r="R193" s="51">
        <f t="shared" si="44"/>
        <v>-7.8506364706395049E-2</v>
      </c>
      <c r="S193" s="51">
        <f t="shared" si="45"/>
        <v>2.1231093552327992E-2</v>
      </c>
      <c r="T193" s="51">
        <f t="shared" si="46"/>
        <v>0.10038594236944609</v>
      </c>
      <c r="U193" s="51">
        <f t="shared" si="47"/>
        <v>-2.6459498239893801E-2</v>
      </c>
    </row>
    <row r="194" spans="1:21" x14ac:dyDescent="0.45">
      <c r="A194" s="23">
        <v>42278</v>
      </c>
      <c r="B194" s="37">
        <v>68.920379999999994</v>
      </c>
      <c r="C194" s="37">
        <v>142.563965</v>
      </c>
      <c r="D194" s="37">
        <v>177.72013899999999</v>
      </c>
      <c r="E194" s="37">
        <v>101.486183</v>
      </c>
      <c r="F194" s="37">
        <v>62.363407000000002</v>
      </c>
      <c r="G194" s="24">
        <v>2079.360107</v>
      </c>
      <c r="H194" s="3">
        <v>0.02</v>
      </c>
      <c r="I194" s="51">
        <f t="shared" si="51"/>
        <v>-1.1735943781449487E-2</v>
      </c>
      <c r="J194" s="51">
        <f t="shared" si="39"/>
        <v>0.10890902806445757</v>
      </c>
      <c r="K194" s="51">
        <f t="shared" si="40"/>
        <v>7.9074580486101276E-2</v>
      </c>
      <c r="L194" s="51">
        <f t="shared" si="41"/>
        <v>0.13924708213693293</v>
      </c>
      <c r="M194" s="51">
        <f t="shared" si="42"/>
        <v>7.09620603566119E-2</v>
      </c>
      <c r="N194" s="51">
        <f t="shared" si="43"/>
        <v>8.2983117760394132E-2</v>
      </c>
      <c r="O194" s="51">
        <f t="shared" si="48"/>
        <v>1.6666666666666667E-5</v>
      </c>
      <c r="P194" s="51">
        <f t="shared" si="49"/>
        <v>-1.1752610448116154E-2</v>
      </c>
      <c r="Q194" s="51">
        <f t="shared" si="50"/>
        <v>0.1088923613977909</v>
      </c>
      <c r="R194" s="51">
        <f t="shared" si="44"/>
        <v>7.9057913819434611E-2</v>
      </c>
      <c r="S194" s="51">
        <f t="shared" si="45"/>
        <v>0.13923041547026627</v>
      </c>
      <c r="T194" s="51">
        <f t="shared" si="46"/>
        <v>7.0945393689945235E-2</v>
      </c>
      <c r="U194" s="51">
        <f t="shared" si="47"/>
        <v>8.2966451093727467E-2</v>
      </c>
    </row>
    <row r="195" spans="1:21" x14ac:dyDescent="0.45">
      <c r="A195" s="23">
        <v>42309</v>
      </c>
      <c r="B195" s="37">
        <v>67.651413000000005</v>
      </c>
      <c r="C195" s="37">
        <v>141.992661</v>
      </c>
      <c r="D195" s="37">
        <v>180.10871900000001</v>
      </c>
      <c r="E195" s="37">
        <v>103.21302799999999</v>
      </c>
      <c r="F195" s="37">
        <v>62.958343999999997</v>
      </c>
      <c r="G195" s="24">
        <v>2080.4099120000001</v>
      </c>
      <c r="H195" s="3">
        <v>0.12</v>
      </c>
      <c r="I195" s="51">
        <f t="shared" si="51"/>
        <v>-1.8412072017014225E-2</v>
      </c>
      <c r="J195" s="51">
        <f t="shared" si="39"/>
        <v>-4.0073520682453179E-3</v>
      </c>
      <c r="K195" s="51">
        <f t="shared" si="40"/>
        <v>1.3440120030516089E-2</v>
      </c>
      <c r="L195" s="51">
        <f t="shared" si="41"/>
        <v>1.7015567528044562E-2</v>
      </c>
      <c r="M195" s="51">
        <f t="shared" si="42"/>
        <v>9.5398412084830575E-3</v>
      </c>
      <c r="N195" s="51">
        <f t="shared" si="43"/>
        <v>5.0486926072412786E-4</v>
      </c>
      <c r="O195" s="51">
        <f t="shared" si="48"/>
        <v>9.9999999999999991E-5</v>
      </c>
      <c r="P195" s="51">
        <f t="shared" si="49"/>
        <v>-1.8512072017014224E-2</v>
      </c>
      <c r="Q195" s="51">
        <f t="shared" si="50"/>
        <v>-4.1073520682453181E-3</v>
      </c>
      <c r="R195" s="51">
        <f t="shared" si="44"/>
        <v>1.334012003051609E-2</v>
      </c>
      <c r="S195" s="51">
        <f t="shared" si="45"/>
        <v>1.6915567528044562E-2</v>
      </c>
      <c r="T195" s="51">
        <f t="shared" si="46"/>
        <v>9.4398412084830581E-3</v>
      </c>
      <c r="U195" s="51">
        <f t="shared" si="47"/>
        <v>4.0486926072412786E-4</v>
      </c>
    </row>
    <row r="196" spans="1:21" x14ac:dyDescent="0.45">
      <c r="A196" s="23">
        <v>42339</v>
      </c>
      <c r="B196" s="37">
        <v>65.677788000000007</v>
      </c>
      <c r="C196" s="37">
        <v>137.50357099999999</v>
      </c>
      <c r="D196" s="37">
        <v>171.41429099999999</v>
      </c>
      <c r="E196" s="37">
        <v>107.648849</v>
      </c>
      <c r="F196" s="37">
        <v>59.493445999999999</v>
      </c>
      <c r="G196" s="24">
        <v>2043.9399410000001</v>
      </c>
      <c r="H196" s="3">
        <v>0.23</v>
      </c>
      <c r="I196" s="51">
        <f t="shared" si="51"/>
        <v>-2.9173448306246019E-2</v>
      </c>
      <c r="J196" s="51">
        <f t="shared" si="39"/>
        <v>-3.1614943817413255E-2</v>
      </c>
      <c r="K196" s="51">
        <f t="shared" si="40"/>
        <v>-4.8273221020466051E-2</v>
      </c>
      <c r="L196" s="51">
        <f t="shared" si="41"/>
        <v>4.2977336155664458E-2</v>
      </c>
      <c r="M196" s="51">
        <f t="shared" si="42"/>
        <v>-5.503477029192505E-2</v>
      </c>
      <c r="N196" s="51">
        <f t="shared" si="43"/>
        <v>-1.7530185176314439E-2</v>
      </c>
      <c r="O196" s="51">
        <f t="shared" si="48"/>
        <v>1.9166666666666667E-4</v>
      </c>
      <c r="P196" s="51">
        <f t="shared" si="49"/>
        <v>-2.9365114972912686E-2</v>
      </c>
      <c r="Q196" s="51">
        <f t="shared" si="50"/>
        <v>-3.1806610484079921E-2</v>
      </c>
      <c r="R196" s="51">
        <f t="shared" si="44"/>
        <v>-4.8464887687132717E-2</v>
      </c>
      <c r="S196" s="51">
        <f t="shared" si="45"/>
        <v>4.2785669488997792E-2</v>
      </c>
      <c r="T196" s="51">
        <f t="shared" si="46"/>
        <v>-5.5226436958591717E-2</v>
      </c>
      <c r="U196" s="51">
        <f t="shared" si="47"/>
        <v>-1.7721851842981105E-2</v>
      </c>
    </row>
    <row r="197" spans="1:21" x14ac:dyDescent="0.45">
      <c r="A197" s="23">
        <v>42370</v>
      </c>
      <c r="B197" s="37">
        <v>50.521377999999999</v>
      </c>
      <c r="C197" s="37">
        <v>137.83218400000001</v>
      </c>
      <c r="D197" s="37">
        <v>153.65754699999999</v>
      </c>
      <c r="E197" s="37">
        <v>112.78800200000001</v>
      </c>
      <c r="F197" s="37">
        <v>59.313876999999998</v>
      </c>
      <c r="G197" s="24">
        <v>1940.23999</v>
      </c>
      <c r="H197" s="3">
        <v>0.26</v>
      </c>
      <c r="I197" s="51">
        <f t="shared" si="51"/>
        <v>-0.23076919094778292</v>
      </c>
      <c r="J197" s="51">
        <f t="shared" si="39"/>
        <v>2.3898506606785386E-3</v>
      </c>
      <c r="K197" s="51">
        <f t="shared" si="40"/>
        <v>-0.10358963594231474</v>
      </c>
      <c r="L197" s="51">
        <f t="shared" si="41"/>
        <v>4.77399716554332E-2</v>
      </c>
      <c r="M197" s="51">
        <f t="shared" si="42"/>
        <v>-3.0182988559781521E-3</v>
      </c>
      <c r="N197" s="51">
        <f t="shared" si="43"/>
        <v>-5.073532197294639E-2</v>
      </c>
      <c r="O197" s="51">
        <f t="shared" si="48"/>
        <v>2.1666666666666666E-4</v>
      </c>
      <c r="P197" s="51">
        <f t="shared" si="49"/>
        <v>-0.23098585761444959</v>
      </c>
      <c r="Q197" s="51">
        <f t="shared" si="50"/>
        <v>2.1731839940118719E-3</v>
      </c>
      <c r="R197" s="51">
        <f t="shared" si="44"/>
        <v>-0.10380630260898141</v>
      </c>
      <c r="S197" s="51">
        <f t="shared" si="45"/>
        <v>4.7523304988766536E-2</v>
      </c>
      <c r="T197" s="51">
        <f t="shared" si="46"/>
        <v>-3.2349655226448187E-3</v>
      </c>
      <c r="U197" s="51">
        <f t="shared" si="47"/>
        <v>-5.0951988639613054E-2</v>
      </c>
    </row>
    <row r="198" spans="1:21" x14ac:dyDescent="0.45">
      <c r="A198" s="23">
        <v>42401</v>
      </c>
      <c r="B198" s="37">
        <v>52.715290000000003</v>
      </c>
      <c r="C198" s="37">
        <v>143.19027700000001</v>
      </c>
      <c r="D198" s="37">
        <v>142.21594200000001</v>
      </c>
      <c r="E198" s="37">
        <v>106.783226</v>
      </c>
      <c r="F198" s="37">
        <v>58.912151000000001</v>
      </c>
      <c r="G198" s="24">
        <v>1932.2299800000001</v>
      </c>
      <c r="H198" s="3">
        <v>0.31</v>
      </c>
      <c r="I198" s="51">
        <f t="shared" si="51"/>
        <v>4.3425418839525776E-2</v>
      </c>
      <c r="J198" s="51">
        <f t="shared" ref="J198:J232" si="52">C198/C197-1</f>
        <v>3.8874033948413711E-2</v>
      </c>
      <c r="K198" s="51">
        <f t="shared" ref="K198:K232" si="53">D198/D197-1</f>
        <v>-7.4461718434174817E-2</v>
      </c>
      <c r="L198" s="51">
        <f t="shared" ref="L198:L232" si="54">E198/E197-1</f>
        <v>-5.3239492619082007E-2</v>
      </c>
      <c r="M198" s="51">
        <f t="shared" ref="M198:M232" si="55">F198/F197-1</f>
        <v>-6.7728838565045413E-3</v>
      </c>
      <c r="N198" s="51">
        <f t="shared" ref="N198:N232" si="56">G198/G197-1</f>
        <v>-4.1283604302990717E-3</v>
      </c>
      <c r="O198" s="51">
        <f t="shared" si="48"/>
        <v>2.5833333333333334E-4</v>
      </c>
      <c r="P198" s="51">
        <f t="shared" si="49"/>
        <v>4.3167085506192443E-2</v>
      </c>
      <c r="Q198" s="51">
        <f t="shared" si="50"/>
        <v>3.8615700615080378E-2</v>
      </c>
      <c r="R198" s="51">
        <f t="shared" ref="R198:R232" si="57">K198-$O198</f>
        <v>-7.472005176750815E-2</v>
      </c>
      <c r="S198" s="51">
        <f t="shared" ref="S198:S232" si="58">L198-$O198</f>
        <v>-5.349782595241534E-2</v>
      </c>
      <c r="T198" s="51">
        <f t="shared" ref="T198:T232" si="59">M198-$O198</f>
        <v>-7.0312171898378748E-3</v>
      </c>
      <c r="U198" s="51">
        <f t="shared" ref="U198:U232" si="60">N198-$O198</f>
        <v>-4.3866937636324052E-3</v>
      </c>
    </row>
    <row r="199" spans="1:21" x14ac:dyDescent="0.45">
      <c r="A199" s="23">
        <v>42430</v>
      </c>
      <c r="B199" s="37">
        <v>58.235317000000002</v>
      </c>
      <c r="C199" s="37">
        <v>153.198105</v>
      </c>
      <c r="D199" s="37">
        <v>149.95022599999999</v>
      </c>
      <c r="E199" s="37">
        <v>115.386848</v>
      </c>
      <c r="F199" s="37">
        <v>58.797356000000001</v>
      </c>
      <c r="G199" s="24">
        <v>2059.73999</v>
      </c>
      <c r="H199" s="3">
        <v>0.28999999999999998</v>
      </c>
      <c r="I199" s="51">
        <f t="shared" si="51"/>
        <v>0.10471396439249414</v>
      </c>
      <c r="J199" s="51">
        <f t="shared" si="52"/>
        <v>6.9891812556518662E-2</v>
      </c>
      <c r="K199" s="51">
        <f t="shared" si="53"/>
        <v>5.4384085857266173E-2</v>
      </c>
      <c r="L199" s="51">
        <f t="shared" si="54"/>
        <v>8.0570912888509261E-2</v>
      </c>
      <c r="M199" s="51">
        <f t="shared" si="55"/>
        <v>-1.9485793346775138E-3</v>
      </c>
      <c r="N199" s="51">
        <f t="shared" si="56"/>
        <v>6.5991114577365062E-2</v>
      </c>
      <c r="O199" s="51">
        <f t="shared" ref="O199:O232" si="61">H199/100/12</f>
        <v>2.4166666666666664E-4</v>
      </c>
      <c r="P199" s="51">
        <f t="shared" ref="P199:P232" si="62">I199-$O199</f>
        <v>0.10447229772582747</v>
      </c>
      <c r="Q199" s="51">
        <f t="shared" ref="Q199:Q232" si="63">J199-$O199</f>
        <v>6.9650145889851994E-2</v>
      </c>
      <c r="R199" s="51">
        <f t="shared" si="57"/>
        <v>5.4142419190599506E-2</v>
      </c>
      <c r="S199" s="51">
        <f t="shared" si="58"/>
        <v>8.0329246221842593E-2</v>
      </c>
      <c r="T199" s="51">
        <f t="shared" si="59"/>
        <v>-2.1902460013441803E-3</v>
      </c>
      <c r="U199" s="51">
        <f t="shared" si="60"/>
        <v>6.5749447910698394E-2</v>
      </c>
    </row>
    <row r="200" spans="1:21" x14ac:dyDescent="0.45">
      <c r="A200" s="23">
        <v>42461</v>
      </c>
      <c r="B200" s="37">
        <v>62.057589999999998</v>
      </c>
      <c r="C200" s="37">
        <v>153.887619</v>
      </c>
      <c r="D200" s="37">
        <v>156.76095599999999</v>
      </c>
      <c r="E200" s="37">
        <v>116.130501</v>
      </c>
      <c r="F200" s="37">
        <v>56.522705000000002</v>
      </c>
      <c r="G200" s="24">
        <v>2065.3000489999999</v>
      </c>
      <c r="H200" s="3">
        <v>0.23</v>
      </c>
      <c r="I200" s="51">
        <f t="shared" ref="I200:I231" si="64">B200/B199-1</f>
        <v>6.5634965119190314E-2</v>
      </c>
      <c r="J200" s="51">
        <f t="shared" si="52"/>
        <v>4.5007997977519754E-3</v>
      </c>
      <c r="K200" s="51">
        <f t="shared" si="53"/>
        <v>4.5419938213364208E-2</v>
      </c>
      <c r="L200" s="51">
        <f t="shared" si="54"/>
        <v>6.4448679627682193E-3</v>
      </c>
      <c r="M200" s="51">
        <f t="shared" si="55"/>
        <v>-3.868628038308386E-2</v>
      </c>
      <c r="N200" s="51">
        <f t="shared" si="56"/>
        <v>2.6993984808731941E-3</v>
      </c>
      <c r="O200" s="51">
        <f t="shared" si="61"/>
        <v>1.9166666666666667E-4</v>
      </c>
      <c r="P200" s="51">
        <f t="shared" si="62"/>
        <v>6.5443298452523641E-2</v>
      </c>
      <c r="Q200" s="51">
        <f t="shared" si="63"/>
        <v>4.309133131085309E-3</v>
      </c>
      <c r="R200" s="51">
        <f t="shared" si="57"/>
        <v>4.5228271546697542E-2</v>
      </c>
      <c r="S200" s="51">
        <f t="shared" si="58"/>
        <v>6.2532012961015529E-3</v>
      </c>
      <c r="T200" s="51">
        <f t="shared" si="59"/>
        <v>-3.8877947049750526E-2</v>
      </c>
      <c r="U200" s="51">
        <f t="shared" si="60"/>
        <v>2.5077318142065273E-3</v>
      </c>
    </row>
    <row r="201" spans="1:21" x14ac:dyDescent="0.45">
      <c r="A201" s="23">
        <v>42491</v>
      </c>
      <c r="B201" s="37">
        <v>62.672558000000002</v>
      </c>
      <c r="C201" s="37">
        <v>154.75187700000001</v>
      </c>
      <c r="D201" s="37">
        <v>152.33831799999999</v>
      </c>
      <c r="E201" s="37">
        <v>112.063316</v>
      </c>
      <c r="F201" s="37">
        <v>52.955275999999998</v>
      </c>
      <c r="G201" s="24">
        <v>2096.9499510000001</v>
      </c>
      <c r="H201" s="3">
        <v>0.27</v>
      </c>
      <c r="I201" s="51">
        <f t="shared" si="64"/>
        <v>9.9096339384110443E-3</v>
      </c>
      <c r="J201" s="51">
        <f t="shared" si="52"/>
        <v>5.6161633120075383E-3</v>
      </c>
      <c r="K201" s="51">
        <f t="shared" si="53"/>
        <v>-2.8212624577257706E-2</v>
      </c>
      <c r="L201" s="51">
        <f t="shared" si="54"/>
        <v>-3.5022538996882457E-2</v>
      </c>
      <c r="M201" s="51">
        <f t="shared" si="55"/>
        <v>-6.3114973000673036E-2</v>
      </c>
      <c r="N201" s="51">
        <f t="shared" si="56"/>
        <v>1.5324602357572603E-2</v>
      </c>
      <c r="O201" s="51">
        <f t="shared" si="61"/>
        <v>2.2500000000000002E-4</v>
      </c>
      <c r="P201" s="51">
        <f t="shared" si="62"/>
        <v>9.6846339384110448E-3</v>
      </c>
      <c r="Q201" s="51">
        <f t="shared" si="63"/>
        <v>5.3911633120075379E-3</v>
      </c>
      <c r="R201" s="51">
        <f t="shared" si="57"/>
        <v>-2.8437624577257705E-2</v>
      </c>
      <c r="S201" s="51">
        <f t="shared" si="58"/>
        <v>-3.524753899688246E-2</v>
      </c>
      <c r="T201" s="51">
        <f t="shared" si="59"/>
        <v>-6.3339973000673039E-2</v>
      </c>
      <c r="U201" s="51">
        <f t="shared" si="60"/>
        <v>1.5099602357572604E-2</v>
      </c>
    </row>
    <row r="202" spans="1:21" x14ac:dyDescent="0.45">
      <c r="A202" s="23">
        <v>42522</v>
      </c>
      <c r="B202" s="37">
        <v>57.907302999999999</v>
      </c>
      <c r="C202" s="37">
        <v>162.07579000000001</v>
      </c>
      <c r="D202" s="37">
        <v>142.508194</v>
      </c>
      <c r="E202" s="37">
        <v>110.484177</v>
      </c>
      <c r="F202" s="37">
        <v>52.936100000000003</v>
      </c>
      <c r="G202" s="24">
        <v>2098.860107</v>
      </c>
      <c r="H202" s="3">
        <v>0.27</v>
      </c>
      <c r="I202" s="51">
        <f t="shared" si="64"/>
        <v>-7.6034155172029272E-2</v>
      </c>
      <c r="J202" s="51">
        <f t="shared" si="52"/>
        <v>4.7326812068327895E-2</v>
      </c>
      <c r="K202" s="51">
        <f t="shared" si="53"/>
        <v>-6.4528242986114481E-2</v>
      </c>
      <c r="L202" s="51">
        <f t="shared" si="54"/>
        <v>-1.4091489136373592E-2</v>
      </c>
      <c r="M202" s="51">
        <f t="shared" si="55"/>
        <v>-3.6211689275289505E-4</v>
      </c>
      <c r="N202" s="51">
        <f t="shared" si="56"/>
        <v>9.1092112097812539E-4</v>
      </c>
      <c r="O202" s="51">
        <f t="shared" si="61"/>
        <v>2.2500000000000002E-4</v>
      </c>
      <c r="P202" s="51">
        <f t="shared" si="62"/>
        <v>-7.6259155172029275E-2</v>
      </c>
      <c r="Q202" s="51">
        <f t="shared" si="63"/>
        <v>4.7101812068327892E-2</v>
      </c>
      <c r="R202" s="51">
        <f t="shared" si="57"/>
        <v>-6.4753242986114484E-2</v>
      </c>
      <c r="S202" s="51">
        <f t="shared" si="58"/>
        <v>-1.4316489136373591E-2</v>
      </c>
      <c r="T202" s="51">
        <f t="shared" si="59"/>
        <v>-5.871168927528951E-4</v>
      </c>
      <c r="U202" s="51">
        <f t="shared" si="60"/>
        <v>6.8592112097812534E-4</v>
      </c>
    </row>
    <row r="203" spans="1:21" x14ac:dyDescent="0.45">
      <c r="A203" s="23">
        <v>42552</v>
      </c>
      <c r="B203" s="37">
        <v>61.742832</v>
      </c>
      <c r="C203" s="37">
        <v>165.07444799999999</v>
      </c>
      <c r="D203" s="37">
        <v>152.32012900000001</v>
      </c>
      <c r="E203" s="37">
        <v>108.80847199999999</v>
      </c>
      <c r="F203" s="37">
        <v>53.379280000000001</v>
      </c>
      <c r="G203" s="24">
        <v>2173.6000979999999</v>
      </c>
      <c r="H203" s="3">
        <v>0.3</v>
      </c>
      <c r="I203" s="51">
        <f t="shared" si="64"/>
        <v>6.6235669791079754E-2</v>
      </c>
      <c r="J203" s="51">
        <f t="shared" si="52"/>
        <v>1.8501578798412632E-2</v>
      </c>
      <c r="K203" s="51">
        <f t="shared" si="53"/>
        <v>6.8851725115539608E-2</v>
      </c>
      <c r="L203" s="51">
        <f t="shared" si="54"/>
        <v>-1.5166922952234208E-2</v>
      </c>
      <c r="M203" s="51">
        <f t="shared" si="55"/>
        <v>8.3719805576911721E-3</v>
      </c>
      <c r="N203" s="51">
        <f t="shared" si="56"/>
        <v>3.5609801125254359E-2</v>
      </c>
      <c r="O203" s="51">
        <f t="shared" si="61"/>
        <v>2.5000000000000001E-4</v>
      </c>
      <c r="P203" s="51">
        <f t="shared" si="62"/>
        <v>6.5985669791079754E-2</v>
      </c>
      <c r="Q203" s="51">
        <f t="shared" si="63"/>
        <v>1.8251578798412632E-2</v>
      </c>
      <c r="R203" s="51">
        <f t="shared" si="57"/>
        <v>6.8601725115539608E-2</v>
      </c>
      <c r="S203" s="51">
        <f t="shared" si="58"/>
        <v>-1.5416922952234208E-2</v>
      </c>
      <c r="T203" s="51">
        <f t="shared" si="59"/>
        <v>8.1219805576911719E-3</v>
      </c>
      <c r="U203" s="51">
        <f t="shared" si="60"/>
        <v>3.5359801125254359E-2</v>
      </c>
    </row>
    <row r="204" spans="1:21" x14ac:dyDescent="0.45">
      <c r="A204" s="23">
        <v>42583</v>
      </c>
      <c r="B204" s="37">
        <v>62.815627999999997</v>
      </c>
      <c r="C204" s="37">
        <v>165.88891599999999</v>
      </c>
      <c r="D204" s="37">
        <v>162.53491199999999</v>
      </c>
      <c r="E204" s="37">
        <v>106.968025</v>
      </c>
      <c r="F204" s="37">
        <v>55.437508000000001</v>
      </c>
      <c r="G204" s="24">
        <v>2170.9499510000001</v>
      </c>
      <c r="H204" s="3">
        <v>0.3</v>
      </c>
      <c r="I204" s="51">
        <f t="shared" si="64"/>
        <v>1.7375231508655054E-2</v>
      </c>
      <c r="J204" s="51">
        <f t="shared" si="52"/>
        <v>4.9339435016617639E-3</v>
      </c>
      <c r="K204" s="51">
        <f t="shared" si="53"/>
        <v>6.7061281178405485E-2</v>
      </c>
      <c r="L204" s="51">
        <f t="shared" si="54"/>
        <v>-1.6914556065082853E-2</v>
      </c>
      <c r="M204" s="51">
        <f t="shared" si="55"/>
        <v>3.8558556803313992E-2</v>
      </c>
      <c r="N204" s="51">
        <f t="shared" si="56"/>
        <v>-1.2192431360480427E-3</v>
      </c>
      <c r="O204" s="51">
        <f t="shared" si="61"/>
        <v>2.5000000000000001E-4</v>
      </c>
      <c r="P204" s="51">
        <f t="shared" si="62"/>
        <v>1.7125231508655053E-2</v>
      </c>
      <c r="Q204" s="51">
        <f t="shared" si="63"/>
        <v>4.6839435016617637E-3</v>
      </c>
      <c r="R204" s="51">
        <f t="shared" si="57"/>
        <v>6.6811281178405485E-2</v>
      </c>
      <c r="S204" s="51">
        <f t="shared" si="58"/>
        <v>-1.7164556065082853E-2</v>
      </c>
      <c r="T204" s="51">
        <f t="shared" si="59"/>
        <v>3.8308556803313992E-2</v>
      </c>
      <c r="U204" s="51">
        <f t="shared" si="60"/>
        <v>-1.4692431360480427E-3</v>
      </c>
    </row>
    <row r="205" spans="1:21" x14ac:dyDescent="0.45">
      <c r="A205" s="23">
        <v>42614</v>
      </c>
      <c r="B205" s="37">
        <v>61.340533999999998</v>
      </c>
      <c r="C205" s="37">
        <v>164.11940000000001</v>
      </c>
      <c r="D205" s="37">
        <v>155.28448499999999</v>
      </c>
      <c r="E205" s="37">
        <v>107.51973</v>
      </c>
      <c r="F205" s="37">
        <v>50.638187000000002</v>
      </c>
      <c r="G205" s="24">
        <v>2168.2700199999999</v>
      </c>
      <c r="H205" s="3">
        <v>0.28999999999999998</v>
      </c>
      <c r="I205" s="51">
        <f t="shared" si="64"/>
        <v>-2.3482914156330637E-2</v>
      </c>
      <c r="J205" s="51">
        <f t="shared" si="52"/>
        <v>-1.0666873005547806E-2</v>
      </c>
      <c r="K205" s="51">
        <f t="shared" si="53"/>
        <v>-4.4608428495657604E-2</v>
      </c>
      <c r="L205" s="51">
        <f t="shared" si="54"/>
        <v>5.1576627688507681E-3</v>
      </c>
      <c r="M205" s="51">
        <f t="shared" si="55"/>
        <v>-8.6571730460900165E-2</v>
      </c>
      <c r="N205" s="51">
        <f t="shared" si="56"/>
        <v>-1.2344508443253854E-3</v>
      </c>
      <c r="O205" s="51">
        <f t="shared" si="61"/>
        <v>2.4166666666666664E-4</v>
      </c>
      <c r="P205" s="51">
        <f t="shared" si="62"/>
        <v>-2.3724580822997304E-2</v>
      </c>
      <c r="Q205" s="51">
        <f t="shared" si="63"/>
        <v>-1.0908539672214472E-2</v>
      </c>
      <c r="R205" s="51">
        <f t="shared" si="57"/>
        <v>-4.4850095162324272E-2</v>
      </c>
      <c r="S205" s="51">
        <f t="shared" si="58"/>
        <v>4.9159961021841012E-3</v>
      </c>
      <c r="T205" s="51">
        <f t="shared" si="59"/>
        <v>-8.6813397127566833E-2</v>
      </c>
      <c r="U205" s="51">
        <f t="shared" si="60"/>
        <v>-1.4761175109920522E-3</v>
      </c>
    </row>
    <row r="206" spans="1:21" x14ac:dyDescent="0.45">
      <c r="A206" s="23">
        <v>42644</v>
      </c>
      <c r="B206" s="37">
        <v>63.620209000000003</v>
      </c>
      <c r="C206" s="37">
        <v>153.94052099999999</v>
      </c>
      <c r="D206" s="37">
        <v>171.624619</v>
      </c>
      <c r="E206" s="37">
        <v>104.919327</v>
      </c>
      <c r="F206" s="37">
        <v>48.529544999999999</v>
      </c>
      <c r="G206" s="24">
        <v>2126.1499020000001</v>
      </c>
      <c r="H206" s="3">
        <v>0.33</v>
      </c>
      <c r="I206" s="51">
        <f t="shared" si="64"/>
        <v>3.7164250966579493E-2</v>
      </c>
      <c r="J206" s="51">
        <f t="shared" si="52"/>
        <v>-6.2021180920720065E-2</v>
      </c>
      <c r="K206" s="51">
        <f t="shared" si="53"/>
        <v>0.10522708691727956</v>
      </c>
      <c r="L206" s="51">
        <f t="shared" si="54"/>
        <v>-2.4185356492245624E-2</v>
      </c>
      <c r="M206" s="51">
        <f t="shared" si="55"/>
        <v>-4.1641340753372558E-2</v>
      </c>
      <c r="N206" s="51">
        <f t="shared" si="56"/>
        <v>-1.9425679279557517E-2</v>
      </c>
      <c r="O206" s="51">
        <f t="shared" si="61"/>
        <v>2.7500000000000002E-4</v>
      </c>
      <c r="P206" s="51">
        <f t="shared" si="62"/>
        <v>3.6889250966579495E-2</v>
      </c>
      <c r="Q206" s="51">
        <f t="shared" si="63"/>
        <v>-6.2296180920720062E-2</v>
      </c>
      <c r="R206" s="51">
        <f t="shared" si="57"/>
        <v>0.10495208691727956</v>
      </c>
      <c r="S206" s="51">
        <f t="shared" si="58"/>
        <v>-2.4460356492245625E-2</v>
      </c>
      <c r="T206" s="51">
        <f t="shared" si="59"/>
        <v>-4.1916340753372555E-2</v>
      </c>
      <c r="U206" s="51">
        <f t="shared" si="60"/>
        <v>-1.9700679279557518E-2</v>
      </c>
    </row>
    <row r="207" spans="1:21" x14ac:dyDescent="0.45">
      <c r="A207" s="23">
        <v>42675</v>
      </c>
      <c r="B207" s="37">
        <v>69.350555</v>
      </c>
      <c r="C207" s="37">
        <v>159.937973</v>
      </c>
      <c r="D207" s="37">
        <v>211.151062</v>
      </c>
      <c r="E207" s="37">
        <v>111.163971</v>
      </c>
      <c r="F207" s="37">
        <v>48.423167999999997</v>
      </c>
      <c r="G207" s="24">
        <v>2198.8100589999999</v>
      </c>
      <c r="H207" s="3">
        <v>0.45</v>
      </c>
      <c r="I207" s="51">
        <f t="shared" si="64"/>
        <v>9.0071159621622598E-2</v>
      </c>
      <c r="J207" s="51">
        <f t="shared" si="52"/>
        <v>3.8959540743661814E-2</v>
      </c>
      <c r="K207" s="51">
        <f t="shared" si="53"/>
        <v>0.23030753530762382</v>
      </c>
      <c r="L207" s="51">
        <f t="shared" si="54"/>
        <v>5.9518528936046255E-2</v>
      </c>
      <c r="M207" s="51">
        <f t="shared" si="55"/>
        <v>-2.1920048910412104E-3</v>
      </c>
      <c r="N207" s="51">
        <f t="shared" si="56"/>
        <v>3.4174522187570444E-2</v>
      </c>
      <c r="O207" s="51">
        <f t="shared" si="61"/>
        <v>3.7500000000000006E-4</v>
      </c>
      <c r="P207" s="51">
        <f t="shared" si="62"/>
        <v>8.9696159621622598E-2</v>
      </c>
      <c r="Q207" s="51">
        <f t="shared" si="63"/>
        <v>3.8584540743661813E-2</v>
      </c>
      <c r="R207" s="51">
        <f t="shared" si="57"/>
        <v>0.22993253530762384</v>
      </c>
      <c r="S207" s="51">
        <f t="shared" si="58"/>
        <v>5.9143528936046255E-2</v>
      </c>
      <c r="T207" s="51">
        <f t="shared" si="59"/>
        <v>-2.5670048910412103E-3</v>
      </c>
      <c r="U207" s="51">
        <f t="shared" si="60"/>
        <v>3.3799522187570444E-2</v>
      </c>
    </row>
    <row r="208" spans="1:21" x14ac:dyDescent="0.45">
      <c r="A208" s="23">
        <v>42705</v>
      </c>
      <c r="B208" s="37">
        <v>71.314407000000003</v>
      </c>
      <c r="C208" s="37">
        <v>167.289841</v>
      </c>
      <c r="D208" s="37">
        <v>231.27748099999999</v>
      </c>
      <c r="E208" s="37">
        <v>114.32965900000001</v>
      </c>
      <c r="F208" s="37">
        <v>50.018894000000003</v>
      </c>
      <c r="G208" s="24">
        <v>2238.830078</v>
      </c>
      <c r="H208" s="3">
        <v>0.51</v>
      </c>
      <c r="I208" s="51">
        <f t="shared" si="64"/>
        <v>2.8317754630802883E-2</v>
      </c>
      <c r="J208" s="51">
        <f t="shared" si="52"/>
        <v>4.5966994967480357E-2</v>
      </c>
      <c r="K208" s="51">
        <f t="shared" si="53"/>
        <v>9.5317630938555276E-2</v>
      </c>
      <c r="L208" s="51">
        <f t="shared" si="54"/>
        <v>2.8477644074085928E-2</v>
      </c>
      <c r="M208" s="51">
        <f t="shared" si="55"/>
        <v>3.2953771219594863E-2</v>
      </c>
      <c r="N208" s="51">
        <f t="shared" si="56"/>
        <v>1.8200762196895148E-2</v>
      </c>
      <c r="O208" s="51">
        <f t="shared" si="61"/>
        <v>4.2500000000000003E-4</v>
      </c>
      <c r="P208" s="51">
        <f t="shared" si="62"/>
        <v>2.7892754630802881E-2</v>
      </c>
      <c r="Q208" s="51">
        <f t="shared" si="63"/>
        <v>4.5541994967480355E-2</v>
      </c>
      <c r="R208" s="51">
        <f t="shared" si="57"/>
        <v>9.4892630938555281E-2</v>
      </c>
      <c r="S208" s="51">
        <f t="shared" si="58"/>
        <v>2.8052644074085926E-2</v>
      </c>
      <c r="T208" s="51">
        <f t="shared" si="59"/>
        <v>3.2528771219594861E-2</v>
      </c>
      <c r="U208" s="51">
        <f t="shared" si="60"/>
        <v>1.7775762196895147E-2</v>
      </c>
    </row>
    <row r="209" spans="1:21" x14ac:dyDescent="0.45">
      <c r="A209" s="23">
        <v>42736</v>
      </c>
      <c r="B209" s="37">
        <v>73.528525999999999</v>
      </c>
      <c r="C209" s="37">
        <v>163.850143</v>
      </c>
      <c r="D209" s="37">
        <v>221.493256</v>
      </c>
      <c r="E209" s="37">
        <v>115.128075</v>
      </c>
      <c r="F209" s="37">
        <v>51.344665999999997</v>
      </c>
      <c r="G209" s="37">
        <v>2278.8701169999999</v>
      </c>
      <c r="H209" s="37">
        <v>0.51</v>
      </c>
      <c r="I209" s="51">
        <f t="shared" si="64"/>
        <v>3.1047288944013651E-2</v>
      </c>
      <c r="J209" s="51">
        <f t="shared" si="52"/>
        <v>-2.056130832236247E-2</v>
      </c>
      <c r="K209" s="51">
        <f t="shared" si="53"/>
        <v>-4.2305134757153473E-2</v>
      </c>
      <c r="L209" s="51">
        <f t="shared" si="54"/>
        <v>6.9834547481681941E-3</v>
      </c>
      <c r="M209" s="51">
        <f t="shared" si="55"/>
        <v>2.6505424130329525E-2</v>
      </c>
      <c r="N209" s="51">
        <f t="shared" si="56"/>
        <v>1.7884358171464498E-2</v>
      </c>
      <c r="O209" s="51">
        <f t="shared" si="61"/>
        <v>4.2500000000000003E-4</v>
      </c>
      <c r="P209" s="51">
        <f t="shared" si="62"/>
        <v>3.0622288944013649E-2</v>
      </c>
      <c r="Q209" s="51">
        <f t="shared" si="63"/>
        <v>-2.0986308322362472E-2</v>
      </c>
      <c r="R209" s="51">
        <f t="shared" si="57"/>
        <v>-4.2730134757153475E-2</v>
      </c>
      <c r="S209" s="51">
        <f t="shared" si="58"/>
        <v>6.5584547481681941E-3</v>
      </c>
      <c r="T209" s="51">
        <f t="shared" si="59"/>
        <v>2.6080424130329523E-2</v>
      </c>
      <c r="U209" s="51">
        <f t="shared" si="60"/>
        <v>1.7459358171464497E-2</v>
      </c>
    </row>
    <row r="210" spans="1:21" x14ac:dyDescent="0.45">
      <c r="A210" s="23">
        <v>42767</v>
      </c>
      <c r="B210" s="37">
        <v>77.399840999999995</v>
      </c>
      <c r="C210" s="37">
        <v>174.656631</v>
      </c>
      <c r="D210" s="37">
        <v>239.593628</v>
      </c>
      <c r="E210" s="37">
        <v>119.89962800000001</v>
      </c>
      <c r="F210" s="37">
        <v>55.479416000000001</v>
      </c>
      <c r="G210" s="37">
        <v>2363.639893</v>
      </c>
      <c r="H210" s="37">
        <v>0.52</v>
      </c>
      <c r="I210" s="51">
        <f t="shared" si="64"/>
        <v>5.2650518249202971E-2</v>
      </c>
      <c r="J210" s="51">
        <f t="shared" si="52"/>
        <v>6.5953485313711369E-2</v>
      </c>
      <c r="K210" s="51">
        <f t="shared" si="53"/>
        <v>8.1719743196154049E-2</v>
      </c>
      <c r="L210" s="51">
        <f t="shared" si="54"/>
        <v>4.1445607424601016E-2</v>
      </c>
      <c r="M210" s="51">
        <f t="shared" si="55"/>
        <v>8.052929977185963E-2</v>
      </c>
      <c r="N210" s="51">
        <f t="shared" si="56"/>
        <v>3.7198160337279074E-2</v>
      </c>
      <c r="O210" s="51">
        <f t="shared" si="61"/>
        <v>4.3333333333333331E-4</v>
      </c>
      <c r="P210" s="51">
        <f t="shared" si="62"/>
        <v>5.2217184915869637E-2</v>
      </c>
      <c r="Q210" s="51">
        <f t="shared" si="63"/>
        <v>6.5520151980378041E-2</v>
      </c>
      <c r="R210" s="51">
        <f t="shared" si="57"/>
        <v>8.1286409862820722E-2</v>
      </c>
      <c r="S210" s="51">
        <f t="shared" si="58"/>
        <v>4.1012274091267682E-2</v>
      </c>
      <c r="T210" s="51">
        <f t="shared" si="59"/>
        <v>8.0095966438526303E-2</v>
      </c>
      <c r="U210" s="51">
        <f t="shared" si="60"/>
        <v>3.6764827003945739E-2</v>
      </c>
    </row>
    <row r="211" spans="1:21" x14ac:dyDescent="0.45">
      <c r="A211" s="23">
        <v>42795</v>
      </c>
      <c r="B211" s="37">
        <v>76.481407000000004</v>
      </c>
      <c r="C211" s="37">
        <v>180.49195900000001</v>
      </c>
      <c r="D211" s="37">
        <v>222.45953399999999</v>
      </c>
      <c r="E211" s="37">
        <v>122.636681</v>
      </c>
      <c r="F211" s="37">
        <v>54.091464999999999</v>
      </c>
      <c r="G211" s="37">
        <v>2362.719971</v>
      </c>
      <c r="H211" s="37">
        <v>0.74</v>
      </c>
      <c r="I211" s="51">
        <f t="shared" si="64"/>
        <v>-1.1866096727511266E-2</v>
      </c>
      <c r="J211" s="51">
        <f t="shared" si="52"/>
        <v>3.3410286037178771E-2</v>
      </c>
      <c r="K211" s="51">
        <f t="shared" si="53"/>
        <v>-7.1513145583320781E-2</v>
      </c>
      <c r="L211" s="51">
        <f t="shared" si="54"/>
        <v>2.2827868990552558E-2</v>
      </c>
      <c r="M211" s="51">
        <f t="shared" si="55"/>
        <v>-2.5017404653286168E-2</v>
      </c>
      <c r="N211" s="51">
        <f t="shared" si="56"/>
        <v>-3.8919718808450021E-4</v>
      </c>
      <c r="O211" s="51">
        <f t="shared" si="61"/>
        <v>6.1666666666666673E-4</v>
      </c>
      <c r="P211" s="51">
        <f t="shared" si="62"/>
        <v>-1.2482763394177933E-2</v>
      </c>
      <c r="Q211" s="51">
        <f t="shared" si="63"/>
        <v>3.2793619370512103E-2</v>
      </c>
      <c r="R211" s="51">
        <f t="shared" si="57"/>
        <v>-7.2129812249987449E-2</v>
      </c>
      <c r="S211" s="51">
        <f t="shared" si="58"/>
        <v>2.221120232388589E-2</v>
      </c>
      <c r="T211" s="51">
        <f t="shared" si="59"/>
        <v>-2.5634071319952836E-2</v>
      </c>
      <c r="U211" s="51">
        <f t="shared" si="60"/>
        <v>-1.0058638547511671E-3</v>
      </c>
    </row>
    <row r="212" spans="1:21" x14ac:dyDescent="0.45">
      <c r="A212" s="23">
        <v>42826</v>
      </c>
      <c r="B212" s="37">
        <v>76.616759999999999</v>
      </c>
      <c r="C212" s="37">
        <v>184.73706100000001</v>
      </c>
      <c r="D212" s="37">
        <v>216.72663900000001</v>
      </c>
      <c r="E212" s="37">
        <v>132.401443</v>
      </c>
      <c r="F212" s="37">
        <v>53.948444000000002</v>
      </c>
      <c r="G212" s="37">
        <v>2384.1999510000001</v>
      </c>
      <c r="H212" s="37">
        <v>0.8</v>
      </c>
      <c r="I212" s="51">
        <f t="shared" si="64"/>
        <v>1.7697503917519786E-3</v>
      </c>
      <c r="J212" s="51">
        <f t="shared" si="52"/>
        <v>2.3519618400285713E-2</v>
      </c>
      <c r="K212" s="51">
        <f t="shared" si="53"/>
        <v>-2.5770507098158313E-2</v>
      </c>
      <c r="L212" s="51">
        <f t="shared" si="54"/>
        <v>7.9623501878691716E-2</v>
      </c>
      <c r="M212" s="51">
        <f t="shared" si="55"/>
        <v>-2.6440585404738925E-3</v>
      </c>
      <c r="N212" s="51">
        <f t="shared" si="56"/>
        <v>9.0912085493182193E-3</v>
      </c>
      <c r="O212" s="51">
        <f t="shared" si="61"/>
        <v>6.6666666666666664E-4</v>
      </c>
      <c r="P212" s="51">
        <f t="shared" si="62"/>
        <v>1.103083725085312E-3</v>
      </c>
      <c r="Q212" s="51">
        <f t="shared" si="63"/>
        <v>2.2852951733619047E-2</v>
      </c>
      <c r="R212" s="51">
        <f t="shared" si="57"/>
        <v>-2.6437173764824979E-2</v>
      </c>
      <c r="S212" s="51">
        <f t="shared" si="58"/>
        <v>7.8956835212025053E-2</v>
      </c>
      <c r="T212" s="51">
        <f t="shared" si="59"/>
        <v>-3.3107252071405591E-3</v>
      </c>
      <c r="U212" s="51">
        <f t="shared" si="60"/>
        <v>8.4245418826515532E-3</v>
      </c>
    </row>
    <row r="213" spans="1:21" x14ac:dyDescent="0.45">
      <c r="A213" s="23">
        <v>42856</v>
      </c>
      <c r="B213" s="37">
        <v>74.688918999999999</v>
      </c>
      <c r="C213" s="37">
        <v>192.887665</v>
      </c>
      <c r="D213" s="37">
        <v>204.58294699999999</v>
      </c>
      <c r="E213" s="37">
        <v>142.771759</v>
      </c>
      <c r="F213" s="37">
        <v>51.592281</v>
      </c>
      <c r="G213" s="37">
        <v>2411.8000489999999</v>
      </c>
      <c r="H213" s="37">
        <v>0.89</v>
      </c>
      <c r="I213" s="51">
        <f t="shared" si="64"/>
        <v>-2.5162131627596951E-2</v>
      </c>
      <c r="J213" s="51">
        <f t="shared" si="52"/>
        <v>4.4120026354646846E-2</v>
      </c>
      <c r="K213" s="51">
        <f t="shared" si="53"/>
        <v>-5.6032299748809411E-2</v>
      </c>
      <c r="L213" s="51">
        <f t="shared" si="54"/>
        <v>7.832479590120478E-2</v>
      </c>
      <c r="M213" s="51">
        <f t="shared" si="55"/>
        <v>-4.3674345825432948E-2</v>
      </c>
      <c r="N213" s="51">
        <f t="shared" si="56"/>
        <v>1.157625139134133E-2</v>
      </c>
      <c r="O213" s="51">
        <f t="shared" si="61"/>
        <v>7.4166666666666662E-4</v>
      </c>
      <c r="P213" s="51">
        <f t="shared" si="62"/>
        <v>-2.5903798294263619E-2</v>
      </c>
      <c r="Q213" s="51">
        <f t="shared" si="63"/>
        <v>4.3378359687980178E-2</v>
      </c>
      <c r="R213" s="51">
        <f t="shared" si="57"/>
        <v>-5.6773966415476079E-2</v>
      </c>
      <c r="S213" s="51">
        <f t="shared" si="58"/>
        <v>7.7583129234538112E-2</v>
      </c>
      <c r="T213" s="51">
        <f t="shared" si="59"/>
        <v>-4.4416012492099616E-2</v>
      </c>
      <c r="U213" s="51">
        <f t="shared" si="60"/>
        <v>1.0834584724674664E-2</v>
      </c>
    </row>
    <row r="214" spans="1:21" x14ac:dyDescent="0.45">
      <c r="A214" s="23">
        <v>42887</v>
      </c>
      <c r="B214" s="37">
        <v>81.775336999999993</v>
      </c>
      <c r="C214" s="37">
        <v>197.569885</v>
      </c>
      <c r="D214" s="37">
        <v>215.61013800000001</v>
      </c>
      <c r="E214" s="37">
        <v>144.91961699999999</v>
      </c>
      <c r="F214" s="37">
        <v>57.443747999999999</v>
      </c>
      <c r="G214" s="37">
        <v>2423.4099120000001</v>
      </c>
      <c r="H214" s="37">
        <v>0.98</v>
      </c>
      <c r="I214" s="51">
        <f t="shared" si="64"/>
        <v>9.4879107836598919E-2</v>
      </c>
      <c r="J214" s="51">
        <f t="shared" si="52"/>
        <v>2.4274336049430634E-2</v>
      </c>
      <c r="K214" s="51">
        <f t="shared" si="53"/>
        <v>5.39008317247478E-2</v>
      </c>
      <c r="L214" s="51">
        <f t="shared" si="54"/>
        <v>1.5043997601794423E-2</v>
      </c>
      <c r="M214" s="51">
        <f t="shared" si="55"/>
        <v>0.11341748972099142</v>
      </c>
      <c r="N214" s="51">
        <f t="shared" si="56"/>
        <v>4.8137750908554544E-3</v>
      </c>
      <c r="O214" s="51">
        <f t="shared" si="61"/>
        <v>8.166666666666666E-4</v>
      </c>
      <c r="P214" s="51">
        <f t="shared" si="62"/>
        <v>9.4062441169932259E-2</v>
      </c>
      <c r="Q214" s="51">
        <f t="shared" si="63"/>
        <v>2.3457669382763967E-2</v>
      </c>
      <c r="R214" s="51">
        <f t="shared" si="57"/>
        <v>5.3084165058081133E-2</v>
      </c>
      <c r="S214" s="51">
        <f t="shared" si="58"/>
        <v>1.4227330935127756E-2</v>
      </c>
      <c r="T214" s="51">
        <f t="shared" si="59"/>
        <v>0.11260082305432476</v>
      </c>
      <c r="U214" s="51">
        <f t="shared" si="60"/>
        <v>3.9971084241887875E-3</v>
      </c>
    </row>
    <row r="215" spans="1:21" x14ac:dyDescent="0.45">
      <c r="A215" s="23">
        <v>42917</v>
      </c>
      <c r="B215" s="37">
        <v>82.736366000000004</v>
      </c>
      <c r="C215" s="37">
        <v>190.908005</v>
      </c>
      <c r="D215" s="37">
        <v>218.94288599999999</v>
      </c>
      <c r="E215" s="37">
        <v>147.71331799999999</v>
      </c>
      <c r="F215" s="37">
        <v>57.688389000000001</v>
      </c>
      <c r="G215" s="37">
        <v>2470.3000489999999</v>
      </c>
      <c r="H215" s="37">
        <v>1.07</v>
      </c>
      <c r="I215" s="51">
        <f t="shared" si="64"/>
        <v>1.1752064072814594E-2</v>
      </c>
      <c r="J215" s="51">
        <f t="shared" si="52"/>
        <v>-3.3719106532860477E-2</v>
      </c>
      <c r="K215" s="51">
        <f t="shared" si="53"/>
        <v>1.545728800563162E-2</v>
      </c>
      <c r="L215" s="51">
        <f t="shared" si="54"/>
        <v>1.9277590279582313E-2</v>
      </c>
      <c r="M215" s="51">
        <f t="shared" si="55"/>
        <v>4.258792445089199E-3</v>
      </c>
      <c r="N215" s="51">
        <f t="shared" si="56"/>
        <v>1.9348826118030571E-2</v>
      </c>
      <c r="O215" s="51">
        <f t="shared" si="61"/>
        <v>8.916666666666668E-4</v>
      </c>
      <c r="P215" s="51">
        <f t="shared" si="62"/>
        <v>1.0860397406147927E-2</v>
      </c>
      <c r="Q215" s="51">
        <f t="shared" si="63"/>
        <v>-3.4610773199527142E-2</v>
      </c>
      <c r="R215" s="51">
        <f t="shared" si="57"/>
        <v>1.4565621338964952E-2</v>
      </c>
      <c r="S215" s="51">
        <f t="shared" si="58"/>
        <v>1.8385923612915647E-2</v>
      </c>
      <c r="T215" s="51">
        <f t="shared" si="59"/>
        <v>3.3671257784225321E-3</v>
      </c>
      <c r="U215" s="51">
        <f t="shared" si="60"/>
        <v>1.8457159451363905E-2</v>
      </c>
    </row>
    <row r="216" spans="1:21" x14ac:dyDescent="0.45">
      <c r="A216" s="23">
        <v>42948</v>
      </c>
      <c r="B216" s="37">
        <v>83.896384999999995</v>
      </c>
      <c r="C216" s="37">
        <v>193.89730800000001</v>
      </c>
      <c r="D216" s="37">
        <v>217.397964</v>
      </c>
      <c r="E216" s="37">
        <v>152.31210300000001</v>
      </c>
      <c r="F216" s="37">
        <v>51.592278</v>
      </c>
      <c r="G216" s="37">
        <v>2471.6499020000001</v>
      </c>
      <c r="H216" s="37">
        <v>1.01</v>
      </c>
      <c r="I216" s="51">
        <f t="shared" si="64"/>
        <v>1.4020666559128259E-2</v>
      </c>
      <c r="J216" s="51">
        <f t="shared" si="52"/>
        <v>1.5658342875669362E-2</v>
      </c>
      <c r="K216" s="51">
        <f t="shared" si="53"/>
        <v>-7.0562785949573881E-3</v>
      </c>
      <c r="L216" s="51">
        <f t="shared" si="54"/>
        <v>3.1133177849271609E-2</v>
      </c>
      <c r="M216" s="51">
        <f t="shared" si="55"/>
        <v>-0.10567310173976263</v>
      </c>
      <c r="N216" s="51">
        <f t="shared" si="56"/>
        <v>5.4643281108557318E-4</v>
      </c>
      <c r="O216" s="51">
        <f t="shared" si="61"/>
        <v>8.4166666666666667E-4</v>
      </c>
      <c r="P216" s="51">
        <f t="shared" si="62"/>
        <v>1.3178999892461593E-2</v>
      </c>
      <c r="Q216" s="51">
        <f t="shared" si="63"/>
        <v>1.4816676209002696E-2</v>
      </c>
      <c r="R216" s="51">
        <f t="shared" si="57"/>
        <v>-7.897945261624054E-3</v>
      </c>
      <c r="S216" s="51">
        <f t="shared" si="58"/>
        <v>3.0291511182604942E-2</v>
      </c>
      <c r="T216" s="51">
        <f t="shared" si="59"/>
        <v>-0.1065147684064293</v>
      </c>
      <c r="U216" s="51">
        <f t="shared" si="60"/>
        <v>-2.9523385558109349E-4</v>
      </c>
    </row>
    <row r="217" spans="1:21" x14ac:dyDescent="0.45">
      <c r="A217" s="23">
        <v>42979</v>
      </c>
      <c r="B217" s="37">
        <v>88.144806000000003</v>
      </c>
      <c r="C217" s="37">
        <v>200.338379</v>
      </c>
      <c r="D217" s="37">
        <v>231.25386</v>
      </c>
      <c r="E217" s="37">
        <v>150.06466699999999</v>
      </c>
      <c r="F217" s="37">
        <v>50.828476000000002</v>
      </c>
      <c r="G217" s="37">
        <v>2519.360107</v>
      </c>
      <c r="H217" s="37">
        <v>1.03</v>
      </c>
      <c r="I217" s="51">
        <f t="shared" si="64"/>
        <v>5.0638904167324972E-2</v>
      </c>
      <c r="J217" s="51">
        <f t="shared" si="52"/>
        <v>3.32189810494945E-2</v>
      </c>
      <c r="K217" s="51">
        <f t="shared" si="53"/>
        <v>6.3735169111335477E-2</v>
      </c>
      <c r="L217" s="51">
        <f t="shared" si="54"/>
        <v>-1.4755465624422648E-2</v>
      </c>
      <c r="M217" s="51">
        <f t="shared" si="55"/>
        <v>-1.4804579863676448E-2</v>
      </c>
      <c r="N217" s="51">
        <f t="shared" si="56"/>
        <v>1.9302978533243698E-2</v>
      </c>
      <c r="O217" s="51">
        <f t="shared" si="61"/>
        <v>8.5833333333333334E-4</v>
      </c>
      <c r="P217" s="51">
        <f t="shared" si="62"/>
        <v>4.9780570833991636E-2</v>
      </c>
      <c r="Q217" s="51">
        <f t="shared" si="63"/>
        <v>3.2360647716161164E-2</v>
      </c>
      <c r="R217" s="51">
        <f t="shared" si="57"/>
        <v>6.2876835778002141E-2</v>
      </c>
      <c r="S217" s="51">
        <f t="shared" si="58"/>
        <v>-1.561379895775598E-2</v>
      </c>
      <c r="T217" s="51">
        <f t="shared" si="59"/>
        <v>-1.5662913197009781E-2</v>
      </c>
      <c r="U217" s="51">
        <f t="shared" si="60"/>
        <v>1.8444645199910365E-2</v>
      </c>
    </row>
    <row r="218" spans="1:21" x14ac:dyDescent="0.45">
      <c r="A218" s="23">
        <v>43009</v>
      </c>
      <c r="B218" s="37">
        <v>93.075294</v>
      </c>
      <c r="C218" s="37">
        <v>219.704117</v>
      </c>
      <c r="D218" s="37">
        <v>236.41145299999999</v>
      </c>
      <c r="E218" s="37">
        <v>159.86273199999999</v>
      </c>
      <c r="F218" s="37">
        <v>53.906619999999997</v>
      </c>
      <c r="G218" s="37">
        <v>2575.26001</v>
      </c>
      <c r="H218" s="37">
        <v>1.07</v>
      </c>
      <c r="I218" s="51">
        <f t="shared" si="64"/>
        <v>5.593622839217538E-2</v>
      </c>
      <c r="J218" s="51">
        <f t="shared" si="52"/>
        <v>9.6665142728343589E-2</v>
      </c>
      <c r="K218" s="51">
        <f t="shared" si="53"/>
        <v>2.2302732590063545E-2</v>
      </c>
      <c r="L218" s="51">
        <f t="shared" si="54"/>
        <v>6.5292284958723856E-2</v>
      </c>
      <c r="M218" s="51">
        <f t="shared" si="55"/>
        <v>6.0559439161622652E-2</v>
      </c>
      <c r="N218" s="51">
        <f t="shared" si="56"/>
        <v>2.218813533034969E-2</v>
      </c>
      <c r="O218" s="51">
        <f t="shared" si="61"/>
        <v>8.916666666666668E-4</v>
      </c>
      <c r="P218" s="51">
        <f t="shared" si="62"/>
        <v>5.5044561725508714E-2</v>
      </c>
      <c r="Q218" s="51">
        <f t="shared" si="63"/>
        <v>9.5773476061676924E-2</v>
      </c>
      <c r="R218" s="51">
        <f t="shared" si="57"/>
        <v>2.141106592339688E-2</v>
      </c>
      <c r="S218" s="51">
        <f t="shared" si="58"/>
        <v>6.4400618292057191E-2</v>
      </c>
      <c r="T218" s="51">
        <f t="shared" si="59"/>
        <v>5.9667772494955987E-2</v>
      </c>
      <c r="U218" s="51">
        <f t="shared" si="60"/>
        <v>2.1296468663683024E-2</v>
      </c>
    </row>
    <row r="219" spans="1:21" x14ac:dyDescent="0.45">
      <c r="A219" s="23">
        <v>43040</v>
      </c>
      <c r="B219" s="37">
        <v>95.576813000000001</v>
      </c>
      <c r="C219" s="37">
        <v>232.064178</v>
      </c>
      <c r="D219" s="37">
        <v>241.44227599999999</v>
      </c>
      <c r="E219" s="37">
        <v>164.70907600000001</v>
      </c>
      <c r="F219" s="37">
        <v>59.22963</v>
      </c>
      <c r="G219" s="37">
        <v>2584.8400879999999</v>
      </c>
      <c r="H219" s="37">
        <v>1.23</v>
      </c>
      <c r="I219" s="51">
        <f t="shared" si="64"/>
        <v>2.687629436872907E-2</v>
      </c>
      <c r="J219" s="51">
        <f t="shared" si="52"/>
        <v>5.6257757791584817E-2</v>
      </c>
      <c r="K219" s="51">
        <f t="shared" si="53"/>
        <v>2.1279946196176791E-2</v>
      </c>
      <c r="L219" s="51">
        <f t="shared" si="54"/>
        <v>3.0315658561371306E-2</v>
      </c>
      <c r="M219" s="51">
        <f t="shared" si="55"/>
        <v>9.8745014990737845E-2</v>
      </c>
      <c r="N219" s="51">
        <f t="shared" si="56"/>
        <v>3.7200430103365711E-3</v>
      </c>
      <c r="O219" s="51">
        <f t="shared" si="61"/>
        <v>1.0250000000000001E-3</v>
      </c>
      <c r="P219" s="51">
        <f t="shared" si="62"/>
        <v>2.5851294368729068E-2</v>
      </c>
      <c r="Q219" s="51">
        <f t="shared" si="63"/>
        <v>5.5232757791584819E-2</v>
      </c>
      <c r="R219" s="51">
        <f t="shared" si="57"/>
        <v>2.0254946196176789E-2</v>
      </c>
      <c r="S219" s="51">
        <f t="shared" si="58"/>
        <v>2.9290658561371304E-2</v>
      </c>
      <c r="T219" s="51">
        <f t="shared" si="59"/>
        <v>9.7720014990737847E-2</v>
      </c>
      <c r="U219" s="51">
        <f t="shared" si="60"/>
        <v>2.6950430103365713E-3</v>
      </c>
    </row>
    <row r="220" spans="1:21" x14ac:dyDescent="0.45">
      <c r="A220" s="23">
        <v>43070</v>
      </c>
      <c r="B220" s="37">
        <v>97.141875999999996</v>
      </c>
      <c r="C220" s="37">
        <v>225.78143299999999</v>
      </c>
      <c r="D220" s="37">
        <v>249.164658</v>
      </c>
      <c r="E220" s="37">
        <v>165.83551</v>
      </c>
      <c r="F220" s="37">
        <v>61.317672999999999</v>
      </c>
      <c r="G220" s="37">
        <v>2673.610107</v>
      </c>
      <c r="H220" s="37">
        <v>1.32</v>
      </c>
      <c r="I220" s="51">
        <f t="shared" si="64"/>
        <v>1.6374923486933923E-2</v>
      </c>
      <c r="J220" s="51">
        <f t="shared" si="52"/>
        <v>-2.7073308143232722E-2</v>
      </c>
      <c r="K220" s="51">
        <f t="shared" si="53"/>
        <v>3.1984382055775473E-2</v>
      </c>
      <c r="L220" s="51">
        <f t="shared" si="54"/>
        <v>6.8389309645571217E-3</v>
      </c>
      <c r="M220" s="51">
        <f t="shared" si="55"/>
        <v>3.525335208070679E-2</v>
      </c>
      <c r="N220" s="51">
        <f t="shared" si="56"/>
        <v>3.4342557364422932E-2</v>
      </c>
      <c r="O220" s="51">
        <f t="shared" si="61"/>
        <v>1.1000000000000001E-3</v>
      </c>
      <c r="P220" s="51">
        <f t="shared" si="62"/>
        <v>1.5274923486933923E-2</v>
      </c>
      <c r="Q220" s="51">
        <f t="shared" si="63"/>
        <v>-2.8173308143232722E-2</v>
      </c>
      <c r="R220" s="51">
        <f t="shared" si="57"/>
        <v>3.0884382055775473E-2</v>
      </c>
      <c r="S220" s="51">
        <f t="shared" si="58"/>
        <v>5.7389309645571214E-3</v>
      </c>
      <c r="T220" s="51">
        <f t="shared" si="59"/>
        <v>3.4153352080706793E-2</v>
      </c>
      <c r="U220" s="51">
        <f t="shared" si="60"/>
        <v>3.3242557364422935E-2</v>
      </c>
    </row>
    <row r="221" spans="1:21" x14ac:dyDescent="0.45">
      <c r="A221" s="23">
        <v>43101</v>
      </c>
      <c r="B221" s="37">
        <v>97.229918999999995</v>
      </c>
      <c r="C221" s="37">
        <v>240.29505900000001</v>
      </c>
      <c r="D221" s="37">
        <v>262.00628699999999</v>
      </c>
      <c r="E221" s="37">
        <v>164.891312</v>
      </c>
      <c r="F221" s="37">
        <v>67.098067999999998</v>
      </c>
      <c r="G221" s="37">
        <v>2823.8100589999999</v>
      </c>
      <c r="H221" s="37">
        <v>1.41</v>
      </c>
      <c r="I221" s="51">
        <f t="shared" si="64"/>
        <v>9.0633415397500805E-4</v>
      </c>
      <c r="J221" s="51">
        <f t="shared" si="52"/>
        <v>6.4281751635441253E-2</v>
      </c>
      <c r="K221" s="51">
        <f t="shared" si="53"/>
        <v>5.1538725849313627E-2</v>
      </c>
      <c r="L221" s="51">
        <f t="shared" si="54"/>
        <v>-5.6935815495727793E-3</v>
      </c>
      <c r="M221" s="51">
        <f t="shared" si="55"/>
        <v>9.426964066297816E-2</v>
      </c>
      <c r="N221" s="51">
        <f t="shared" si="56"/>
        <v>5.6178704444133087E-2</v>
      </c>
      <c r="O221" s="51">
        <f t="shared" si="61"/>
        <v>1.175E-3</v>
      </c>
      <c r="P221" s="51">
        <f t="shared" si="62"/>
        <v>-2.68665846024992E-4</v>
      </c>
      <c r="Q221" s="51">
        <f t="shared" si="63"/>
        <v>6.3106751635441258E-2</v>
      </c>
      <c r="R221" s="51">
        <f t="shared" si="57"/>
        <v>5.0363725849313624E-2</v>
      </c>
      <c r="S221" s="51">
        <f t="shared" si="58"/>
        <v>-6.8685815495727791E-3</v>
      </c>
      <c r="T221" s="51">
        <f t="shared" si="59"/>
        <v>9.3094640662978165E-2</v>
      </c>
      <c r="U221" s="51">
        <f t="shared" si="60"/>
        <v>5.5003704444133085E-2</v>
      </c>
    </row>
    <row r="222" spans="1:21" x14ac:dyDescent="0.45">
      <c r="A222" s="23">
        <v>43132</v>
      </c>
      <c r="B222" s="37">
        <v>95.717704999999995</v>
      </c>
      <c r="C222" s="37">
        <v>225.915741</v>
      </c>
      <c r="D222" s="37">
        <v>257.15521200000001</v>
      </c>
      <c r="E222" s="37">
        <v>151.98057600000001</v>
      </c>
      <c r="F222" s="37">
        <v>65.927643000000003</v>
      </c>
      <c r="G222" s="37">
        <v>2713.830078</v>
      </c>
      <c r="H222" s="37">
        <v>1.57</v>
      </c>
      <c r="I222" s="51">
        <f t="shared" si="64"/>
        <v>-1.555296986311383E-2</v>
      </c>
      <c r="J222" s="51">
        <f t="shared" si="52"/>
        <v>-5.9840256640482981E-2</v>
      </c>
      <c r="K222" s="51">
        <f t="shared" si="53"/>
        <v>-1.8515109143163344E-2</v>
      </c>
      <c r="L222" s="51">
        <f t="shared" si="54"/>
        <v>-7.829846123123807E-2</v>
      </c>
      <c r="M222" s="51">
        <f t="shared" si="55"/>
        <v>-1.7443497777014927E-2</v>
      </c>
      <c r="N222" s="51">
        <f t="shared" si="56"/>
        <v>-3.8947372061896912E-2</v>
      </c>
      <c r="O222" s="51">
        <f t="shared" si="61"/>
        <v>1.3083333333333334E-3</v>
      </c>
      <c r="P222" s="51">
        <f t="shared" si="62"/>
        <v>-1.6861303196447165E-2</v>
      </c>
      <c r="Q222" s="51">
        <f t="shared" si="63"/>
        <v>-6.1148589973816316E-2</v>
      </c>
      <c r="R222" s="51">
        <f t="shared" si="57"/>
        <v>-1.9823442476496679E-2</v>
      </c>
      <c r="S222" s="51">
        <f t="shared" si="58"/>
        <v>-7.9606794564571398E-2</v>
      </c>
      <c r="T222" s="51">
        <f t="shared" si="59"/>
        <v>-1.8751831110348262E-2</v>
      </c>
      <c r="U222" s="51">
        <f t="shared" si="60"/>
        <v>-4.0255705395230247E-2</v>
      </c>
    </row>
    <row r="223" spans="1:21" x14ac:dyDescent="0.45">
      <c r="A223" s="23">
        <v>43160</v>
      </c>
      <c r="B223" s="37">
        <v>91.565460000000002</v>
      </c>
      <c r="C223" s="37">
        <v>211.818817</v>
      </c>
      <c r="D223" s="37">
        <v>247.01980599999999</v>
      </c>
      <c r="E223" s="37">
        <v>151.62342799999999</v>
      </c>
      <c r="F223" s="37">
        <v>65.347351000000003</v>
      </c>
      <c r="G223" s="37">
        <v>2640.8701169999999</v>
      </c>
      <c r="H223" s="37">
        <v>1.7</v>
      </c>
      <c r="I223" s="51">
        <f t="shared" si="64"/>
        <v>-4.338011447307466E-2</v>
      </c>
      <c r="J223" s="51">
        <f t="shared" si="52"/>
        <v>-6.2399033983205232E-2</v>
      </c>
      <c r="K223" s="51">
        <f t="shared" si="53"/>
        <v>-3.9413574086921588E-2</v>
      </c>
      <c r="L223" s="51">
        <f t="shared" si="54"/>
        <v>-2.3499581946578862E-3</v>
      </c>
      <c r="M223" s="51">
        <f t="shared" si="55"/>
        <v>-8.8019527711615808E-3</v>
      </c>
      <c r="N223" s="51">
        <f t="shared" si="56"/>
        <v>-2.6884498624825115E-2</v>
      </c>
      <c r="O223" s="51">
        <f t="shared" si="61"/>
        <v>1.4166666666666668E-3</v>
      </c>
      <c r="P223" s="51">
        <f t="shared" si="62"/>
        <v>-4.4796781139741323E-2</v>
      </c>
      <c r="Q223" s="51">
        <f t="shared" si="63"/>
        <v>-6.3815700649871895E-2</v>
      </c>
      <c r="R223" s="51">
        <f t="shared" si="57"/>
        <v>-4.0830240753588251E-2</v>
      </c>
      <c r="S223" s="51">
        <f t="shared" si="58"/>
        <v>-3.766624861324553E-3</v>
      </c>
      <c r="T223" s="51">
        <f t="shared" si="59"/>
        <v>-1.0218619437828248E-2</v>
      </c>
      <c r="U223" s="51">
        <f t="shared" si="60"/>
        <v>-2.8301165291491782E-2</v>
      </c>
    </row>
    <row r="224" spans="1:21" x14ac:dyDescent="0.45">
      <c r="A224" s="23">
        <v>43191</v>
      </c>
      <c r="B224" s="37">
        <v>96.934914000000006</v>
      </c>
      <c r="C224" s="37">
        <v>187.57044999999999</v>
      </c>
      <c r="D224" s="37">
        <v>233.749832</v>
      </c>
      <c r="E224" s="37">
        <v>162.347015</v>
      </c>
      <c r="F224" s="37">
        <v>67.46875</v>
      </c>
      <c r="G224" s="37">
        <v>2648.0500489999999</v>
      </c>
      <c r="H224" s="37">
        <v>1.76</v>
      </c>
      <c r="I224" s="51">
        <f t="shared" si="64"/>
        <v>5.8640605311216731E-2</v>
      </c>
      <c r="J224" s="51">
        <f t="shared" si="52"/>
        <v>-0.1144769258153302</v>
      </c>
      <c r="K224" s="51">
        <f t="shared" si="53"/>
        <v>-5.3720283465852892E-2</v>
      </c>
      <c r="L224" s="51">
        <f t="shared" si="54"/>
        <v>7.0725132266499235E-2</v>
      </c>
      <c r="M224" s="51">
        <f t="shared" si="55"/>
        <v>3.2463427629989106E-2</v>
      </c>
      <c r="N224" s="51">
        <f t="shared" si="56"/>
        <v>2.718775131643536E-3</v>
      </c>
      <c r="O224" s="51">
        <f t="shared" si="61"/>
        <v>1.4666666666666667E-3</v>
      </c>
      <c r="P224" s="51">
        <f t="shared" si="62"/>
        <v>5.7173938644550067E-2</v>
      </c>
      <c r="Q224" s="51">
        <f t="shared" si="63"/>
        <v>-0.11594359248199687</v>
      </c>
      <c r="R224" s="51">
        <f t="shared" si="57"/>
        <v>-5.5186950132519556E-2</v>
      </c>
      <c r="S224" s="51">
        <f t="shared" si="58"/>
        <v>6.9258465599832564E-2</v>
      </c>
      <c r="T224" s="51">
        <f t="shared" si="59"/>
        <v>3.0996760963322437E-2</v>
      </c>
      <c r="U224" s="51">
        <f t="shared" si="60"/>
        <v>1.2521084649768693E-3</v>
      </c>
    </row>
    <row r="225" spans="1:21" x14ac:dyDescent="0.45">
      <c r="A225" s="23">
        <v>43221</v>
      </c>
      <c r="B225" s="37">
        <v>96.855438000000007</v>
      </c>
      <c r="C225" s="37">
        <v>190.31080600000001</v>
      </c>
      <c r="D225" s="37">
        <v>221.539108</v>
      </c>
      <c r="E225" s="37">
        <v>155.14299</v>
      </c>
      <c r="F225" s="37">
        <v>70.832802000000001</v>
      </c>
      <c r="G225" s="37">
        <v>2705.2700199999999</v>
      </c>
      <c r="H225" s="37">
        <v>1.86</v>
      </c>
      <c r="I225" s="51">
        <f t="shared" si="64"/>
        <v>-8.1989034415397288E-4</v>
      </c>
      <c r="J225" s="51">
        <f t="shared" si="52"/>
        <v>1.460974263270165E-2</v>
      </c>
      <c r="K225" s="51">
        <f t="shared" si="53"/>
        <v>-5.2238428988475194E-2</v>
      </c>
      <c r="L225" s="51">
        <f t="shared" si="54"/>
        <v>-4.4374237493679858E-2</v>
      </c>
      <c r="M225" s="51">
        <f t="shared" si="55"/>
        <v>4.9860891153311826E-2</v>
      </c>
      <c r="N225" s="51">
        <f t="shared" si="56"/>
        <v>2.1608341965291933E-2</v>
      </c>
      <c r="O225" s="51">
        <f t="shared" si="61"/>
        <v>1.5500000000000002E-3</v>
      </c>
      <c r="P225" s="51">
        <f t="shared" si="62"/>
        <v>-2.369890344153973E-3</v>
      </c>
      <c r="Q225" s="51">
        <f t="shared" si="63"/>
        <v>1.3059742632701651E-2</v>
      </c>
      <c r="R225" s="51">
        <f t="shared" si="57"/>
        <v>-5.3788428988475197E-2</v>
      </c>
      <c r="S225" s="51">
        <f t="shared" si="58"/>
        <v>-4.5924237493679861E-2</v>
      </c>
      <c r="T225" s="51">
        <f t="shared" si="59"/>
        <v>4.8310891153311823E-2</v>
      </c>
      <c r="U225" s="51">
        <f t="shared" si="60"/>
        <v>2.0058341965291934E-2</v>
      </c>
    </row>
    <row r="226" spans="1:21" x14ac:dyDescent="0.45">
      <c r="A226" s="23">
        <v>43252</v>
      </c>
      <c r="B226" s="37">
        <v>96.559844999999996</v>
      </c>
      <c r="C226" s="37">
        <v>191.116928</v>
      </c>
      <c r="D226" s="37">
        <v>217.096146</v>
      </c>
      <c r="E226" s="37">
        <v>151.92399599999999</v>
      </c>
      <c r="F226" s="37">
        <v>78.606658999999993</v>
      </c>
      <c r="G226" s="37">
        <v>2718.3701169999999</v>
      </c>
      <c r="H226" s="37">
        <v>1.9</v>
      </c>
      <c r="I226" s="51">
        <f t="shared" si="64"/>
        <v>-3.0518988515648715E-3</v>
      </c>
      <c r="J226" s="51">
        <f t="shared" si="52"/>
        <v>4.2358183276254291E-3</v>
      </c>
      <c r="K226" s="51">
        <f t="shared" si="53"/>
        <v>-2.0054978284014702E-2</v>
      </c>
      <c r="L226" s="51">
        <f t="shared" si="54"/>
        <v>-2.0748562342391419E-2</v>
      </c>
      <c r="M226" s="51">
        <f t="shared" si="55"/>
        <v>0.10974939266132644</v>
      </c>
      <c r="N226" s="51">
        <f t="shared" si="56"/>
        <v>4.8424360241865472E-3</v>
      </c>
      <c r="O226" s="51">
        <f t="shared" si="61"/>
        <v>1.5833333333333333E-3</v>
      </c>
      <c r="P226" s="51">
        <f t="shared" si="62"/>
        <v>-4.6352321848982048E-3</v>
      </c>
      <c r="Q226" s="51">
        <f t="shared" si="63"/>
        <v>2.6524849942920958E-3</v>
      </c>
      <c r="R226" s="51">
        <f t="shared" si="57"/>
        <v>-2.1638311617348034E-2</v>
      </c>
      <c r="S226" s="51">
        <f t="shared" si="58"/>
        <v>-2.2331895675724751E-2</v>
      </c>
      <c r="T226" s="51">
        <f t="shared" si="59"/>
        <v>0.1081660593279931</v>
      </c>
      <c r="U226" s="51">
        <f t="shared" si="60"/>
        <v>3.2591026908532139E-3</v>
      </c>
    </row>
    <row r="227" spans="1:21" x14ac:dyDescent="0.45">
      <c r="A227" s="23">
        <v>43282</v>
      </c>
      <c r="B227" s="37">
        <v>98.057509999999994</v>
      </c>
      <c r="C227" s="37">
        <v>206.27259799999999</v>
      </c>
      <c r="D227" s="37">
        <v>233.69059799999999</v>
      </c>
      <c r="E227" s="37">
        <v>153.718414</v>
      </c>
      <c r="F227" s="37">
        <v>76.085915</v>
      </c>
      <c r="G227" s="37">
        <v>2816.290039</v>
      </c>
      <c r="H227" s="37">
        <v>1.96</v>
      </c>
      <c r="I227" s="51">
        <f t="shared" si="64"/>
        <v>1.5510225808668121E-2</v>
      </c>
      <c r="J227" s="51">
        <f t="shared" si="52"/>
        <v>7.9300510732361662E-2</v>
      </c>
      <c r="K227" s="51">
        <f t="shared" si="53"/>
        <v>7.6438261598618995E-2</v>
      </c>
      <c r="L227" s="51">
        <f t="shared" si="54"/>
        <v>1.181128753353744E-2</v>
      </c>
      <c r="M227" s="51">
        <f t="shared" si="55"/>
        <v>-3.2067817562377199E-2</v>
      </c>
      <c r="N227" s="51">
        <f t="shared" si="56"/>
        <v>3.6021556221367268E-2</v>
      </c>
      <c r="O227" s="51">
        <f t="shared" si="61"/>
        <v>1.6333333333333332E-3</v>
      </c>
      <c r="P227" s="51">
        <f t="shared" si="62"/>
        <v>1.3876892475334787E-2</v>
      </c>
      <c r="Q227" s="51">
        <f t="shared" si="63"/>
        <v>7.7667177399028328E-2</v>
      </c>
      <c r="R227" s="51">
        <f t="shared" si="57"/>
        <v>7.4804928265285661E-2</v>
      </c>
      <c r="S227" s="51">
        <f t="shared" si="58"/>
        <v>1.0177954200204106E-2</v>
      </c>
      <c r="T227" s="51">
        <f t="shared" si="59"/>
        <v>-3.3701150895710533E-2</v>
      </c>
      <c r="U227" s="51">
        <f t="shared" si="60"/>
        <v>3.4388222888033934E-2</v>
      </c>
    </row>
    <row r="228" spans="1:21" x14ac:dyDescent="0.45">
      <c r="A228" s="23">
        <v>43313</v>
      </c>
      <c r="B228" s="37">
        <v>104.79747</v>
      </c>
      <c r="C228" s="37">
        <v>204.912476</v>
      </c>
      <c r="D228" s="37">
        <v>234.064606</v>
      </c>
      <c r="E228" s="37">
        <v>158.294647</v>
      </c>
      <c r="F228" s="37">
        <v>81.319229000000007</v>
      </c>
      <c r="G228" s="37">
        <v>2901.5200199999999</v>
      </c>
      <c r="H228" s="37">
        <v>2.0299999999999998</v>
      </c>
      <c r="I228" s="51">
        <f t="shared" si="64"/>
        <v>6.8734765955203336E-2</v>
      </c>
      <c r="J228" s="51">
        <f t="shared" si="52"/>
        <v>-6.5938084514743922E-3</v>
      </c>
      <c r="K228" s="51">
        <f t="shared" si="53"/>
        <v>1.6004409385781404E-3</v>
      </c>
      <c r="L228" s="51">
        <f t="shared" si="54"/>
        <v>2.9770232992385681E-2</v>
      </c>
      <c r="M228" s="51">
        <f t="shared" si="55"/>
        <v>6.8781639808103812E-2</v>
      </c>
      <c r="N228" s="51">
        <f t="shared" si="56"/>
        <v>3.0263211466054596E-2</v>
      </c>
      <c r="O228" s="51">
        <f t="shared" si="61"/>
        <v>1.6916666666666666E-3</v>
      </c>
      <c r="P228" s="51">
        <f t="shared" si="62"/>
        <v>6.7043099288536676E-2</v>
      </c>
      <c r="Q228" s="51">
        <f t="shared" si="63"/>
        <v>-8.2854751181410582E-3</v>
      </c>
      <c r="R228" s="51">
        <f t="shared" si="57"/>
        <v>-9.1225728088526218E-5</v>
      </c>
      <c r="S228" s="51">
        <f t="shared" si="58"/>
        <v>2.8078566325719014E-2</v>
      </c>
      <c r="T228" s="51">
        <f t="shared" si="59"/>
        <v>6.7089973141437151E-2</v>
      </c>
      <c r="U228" s="51">
        <f t="shared" si="60"/>
        <v>2.8571544799387928E-2</v>
      </c>
    </row>
    <row r="229" spans="1:21" x14ac:dyDescent="0.45">
      <c r="A229" s="23">
        <v>43344</v>
      </c>
      <c r="B229" s="37">
        <v>105.30178100000001</v>
      </c>
      <c r="C229" s="37">
        <v>206.08058199999999</v>
      </c>
      <c r="D229" s="37">
        <v>221.43924000000001</v>
      </c>
      <c r="E229" s="37">
        <v>164.2509</v>
      </c>
      <c r="F229" s="37">
        <v>84.018660999999994</v>
      </c>
      <c r="G229" s="37">
        <v>2913.9799800000001</v>
      </c>
      <c r="H229" s="37">
        <v>2.13</v>
      </c>
      <c r="I229" s="51">
        <f t="shared" si="64"/>
        <v>4.8122440360440777E-3</v>
      </c>
      <c r="J229" s="51">
        <f t="shared" si="52"/>
        <v>5.7005118614641415E-3</v>
      </c>
      <c r="K229" s="51">
        <f t="shared" si="53"/>
        <v>-5.393966313727927E-2</v>
      </c>
      <c r="L229" s="51">
        <f t="shared" si="54"/>
        <v>3.7627633737987276E-2</v>
      </c>
      <c r="M229" s="51">
        <f t="shared" si="55"/>
        <v>3.3195494266183845E-2</v>
      </c>
      <c r="N229" s="51">
        <f t="shared" si="56"/>
        <v>4.2942871026614426E-3</v>
      </c>
      <c r="O229" s="51">
        <f t="shared" si="61"/>
        <v>1.7749999999999999E-3</v>
      </c>
      <c r="P229" s="51">
        <f t="shared" si="62"/>
        <v>3.037244036044078E-3</v>
      </c>
      <c r="Q229" s="51">
        <f t="shared" si="63"/>
        <v>3.9255118614641418E-3</v>
      </c>
      <c r="R229" s="51">
        <f t="shared" si="57"/>
        <v>-5.5714663137279269E-2</v>
      </c>
      <c r="S229" s="51">
        <f t="shared" si="58"/>
        <v>3.5852633737987277E-2</v>
      </c>
      <c r="T229" s="51">
        <f t="shared" si="59"/>
        <v>3.1420494266183846E-2</v>
      </c>
      <c r="U229" s="51">
        <f t="shared" si="60"/>
        <v>2.519287102661443E-3</v>
      </c>
    </row>
    <row r="230" spans="1:21" x14ac:dyDescent="0.45">
      <c r="A230" s="23">
        <v>43374</v>
      </c>
      <c r="B230" s="37">
        <v>101.58374000000001</v>
      </c>
      <c r="C230" s="37">
        <v>186.07986500000001</v>
      </c>
      <c r="D230" s="37">
        <v>222.55512999999999</v>
      </c>
      <c r="E230" s="37">
        <v>173.68632500000001</v>
      </c>
      <c r="F230" s="37">
        <v>74.418792999999994</v>
      </c>
      <c r="G230" s="37">
        <v>2711.73999</v>
      </c>
      <c r="H230" s="37">
        <v>2.25</v>
      </c>
      <c r="I230" s="51">
        <f t="shared" si="64"/>
        <v>-3.5308434146997025E-2</v>
      </c>
      <c r="J230" s="51">
        <f t="shared" si="52"/>
        <v>-9.7052894580819782E-2</v>
      </c>
      <c r="K230" s="51">
        <f t="shared" si="53"/>
        <v>5.0392604309876798E-3</v>
      </c>
      <c r="L230" s="51">
        <f t="shared" si="54"/>
        <v>5.7445195125262583E-2</v>
      </c>
      <c r="M230" s="51">
        <f t="shared" si="55"/>
        <v>-0.11425875972957966</v>
      </c>
      <c r="N230" s="51">
        <f t="shared" si="56"/>
        <v>-6.9403356024429486E-2</v>
      </c>
      <c r="O230" s="51">
        <f t="shared" si="61"/>
        <v>1.8749999999999999E-3</v>
      </c>
      <c r="P230" s="51">
        <f t="shared" si="62"/>
        <v>-3.7183434146997027E-2</v>
      </c>
      <c r="Q230" s="51">
        <f t="shared" si="63"/>
        <v>-9.8927894580819783E-2</v>
      </c>
      <c r="R230" s="51">
        <f t="shared" si="57"/>
        <v>3.1642604309876799E-3</v>
      </c>
      <c r="S230" s="51">
        <f t="shared" si="58"/>
        <v>5.5570195125262581E-2</v>
      </c>
      <c r="T230" s="51">
        <f t="shared" si="59"/>
        <v>-0.11613375972957966</v>
      </c>
      <c r="U230" s="51">
        <f t="shared" si="60"/>
        <v>-7.1278356024429487E-2</v>
      </c>
    </row>
    <row r="231" spans="1:21" x14ac:dyDescent="0.45">
      <c r="A231" s="23">
        <v>43405</v>
      </c>
      <c r="B231" s="37">
        <v>111.417953</v>
      </c>
      <c r="C231" s="37">
        <v>203.351868</v>
      </c>
      <c r="D231" s="37">
        <v>188.308289</v>
      </c>
      <c r="E231" s="37">
        <v>185.08540300000001</v>
      </c>
      <c r="F231" s="37">
        <v>74.498131000000001</v>
      </c>
      <c r="G231" s="37">
        <v>2760.169922</v>
      </c>
      <c r="H231" s="37">
        <v>2.33</v>
      </c>
      <c r="I231" s="51">
        <f t="shared" si="64"/>
        <v>9.6808928279269901E-2</v>
      </c>
      <c r="J231" s="51">
        <f t="shared" si="52"/>
        <v>9.2820375810139355E-2</v>
      </c>
      <c r="K231" s="51">
        <f t="shared" si="53"/>
        <v>-0.15388025879250677</v>
      </c>
      <c r="L231" s="51">
        <f t="shared" si="54"/>
        <v>6.5630256152866329E-2</v>
      </c>
      <c r="M231" s="51">
        <f t="shared" si="55"/>
        <v>1.0661016767634646E-3</v>
      </c>
      <c r="N231" s="51">
        <f t="shared" si="56"/>
        <v>1.7859356788848979E-2</v>
      </c>
      <c r="O231" s="51">
        <f t="shared" si="61"/>
        <v>1.9416666666666668E-3</v>
      </c>
      <c r="P231" s="51">
        <f t="shared" si="62"/>
        <v>9.486726161260324E-2</v>
      </c>
      <c r="Q231" s="51">
        <f t="shared" si="63"/>
        <v>9.0878709143472694E-2</v>
      </c>
      <c r="R231" s="51">
        <f t="shared" si="57"/>
        <v>-0.15582192545917345</v>
      </c>
      <c r="S231" s="51">
        <f t="shared" si="58"/>
        <v>6.3688589486199668E-2</v>
      </c>
      <c r="T231" s="51">
        <f t="shared" si="59"/>
        <v>-8.7556498990320228E-4</v>
      </c>
      <c r="U231" s="51">
        <f t="shared" si="60"/>
        <v>1.5917690122182311E-2</v>
      </c>
    </row>
    <row r="232" spans="1:21" x14ac:dyDescent="0.45">
      <c r="A232" s="23">
        <v>43435</v>
      </c>
      <c r="B232" s="37">
        <v>94.596603000000002</v>
      </c>
      <c r="C232" s="37">
        <v>187.626328</v>
      </c>
      <c r="D232" s="37">
        <v>165.63157699999999</v>
      </c>
      <c r="E232" s="37">
        <v>175.419342</v>
      </c>
      <c r="F232" s="37">
        <v>73.744476000000006</v>
      </c>
      <c r="G232" s="37">
        <v>2506.8500979999999</v>
      </c>
      <c r="H232" s="37">
        <v>2.37</v>
      </c>
      <c r="I232" s="51">
        <f>B232/B231-1</f>
        <v>-0.15097522030403843</v>
      </c>
      <c r="J232" s="51">
        <f t="shared" si="52"/>
        <v>-7.7331672212620162E-2</v>
      </c>
      <c r="K232" s="51">
        <f t="shared" si="53"/>
        <v>-0.12042333409975392</v>
      </c>
      <c r="L232" s="51">
        <f t="shared" si="54"/>
        <v>-5.2224869402586083E-2</v>
      </c>
      <c r="M232" s="51">
        <f t="shared" si="55"/>
        <v>-1.0116428289992818E-2</v>
      </c>
      <c r="N232" s="51">
        <f t="shared" si="56"/>
        <v>-9.1776894596563907E-2</v>
      </c>
      <c r="O232" s="51">
        <f t="shared" si="61"/>
        <v>1.9750000000000002E-3</v>
      </c>
      <c r="P232" s="51">
        <f t="shared" si="62"/>
        <v>-0.15295022030403843</v>
      </c>
      <c r="Q232" s="51">
        <f t="shared" si="63"/>
        <v>-7.9306672212620166E-2</v>
      </c>
      <c r="R232" s="51">
        <f t="shared" si="57"/>
        <v>-0.12239833409975392</v>
      </c>
      <c r="S232" s="51">
        <f t="shared" si="58"/>
        <v>-5.419986940258608E-2</v>
      </c>
      <c r="T232" s="51">
        <f t="shared" si="59"/>
        <v>-1.2091428289992819E-2</v>
      </c>
      <c r="U232" s="51">
        <f t="shared" si="60"/>
        <v>-9.3751894596563912E-2</v>
      </c>
    </row>
  </sheetData>
  <sortState ref="A4:M171">
    <sortCondition ref="A4"/>
  </sortState>
  <mergeCells count="4">
    <mergeCell ref="A1:A2"/>
    <mergeCell ref="B1:F1"/>
    <mergeCell ref="I2:O2"/>
    <mergeCell ref="P2:U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A20" workbookViewId="0">
      <selection activeCell="J22" sqref="J22"/>
    </sheetView>
  </sheetViews>
  <sheetFormatPr defaultRowHeight="17" x14ac:dyDescent="0.45"/>
  <cols>
    <col min="1" max="1" width="6.83203125" customWidth="1"/>
  </cols>
  <sheetData>
    <row r="1" spans="1:11" s="29" customFormat="1" x14ac:dyDescent="0.45">
      <c r="A1" s="22" t="s">
        <v>28</v>
      </c>
      <c r="B1" s="29" t="s">
        <v>59</v>
      </c>
    </row>
    <row r="2" spans="1:11" s="29" customFormat="1" x14ac:dyDescent="0.45">
      <c r="B2" s="8" t="s">
        <v>32</v>
      </c>
      <c r="C2" s="8" t="s">
        <v>33</v>
      </c>
      <c r="D2" s="8" t="s">
        <v>35</v>
      </c>
      <c r="E2" s="8" t="s">
        <v>36</v>
      </c>
      <c r="F2" s="8" t="s">
        <v>39</v>
      </c>
      <c r="G2" s="8"/>
    </row>
    <row r="3" spans="1:11" s="29" customFormat="1" x14ac:dyDescent="0.45">
      <c r="B3" s="8" t="s">
        <v>30</v>
      </c>
      <c r="C3" s="8" t="s">
        <v>31</v>
      </c>
      <c r="D3" s="8" t="s">
        <v>34</v>
      </c>
      <c r="E3" s="8" t="s">
        <v>37</v>
      </c>
      <c r="F3" s="8" t="s">
        <v>38</v>
      </c>
      <c r="G3" s="7" t="s">
        <v>40</v>
      </c>
    </row>
    <row r="4" spans="1:11" s="29" customFormat="1" x14ac:dyDescent="0.45">
      <c r="A4" s="13" t="s">
        <v>42</v>
      </c>
      <c r="B4" s="42">
        <f>Data!W4</f>
        <v>7.9559369395457696E-3</v>
      </c>
      <c r="C4" s="42">
        <f>Data!X4</f>
        <v>9.9896111648881489E-3</v>
      </c>
      <c r="D4" s="42">
        <f>Data!Y4</f>
        <v>7.564114398099642E-3</v>
      </c>
      <c r="E4" s="42">
        <f>Data!Z4</f>
        <v>1.0247249624082839E-2</v>
      </c>
      <c r="F4" s="42">
        <f>Data!AA4</f>
        <v>1.9271627008804856E-2</v>
      </c>
      <c r="G4" s="42">
        <f>Data!AB4</f>
        <v>3.2360099565495212E-3</v>
      </c>
    </row>
    <row r="5" spans="1:11" s="29" customFormat="1" x14ac:dyDescent="0.45">
      <c r="A5" s="13" t="s">
        <v>29</v>
      </c>
      <c r="B5" s="42">
        <f>Data!W5</f>
        <v>9.2222835175211765E-2</v>
      </c>
      <c r="C5" s="42">
        <f>Data!X5</f>
        <v>5.731131246705333E-2</v>
      </c>
      <c r="D5" s="42">
        <f>Data!Y5</f>
        <v>9.1719985569199469E-2</v>
      </c>
      <c r="E5" s="42">
        <f>Data!Z5</f>
        <v>5.633414677768861E-2</v>
      </c>
      <c r="F5" s="42">
        <f>Data!AA5</f>
        <v>7.6486026821593681E-2</v>
      </c>
      <c r="G5" s="42">
        <f>Data!AB5</f>
        <v>4.1940344135956743E-2</v>
      </c>
    </row>
    <row r="6" spans="1:11" s="29" customFormat="1" x14ac:dyDescent="0.45"/>
    <row r="7" spans="1:11" x14ac:dyDescent="0.45">
      <c r="A7" s="22" t="s">
        <v>53</v>
      </c>
      <c r="B7" s="29" t="s">
        <v>51</v>
      </c>
      <c r="C7" s="29"/>
      <c r="D7" s="29"/>
      <c r="E7" s="29"/>
      <c r="F7" s="29"/>
      <c r="G7" s="29"/>
      <c r="H7" s="29"/>
      <c r="I7" s="29"/>
      <c r="J7" s="29"/>
      <c r="K7" s="29"/>
    </row>
    <row r="8" spans="1:11" x14ac:dyDescent="0.45">
      <c r="A8" s="29"/>
      <c r="B8" s="8" t="s">
        <v>32</v>
      </c>
      <c r="C8" s="8" t="s">
        <v>33</v>
      </c>
      <c r="D8" s="8" t="s">
        <v>35</v>
      </c>
      <c r="E8" s="8" t="s">
        <v>36</v>
      </c>
      <c r="F8" s="8" t="s">
        <v>39</v>
      </c>
      <c r="G8" s="8"/>
      <c r="H8" s="29"/>
      <c r="I8" s="29"/>
      <c r="J8" s="29"/>
      <c r="K8" s="29"/>
    </row>
    <row r="9" spans="1:11" x14ac:dyDescent="0.45">
      <c r="A9" s="29"/>
      <c r="B9" s="8" t="s">
        <v>30</v>
      </c>
      <c r="C9" s="8" t="s">
        <v>31</v>
      </c>
      <c r="D9" s="8" t="s">
        <v>34</v>
      </c>
      <c r="E9" s="8" t="s">
        <v>37</v>
      </c>
      <c r="F9" s="8" t="s">
        <v>38</v>
      </c>
      <c r="G9" s="7" t="s">
        <v>40</v>
      </c>
      <c r="H9" s="29"/>
      <c r="I9" s="29"/>
      <c r="J9" s="29"/>
      <c r="K9" s="29"/>
    </row>
    <row r="10" spans="1:11" x14ac:dyDescent="0.45">
      <c r="A10" s="13" t="s">
        <v>42</v>
      </c>
      <c r="B10" s="42">
        <f>Data!W10</f>
        <v>6.6165729044580478E-3</v>
      </c>
      <c r="C10" s="42">
        <f>Data!X10</f>
        <v>8.6502471298004376E-3</v>
      </c>
      <c r="D10" s="42">
        <f>Data!Y10</f>
        <v>6.2247503630119246E-3</v>
      </c>
      <c r="E10" s="42">
        <f>Data!Z10</f>
        <v>8.9078855889951191E-3</v>
      </c>
      <c r="F10" s="42">
        <f>Data!AA10</f>
        <v>1.7932262973717136E-2</v>
      </c>
      <c r="G10" s="42">
        <f>Data!AB10</f>
        <v>1.8966459214618033E-3</v>
      </c>
      <c r="H10" s="29"/>
      <c r="I10" s="29"/>
      <c r="J10" s="29"/>
      <c r="K10" s="29"/>
    </row>
    <row r="11" spans="1:11" x14ac:dyDescent="0.45">
      <c r="A11" s="13" t="s">
        <v>29</v>
      </c>
      <c r="B11" s="42">
        <f>Data!W11</f>
        <v>9.2368301755544543E-2</v>
      </c>
      <c r="C11" s="42">
        <f>Data!X11</f>
        <v>5.7393993562483835E-2</v>
      </c>
      <c r="D11" s="42">
        <f>Data!Y11</f>
        <v>9.1706880424676895E-2</v>
      </c>
      <c r="E11" s="42">
        <f>Data!Z11</f>
        <v>5.6433644723312186E-2</v>
      </c>
      <c r="F11" s="42">
        <f>Data!AA11</f>
        <v>7.6484560137864338E-2</v>
      </c>
      <c r="G11" s="42">
        <f>Data!AB11</f>
        <v>4.2124686993354615E-2</v>
      </c>
      <c r="H11" s="29"/>
      <c r="I11" s="29"/>
      <c r="J11" s="29"/>
      <c r="K11" s="29"/>
    </row>
    <row r="12" spans="1:11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45">
      <c r="A14" s="22" t="s">
        <v>54</v>
      </c>
      <c r="B14" s="10" t="s">
        <v>4</v>
      </c>
      <c r="C14" s="11"/>
      <c r="D14" s="12"/>
      <c r="E14" s="19">
        <f>Data!Z15</f>
        <v>1.8966459214618033E-3</v>
      </c>
      <c r="F14" s="29"/>
      <c r="G14" s="29"/>
      <c r="H14" s="29"/>
      <c r="I14" s="29"/>
      <c r="J14" s="29"/>
      <c r="K14" s="29"/>
    </row>
    <row r="15" spans="1:11" x14ac:dyDescent="0.45">
      <c r="A15" s="29"/>
      <c r="B15" s="10" t="s">
        <v>5</v>
      </c>
      <c r="C15" s="11"/>
      <c r="D15" s="12"/>
      <c r="E15" s="19">
        <f>Data!Z16</f>
        <v>1.3393640350877159E-3</v>
      </c>
      <c r="F15" s="29"/>
      <c r="G15" s="29"/>
      <c r="H15" s="29"/>
      <c r="I15" s="29"/>
      <c r="J15" s="29"/>
      <c r="K15" s="29"/>
    </row>
    <row r="16" spans="1:1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ht="18" x14ac:dyDescent="0.45">
      <c r="A18" s="29"/>
      <c r="B18" s="29"/>
      <c r="C18" s="29"/>
      <c r="D18" s="13" t="s">
        <v>6</v>
      </c>
      <c r="E18" s="14" t="s">
        <v>8</v>
      </c>
      <c r="F18" s="14" t="s">
        <v>9</v>
      </c>
      <c r="G18" s="13" t="s">
        <v>7</v>
      </c>
      <c r="H18" s="14" t="s">
        <v>8</v>
      </c>
      <c r="I18" s="14" t="s">
        <v>9</v>
      </c>
      <c r="J18" s="14" t="s">
        <v>11</v>
      </c>
    </row>
    <row r="19" spans="1:11" x14ac:dyDescent="0.45">
      <c r="A19" s="22" t="s">
        <v>55</v>
      </c>
      <c r="B19" s="8" t="s">
        <v>32</v>
      </c>
      <c r="C19" s="40" t="s">
        <v>30</v>
      </c>
      <c r="D19" s="16">
        <f>Data!Z22</f>
        <v>3.9037729776024502E-3</v>
      </c>
      <c r="E19" s="16">
        <f>Data!AA22</f>
        <v>0.83922850968167828</v>
      </c>
      <c r="F19" s="16">
        <f>Data!AB22</f>
        <v>0.40222792134408225</v>
      </c>
      <c r="G19" s="16">
        <f>Data!AC22</f>
        <v>1.4303143755819023</v>
      </c>
      <c r="H19" s="16">
        <f>Data!AD22</f>
        <v>12.937520895262731</v>
      </c>
      <c r="I19" s="16">
        <f>Data!AE22</f>
        <v>5.1045841235635349E-29</v>
      </c>
      <c r="J19" s="16">
        <f>Data!AF22</f>
        <v>0.42549108304423838</v>
      </c>
    </row>
    <row r="20" spans="1:11" x14ac:dyDescent="0.45">
      <c r="A20" s="21"/>
      <c r="B20" s="29"/>
      <c r="C20" s="41"/>
      <c r="D20" s="15"/>
      <c r="E20" s="15"/>
      <c r="F20" s="15"/>
      <c r="G20" s="15"/>
      <c r="H20" s="15"/>
      <c r="I20" s="15"/>
      <c r="J20" s="15"/>
    </row>
    <row r="21" spans="1:11" x14ac:dyDescent="0.45">
      <c r="A21" s="21"/>
      <c r="B21" s="8" t="s">
        <v>33</v>
      </c>
      <c r="C21" s="40" t="s">
        <v>31</v>
      </c>
      <c r="D21" s="16">
        <f>Data!Z24</f>
        <v>7.14009543258256E-3</v>
      </c>
      <c r="E21" s="16">
        <f>Data!AA24</f>
        <v>2.3074456251731834</v>
      </c>
      <c r="F21" s="16">
        <f>Data!AB24</f>
        <v>2.1934809696970287E-2</v>
      </c>
      <c r="G21" s="16">
        <f>Data!AC24</f>
        <v>0.79622225747542641</v>
      </c>
      <c r="H21" s="16">
        <f>Data!AD24</f>
        <v>10.826439616031355</v>
      </c>
      <c r="I21" s="16">
        <f>Data!AE24</f>
        <v>2.8172576307450982E-22</v>
      </c>
      <c r="J21" s="16">
        <f>Data!AF24</f>
        <v>0.34151447167391819</v>
      </c>
    </row>
    <row r="22" spans="1:11" x14ac:dyDescent="0.45">
      <c r="A22" s="21"/>
      <c r="B22" s="29"/>
      <c r="C22" s="41"/>
      <c r="D22" s="15"/>
      <c r="E22" s="15"/>
      <c r="F22" s="15"/>
      <c r="G22" s="15"/>
      <c r="H22" s="15"/>
      <c r="I22" s="15"/>
      <c r="J22" s="15"/>
    </row>
    <row r="23" spans="1:11" x14ac:dyDescent="0.45">
      <c r="A23" s="21"/>
      <c r="B23" s="8" t="s">
        <v>35</v>
      </c>
      <c r="C23" s="40" t="s">
        <v>34</v>
      </c>
      <c r="D23" s="16">
        <f>Data!Z26</f>
        <v>3.4824384138525716E-3</v>
      </c>
      <c r="E23" s="16">
        <f>Data!AA26</f>
        <v>0.76450264228520071</v>
      </c>
      <c r="F23" s="16">
        <f>Data!AB26</f>
        <v>0.44536525685010864</v>
      </c>
      <c r="G23" s="16">
        <f>Data!AC26</f>
        <v>1.4458744872346911</v>
      </c>
      <c r="H23" s="16">
        <f>Data!AD26</f>
        <v>13.355188608481734</v>
      </c>
      <c r="I23" s="16">
        <f>Data!AE26</f>
        <v>2.2339746675917925E-30</v>
      </c>
      <c r="J23" s="16">
        <f>Data!AF26</f>
        <v>0.44109356511015235</v>
      </c>
    </row>
    <row r="24" spans="1:11" x14ac:dyDescent="0.45">
      <c r="A24" s="21"/>
      <c r="B24" s="29"/>
      <c r="C24" s="41"/>
      <c r="D24" s="15"/>
      <c r="E24" s="15"/>
      <c r="F24" s="15"/>
      <c r="G24" s="15"/>
      <c r="H24" s="15"/>
      <c r="I24" s="15"/>
      <c r="J24" s="15"/>
    </row>
    <row r="25" spans="1:11" x14ac:dyDescent="0.45">
      <c r="A25" s="21"/>
      <c r="B25" s="8" t="s">
        <v>36</v>
      </c>
      <c r="C25" s="40" t="s">
        <v>37</v>
      </c>
      <c r="D25" s="16">
        <f>Data!Z28</f>
        <v>7.6640277511985716E-3</v>
      </c>
      <c r="E25" s="16">
        <f>Data!AA28</f>
        <v>2.3441070239991486</v>
      </c>
      <c r="F25" s="16">
        <f>Data!AB28</f>
        <v>1.9940133884529827E-2</v>
      </c>
      <c r="G25" s="16">
        <f>Data!AC28</f>
        <v>0.65581974142958022</v>
      </c>
      <c r="H25" s="16">
        <f>Data!AD28</f>
        <v>8.4397335999856793</v>
      </c>
      <c r="I25" s="16">
        <f>Data!AE28</f>
        <v>3.8344859781966226E-15</v>
      </c>
      <c r="J25" s="16">
        <f>Data!AF28</f>
        <v>0.23964377129489142</v>
      </c>
    </row>
    <row r="26" spans="1:11" x14ac:dyDescent="0.45">
      <c r="A26" s="21"/>
      <c r="B26" s="29"/>
      <c r="C26" s="41"/>
      <c r="D26" s="15"/>
      <c r="E26" s="15"/>
      <c r="F26" s="15"/>
      <c r="G26" s="15"/>
      <c r="H26" s="15"/>
      <c r="I26" s="15"/>
      <c r="J26" s="15"/>
    </row>
    <row r="27" spans="1:11" x14ac:dyDescent="0.45">
      <c r="A27" s="21"/>
      <c r="B27" s="8" t="s">
        <v>39</v>
      </c>
      <c r="C27" s="40" t="s">
        <v>38</v>
      </c>
      <c r="D27" s="16">
        <f>Data!Z30</f>
        <v>1.6401727401247953E-2</v>
      </c>
      <c r="E27" s="16">
        <f>Data!AA30</f>
        <v>3.6030418628758292</v>
      </c>
      <c r="F27" s="16">
        <f>Data!AB30</f>
        <v>3.8678391085220711E-4</v>
      </c>
      <c r="G27" s="16">
        <f>Data!AC30</f>
        <v>0.80696958517673778</v>
      </c>
      <c r="H27" s="16">
        <f>Data!AD30</f>
        <v>7.4586593061416533</v>
      </c>
      <c r="I27" s="16">
        <f>Data!AE30</f>
        <v>1.8596006645881167E-12</v>
      </c>
      <c r="J27" s="16">
        <f>Data!AF30</f>
        <v>0.19753322749553845</v>
      </c>
    </row>
    <row r="28" spans="1:11" x14ac:dyDescent="0.45">
      <c r="A28" s="21"/>
      <c r="B28" s="13"/>
      <c r="C28" s="29"/>
      <c r="D28" s="29"/>
      <c r="E28" s="15"/>
      <c r="F28" s="15"/>
      <c r="G28" s="15"/>
      <c r="H28" s="15"/>
      <c r="I28" s="15"/>
      <c r="J28" s="15"/>
      <c r="K28" s="15"/>
    </row>
    <row r="29" spans="1:11" x14ac:dyDescent="0.45">
      <c r="A29" s="29"/>
      <c r="B29" s="29"/>
      <c r="C29" s="29"/>
      <c r="D29" s="29"/>
      <c r="E29" s="13" t="s">
        <v>13</v>
      </c>
      <c r="F29" s="13" t="s">
        <v>14</v>
      </c>
      <c r="G29" s="13" t="s">
        <v>43</v>
      </c>
      <c r="H29" s="13" t="s">
        <v>16</v>
      </c>
      <c r="I29" s="13" t="s">
        <v>44</v>
      </c>
      <c r="J29" s="29"/>
      <c r="K29" s="29"/>
    </row>
    <row r="30" spans="1:11" x14ac:dyDescent="0.45">
      <c r="A30" s="22" t="s">
        <v>56</v>
      </c>
      <c r="B30" s="29"/>
      <c r="C30" s="29"/>
      <c r="D30" s="29"/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29"/>
      <c r="K30" s="29"/>
    </row>
    <row r="31" spans="1:11" x14ac:dyDescent="0.45">
      <c r="A31" s="29"/>
      <c r="B31" s="29"/>
      <c r="C31" s="29"/>
      <c r="D31" s="13" t="s">
        <v>12</v>
      </c>
      <c r="E31" s="8" t="s">
        <v>32</v>
      </c>
      <c r="F31" s="8" t="s">
        <v>33</v>
      </c>
      <c r="G31" s="8" t="s">
        <v>35</v>
      </c>
      <c r="H31" s="8" t="s">
        <v>36</v>
      </c>
      <c r="I31" s="8" t="s">
        <v>39</v>
      </c>
      <c r="J31" s="29"/>
      <c r="K31" s="29"/>
    </row>
    <row r="32" spans="1:11" x14ac:dyDescent="0.45">
      <c r="A32" s="29"/>
      <c r="B32" s="13" t="s">
        <v>13</v>
      </c>
      <c r="C32" s="29">
        <f>E30</f>
        <v>0</v>
      </c>
      <c r="D32" s="8" t="s">
        <v>32</v>
      </c>
      <c r="E32" s="20">
        <f>Data!Z39</f>
        <v>8.5050513277542764E-3</v>
      </c>
      <c r="F32" s="20">
        <f>Data!AA39</f>
        <v>2.6750547838623713E-3</v>
      </c>
      <c r="G32" s="20">
        <f>Data!AB39</f>
        <v>3.447401784849753E-3</v>
      </c>
      <c r="H32" s="20">
        <f>Data!AC39</f>
        <v>1.5868903813627993E-3</v>
      </c>
      <c r="I32" s="20">
        <f>Data!AD39</f>
        <v>2.7681348053249706E-3</v>
      </c>
      <c r="J32" s="29"/>
      <c r="K32" s="29"/>
    </row>
    <row r="33" spans="1:11" x14ac:dyDescent="0.45">
      <c r="A33" s="29"/>
      <c r="B33" s="13" t="s">
        <v>14</v>
      </c>
      <c r="C33" s="29">
        <f>F30</f>
        <v>0</v>
      </c>
      <c r="D33" s="8" t="s">
        <v>33</v>
      </c>
      <c r="E33" s="26">
        <f>F32</f>
        <v>2.6750547838623713E-3</v>
      </c>
      <c r="F33" s="20">
        <f>Data!AA40</f>
        <v>3.2845865366962225E-3</v>
      </c>
      <c r="G33" s="20">
        <f>Data!AB40</f>
        <v>1.7782145961757817E-3</v>
      </c>
      <c r="H33" s="20">
        <f>Data!AC40</f>
        <v>8.5340466775313424E-4</v>
      </c>
      <c r="I33" s="20">
        <f>Data!AD40</f>
        <v>1.5536323207858973E-3</v>
      </c>
      <c r="J33" s="29"/>
      <c r="K33" s="29"/>
    </row>
    <row r="34" spans="1:11" x14ac:dyDescent="0.45">
      <c r="A34" s="29"/>
      <c r="B34" s="13" t="s">
        <v>43</v>
      </c>
      <c r="C34" s="29">
        <f>G30</f>
        <v>0</v>
      </c>
      <c r="D34" s="8" t="s">
        <v>35</v>
      </c>
      <c r="E34" s="26">
        <f>G32</f>
        <v>3.447401784849753E-3</v>
      </c>
      <c r="F34" s="26">
        <f>G33</f>
        <v>1.7782145961757817E-3</v>
      </c>
      <c r="G34" s="20">
        <f>Data!AB41</f>
        <v>8.4125557528141586E-3</v>
      </c>
      <c r="H34" s="20">
        <f>Data!AC41</f>
        <v>1.2831735253576752E-3</v>
      </c>
      <c r="I34" s="20">
        <f>Data!AD41</f>
        <v>2.0883740638563291E-3</v>
      </c>
      <c r="J34" s="29"/>
      <c r="K34" s="29"/>
    </row>
    <row r="35" spans="1:11" x14ac:dyDescent="0.45">
      <c r="A35" s="29"/>
      <c r="B35" s="13" t="s">
        <v>16</v>
      </c>
      <c r="C35" s="29">
        <f>H30</f>
        <v>0</v>
      </c>
      <c r="D35" s="8" t="s">
        <v>36</v>
      </c>
      <c r="E35" s="26">
        <f>H32</f>
        <v>1.5868903813627993E-3</v>
      </c>
      <c r="F35" s="26">
        <f>H33</f>
        <v>8.5340466775313424E-4</v>
      </c>
      <c r="G35" s="26">
        <f>H34</f>
        <v>1.2831735253576752E-3</v>
      </c>
      <c r="H35" s="20">
        <f>Data!AC42</f>
        <v>3.1735360931701641E-3</v>
      </c>
      <c r="I35" s="20">
        <f>Data!AD42</f>
        <v>1.6061251264452849E-3</v>
      </c>
      <c r="J35" s="29"/>
      <c r="K35" s="29"/>
    </row>
    <row r="36" spans="1:11" x14ac:dyDescent="0.45">
      <c r="A36" s="29"/>
      <c r="B36" s="13" t="s">
        <v>44</v>
      </c>
      <c r="C36" s="29">
        <f>I30</f>
        <v>0</v>
      </c>
      <c r="D36" s="8" t="s">
        <v>39</v>
      </c>
      <c r="E36" s="26">
        <f>I32</f>
        <v>2.7681348053249706E-3</v>
      </c>
      <c r="F36" s="26">
        <f>I33</f>
        <v>1.5536323207858973E-3</v>
      </c>
      <c r="G36" s="26">
        <f>I34</f>
        <v>2.0883740638563291E-3</v>
      </c>
      <c r="H36" s="26">
        <f>I35</f>
        <v>1.6061251264452849E-3</v>
      </c>
      <c r="I36" s="20">
        <f>Data!AD43</f>
        <v>5.8501122989535479E-3</v>
      </c>
      <c r="J36" s="29"/>
      <c r="K36" s="29"/>
    </row>
    <row r="37" spans="1:11" x14ac:dyDescent="0.45">
      <c r="A37" s="29"/>
      <c r="B37" s="13" t="s">
        <v>18</v>
      </c>
      <c r="C37" s="29">
        <f>SUM(C32:C36)</f>
        <v>0</v>
      </c>
      <c r="D37" s="29"/>
      <c r="E37" s="29"/>
      <c r="F37" s="29"/>
      <c r="G37" s="29"/>
      <c r="H37" s="29"/>
      <c r="I37" s="29"/>
      <c r="J37" s="29"/>
      <c r="K37" s="29"/>
    </row>
  </sheetData>
  <phoneticPr fontId="1" type="noConversion"/>
  <pageMargins left="0.23622047244094488" right="0.23622047244094488" top="0.74803149606299213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opLeftCell="A12" workbookViewId="0">
      <selection activeCell="A19" sqref="A19:F24"/>
    </sheetView>
  </sheetViews>
  <sheetFormatPr defaultRowHeight="17" x14ac:dyDescent="0.45"/>
  <cols>
    <col min="3" max="3" width="10" bestFit="1" customWidth="1"/>
    <col min="4" max="4" width="9.33203125" bestFit="1" customWidth="1"/>
    <col min="5" max="5" width="9.75" customWidth="1"/>
    <col min="6" max="10" width="9.33203125" bestFit="1" customWidth="1"/>
  </cols>
  <sheetData>
    <row r="1" spans="1:10" x14ac:dyDescent="0.45">
      <c r="A1" s="22" t="s">
        <v>57</v>
      </c>
      <c r="B1" s="29" t="s">
        <v>20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28" t="s">
        <v>24</v>
      </c>
      <c r="I1" s="27" t="s">
        <v>48</v>
      </c>
      <c r="J1" s="28" t="s">
        <v>0</v>
      </c>
    </row>
    <row r="2" spans="1:10" x14ac:dyDescent="0.45">
      <c r="A2" s="29"/>
      <c r="B2" s="35">
        <v>2.9000000000000001E-2</v>
      </c>
      <c r="C2" s="43">
        <f>Data!X71</f>
        <v>-0.53634852653462128</v>
      </c>
      <c r="D2" s="43">
        <f>Data!Y71</f>
        <v>0.14860902079861257</v>
      </c>
      <c r="E2" s="43">
        <f>Data!Z71</f>
        <v>-0.33733173870281646</v>
      </c>
      <c r="F2" s="43">
        <f>Data!AA71</f>
        <v>-0.12070588220081237</v>
      </c>
      <c r="G2" s="43">
        <f>Data!AB71</f>
        <v>1.8457771266396377</v>
      </c>
      <c r="H2" s="43">
        <f>Data!AC71</f>
        <v>1.6430746255658015E-2</v>
      </c>
      <c r="I2" s="44">
        <f>Data!AD71</f>
        <v>0.12818247249783418</v>
      </c>
      <c r="J2" s="46">
        <f>Data!AE71</f>
        <v>2.9000000000000001E-2</v>
      </c>
    </row>
    <row r="3" spans="1:10" x14ac:dyDescent="0.45">
      <c r="A3" s="29"/>
      <c r="B3" s="35">
        <v>2.5000000000000001E-2</v>
      </c>
      <c r="C3" s="43">
        <f>Data!X72</f>
        <v>-0.42875831715567575</v>
      </c>
      <c r="D3" s="43">
        <f>Data!Y72</f>
        <v>0.2127108194909772</v>
      </c>
      <c r="E3" s="43">
        <f>Data!Z72</f>
        <v>-0.24752802546610736</v>
      </c>
      <c r="F3" s="43">
        <f>Data!AA72</f>
        <v>5.1975405782322117E-3</v>
      </c>
      <c r="G3" s="43">
        <f>Data!AB72</f>
        <v>1.4583779876371368</v>
      </c>
      <c r="H3" s="43">
        <f>Data!AC72</f>
        <v>1.0736841919646785E-2</v>
      </c>
      <c r="I3" s="44">
        <f>Data!AD72</f>
        <v>0.10361873343969605</v>
      </c>
      <c r="J3" s="46">
        <f>Data!AE72</f>
        <v>2.5000000000000001E-2</v>
      </c>
    </row>
    <row r="4" spans="1:10" x14ac:dyDescent="0.45">
      <c r="A4" s="29"/>
      <c r="B4" s="35">
        <v>2.1000000000000001E-2</v>
      </c>
      <c r="C4" s="43">
        <f>Data!X73</f>
        <v>-0.32116982002128902</v>
      </c>
      <c r="D4" s="43">
        <f>Data!Y73</f>
        <v>0.27681176880811753</v>
      </c>
      <c r="E4" s="43">
        <f>Data!Z73</f>
        <v>-0.15772572486242267</v>
      </c>
      <c r="F4" s="43">
        <f>Data!AA73</f>
        <v>0.13109934908748178</v>
      </c>
      <c r="G4" s="43">
        <f>Data!AB73</f>
        <v>1.0709844328059377</v>
      </c>
      <c r="H4" s="43">
        <f>Data!AC73</f>
        <v>6.458875029287308E-3</v>
      </c>
      <c r="I4" s="44">
        <f>Data!AD73</f>
        <v>8.0367126546165055E-2</v>
      </c>
      <c r="J4" s="46">
        <f>Data!AE73</f>
        <v>2.1000000000000001E-2</v>
      </c>
    </row>
    <row r="5" spans="1:10" x14ac:dyDescent="0.45">
      <c r="A5" s="29"/>
      <c r="B5" s="35">
        <v>1.7000000000000001E-2</v>
      </c>
      <c r="C5" s="43">
        <f>Data!X74</f>
        <v>-0.213579846624433</v>
      </c>
      <c r="D5" s="43">
        <f>Data!Y74</f>
        <v>0.34091328578091212</v>
      </c>
      <c r="E5" s="43">
        <f>Data!Z74</f>
        <v>-6.792220518370265E-2</v>
      </c>
      <c r="F5" s="43">
        <f>Data!AA74</f>
        <v>0.25700270108833351</v>
      </c>
      <c r="G5" s="43">
        <f>Data!AB74</f>
        <v>0.68358609285569449</v>
      </c>
      <c r="H5" s="43">
        <f>Data!AC74</f>
        <v>3.5967254069898084E-3</v>
      </c>
      <c r="I5" s="44">
        <f>Data!AD74</f>
        <v>5.9972705516674905E-2</v>
      </c>
      <c r="J5" s="46">
        <f>Data!AE74</f>
        <v>1.7000000000000001E-2</v>
      </c>
    </row>
    <row r="6" spans="1:10" x14ac:dyDescent="0.45">
      <c r="A6" s="29"/>
      <c r="B6" s="35">
        <v>1.2999999999999999E-2</v>
      </c>
      <c r="C6" s="43">
        <f>Data!X75</f>
        <v>-0.10599105707614669</v>
      </c>
      <c r="D6" s="43">
        <f>Data!Y75</f>
        <v>0.40501416919164124</v>
      </c>
      <c r="E6" s="43">
        <f>Data!Z75</f>
        <v>2.1880337751353618E-2</v>
      </c>
      <c r="F6" s="43">
        <f>Data!AA75</f>
        <v>0.38290470892486095</v>
      </c>
      <c r="G6" s="43">
        <f>Data!AB75</f>
        <v>0.29619183716496705</v>
      </c>
      <c r="H6" s="43">
        <f>Data!AC75</f>
        <v>2.1504629020909997E-3</v>
      </c>
      <c r="I6" s="44">
        <f>Data!AD75</f>
        <v>4.6373083810449779E-2</v>
      </c>
      <c r="J6" s="46">
        <f>Data!AE75</f>
        <v>1.2999999999999999E-2</v>
      </c>
    </row>
    <row r="7" spans="1:10" x14ac:dyDescent="0.45">
      <c r="A7" s="29"/>
      <c r="B7" s="35">
        <v>8.9999999999999993E-3</v>
      </c>
      <c r="C7" s="43">
        <f>Data!X76</f>
        <v>1.5983020305133885E-3</v>
      </c>
      <c r="D7" s="43">
        <f>Data!Y76</f>
        <v>0.46911542552919389</v>
      </c>
      <c r="E7" s="43">
        <f>Data!Z76</f>
        <v>0.11168333824234844</v>
      </c>
      <c r="F7" s="43">
        <f>Data!AA76</f>
        <v>0.50880742039234883</v>
      </c>
      <c r="G7" s="43">
        <f>Data!AB76</f>
        <v>-9.1204498610543111E-2</v>
      </c>
      <c r="H7" s="43">
        <f>Data!AC76</f>
        <v>2.1200536119115837E-3</v>
      </c>
      <c r="I7" s="44">
        <f>Data!AD76</f>
        <v>4.604403991736155E-2</v>
      </c>
      <c r="J7" s="46">
        <f>Data!AE76</f>
        <v>8.9999999999999993E-3</v>
      </c>
    </row>
    <row r="8" spans="1:10" x14ac:dyDescent="0.45">
      <c r="A8" s="29"/>
      <c r="B8" s="35">
        <v>5.0000000000000001E-3</v>
      </c>
      <c r="C8" s="43">
        <f>Data!X77</f>
        <v>0.10918770807687932</v>
      </c>
      <c r="D8" s="43">
        <f>Data!Y77</f>
        <v>0.53321666300913861</v>
      </c>
      <c r="E8" s="43">
        <f>Data!Z77</f>
        <v>0.20148636074038379</v>
      </c>
      <c r="F8" s="43">
        <f>Data!AA77</f>
        <v>0.63471006775021999</v>
      </c>
      <c r="G8" s="43">
        <f>Data!AB77</f>
        <v>-0.47860079483304518</v>
      </c>
      <c r="H8" s="43">
        <f>Data!AC77</f>
        <v>3.5055089844225852E-3</v>
      </c>
      <c r="I8" s="44">
        <f>Data!AD77</f>
        <v>5.9207338940561967E-2</v>
      </c>
      <c r="J8" s="46">
        <f>Data!AE77</f>
        <v>5.0000000000000001E-3</v>
      </c>
    </row>
    <row r="9" spans="1:10" ht="17.5" thickBot="1" x14ac:dyDescent="0.5">
      <c r="A9" s="29"/>
      <c r="B9" s="35">
        <v>1E-3</v>
      </c>
      <c r="C9" s="43">
        <f>Data!X78</f>
        <v>0.21677711255432611</v>
      </c>
      <c r="D9" s="43">
        <f>Data!Y78</f>
        <v>0.59731805790172088</v>
      </c>
      <c r="E9" s="43">
        <f>Data!Z78</f>
        <v>0.2912895186877576</v>
      </c>
      <c r="F9" s="43">
        <f>Data!AA78</f>
        <v>0.76061292581264828</v>
      </c>
      <c r="G9" s="43">
        <f>Data!AB78</f>
        <v>-0.86599760689816307</v>
      </c>
      <c r="H9" s="43">
        <f>Data!AC78</f>
        <v>6.3068332597371914E-3</v>
      </c>
      <c r="I9" s="45">
        <f>Data!AD78</f>
        <v>7.9415573156259411E-2</v>
      </c>
      <c r="J9" s="46">
        <f>Data!AE78</f>
        <v>1E-3</v>
      </c>
    </row>
    <row r="10" spans="1:10" x14ac:dyDescent="0.45">
      <c r="A10" s="29"/>
      <c r="B10" s="29"/>
      <c r="C10" s="29"/>
      <c r="D10" s="29"/>
      <c r="E10" s="29"/>
      <c r="F10" s="29"/>
      <c r="G10" s="29"/>
      <c r="H10" s="29"/>
      <c r="I10" s="29"/>
      <c r="J10" s="29"/>
    </row>
    <row r="11" spans="1:10" x14ac:dyDescent="0.45">
      <c r="A11" s="22" t="s">
        <v>58</v>
      </c>
      <c r="B11" s="10" t="s">
        <v>25</v>
      </c>
      <c r="C11" s="11"/>
      <c r="D11" s="12"/>
      <c r="E11" s="47">
        <f>Data!Z80</f>
        <v>0.26348280193408641</v>
      </c>
      <c r="F11" s="29"/>
      <c r="G11" s="29"/>
      <c r="H11" s="29"/>
      <c r="I11" s="29"/>
      <c r="J11" s="29"/>
    </row>
    <row r="12" spans="1:10" x14ac:dyDescent="0.45">
      <c r="A12" s="22"/>
      <c r="B12" s="39"/>
      <c r="C12" s="39"/>
      <c r="D12" s="39" t="s">
        <v>0</v>
      </c>
      <c r="E12" s="48">
        <f>Data!Z81</f>
        <v>1.5535773949791535E-2</v>
      </c>
      <c r="F12" s="29"/>
      <c r="G12" s="29"/>
      <c r="H12" s="29"/>
      <c r="I12" s="29"/>
      <c r="J12" s="29"/>
    </row>
    <row r="13" spans="1:10" x14ac:dyDescent="0.45">
      <c r="A13" s="22"/>
      <c r="B13" s="39"/>
      <c r="C13" s="39"/>
      <c r="D13" s="39" t="s">
        <v>46</v>
      </c>
      <c r="E13" s="48">
        <f>Data!Z82</f>
        <v>2.9030366282802827E-3</v>
      </c>
      <c r="F13" s="29"/>
      <c r="G13" s="29"/>
      <c r="H13" s="29"/>
      <c r="I13" s="29"/>
      <c r="J13" s="29"/>
    </row>
    <row r="14" spans="1:10" x14ac:dyDescent="0.45">
      <c r="A14" s="22"/>
      <c r="B14" s="39"/>
      <c r="C14" s="39"/>
      <c r="D14" s="39" t="s">
        <v>47</v>
      </c>
      <c r="E14" s="48">
        <f>Data!Z83</f>
        <v>5.3879835080299594E-2</v>
      </c>
      <c r="F14" s="29"/>
      <c r="G14" s="29"/>
      <c r="H14" s="29"/>
      <c r="I14" s="29"/>
      <c r="J14" s="29"/>
    </row>
    <row r="15" spans="1:10" ht="17.5" thickBot="1" x14ac:dyDescent="0.5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x14ac:dyDescent="0.45">
      <c r="A16" s="29"/>
      <c r="B16" s="29"/>
      <c r="C16" s="13" t="s">
        <v>13</v>
      </c>
      <c r="D16" s="13" t="s">
        <v>14</v>
      </c>
      <c r="E16" s="13" t="s">
        <v>15</v>
      </c>
      <c r="F16" s="13" t="s">
        <v>16</v>
      </c>
      <c r="G16" s="13" t="s">
        <v>17</v>
      </c>
      <c r="H16" s="18" t="s">
        <v>26</v>
      </c>
      <c r="I16" s="27" t="s">
        <v>49</v>
      </c>
      <c r="J16" s="18" t="s">
        <v>0</v>
      </c>
    </row>
    <row r="17" spans="1:10" ht="17.5" thickBot="1" x14ac:dyDescent="0.5">
      <c r="A17" s="29"/>
      <c r="B17" s="29"/>
      <c r="C17" s="49">
        <f>Data!X86</f>
        <v>-0.1742033720809649</v>
      </c>
      <c r="D17" s="49">
        <f>Data!Y86</f>
        <v>0.36437396390900501</v>
      </c>
      <c r="E17" s="49">
        <f>Data!Z86</f>
        <v>-3.5044815684521814E-2</v>
      </c>
      <c r="F17" s="49">
        <f>Data!AA86</f>
        <v>0.30309534147750716</v>
      </c>
      <c r="G17" s="49">
        <f>Data!AB86</f>
        <v>0.5417788617834437</v>
      </c>
      <c r="H17" s="49">
        <f>Data!AC86</f>
        <v>2.9030366282802827E-3</v>
      </c>
      <c r="I17" s="50">
        <f>Data!AD86</f>
        <v>5.3879835080299594E-2</v>
      </c>
      <c r="J17" s="49">
        <f>Data!AE86</f>
        <v>1.5535773949791535E-2</v>
      </c>
    </row>
    <row r="18" spans="1:10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45">
      <c r="A19" s="22" t="s">
        <v>65</v>
      </c>
      <c r="B19" s="10" t="s">
        <v>60</v>
      </c>
      <c r="C19" s="11"/>
      <c r="D19" s="12"/>
      <c r="E19" s="19">
        <f>Data!Z89</f>
        <v>6.4550902925922679E-2</v>
      </c>
      <c r="F19" s="29"/>
      <c r="G19" s="29"/>
      <c r="H19" s="29"/>
      <c r="I19" s="29"/>
      <c r="J19" s="29"/>
    </row>
    <row r="20" spans="1:10" x14ac:dyDescent="0.45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x14ac:dyDescent="0.45">
      <c r="B21" s="29"/>
      <c r="C21" s="29" t="s">
        <v>61</v>
      </c>
      <c r="D21" s="29"/>
      <c r="E21" s="29"/>
      <c r="F21" s="58">
        <f>Data!AA91</f>
        <v>0.19840905902563211</v>
      </c>
    </row>
    <row r="22" spans="1:10" x14ac:dyDescent="0.45">
      <c r="B22" s="29"/>
      <c r="C22" s="29" t="s">
        <v>62</v>
      </c>
      <c r="D22" s="29"/>
      <c r="E22" s="29"/>
      <c r="F22" s="58">
        <f>Data!AA92</f>
        <v>0.80159094097436789</v>
      </c>
    </row>
    <row r="23" spans="1:10" x14ac:dyDescent="0.45">
      <c r="B23" s="29"/>
      <c r="C23" s="29"/>
      <c r="D23" s="29" t="s">
        <v>63</v>
      </c>
      <c r="E23" s="29"/>
      <c r="F23" s="58">
        <f>Data!AA93</f>
        <v>0.57798010142903233</v>
      </c>
    </row>
    <row r="24" spans="1:10" x14ac:dyDescent="0.45">
      <c r="B24" s="29"/>
      <c r="C24" s="29"/>
      <c r="D24" s="29" t="s">
        <v>64</v>
      </c>
      <c r="E24" s="29"/>
      <c r="F24" s="58">
        <f>Data!AA94</f>
        <v>0.2236108395453355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AXP</vt:lpstr>
      <vt:lpstr>MMM</vt:lpstr>
      <vt:lpstr>GS</vt:lpstr>
      <vt:lpstr>MCD</vt:lpstr>
      <vt:lpstr>NKE</vt:lpstr>
      <vt:lpstr>Data</vt:lpstr>
      <vt:lpstr>report1</vt:lpstr>
      <vt:lpstr>report2</vt:lpstr>
      <vt:lpstr>report1!Print_Area</vt:lpstr>
      <vt:lpstr>report2!Print_Area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Bumjean Sohn</dc:creator>
  <cp:lastModifiedBy>user</cp:lastModifiedBy>
  <cp:lastPrinted>2016-06-06T05:00:57Z</cp:lastPrinted>
  <dcterms:created xsi:type="dcterms:W3CDTF">2013-11-15T07:49:59Z</dcterms:created>
  <dcterms:modified xsi:type="dcterms:W3CDTF">2019-06-20T16:19:00Z</dcterms:modified>
</cp:coreProperties>
</file>