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les\Projects\VS\FuelTracker\"/>
    </mc:Choice>
  </mc:AlternateContent>
  <xr:revisionPtr revIDLastSave="0" documentId="13_ncr:1_{E1882185-217F-4787-A4A1-DE121B21CFFD}" xr6:coauthVersionLast="47" xr6:coauthVersionMax="47" xr10:uidLastSave="{00000000-0000-0000-0000-000000000000}"/>
  <bookViews>
    <workbookView xWindow="-120" yWindow="-120" windowWidth="29040" windowHeight="15840" xr2:uid="{375BE528-70E5-444E-98D1-DDC1C02F8411}"/>
  </bookViews>
  <sheets>
    <sheet name="FuelData" sheetId="2" r:id="rId1"/>
  </sheets>
  <definedNames>
    <definedName name="DataPath">FuelData!$O$1</definedName>
    <definedName name="UlkoisetTiedot_1" localSheetId="0" hidden="1">FuelData!$A$1:$E$3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F2" i="2" a="1"/>
  <c r="F2" i="2" s="1"/>
  <c r="F3" i="2" a="1"/>
  <c r="F3" i="2" s="1"/>
  <c r="G2" i="2" a="1"/>
  <c r="G2" i="2" s="1"/>
  <c r="G3" i="2" a="1"/>
  <c r="G3" i="2" s="1"/>
  <c r="H3" i="2" l="1"/>
  <c r="K3" i="2"/>
  <c r="I3" i="2"/>
  <c r="L3" i="2"/>
  <c r="J3" i="2"/>
  <c r="H2" i="2"/>
  <c r="K2" i="2"/>
  <c r="I2" i="2"/>
  <c r="L2" i="2"/>
  <c r="J2" i="2"/>
  <c r="F4" i="2"/>
  <c r="G4" i="2"/>
  <c r="I4" i="2" l="1"/>
  <c r="J4" i="2"/>
  <c r="H4" i="2"/>
  <c r="L4" i="2"/>
  <c r="K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BF68B2-7F15-4C2B-9908-2A665FED4C6B}" keepAlive="1" name="Kysely – FuelData" description="Yhteys kyselyyn FuelData työkirjassa." type="5" refreshedVersion="7" background="1" refreshOnLoad="1" saveData="1">
    <dbPr connection="Provider=Microsoft.Mashup.OleDb.1;Data Source=$Workbook$;Location=FuelData;Extended Properties=&quot;&quot;" command="SELECT * FROM [FuelData]"/>
  </connection>
  <connection id="2" xr16:uid="{ECCA51A1-B591-4592-9CC1-88DA5E175ED8}" keepAlive="1" name="Kysely – JsonToTable" description="Yhteys kyselyyn JsonToTable työkirjassa." type="5" refreshedVersion="0" background="1">
    <dbPr connection="Provider=Microsoft.Mashup.OleDb.1;Data Source=$Workbook$;Location=JsonToTable;Extended Properties=&quot;&quot;" command="SELECT * FROM [JsonTo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<sst xmlns="http://schemas.openxmlformats.org/spreadsheetml/2006/main" count="14" uniqueCount="14">
  <si>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Cost</t>
  </si>
  <si>
    <t>Amount</t>
  </si>
  <si>
    <t>Date</t>
  </si>
  <si>
    <t>CarKm</t>
  </si>
  <si>
    <t>€/l</t>
  </si>
  <si>
    <t>Distance between refuels</t>
  </si>
  <si>
    <t>km/l</t>
  </si>
  <si>
    <t>€/100 km</t>
  </si>
  <si>
    <t>km/€</t>
  </si>
  <si>
    <t>Days Between Refuels</t>
  </si>
  <si>
    <t>l/100 km</t>
  </si>
  <si>
    <t>km/day</t>
  </si>
  <si>
    <t>Data folder:</t>
  </si>
  <si>
    <t>H:\My Drive\FuelData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</si>
</sst>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0&quot; km&quot;"/>
    <numFmt numFmtId="165" formatCode="0.00&quot; l&quot;"/>
    <numFmt numFmtId="166" formatCode="0.000&quot; €/l&quot;"/>
    <numFmt numFmtId="167" formatCode="0.00&quot; €/100 km&quot;"/>
    <numFmt numFmtId="168" formatCode="0.00&quot; l/100 km&quot;"/>
    <numFmt numFmtId="169" formatCode="0.0&quot; km/l&quot;"/>
    <numFmt numFmtId="170" formatCode="0.0&quot; km/€&quot;"/>
    <numFmt numFmtId="171" formatCode="0.0&quot; km/day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Protection="1"/>
    <xf numFmtId="0" fontId="0" fillId="0" borderId="0" xfId="0" applyProtection="1"/>
    <xf numFmtId="164" fontId="0" fillId="0" borderId="0" xfId="0" applyNumberFormat="1" applyProtection="1"/>
    <xf numFmtId="44" fontId="0" fillId="0" borderId="0" xfId="1" applyFont="1" applyProtection="1"/>
    <xf numFmtId="165" fontId="0" fillId="0" borderId="0" xfId="0" applyNumberFormat="1" applyProtection="1"/>
    <xf numFmtId="166" fontId="0" fillId="0" borderId="0" xfId="0" applyNumberFormat="1" applyProtection="1"/>
    <xf numFmtId="1" fontId="0" fillId="0" borderId="0" xfId="0" applyNumberFormat="1" applyProtection="1"/>
    <xf numFmtId="168" fontId="0" fillId="0" borderId="0" xfId="0" applyNumberFormat="1" applyProtection="1"/>
    <xf numFmtId="169" fontId="0" fillId="0" borderId="0" xfId="0" applyNumberFormat="1" applyProtection="1"/>
    <xf numFmtId="170" fontId="0" fillId="0" borderId="0" xfId="0" applyNumberFormat="1" applyProtection="1"/>
    <xf numFmtId="171" fontId="0" fillId="0" borderId="0" xfId="0" applyNumberFormat="1" applyProtection="1"/>
    <xf numFmtId="44" fontId="0" fillId="0" borderId="0" xfId="0" applyNumberFormat="1" applyFont="1" applyProtection="1"/>
    <xf numFmtId="167" fontId="0" fillId="0" borderId="0" xfId="0" applyNumberFormat="1" applyProtection="1"/>
  </cellXfs>
  <cellStyles count="2">
    <cellStyle name="Normaali" xfId="0" builtinId="0"/>
    <cellStyle name="Valuutta" xfId="1" builtinId="4"/>
  </cellStyles>
  <dxfs count="27">
    <dxf>
      <numFmt numFmtId="171" formatCode="0.0&quot; km/day&quot;"/>
      <protection locked="1" hidden="0"/>
    </dxf>
    <dxf>
      <numFmt numFmtId="170" formatCode="0.0&quot; km/€&quot;"/>
      <protection locked="1" hidden="0"/>
    </dxf>
    <dxf>
      <numFmt numFmtId="169" formatCode="0.0&quot; km/l&quot;"/>
      <protection locked="1" hidden="0"/>
    </dxf>
    <dxf>
      <numFmt numFmtId="167" formatCode="0.00&quot; €/100 km&quot;"/>
      <protection locked="1" hidden="0"/>
    </dxf>
    <dxf>
      <numFmt numFmtId="168" formatCode="0.00&quot; l/100 km&quot;"/>
      <protection locked="1" hidden="0"/>
    </dxf>
    <dxf>
      <numFmt numFmtId="1" formatCode="0"/>
      <protection locked="1" hidden="0"/>
    </dxf>
    <dxf>
      <numFmt numFmtId="164" formatCode="0&quot; km&quot;"/>
      <protection locked="1" hidden="0"/>
    </dxf>
    <dxf>
      <numFmt numFmtId="164" formatCode="0&quot; km&quot;"/>
      <protection locked="1" hidden="0"/>
    </dxf>
    <dxf>
      <numFmt numFmtId="166" formatCode="0.000&quot; €/l&quot;"/>
      <protection locked="1" hidden="0"/>
    </dxf>
    <dxf>
      <numFmt numFmtId="165" formatCode="0.00&quot; l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9" formatCode="d/m/yyyy"/>
      <protection locked="1" hidden="0"/>
    </dxf>
    <dxf>
      <numFmt numFmtId="19" formatCode="d/m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protection locked="1" hidden="0"/>
    </dxf>
    <dxf>
      <numFmt numFmtId="165" formatCode="0.00&quot; l&quot;"/>
      <protection locked="1" hidden="0"/>
    </dxf>
    <dxf>
      <numFmt numFmtId="166" formatCode="0.000&quot; €/l&quot;"/>
      <protection locked="1" hidden="0"/>
    </dxf>
    <dxf>
      <numFmt numFmtId="164" formatCode="0&quot; km&quot;"/>
      <protection locked="1" hidden="0"/>
    </dxf>
    <dxf>
      <numFmt numFmtId="164" formatCode="0&quot; km&quot;"/>
      <protection locked="1" hidden="0"/>
    </dxf>
    <dxf>
      <numFmt numFmtId="1" formatCode="0"/>
      <protection locked="1" hidden="0"/>
    </dxf>
    <dxf>
      <numFmt numFmtId="168" formatCode="0.00&quot; l/100 km&quot;"/>
      <protection locked="1" hidden="0"/>
    </dxf>
    <dxf>
      <numFmt numFmtId="167" formatCode="0.00&quot; €/100 km&quot;"/>
      <protection locked="1" hidden="0"/>
    </dxf>
    <dxf>
      <numFmt numFmtId="169" formatCode="0.0&quot; km/l&quot;"/>
      <protection locked="1" hidden="0"/>
    </dxf>
    <dxf>
      <numFmt numFmtId="170" formatCode="0.0&quot; km/€&quot;"/>
      <protection locked="1" hidden="0"/>
    </dxf>
    <dxf>
      <numFmt numFmtId="171" formatCode="0.0&quot; km/day&quot;"/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Fuel Burn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FuelData!$A$2:$A$3</c:f>
              <c:numCache>
                <c:formatCode>m/d/yyyy</c:formatCode>
                <c:ptCount val="1"/>
                <c:pt idx="0">
                  <c:v>44476</c:v>
                </c:pt>
              </c:numCache>
            </c:numRef>
          </c:cat>
          <c:val>
            <c:numRef>
              <c:f>FuelData!$H$2:$H$3</c:f>
              <c:numCache>
                <c:formatCode>0.00" l/100 km"</c:formatCode>
                <c:ptCount val="1"/>
                <c:pt idx="0">
                  <c:v>8.5111111111111111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0F-4E7D-B06A-1332E2921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787936"/>
        <c:axId val="528798336"/>
      </c:lineChart>
      <c:dateAx>
        <c:axId val="528787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28798336"/>
        <c:crosses val="autoZero"/>
        <c:auto val="1"/>
        <c:lblOffset val="100"/>
        <c:baseTimeUnit val="days"/>
      </c:dateAx>
      <c:valAx>
        <c:axId val="5287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l/100 k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2878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i-FI"/>
              <a:t>Fuel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FuelData!$D$1</c:f>
              <c:strCache>
                <c:ptCount val="1"/>
                <c:pt idx="0">
                  <c:v>€/l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FuelData!$A$2:$A$3</c:f>
              <c:numCache>
                <c:formatCode>m/d/yyyy</c:formatCode>
                <c:ptCount val="1"/>
                <c:pt idx="0">
                  <c:v>44476</c:v>
                </c:pt>
              </c:numCache>
            </c:numRef>
          </c:cat>
          <c:val>
            <c:numRef>
              <c:f>FuelData!$D$2:$D$3</c:f>
              <c:numCache>
                <c:formatCode>0.000" €/l"</c:formatCode>
                <c:ptCount val="1"/>
                <c:pt idx="0">
                  <c:v>1.7509138381201046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8-471E-8A64-BA2A37D24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53344"/>
        <c:axId val="116255424"/>
      </c:lineChart>
      <c:dateAx>
        <c:axId val="116253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16255424"/>
        <c:crosses val="autoZero"/>
        <c:auto val="1"/>
        <c:lblOffset val="100"/>
        <c:baseTimeUnit val="days"/>
      </c:dateAx>
      <c:valAx>
        <c:axId val="1162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&quot; €/l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162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20</xdr:col>
      <xdr:colOff>304800</xdr:colOff>
      <xdr:row>18</xdr:row>
      <xdr:rowOff>76200</xdr:rowOff>
    </xdr:to>
    <xdr:graphicFrame macro="">
      <xdr:nvGraphicFramePr>
        <xdr:cNvPr id="6" name="Kaavio 4">
          <a:extLst>
            <a:ext uri="{FF2B5EF4-FFF2-40B4-BE49-F238E27FC236}">
              <a16:creationId xmlns:a16="http://schemas.microsoft.com/office/drawing/2014/main" id="{B1CA65F8-FA05-47DC-BF58-3049EB2D4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21</xdr:row>
      <xdr:rowOff>0</xdr:rowOff>
    </xdr:from>
    <xdr:to>
      <xdr:col>20</xdr:col>
      <xdr:colOff>304800</xdr:colOff>
      <xdr:row>35</xdr:row>
      <xdr:rowOff>76200</xdr:rowOff>
    </xdr:to>
    <xdr:graphicFrame macro="">
      <xdr:nvGraphicFramePr>
        <xdr:cNvPr id="7" name="Kaavio 1">
          <a:extLst>
            <a:ext uri="{FF2B5EF4-FFF2-40B4-BE49-F238E27FC236}">
              <a16:creationId xmlns:a16="http://schemas.microsoft.com/office/drawing/2014/main" id="{11E2767A-F709-4745-8BF9-76351E98E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refreshOnLoad="1" connectionId="1" xr16:uid="{22F293A6-B2E5-4695-B51C-9D2FAF7EC13E}" autoFormatId="16" applyNumberFormats="0" applyBorderFormats="0" applyFontFormats="0" applyPatternFormats="0" applyAlignmentFormats="0" applyWidthHeightFormats="0">
  <queryTableRefresh nextId="19" unboundColumnsRight="7">
    <queryTableFields count="12">
      <queryTableField id="4" name="Date" tableColumnId="4"/>
      <queryTableField id="2" name="Cost" tableColumnId="2"/>
      <queryTableField id="3" name="Amount" tableColumnId="3"/>
      <queryTableField id="9" name="€/l" tableColumnId="7"/>
      <queryTableField id="5" name="CarKm" tableColumnId="5"/>
      <queryTableField id="11" dataBound="0" tableColumnId="8"/>
      <queryTableField id="17" dataBound="0" tableColumnId="6"/>
      <queryTableField id="12" dataBound="0" tableColumnId="9"/>
      <queryTableField id="14" dataBound="0" tableColumnId="11"/>
      <queryTableField id="15" dataBound="0" tableColumnId="12"/>
      <queryTableField id="16" dataBound="0" tableColumnId="13"/>
      <queryTableField id="18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F8765-593F-4D90-8EFB-4626AA27B499}" name="FuelData" displayName="FuelData" ref="A1:L4" tableType="queryTable" totalsRowCount="1" headerRowDxfId="26" dataDxfId="25" totalsRowDxfId="24">
  <autoFilter ref="A1:L3" xr:uid="{B5BF8765-593F-4D90-8EFB-4626AA27B499}">
    <filterColumn colId="0">
      <customFilters>
        <customFilter operator="greaterThan" val="44470"/>
      </customFilters>
    </filterColumn>
  </autoFilter>
  <sortState xmlns:xlrd2="http://schemas.microsoft.com/office/spreadsheetml/2017/richdata2" ref="A2:L3">
    <sortCondition descending="1" ref="A1:A3"/>
  </sortState>
  <tableColumns count="12">
    <tableColumn id="4" xr3:uid="{C3A4E433-63EC-4273-99E2-EB4682673A2C}" uniqueName="4" name="Date" queryTableFieldId="4" dataDxfId="11" totalsRowDxfId="12"/>
    <tableColumn id="2" xr3:uid="{059825C2-8DE9-4FD9-9D57-38FA36CA268E}" uniqueName="2" name="Cost" totalsRowFunction="custom" queryTableFieldId="2" dataDxfId="10" totalsRowDxfId="13" dataCellStyle="Valuutta">
      <totalsRowFormula>_xlfn.AGGREGATE(1,7,FuelData[Cost])</totalsRowFormula>
    </tableColumn>
    <tableColumn id="3" xr3:uid="{4F259974-A259-4E06-9CD6-504170B3D78E}" uniqueName="3" name="Amount" totalsRowFunction="custom" queryTableFieldId="3" dataDxfId="9" totalsRowDxfId="14">
      <totalsRowFormula>_xlfn.AGGREGATE(1,7,FuelData[Amount])</totalsRowFormula>
    </tableColumn>
    <tableColumn id="7" xr3:uid="{F7831C49-BB6E-4958-9166-BA359A6A7E50}" uniqueName="7" name="€/l" totalsRowFunction="custom" queryTableFieldId="9" dataDxfId="8" totalsRowDxfId="15">
      <totalsRowFormula>_xlfn.AGGREGATE(1,7,FuelData[€/l])</totalsRowFormula>
    </tableColumn>
    <tableColumn id="5" xr3:uid="{C764148E-1168-40B0-9B7F-913F8EF13AA9}" uniqueName="5" name="CarKm" queryTableFieldId="5" dataDxfId="7" totalsRowDxfId="16"/>
    <tableColumn id="8" xr3:uid="{F66C0EF3-31F0-4CC0-8D7D-87071002E5EE}" uniqueName="8" name="Distance between refuels" totalsRowFunction="custom" queryTableFieldId="11" dataDxfId="6" totalsRowDxfId="17">
      <calculatedColumnFormula array="1">IFERROR(FuelData[[#This Row],[CarKm]]-INDEX(FuelData[CarKm],ROW()),NA())</calculatedColumnFormula>
      <totalsRowFormula>_xlfn.AGGREGATE(1,7,FuelData[Distance between refuels])</totalsRowFormula>
    </tableColumn>
    <tableColumn id="6" xr3:uid="{8C3861FC-1523-47E3-829F-5AB3F1827D6D}" uniqueName="6" name="Days Between Refuels" totalsRowFunction="custom" queryTableFieldId="17" dataDxfId="5" totalsRowDxfId="18">
      <calculatedColumnFormula array="1">IFERROR(FuelData[[#This Row],[Date]]-INDEX(FuelData[Date],ROW()),NA())</calculatedColumnFormula>
      <totalsRowFormula>_xlfn.AGGREGATE(1,7,FuelData[Days Between Refuels])</totalsRowFormula>
    </tableColumn>
    <tableColumn id="9" xr3:uid="{DE0175DA-5E1D-46B0-AC08-1FDE72109F96}" uniqueName="9" name="l/100 km" totalsRowFunction="custom" queryTableFieldId="12" dataDxfId="4" totalsRowDxfId="19">
      <calculatedColumnFormula>FuelData[[#This Row],[Amount]]/FuelData[[#This Row],[Distance between refuels]]*100</calculatedColumnFormula>
      <totalsRowFormula>_xlfn.AGGREGATE(1,7,FuelData[l/100 km])</totalsRowFormula>
    </tableColumn>
    <tableColumn id="11" xr3:uid="{0FBA458D-9730-47E9-8575-39C1ADBB5B68}" uniqueName="11" name="€/100 km" totalsRowFunction="custom" queryTableFieldId="14" dataDxfId="3" totalsRowDxfId="20">
      <calculatedColumnFormula>FuelData[[#This Row],[Cost]]/FuelData[[#This Row],[Distance between refuels]]</calculatedColumnFormula>
      <totalsRowFormula>_xlfn.AGGREGATE(1,7,FuelData[€/100 km])</totalsRowFormula>
    </tableColumn>
    <tableColumn id="12" xr3:uid="{EDDCE973-9BCE-4352-A7D1-67063B83415B}" uniqueName="12" name="km/l" totalsRowFunction="custom" queryTableFieldId="15" dataDxfId="2" totalsRowDxfId="21">
      <calculatedColumnFormula>FuelData[[#This Row],[Distance between refuels]]/FuelData[[#This Row],[Amount]]</calculatedColumnFormula>
      <totalsRowFormula>_xlfn.AGGREGATE(1,7,FuelData[km/l])</totalsRowFormula>
    </tableColumn>
    <tableColumn id="13" xr3:uid="{9436CDA5-8064-49E4-BE9A-09F6B128903D}" uniqueName="13" name="km/€" totalsRowFunction="custom" queryTableFieldId="16" dataDxfId="1" totalsRowDxfId="22">
      <calculatedColumnFormula>FuelData[[#This Row],[Distance between refuels]]/FuelData[[#This Row],[Cost]]</calculatedColumnFormula>
      <totalsRowFormula>_xlfn.AGGREGATE(1,7,FuelData[km/€])</totalsRowFormula>
    </tableColumn>
    <tableColumn id="10" xr3:uid="{ADFA8673-BB52-416A-9BFF-162BA4E8416C}" uniqueName="10" name="km/day" totalsRowFunction="custom" queryTableFieldId="18" dataDxfId="0" totalsRowDxfId="23">
      <calculatedColumnFormula>FuelData[[#This Row],[Distance between refuels]]/FuelData[[#This Row],[Days Between Refuels]]</calculatedColumnFormula>
      <totalsRowFormula>_xlfn.AGGREGATE(1,7,FuelData[km/day])</totalsRowFormula>
    </tableColumn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C04EA5-33E6-41A0-A5E6-3AC40CCE9853}">
  <we:reference id="wa104381504" version="1.0.0.0" store="fi-FI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F6B7-EA1D-45C5-A970-6CE436D77E51}">
  <dimension ref="A1:O4"/>
  <sheetViews>
    <sheetView tabSelected="1" workbookViewId="0">
      <selection activeCell="O1" sqref="O1"/>
    </sheetView>
  </sheetViews>
  <sheetFormatPr defaultRowHeight="15" x14ac:dyDescent="0.25"/>
  <cols>
    <col min="1" max="1" width="9.140625" bestFit="1" customWidth="1"/>
    <col min="2" max="2" width="8.42578125" bestFit="1" customWidth="1"/>
    <col min="3" max="3" width="10.42578125" bestFit="1" customWidth="1"/>
    <col min="4" max="4" width="8.42578125" style="1" bestFit="1" customWidth="1"/>
    <col min="5" max="5" width="10.140625" style="2" bestFit="1" customWidth="1"/>
    <col min="6" max="6" width="26.42578125" bestFit="1" customWidth="1"/>
    <col min="7" max="7" width="23.28515625" bestFit="1" customWidth="1"/>
    <col min="8" max="8" width="12.5703125" bestFit="1" customWidth="1"/>
    <col min="9" max="9" width="13.140625" bestFit="1" customWidth="1"/>
    <col min="10" max="11" width="11" bestFit="1" customWidth="1"/>
    <col min="12" max="12" width="11.7109375" bestFit="1" customWidth="1"/>
    <col min="14" max="14" width="11.42578125" bestFit="1" customWidth="1"/>
  </cols>
  <sheetData>
    <row r="1" spans="1:15" x14ac:dyDescent="0.25">
      <c r="A1" s="3" t="s">
        <v>2</v>
      </c>
      <c r="B1" s="4" t="s">
        <v>0</v>
      </c>
      <c r="C1" s="4" t="s">
        <v>1</v>
      </c>
      <c r="D1" s="4" t="s">
        <v>4</v>
      </c>
      <c r="E1" s="5" t="s">
        <v>3</v>
      </c>
      <c r="F1" s="4" t="s">
        <v>5</v>
      </c>
      <c r="G1" s="4" t="s">
        <v>9</v>
      </c>
      <c r="H1" s="4" t="s">
        <v>10</v>
      </c>
      <c r="I1" s="4" t="s">
        <v>7</v>
      </c>
      <c r="J1" s="4" t="s">
        <v>6</v>
      </c>
      <c r="K1" s="4" t="s">
        <v>8</v>
      </c>
      <c r="L1" s="4" t="s">
        <v>11</v>
      </c>
      <c r="N1" t="s">
        <v>12</v>
      </c>
      <c r="O1" t="s">
        <v>13</v>
      </c>
    </row>
    <row r="2" spans="1:15" x14ac:dyDescent="0.25">
      <c r="A2" s="3">
        <v>44476</v>
      </c>
      <c r="B2" s="6">
        <v>33.53</v>
      </c>
      <c r="C2" s="7">
        <v>19.149999999999999</v>
      </c>
      <c r="D2" s="8">
        <v>1.7509138381201046</v>
      </c>
      <c r="E2" s="5">
        <v>135533</v>
      </c>
      <c r="F2" s="5" cm="1">
        <f t="array" ref="F2">IFERROR(FuelData[[#This Row],[CarKm]]-INDEX(FuelData[CarKm],ROW()),NA())</f>
        <v>225</v>
      </c>
      <c r="G2" s="9" cm="1">
        <f t="array" ref="G2">IFERROR(FuelData[[#This Row],[Date]]-INDEX(FuelData[Date],ROW()),NA())</f>
        <v>9</v>
      </c>
      <c r="H2" s="10">
        <f>FuelData[[#This Row],[Amount]]/FuelData[[#This Row],[Distance between refuels]]*100</f>
        <v>8.5111111111111111</v>
      </c>
      <c r="I2" s="15">
        <f>FuelData[[#This Row],[Cost]]/FuelData[[#This Row],[Distance between refuels]]</f>
        <v>0.14902222222222222</v>
      </c>
      <c r="J2" s="11">
        <f>FuelData[[#This Row],[Distance between refuels]]/FuelData[[#This Row],[Amount]]</f>
        <v>11.74934725848564</v>
      </c>
      <c r="K2" s="12">
        <f>FuelData[[#This Row],[Distance between refuels]]/FuelData[[#This Row],[Cost]]</f>
        <v>6.7104085893229941</v>
      </c>
      <c r="L2" s="13">
        <f>FuelData[[#This Row],[Distance between refuels]]/FuelData[[#This Row],[Days Between Refuels]]</f>
        <v>25</v>
      </c>
    </row>
    <row r="3" spans="1:15" hidden="1" x14ac:dyDescent="0.25">
      <c r="A3" s="3">
        <v>44467</v>
      </c>
      <c r="B3" s="6">
        <v>46.76</v>
      </c>
      <c r="C3" s="7">
        <v>27</v>
      </c>
      <c r="D3" s="8">
        <v>1.7318518518518518</v>
      </c>
      <c r="E3" s="5">
        <v>135308</v>
      </c>
      <c r="F3" s="5" t="e" cm="1">
        <f t="array" ref="F3">IFERROR(FuelData[[#This Row],[CarKm]]-INDEX(FuelData[CarKm],ROW()),NA())</f>
        <v>#N/A</v>
      </c>
      <c r="G3" s="9" t="e" cm="1">
        <f t="array" ref="G3">IFERROR(FuelData[[#This Row],[Date]]-INDEX(FuelData[Date],ROW()),NA())</f>
        <v>#N/A</v>
      </c>
      <c r="H3" s="10" t="e">
        <f>FuelData[[#This Row],[Amount]]/FuelData[[#This Row],[Distance between refuels]]*100</f>
        <v>#N/A</v>
      </c>
      <c r="I3" s="15" t="e">
        <f>FuelData[[#This Row],[Cost]]/FuelData[[#This Row],[Distance between refuels]]</f>
        <v>#N/A</v>
      </c>
      <c r="J3" s="11" t="e">
        <f>FuelData[[#This Row],[Distance between refuels]]/FuelData[[#This Row],[Amount]]</f>
        <v>#N/A</v>
      </c>
      <c r="K3" s="12" t="e">
        <f>FuelData[[#This Row],[Distance between refuels]]/FuelData[[#This Row],[Cost]]</f>
        <v>#N/A</v>
      </c>
      <c r="L3" s="13" t="e">
        <f>FuelData[[#This Row],[Distance between refuels]]/FuelData[[#This Row],[Days Between Refuels]]</f>
        <v>#N/A</v>
      </c>
    </row>
    <row r="4" spans="1:15" x14ac:dyDescent="0.25">
      <c r="A4" s="3"/>
      <c r="B4" s="14">
        <f>_xlfn.AGGREGATE(1,7,FuelData[Cost])</f>
        <v>33.53</v>
      </c>
      <c r="C4" s="7">
        <f>_xlfn.AGGREGATE(1,7,FuelData[Amount])</f>
        <v>19.149999999999999</v>
      </c>
      <c r="D4" s="8">
        <f>_xlfn.AGGREGATE(1,7,FuelData[€/l])</f>
        <v>1.7509138381201046</v>
      </c>
      <c r="E4" s="5"/>
      <c r="F4" s="5">
        <f>_xlfn.AGGREGATE(1,7,FuelData[Distance between refuels])</f>
        <v>225</v>
      </c>
      <c r="G4" s="9">
        <f>_xlfn.AGGREGATE(1,7,FuelData[Days Between Refuels])</f>
        <v>9</v>
      </c>
      <c r="H4" s="10">
        <f>_xlfn.AGGREGATE(1,7,FuelData[l/100 km])</f>
        <v>8.5111111111111111</v>
      </c>
      <c r="I4" s="15">
        <f>_xlfn.AGGREGATE(1,7,FuelData[€/100 km])</f>
        <v>0.14902222222222222</v>
      </c>
      <c r="J4" s="11">
        <f>_xlfn.AGGREGATE(1,7,FuelData[km/l])</f>
        <v>11.74934725848564</v>
      </c>
      <c r="K4" s="12">
        <f>_xlfn.AGGREGATE(1,7,FuelData[km/€])</f>
        <v>6.7104085893229941</v>
      </c>
      <c r="L4" s="13">
        <f>_xlfn.AGGREGATE(1,7,FuelData[km/day])</f>
        <v>25</v>
      </c>
    </row>
  </sheetData>
  <sheetProtection insertRows="0"/>
  <conditionalFormatting sqref="H1:H3">
    <cfRule type="colorScale" priority="88">
      <colorScale>
        <cfvo type="min"/>
        <cfvo type="max"/>
        <color rgb="FF00B0F0"/>
        <color rgb="FFF8696B"/>
      </colorScale>
    </cfRule>
  </conditionalFormatting>
  <conditionalFormatting sqref="I1:I3">
    <cfRule type="colorScale" priority="90">
      <colorScale>
        <cfvo type="min"/>
        <cfvo type="max"/>
        <color rgb="FF92D050"/>
        <color rgb="FFF8696B"/>
      </colorScale>
    </cfRule>
  </conditionalFormatting>
  <conditionalFormatting sqref="K1:K3">
    <cfRule type="colorScale" priority="92">
      <colorScale>
        <cfvo type="min"/>
        <cfvo type="max"/>
        <color rgb="FFF8696B"/>
        <color rgb="FF92D050"/>
      </colorScale>
    </cfRule>
  </conditionalFormatting>
  <conditionalFormatting sqref="L1:L3">
    <cfRule type="colorScale" priority="94">
      <colorScale>
        <cfvo type="min"/>
        <cfvo type="max"/>
        <color rgb="FFFCFCFF"/>
        <color rgb="FF00B0F0"/>
      </colorScale>
    </cfRule>
  </conditionalFormatting>
  <conditionalFormatting sqref="J1:J3">
    <cfRule type="colorScale" priority="96">
      <colorScale>
        <cfvo type="min"/>
        <cfvo type="max"/>
        <color rgb="FFF8696B"/>
        <color rgb="FF5A8AC6"/>
      </colorScale>
    </cfRule>
  </conditionalFormatting>
  <conditionalFormatting sqref="D1:D3">
    <cfRule type="colorScale" priority="98">
      <colorScale>
        <cfvo type="min"/>
        <cfvo type="percentile" val="50"/>
        <cfvo type="max"/>
        <color rgb="FF63BE7B"/>
        <color theme="0"/>
        <color rgb="FFF8696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1D655-209B-44C0-9A7E-21F18D452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FuelData</vt:lpstr>
      <vt:lpstr>DataPath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Kekäläinen</dc:creator>
  <cp:lastModifiedBy>Janne Kekäläinen</cp:lastModifiedBy>
  <cp:lastPrinted>2021-10-08T17:16:26Z</cp:lastPrinted>
  <dcterms:created xsi:type="dcterms:W3CDTF">2021-10-05T08:29:46Z</dcterms:created>
  <dcterms:modified xsi:type="dcterms:W3CDTF">2021-10-08T17:38:57Z</dcterms:modified>
</cp:coreProperties>
</file>