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<sst xmlns="http://schemas.openxmlformats.org/spreadsheetml/2006/main" count="210" uniqueCount="155">
  <si>
    <t>Ordered</t>
  </si>
  <si>
    <t>Returned</t>
  </si>
  <si>
    <t>Received</t>
  </si>
  <si>
    <t>Team B AY13-14</t>
  </si>
  <si>
    <t>Line Number</t>
  </si>
  <si>
    <t>Part No. </t>
  </si>
  <si>
    <t>Quantity</t>
  </si>
  <si>
    <t>Part Name</t>
  </si>
  <si>
    <t>Unit Price</t>
  </si>
  <si>
    <t>Total Price</t>
  </si>
  <si>
    <t>Website Link</t>
  </si>
  <si>
    <t>Comments (special shipping requests etc)</t>
  </si>
  <si>
    <t>Reconciliation description including: Quantity, Part name, use description, "for MRSD project course" location it will be kept (NSH B506?) and team name and team captain (ORDERS WILL NOT BE MADE UNLESS THIS COLUMN IS COMPLETED)</t>
  </si>
  <si>
    <t>Shipping &amp; Handling</t>
  </si>
  <si>
    <t>Total Spending to date:</t>
  </si>
  <si>
    <t>Use description</t>
  </si>
  <si>
    <t>Total inc. S&amp;H</t>
  </si>
  <si>
    <t>Category</t>
  </si>
  <si>
    <t>Adafruit 16-Channel 12-bit PWM/Servo Shield</t>
  </si>
  <si>
    <t>http://www.adafruit.com/products/1411</t>
  </si>
  <si>
    <t>chassis servo control board</t>
  </si>
  <si>
    <t>Electrical</t>
  </si>
  <si>
    <t>3x4 Right Angle Male Header (4 pack)</t>
  </si>
  <si>
    <t>http://www.adafruit.com/products/816</t>
  </si>
  <si>
    <t>stacking header pins</t>
  </si>
  <si>
    <t>Shield stacking headers for Arduino</t>
  </si>
  <si>
    <t>http://www.adafruit.com/products/85</t>
  </si>
  <si>
    <t>1050-1049-ND</t>
  </si>
  <si>
    <t>Arduino Due Board</t>
  </si>
  <si>
    <t>http://www.digikey.com/product-search/en?x=-1030&amp;y=-73&amp;lang=en&amp;site=us&amp;KeyWords=Arduino+Due</t>
  </si>
  <si>
    <t>37621990 sales order</t>
  </si>
  <si>
    <t>primary microcontroller</t>
  </si>
  <si>
    <t>hs-5496mh
</t>
  </si>
  <si>
    <t>Hitec 5496MH Servo</t>
  </si>
  <si>
    <t>http://www.servocity.com/html/hs-5496mh_servo.html</t>
  </si>
  <si>
    <t>chassis component</t>
  </si>
  <si>
    <t>Servos</t>
  </si>
  <si>
    <t>Vytaflex 10</t>
  </si>
  <si>
    <t>Vytaflex 10 Trial size</t>
  </si>
  <si>
    <t>http://www.smooth-on.com/Life-Casting--Uret/c3_0_6_1117_1142/index.html?catdepth=1</t>
  </si>
  <si>
    <t>used for adhesive foot casting</t>
  </si>
  <si>
    <t>Hardware</t>
  </si>
  <si>
    <t>XT60</t>
  </si>
  <si>
    <t>10 Pairs Male/Female XT60 Bullet connectors</t>
  </si>
  <si>
    <t>http://www.amazon.com/NEEWER%C2%AE-Female-Bullet-Connectors-Battery/dp/B00D842CQA/ref=sr_1_1?s=toys-and-games&amp;ie=UTF8&amp;qid=1382540077&amp;sr=1-1&amp;keywords=XT60</t>
  </si>
  <si>
    <t>used for hobby LiPo battery connections</t>
  </si>
  <si>
    <t>N/A</t>
  </si>
  <si>
    <t>2 Pack 3' Amazon Basics USB A to Micro B cable</t>
  </si>
  <si>
    <t>http://www.amazon.com/AmazonBasics-USB-Cable-Micro-Meters/dp/B00C28L6EW</t>
  </si>
  <si>
    <t>Amazon Prime Eligible</t>
  </si>
  <si>
    <t>Model # 1508104</t>
  </si>
  <si>
    <t>2'X4'X1/4" MDF Project Panel</t>
  </si>
  <si>
    <t>http://www.homedepot.com/p/Unbranded-1-4-in-x-2-ft-x-4-ft-Medium-Density-Fiberboard-1508104/202089069</t>
  </si>
  <si>
    <t>consumable, used for laser cutter fabrication of chassis components</t>
  </si>
  <si>
    <t>SE2212S</t>
  </si>
  <si>
    <t>12" Heavy-Duty Hitec Servo Extension Cables</t>
  </si>
  <si>
    <t>http://www.servocity.com/html/12__servo_extensions.html</t>
  </si>
  <si>
    <t>chassis wiring</t>
  </si>
  <si>
    <t>SE2218S</t>
  </si>
  <si>
    <t>18" Heavy Duty Hitec Servo Extension Cables</t>
  </si>
  <si>
    <t>http://www.servocity.com/html/18__servo_extensions.html</t>
  </si>
  <si>
    <t>SE2418S</t>
  </si>
  <si>
    <t>18" Standard Hitec Extension Cables</t>
  </si>
  <si>
    <t> SY2206S</t>
  </si>
  <si>
    <t>6" Heavy Duty Hitec Y-Harness</t>
  </si>
  <si>
    <t>http://www.servocity.com/html/6__y-harnesses.html</t>
  </si>
  <si>
    <t>RSA48-HMG-36</t>
  </si>
  <si>
    <t>36 tooth 48 Pitch Metal Servo Gear</t>
  </si>
  <si>
    <t>http://www.servocity.com/html/48p_hitec_metal_gears.html</t>
  </si>
  <si>
    <t>linear actuator component</t>
  </si>
  <si>
    <t>SPBD48-24-96</t>
  </si>
  <si>
    <t>96 tooth 2" PD 48 Pitch Smooth Bore Gear</t>
  </si>
  <si>
    <t>http://www.servocity.com/html/48_pitch_plain_bore_gears.html</t>
  </si>
  <si>
    <t>mechanical feedback component</t>
  </si>
  <si>
    <t>Order ID #9648260033711</t>
  </si>
  <si>
    <t>McMaster BOM</t>
  </si>
  <si>
    <t>http://www.mcmaster.com/order/rcvRtedOrd.aspx?ordid=9648260033711&amp;lnktyp=lnk</t>
  </si>
  <si>
    <t>delivered on 11/7</t>
  </si>
  <si>
    <t>misc. chassis hardware for prototype construction</t>
  </si>
  <si>
    <t>6-32 Heavy Duty Servo Linkage</t>
  </si>
  <si>
    <t>http://www.servocity.com/html/6-32x1_4__heavy_duty.html</t>
  </si>
  <si>
    <t>received on 11/12</t>
  </si>
  <si>
    <t>chassis actuation component</t>
  </si>
  <si>
    <t>Hitec Servo Hub Horn</t>
  </si>
  <si>
    <t>http://www.servocity.com/html/standard_hub_horn.html</t>
  </si>
  <si>
    <t>33035S</t>
  </si>
  <si>
    <t>Hitec HS-35HD Micro Servo</t>
  </si>
  <si>
    <t>http://www.servocity.com/html/hs-35hd_servo.html</t>
  </si>
  <si>
    <t>for adhesive foot release mechanism</t>
  </si>
  <si>
    <t>35585S</t>
  </si>
  <si>
    <t>Hitec HS-5585MH Servo</t>
  </si>
  <si>
    <t>http://www.servocity.com/html/hs-5585mh_servo.html</t>
  </si>
  <si>
    <t>35496S</t>
  </si>
  <si>
    <t>Hitec HS-5496MH Servo</t>
  </si>
  <si>
    <t>3547S-1AA-502A-ND</t>
  </si>
  <si>
    <t>Bourns 3 turn potentiometer</t>
  </si>
  <si>
    <t>http://www.digikey.com/product-detail/en/3547S-1AA-502A/3547S-1AA-502A-ND/2537781</t>
  </si>
  <si>
    <t>Ordered on 11/11</t>
  </si>
  <si>
    <t>feedback component</t>
  </si>
  <si>
    <t>P10867S-ND</t>
  </si>
  <si>
    <t>Panasonic snap-action limit switch</t>
  </si>
  <si>
    <t>http://www.digikey.com/product-detail/en/ESE-11SF1A/P10867S-ND/286386</t>
  </si>
  <si>
    <t>Order ID #8805193278745</t>
  </si>
  <si>
    <t>http://www.mcmaster.com/order/rcvRtedOrd.aspx?ordid=8805193278745&amp;lnktyp=btn</t>
  </si>
  <si>
    <t>91290A031</t>
  </si>
  <si>
    <t>2.6 x 8mm Hex Cap screw x12</t>
  </si>
  <si>
    <t>http://www.servocity.com/html/socket_head_servo_screws__meta.html</t>
  </si>
  <si>
    <t>Ordered on 11/20</t>
  </si>
  <si>
    <t>servo attachment hardware</t>
  </si>
  <si>
    <t>HPP-21 Servo Programmer</t>
  </si>
  <si>
    <t>http://www.servocity.com/html/hpp-21_servo_programmer.html</t>
  </si>
  <si>
    <t>second day air</t>
  </si>
  <si>
    <t>servo calibration equipment</t>
  </si>
  <si>
    <t>Order ID #80322242570</t>
  </si>
  <si>
    <t>http://www.mcmaster.com/order/rcvRtedOrd.aspx?ordid=803222423570&amp;lnktyp=lnk</t>
  </si>
  <si>
    <t>Standard Servo Plate</t>
  </si>
  <si>
    <t>http://www.servocity.com/html/standard_servo_plate_a__575112.html</t>
  </si>
  <si>
    <t>Hitec HS-5585MH Gear set</t>
  </si>
  <si>
    <t>http://www.servocity.com/html/hitec_metal_gearsets.html</t>
  </si>
  <si>
    <t>(very last item on the page)</t>
  </si>
  <si>
    <t>servo repair components for fall validation experiment</t>
  </si>
  <si>
    <t>Order ID #5738521878619</t>
  </si>
  <si>
    <t>http://www.mcmaster.com/order/rcvRtedOrd.aspx?ordid=5738521878619&amp;lnktyp=btn</t>
  </si>
  <si>
    <t>1091-1013-ND</t>
  </si>
  <si>
    <t>Rocker Switch</t>
  </si>
  <si>
    <t>http://www.digikey.com/product-detail/en/C1300AABBEN602A/1091-1013-ND/2747844</t>
  </si>
  <si>
    <t>power switch for robot</t>
  </si>
  <si>
    <t>WM2520-ND</t>
  </si>
  <si>
    <t>Molex 6 pos Conn</t>
  </si>
  <si>
    <t>http://www.digikey.com/product-detail/en/0022552061/WM2520-ND/171964</t>
  </si>
  <si>
    <t>servo extension connectors</t>
  </si>
  <si>
    <t>WM2510-ND</t>
  </si>
  <si>
    <t>Molex crimp connector female socket</t>
  </si>
  <si>
    <t>http://www.digikey.com/product-detail/en/0016020102/WM2510-ND/115053</t>
  </si>
  <si>
    <t>crimp sockets for above</t>
  </si>
  <si>
    <t>WM1021-ND</t>
  </si>
  <si>
    <t>Minifit Jr. Connector housing</t>
  </si>
  <si>
    <t>http://www.digikey.com/product-detail/en/0039013022/WM1021-ND/1118564</t>
  </si>
  <si>
    <t>power connector housings</t>
  </si>
  <si>
    <t>WM6890CT-ND</t>
  </si>
  <si>
    <t>Minifit Jr. Crimp connector</t>
  </si>
  <si>
    <t>http://www.digikey.com/product-detail/en/0039000073/WM6890CT-ND/3044896</t>
  </si>
  <si>
    <t>crimp connectors for above</t>
  </si>
  <si>
    <t>XBP24-AWI-001</t>
  </si>
  <si>
    <t>XBee Pro Series 1 Radio</t>
  </si>
  <si>
    <t>http://www.adafruit.com/products/964</t>
  </si>
  <si>
    <t>serial radio module</t>
  </si>
  <si>
    <t>Radios</t>
  </si>
  <si>
    <t>USB XBee Adapter</t>
  </si>
  <si>
    <t>http://www.adafruit.com/products/247</t>
  </si>
  <si>
    <t>computer adapter for serial radio module</t>
  </si>
  <si>
    <t>XBee Adapter Kit v1.1</t>
  </si>
  <si>
    <t>http://www.adafruit.com/products/126</t>
  </si>
  <si>
    <t>UART breakout board for serial radio module</t>
  </si>
  <si>
    <t>adhesive foot casting material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</si>
</sst>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quot;$&quot;#,##0.00"/>
    <numFmt numFmtId="166" formatCode="&quot;$&quot;#,##0.00"/>
    <numFmt numFmtId="167" formatCode="&quot;$&quot;#,##0.00"/>
    <numFmt numFmtId="168" formatCode="&quot;$&quot;#,##0.00"/>
    <numFmt numFmtId="169" formatCode="&quot;$&quot;#,##0.00"/>
  </numFmts>
  <fonts count="7">
    <font>
      <b val="0"/>
      <i val="0"/>
      <strike val="0"/>
      <u val="none"/>
      <sz val="10.0"/>
      <color rgb="FF000000"/>
      <name val="Arial"/>
    </font>
    <font>
      <b/>
      <i val="0"/>
      <strike val="0"/>
      <u val="none"/>
      <sz val="36.0"/>
      <color rgb="FF000000"/>
      <name val="Arial"/>
    </font>
    <font>
      <b val="0"/>
      <i val="0"/>
      <strike val="0"/>
      <u val="none"/>
      <sz val="10.0"/>
      <color rgb="FF000000"/>
      <name val="Arial"/>
    </font>
    <font>
      <b/>
      <i val="0"/>
      <strike val="0"/>
      <u val="none"/>
      <sz val="10.0"/>
      <color rgb="FF000000"/>
      <name val="Arial"/>
    </font>
    <font>
      <b/>
      <i val="0"/>
      <strike val="0"/>
      <u val="none"/>
      <sz val="14.0"/>
      <color rgb="FF000000"/>
      <name val="Arial"/>
    </font>
    <font>
      <b val="0"/>
      <i val="0"/>
      <strike val="0"/>
      <u val="none"/>
      <sz val="10.0"/>
      <color rgb="FF000000"/>
      <name val="Arial"/>
    </font>
    <font>
      <b val="0"/>
      <i val="0"/>
      <strike val="0"/>
      <u val="none"/>
      <sz val="10.0"/>
      <color rgb="FF000000"/>
      <name val="Arial"/>
    </font>
  </fonts>
  <fills count="13">
    <fill>
      <patternFill patternType="none"/>
    </fill>
    <fill>
      <patternFill patternType="gray125">
        <bgColor rgb="FFFFFFFF"/>
      </patternFill>
    </fill>
    <fill>
      <patternFill patternType="solid">
        <fgColor rgb="FFFFFFFF"/>
        <bgColor indexed="64"/>
      </patternFill>
    </fill>
    <fill>
      <patternFill patternType="solid">
        <fgColor rgb="FF00FFFF"/>
        <bgColor indexed="64"/>
      </patternFill>
    </fill>
    <fill>
      <patternFill patternType="solid">
        <fgColor rgb="FFFFFF00"/>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0000"/>
        <bgColor indexed="64"/>
      </patternFill>
    </fill>
  </fills>
  <borders count="1">
    <border>
      <left/>
      <right/>
      <top/>
      <bottom/>
      <diagonal/>
    </border>
  </borders>
  <cellStyleXfs count="1">
    <xf fillId="0" numFmtId="0" borderId="0" fontId="0"/>
  </cellStyleXfs>
  <cellXfs count="20">
    <xf applyAlignment="1" fillId="0" xfId="0" numFmtId="0" borderId="0" fontId="0">
      <alignment vertical="bottom" horizontal="general" wrapText="1"/>
    </xf>
    <xf applyAlignment="1" fillId="0" xfId="0" numFmtId="164" borderId="0" fontId="0" applyNumberFormat="1">
      <alignment vertical="bottom" horizontal="general" wrapText="1"/>
    </xf>
    <xf applyAlignment="1" fillId="0" xfId="0" numFmtId="0" borderId="0" fontId="0">
      <alignment vertical="bottom" horizontal="left" wrapText="1"/>
    </xf>
    <xf applyAlignment="1" fillId="2" xfId="0" numFmtId="165" borderId="0" fontId="0" applyNumberFormat="1" applyFill="1">
      <alignment vertical="bottom" horizontal="general" wrapText="1"/>
    </xf>
    <xf applyAlignment="1" fillId="3" xfId="0" numFmtId="0" borderId="0" fontId="0" applyFill="1">
      <alignment vertical="bottom" horizontal="general" wrapText="1"/>
    </xf>
    <xf applyAlignment="1" fillId="4" xfId="0" numFmtId="0" borderId="0" fontId="0" applyFill="1">
      <alignment vertical="bottom" horizontal="general" wrapText="1"/>
    </xf>
    <xf applyAlignment="1" fillId="5" xfId="0" numFmtId="0" borderId="0" fontId="0" applyFill="1">
      <alignment vertical="bottom" horizontal="general" wrapText="1"/>
    </xf>
    <xf applyAlignment="1" fillId="0" xfId="0" numFmtId="0" borderId="0" applyFont="1" fontId="1">
      <alignment vertical="bottom" horizontal="center" wrapText="1"/>
    </xf>
    <xf applyAlignment="1" fillId="6" xfId="0" numFmtId="0" borderId="0" fontId="0" applyFill="1">
      <alignment vertical="bottom" horizontal="general" wrapText="1"/>
    </xf>
    <xf applyAlignment="1" fillId="0" xfId="0" numFmtId="49" borderId="0" fontId="0" applyNumberFormat="1">
      <alignment vertical="bottom" horizontal="general" wrapText="1"/>
    </xf>
    <xf applyAlignment="1" fillId="0" xfId="0" numFmtId="0" borderId="0" fontId="0">
      <alignment vertical="bottom" horizontal="general" wrapText="1"/>
    </xf>
    <xf applyAlignment="1" fillId="7" xfId="0" numFmtId="0" borderId="0" applyFont="1" fontId="2" applyFill="1">
      <alignment vertical="bottom" horizontal="general" wrapText="1"/>
    </xf>
    <xf applyAlignment="1" fillId="0" xfId="0" numFmtId="0" borderId="0" applyFont="1" fontId="3">
      <alignment vertical="bottom" horizontal="general" wrapText="1"/>
    </xf>
    <xf applyAlignment="1" fillId="0" xfId="0" numFmtId="166" borderId="0" applyFont="1" fontId="4" applyNumberFormat="1">
      <alignment vertical="bottom" horizontal="general" wrapText="1"/>
    </xf>
    <xf applyAlignment="1" fillId="8" xfId="0" numFmtId="0" borderId="0" applyFont="1" fontId="5" applyFill="1">
      <alignment vertical="bottom" horizontal="general" wrapText="1"/>
    </xf>
    <xf applyAlignment="1" fillId="9" xfId="0" numFmtId="167" borderId="0" fontId="0" applyNumberFormat="1" applyFill="1">
      <alignment vertical="bottom" horizontal="general" wrapText="1"/>
    </xf>
    <xf applyAlignment="1" fillId="0" xfId="0" numFmtId="168" borderId="0" fontId="0" applyNumberFormat="1">
      <alignment vertical="bottom" horizontal="general" wrapText="1"/>
    </xf>
    <xf applyAlignment="1" fillId="10" xfId="0" numFmtId="0" borderId="0" fontId="0" applyFill="1">
      <alignment vertical="bottom" horizontal="general" wrapText="1"/>
    </xf>
    <xf applyAlignment="1" fillId="11" xfId="0" numFmtId="169" borderId="0" applyFont="1" fontId="6" applyNumberFormat="1" applyFill="1">
      <alignment vertical="bottom" horizontal="general" wrapText="1"/>
    </xf>
    <xf applyAlignment="1" fillId="12" xfId="0" numFmtId="0" borderId="0" fontId="0" applyFill="1">
      <alignment vertical="bottom"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5" ySplit="4.0" activePane="bottomLeft" state="frozen"/>
      <selection sqref="A5" activeCell="A5" pane="bottomLeft"/>
    </sheetView>
  </sheetViews>
  <sheetFormatPr customHeight="1" defaultColWidth="17.14" defaultRowHeight="12.75"/>
  <cols>
    <col min="2" customWidth="1" max="2" width="25.29"/>
    <col min="7" customWidth="1" max="7" width="33.43"/>
    <col min="8" customWidth="1" max="8" width="28.14"/>
    <col min="9" customWidth="1" max="9" width="51.14"/>
    <col min="10" customWidth="1" max="10" width="17.57"/>
    <col min="11" customWidth="1" max="11" width="20.86"/>
  </cols>
  <sheetData>
    <row r="1">
      <c s="19" r="A1"/>
      <c t="s" s="4" r="B1">
        <v>0</v>
      </c>
      <c t="s" s="5" r="C1">
        <v>1</v>
      </c>
      <c t="s" s="8" r="D1">
        <v>2</v>
      </c>
    </row>
    <row customHeight="1" r="2" ht="45.75">
      <c t="s" s="7" r="A2">
        <v>3</v>
      </c>
      <c s="7" r="B2"/>
      <c s="7" r="C2"/>
      <c s="7" r="D2"/>
      <c s="7" r="E2"/>
      <c s="7" r="F2"/>
      <c s="7" r="G2"/>
      <c s="7" r="H2"/>
      <c s="7" r="I2"/>
    </row>
    <row r="4">
      <c t="s" r="A4">
        <v>4</v>
      </c>
      <c t="s" r="B4">
        <v>5</v>
      </c>
      <c t="s" r="C4">
        <v>6</v>
      </c>
      <c t="s" r="D4">
        <v>7</v>
      </c>
      <c t="s" r="E4">
        <v>8</v>
      </c>
      <c t="s" r="F4">
        <v>9</v>
      </c>
      <c t="s" r="G4">
        <v>10</v>
      </c>
      <c t="s" r="H4">
        <v>11</v>
      </c>
      <c t="s" s="12" r="I4">
        <v>12</v>
      </c>
      <c t="s" r="J4">
        <v>13</v>
      </c>
      <c t="s" s="13" r="K4">
        <v>14</v>
      </c>
      <c s="13" r="L4">
        <f>SUM(F:F)+SUM(J:J)</f>
        <v>1752.794</v>
      </c>
      <c t="s" r="M4">
        <v>15</v>
      </c>
      <c t="s" r="N4">
        <v>16</v>
      </c>
      <c t="s" r="O4">
        <v>17</v>
      </c>
    </row>
    <row r="5">
      <c s="8" r="A5">
        <v>1</v>
      </c>
      <c s="2" r="B5">
        <v>1411</v>
      </c>
      <c r="C5">
        <v>2</v>
      </c>
      <c t="s" r="D5">
        <v>18</v>
      </c>
      <c r="E5">
        <v>17.5</v>
      </c>
      <c r="F5">
        <f>E5*2</f>
        <v>35</v>
      </c>
      <c t="s" s="6" r="G5">
        <v>19</v>
      </c>
      <c t="str" r="I5">
        <f>CONCATENATE(C5, "x ", D5, ", ", M5, " for MRSD project course, will live in NSH B506, MRSD Team B, Captain: Nate Chapman (njc@andrew.cmu.edu)")</f>
        <v>2x Adafruit 16-Channel 12-bit PWM/Servo Shield, chassis servo control board for MRSD project course, will live in NSH B506, MRSD Team B, Captain: Nate Chapman (njc@andrew.cmu.edu)</v>
      </c>
      <c r="J5">
        <v>5.35</v>
      </c>
      <c t="s" r="M5">
        <v>20</v>
      </c>
      <c r="N5">
        <f>F5+J5</f>
        <v>40.35</v>
      </c>
      <c t="s" r="O5">
        <v>21</v>
      </c>
    </row>
    <row r="6">
      <c s="8" r="A6">
        <v>2</v>
      </c>
      <c s="2" r="B6">
        <v>816</v>
      </c>
      <c s="17" r="C6">
        <v>2</v>
      </c>
      <c t="s" s="17" r="D6">
        <v>22</v>
      </c>
      <c s="3" r="E6">
        <v>2.95</v>
      </c>
      <c r="F6">
        <f>E6*2</f>
        <v>5.9</v>
      </c>
      <c t="s" s="6" r="G6">
        <v>23</v>
      </c>
      <c t="str" r="I6">
        <f>CONCATENATE(C6, "x ", D6, ", ", M6, " for MRSD project course, will live in NSH B506, MRSD Team B, Captain: Nate Chapman (njc@andrew.cmu.edu)")</f>
        <v>2x 3x4 Right Angle Male Header (4 pack), stacking header pins for MRSD project course, will live in NSH B506, MRSD Team B, Captain: Nate Chapman (njc@andrew.cmu.edu)</v>
      </c>
      <c r="J6">
        <v>0</v>
      </c>
      <c t="s" r="M6">
        <v>24</v>
      </c>
      <c r="N6">
        <f>F6+J6</f>
        <v>5.9</v>
      </c>
      <c t="s" r="O6">
        <v>21</v>
      </c>
    </row>
    <row r="7">
      <c s="8" r="A7">
        <v>3</v>
      </c>
      <c s="2" r="B7">
        <v>85</v>
      </c>
      <c s="17" r="C7">
        <v>2</v>
      </c>
      <c t="s" s="17" r="D7">
        <v>25</v>
      </c>
      <c s="3" r="E7">
        <v>1.95</v>
      </c>
      <c r="F7">
        <f>E7*2</f>
        <v>3.9</v>
      </c>
      <c t="s" s="6" r="G7">
        <v>26</v>
      </c>
      <c t="str" r="I7">
        <f>CONCATENATE(C7, "x ", D7, ", ", M7, " for MRSD project course, will live in NSH B506, MRSD Team B, Captain: Nate Chapman (njc@andrew.cmu.edu)")</f>
        <v>2x Shield stacking headers for Arduino,  for MRSD project course, will live in NSH B506, MRSD Team B, Captain: Nate Chapman (njc@andrew.cmu.edu)</v>
      </c>
      <c r="J7">
        <v>0</v>
      </c>
      <c r="N7">
        <f>F7+J7</f>
        <v>3.9</v>
      </c>
      <c t="s" r="O7">
        <v>21</v>
      </c>
    </row>
    <row r="8">
      <c s="8" r="A8">
        <v>4</v>
      </c>
      <c t="s" r="B8">
        <v>27</v>
      </c>
      <c s="17" r="C8">
        <v>2</v>
      </c>
      <c t="s" s="17" r="D8">
        <v>28</v>
      </c>
      <c s="18" r="E8">
        <v>51.91</v>
      </c>
      <c r="F8">
        <f>E8*2</f>
        <v>103.82</v>
      </c>
      <c t="s" s="6" r="G8">
        <v>29</v>
      </c>
      <c t="s" r="H8">
        <v>30</v>
      </c>
      <c t="str" r="I8">
        <f>CONCATENATE(C8, "x ", D8, ", ", M8, " for MRSD project course, will live in NSH B506, MRSD Team B, Captain: Nate Chapman (njc@andrew.cmu.edu)")</f>
        <v>2x Arduino Due Board, primary microcontroller for MRSD project course, will live in NSH B506, MRSD Team B, Captain: Nate Chapman (njc@andrew.cmu.edu)</v>
      </c>
      <c r="J8">
        <v>0</v>
      </c>
      <c t="s" r="M8">
        <v>31</v>
      </c>
      <c r="N8">
        <f>F8+J8</f>
        <v>103.82</v>
      </c>
      <c t="s" r="O8">
        <v>21</v>
      </c>
    </row>
    <row r="9">
      <c s="8" r="A9">
        <v>5</v>
      </c>
      <c t="s" r="B9">
        <v>32</v>
      </c>
      <c s="17" r="C9">
        <v>4</v>
      </c>
      <c t="s" s="17" r="D9">
        <v>33</v>
      </c>
      <c s="3" r="E9">
        <v>34.99</v>
      </c>
      <c s="3" r="F9">
        <f>E9*4</f>
        <v>139.96</v>
      </c>
      <c t="s" s="9" r="G9">
        <v>34</v>
      </c>
      <c t="str" r="I9">
        <f>CONCATENATE(C9, "x ", D9, ", ", M9, " for MRSD project course, will live in NSH B506, MRSD Team B, Captain: Nate Chapman (njc@andrew.cmu.edu)")</f>
        <v>4x Hitec 5496MH Servo, chassis component for MRSD project course, will live in NSH B506, MRSD Team B, Captain: Nate Chapman (njc@andrew.cmu.edu)</v>
      </c>
      <c r="J9">
        <v>6.99</v>
      </c>
      <c t="s" r="M9">
        <v>35</v>
      </c>
      <c r="N9">
        <f>F9+J9</f>
        <v>146.95</v>
      </c>
      <c t="s" r="O9">
        <v>36</v>
      </c>
    </row>
    <row r="10">
      <c s="8" r="A10">
        <v>6</v>
      </c>
      <c t="s" r="B10">
        <v>37</v>
      </c>
      <c s="17" r="C10">
        <v>1</v>
      </c>
      <c t="s" s="17" r="D10">
        <v>38</v>
      </c>
      <c s="3" r="E10">
        <v>25.96</v>
      </c>
      <c s="3" r="F10">
        <v>25.96</v>
      </c>
      <c t="s" r="G10">
        <v>39</v>
      </c>
      <c r="H10">
        <v>8.13</v>
      </c>
      <c t="str" r="I10">
        <f>CONCATENATE(C10, "x ", D10, ", ", M10, " for MRSD project course, will live in NSH B506, MRSD Team B, Captain: Nate Chapman (njc@andrew.cmu.edu)")</f>
        <v>1x Vytaflex 10 Trial size, used for adhesive foot casting for MRSD project course, will live in NSH B506, MRSD Team B, Captain: Nate Chapman (njc@andrew.cmu.edu)</v>
      </c>
      <c r="J10">
        <v>8.13</v>
      </c>
      <c t="s" r="M10">
        <v>40</v>
      </c>
      <c r="N10">
        <f>F10+J10</f>
        <v>34.09</v>
      </c>
      <c t="s" r="O10">
        <v>41</v>
      </c>
    </row>
    <row r="11">
      <c s="8" r="A11">
        <v>7</v>
      </c>
      <c t="s" r="B11">
        <v>42</v>
      </c>
      <c s="17" r="C11">
        <v>1</v>
      </c>
      <c t="s" s="17" r="D11">
        <v>43</v>
      </c>
      <c s="3" r="E11">
        <v>6.82</v>
      </c>
      <c s="3" r="F11">
        <v>6.82</v>
      </c>
      <c t="s" r="G11">
        <v>44</v>
      </c>
      <c t="str" r="I11">
        <f>CONCATENATE(C11, "x ", D11, ", ", M11, " for MRSD project course, will live in NSH B506, MRSD Team B, Captain: Nate Chapman (njc@andrew.cmu.edu)")</f>
        <v>1x 10 Pairs Male/Female XT60 Bullet connectors, used for hobby LiPo battery connections for MRSD project course, will live in NSH B506, MRSD Team B, Captain: Nate Chapman (njc@andrew.cmu.edu)</v>
      </c>
      <c r="J11">
        <v>4.4</v>
      </c>
      <c t="s" r="M11">
        <v>45</v>
      </c>
      <c r="N11">
        <f>F11+J11</f>
        <v>11.22</v>
      </c>
      <c t="s" r="O11">
        <v>21</v>
      </c>
    </row>
    <row r="12">
      <c s="8" r="A12">
        <v>8</v>
      </c>
      <c t="s" r="B12">
        <v>46</v>
      </c>
      <c r="C12">
        <v>2</v>
      </c>
      <c t="s" r="D12">
        <v>47</v>
      </c>
      <c s="16" r="E12">
        <v>8.99</v>
      </c>
      <c s="16" r="F12">
        <f>2*8.99</f>
        <v>17.98</v>
      </c>
      <c t="s" r="G12">
        <v>48</v>
      </c>
      <c t="s" r="H12">
        <v>49</v>
      </c>
      <c t="str" r="I12">
        <f>CONCATENATE(C12, "x ", D12, ", ", M12, " for MRSD project course, will live in NSH B506, MRSD Team B, Captain: Nate Chapman (njc@andrew.cmu.edu)")</f>
        <v>2x 2 Pack 3' Amazon Basics USB A to Micro B cable,  for MRSD project course, will live in NSH B506, MRSD Team B, Captain: Nate Chapman (njc@andrew.cmu.edu)</v>
      </c>
      <c r="J12">
        <v>0</v>
      </c>
      <c r="N12">
        <f>F12+J12</f>
        <v>17.98</v>
      </c>
      <c t="s" r="O12">
        <v>21</v>
      </c>
    </row>
    <row r="13">
      <c s="8" r="A13">
        <v>9</v>
      </c>
      <c t="s" r="B13">
        <v>50</v>
      </c>
      <c r="C13">
        <v>3</v>
      </c>
      <c t="s" r="D13">
        <v>51</v>
      </c>
      <c s="16" r="E13">
        <v>6.67</v>
      </c>
      <c s="16" r="F13">
        <f>3*6.67</f>
        <v>20.01</v>
      </c>
      <c t="s" r="G13">
        <v>52</v>
      </c>
      <c t="str" r="I13">
        <f>CONCATENATE(C13, "x ", D13, ", ", M13, " for MRSD project course, will live in NSH B506, MRSD Team B, Captain: Nate Chapman (njc@andrew.cmu.edu)")</f>
        <v>3x 2'X4'X1/4" MDF Project Panel, consumable, used for laser cutter fabrication of chassis components for MRSD project course, will live in NSH B506, MRSD Team B, Captain: Nate Chapman (njc@andrew.cmu.edu)</v>
      </c>
      <c t="s" r="M13">
        <v>53</v>
      </c>
      <c r="N13">
        <f>F13+J13</f>
        <v>20.01</v>
      </c>
      <c t="s" r="O13">
        <v>41</v>
      </c>
    </row>
    <row r="14">
      <c s="14" r="A14">
        <v>10</v>
      </c>
      <c t="s" r="B14">
        <v>54</v>
      </c>
      <c r="C14">
        <v>5</v>
      </c>
      <c t="s" r="D14">
        <v>55</v>
      </c>
      <c s="16" r="E14">
        <v>2.46</v>
      </c>
      <c s="16" r="F14">
        <f>E14*C14</f>
        <v>12.3</v>
      </c>
      <c t="s" r="G14">
        <v>56</v>
      </c>
      <c t="str" r="I14">
        <f>CONCATENATE(C14, "x ", D14, ", ", M14, " for MRSD project course, will live in NSH B506, MRSD Team B, Captain: Nate Chapman (njc@andrew.cmu.edu)")</f>
        <v>5x 12" Heavy-Duty Hitec Servo Extension Cables, chassis wiring for MRSD project course, will live in NSH B506, MRSD Team B, Captain: Nate Chapman (njc@andrew.cmu.edu)</v>
      </c>
      <c r="J14">
        <v>6.99</v>
      </c>
      <c t="s" r="M14">
        <v>57</v>
      </c>
      <c r="N14">
        <f>F14+J14</f>
        <v>19.29</v>
      </c>
      <c t="s" r="O14">
        <v>36</v>
      </c>
    </row>
    <row r="15">
      <c s="8" r="A15">
        <v>11</v>
      </c>
      <c t="s" r="B15">
        <v>58</v>
      </c>
      <c r="C15">
        <v>4</v>
      </c>
      <c t="s" r="D15">
        <v>59</v>
      </c>
      <c s="16" r="E15">
        <v>2.63</v>
      </c>
      <c s="16" r="F15">
        <f>E15*C15</f>
        <v>10.52</v>
      </c>
      <c t="s" r="G15">
        <v>60</v>
      </c>
      <c t="str" r="I15">
        <f>CONCATENATE(C15, "x ", D15, ", ", M15, " for MRSD project course, will live in NSH B506, MRSD Team B, Captain: Nate Chapman (njc@andrew.cmu.edu)")</f>
        <v>4x 18" Heavy Duty Hitec Servo Extension Cables, chassis wiring for MRSD project course, will live in NSH B506, MRSD Team B, Captain: Nate Chapman (njc@andrew.cmu.edu)</v>
      </c>
      <c r="J15">
        <v>0</v>
      </c>
      <c t="s" r="M15">
        <v>57</v>
      </c>
      <c r="N15">
        <f>F15+J15</f>
        <v>10.52</v>
      </c>
      <c t="s" r="O15">
        <v>36</v>
      </c>
    </row>
    <row r="16">
      <c s="8" r="A16">
        <v>12</v>
      </c>
      <c t="s" r="B16">
        <v>61</v>
      </c>
      <c r="C16">
        <v>4</v>
      </c>
      <c t="s" r="D16">
        <v>62</v>
      </c>
      <c s="16" r="E16">
        <v>2.13</v>
      </c>
      <c s="16" r="F16">
        <f>E16*C16</f>
        <v>8.52</v>
      </c>
      <c t="s" r="G16">
        <v>60</v>
      </c>
      <c t="str" r="I16">
        <f>CONCATENATE(C16, "x ", D16, ", ", M16, " for MRSD project course, will live in NSH B506, MRSD Team B, Captain: Nate Chapman (njc@andrew.cmu.edu)")</f>
        <v>4x 18" Standard Hitec Extension Cables, chassis wiring for MRSD project course, will live in NSH B506, MRSD Team B, Captain: Nate Chapman (njc@andrew.cmu.edu)</v>
      </c>
      <c r="J16">
        <v>0</v>
      </c>
      <c t="s" r="M16">
        <v>57</v>
      </c>
      <c r="N16">
        <f>F16+J16</f>
        <v>8.52</v>
      </c>
      <c t="s" r="O16">
        <v>36</v>
      </c>
    </row>
    <row r="17">
      <c s="8" r="A17">
        <v>13</v>
      </c>
      <c t="s" r="B17">
        <v>63</v>
      </c>
      <c r="C17">
        <v>2</v>
      </c>
      <c t="s" r="D17">
        <v>64</v>
      </c>
      <c s="16" r="E17">
        <v>3</v>
      </c>
      <c s="16" r="F17">
        <f>E17*C17</f>
        <v>6</v>
      </c>
      <c t="s" r="G17">
        <v>65</v>
      </c>
      <c t="str" r="I17">
        <f>CONCATENATE(C17, "x ", D17, ", ", M17, " for MRSD project course, will live in NSH B506, MRSD Team B, Captain: Nate Chapman (njc@andrew.cmu.edu)")</f>
        <v>2x 6" Heavy Duty Hitec Y-Harness, chassis wiring for MRSD project course, will live in NSH B506, MRSD Team B, Captain: Nate Chapman (njc@andrew.cmu.edu)</v>
      </c>
      <c r="J17">
        <v>0</v>
      </c>
      <c t="s" r="M17">
        <v>57</v>
      </c>
      <c r="N17">
        <f>F17+J17</f>
        <v>6</v>
      </c>
      <c t="s" r="O17">
        <v>36</v>
      </c>
    </row>
    <row r="18">
      <c s="8" r="A18">
        <v>14</v>
      </c>
      <c t="s" r="B18">
        <v>66</v>
      </c>
      <c r="C18">
        <v>2</v>
      </c>
      <c t="s" r="D18">
        <v>67</v>
      </c>
      <c s="16" r="E18">
        <v>14.99</v>
      </c>
      <c s="16" r="F18">
        <f>E18*C18</f>
        <v>29.98</v>
      </c>
      <c t="s" r="G18">
        <v>68</v>
      </c>
      <c t="str" r="I18">
        <f>CONCATENATE(C18, "x ", D18, ", ", M18, " for MRSD project course, will live in NSH B506, MRSD Team B, Captain: Nate Chapman (njc@andrew.cmu.edu)")</f>
        <v>2x 36 tooth 48 Pitch Metal Servo Gear, linear actuator component for MRSD project course, will live in NSH B506, MRSD Team B, Captain: Nate Chapman (njc@andrew.cmu.edu)</v>
      </c>
      <c r="J18">
        <v>0</v>
      </c>
      <c t="s" r="M18">
        <v>69</v>
      </c>
      <c r="N18">
        <f>F18+J18</f>
        <v>29.98</v>
      </c>
      <c t="s" r="O18">
        <v>41</v>
      </c>
    </row>
    <row r="19">
      <c s="8" r="A19">
        <v>15</v>
      </c>
      <c t="s" r="B19">
        <v>70</v>
      </c>
      <c r="C19">
        <v>3</v>
      </c>
      <c t="s" r="D19">
        <v>71</v>
      </c>
      <c r="E19">
        <v>2.78</v>
      </c>
      <c s="16" r="F19">
        <f>E19*C19</f>
        <v>8.34</v>
      </c>
      <c t="s" r="G19">
        <v>72</v>
      </c>
      <c t="str" r="I19">
        <f>CONCATENATE(C19, "x ", D19, ", ", M19, " for MRSD project course, will live in NSH B506, MRSD Team B, Captain: Nate Chapman (njc@andrew.cmu.edu)")</f>
        <v>3x 96 tooth 2" PD 48 Pitch Smooth Bore Gear, mechanical feedback component for MRSD project course, will live in NSH B506, MRSD Team B, Captain: Nate Chapman (njc@andrew.cmu.edu)</v>
      </c>
      <c r="J19">
        <v>0</v>
      </c>
      <c t="s" r="M19">
        <v>73</v>
      </c>
      <c r="N19">
        <f>F19+J19</f>
        <v>8.34</v>
      </c>
      <c t="s" r="O19">
        <v>41</v>
      </c>
    </row>
    <row r="20">
      <c s="14" r="A20">
        <v>16</v>
      </c>
      <c t="s" r="B20">
        <v>74</v>
      </c>
      <c r="C20">
        <v>1</v>
      </c>
      <c t="s" r="D20">
        <v>75</v>
      </c>
      <c s="16" r="E20">
        <v>343.14</v>
      </c>
      <c s="16" r="F20">
        <f>E20</f>
        <v>343.14</v>
      </c>
      <c t="s" r="G20">
        <v>76</v>
      </c>
      <c t="s" r="H20">
        <v>77</v>
      </c>
      <c t="str" r="I20">
        <f>CONCATENATE(C20, "x ", D20, ", ", M20, " for MRSD project course, will live in NSH B506, MRSD Team B, Captain: Nate Chapman (njc@andrew.cmu.edu)")</f>
        <v>1x McMaster BOM, misc. chassis hardware for prototype construction for MRSD project course, will live in NSH B506, MRSD Team B, Captain: Nate Chapman (njc@andrew.cmu.edu)</v>
      </c>
      <c t="s" r="M20">
        <v>78</v>
      </c>
      <c r="N20">
        <f>F20+J20</f>
        <v>343.14</v>
      </c>
      <c t="s" r="O20">
        <v>41</v>
      </c>
    </row>
    <row r="21">
      <c s="8" r="A21">
        <v>17</v>
      </c>
      <c r="B21">
        <v>585432</v>
      </c>
      <c r="C21">
        <v>2</v>
      </c>
      <c t="s" r="D21">
        <v>79</v>
      </c>
      <c s="16" r="E21">
        <v>9.99</v>
      </c>
      <c s="16" r="F21">
        <f>E21*C21</f>
        <v>19.98</v>
      </c>
      <c t="s" r="G21">
        <v>80</v>
      </c>
      <c t="s" r="H21">
        <v>81</v>
      </c>
      <c t="str" r="I21">
        <f>CONCATENATE(C21, "x ", D21, ", ", M21, " for MRSD project course, will live in NSH B506, MRSD Team B, Captain: Nate Chapman (njc@andrew.cmu.edu)")</f>
        <v>2x 6-32 Heavy Duty Servo Linkage, chassis actuation component for MRSD project course, will live in NSH B506, MRSD Team B, Captain: Nate Chapman (njc@andrew.cmu.edu)</v>
      </c>
      <c t="s" r="M21">
        <v>82</v>
      </c>
      <c r="N21">
        <f>F21+J21</f>
        <v>19.98</v>
      </c>
      <c t="s" r="O21">
        <v>36</v>
      </c>
    </row>
    <row r="22">
      <c s="8" r="A22">
        <v>18</v>
      </c>
      <c r="B22">
        <v>525130</v>
      </c>
      <c r="C22">
        <v>6</v>
      </c>
      <c t="s" s="10" r="D22">
        <v>83</v>
      </c>
      <c s="16" r="E22">
        <v>4.99</v>
      </c>
      <c s="16" r="F22">
        <f>E22*C22</f>
        <v>29.94</v>
      </c>
      <c t="s" r="G22">
        <v>84</v>
      </c>
      <c t="str" r="I22">
        <f>CONCATENATE(C22, "x ", D22, ", ", M22, " for MRSD project course, will live in NSH B506, MRSD Team B, Captain: Nate Chapman (njc@andrew.cmu.edu)")</f>
        <v>6x Hitec Servo Hub Horn, chassis actuation component for MRSD project course, will live in NSH B506, MRSD Team B, Captain: Nate Chapman (njc@andrew.cmu.edu)</v>
      </c>
      <c t="s" r="M22">
        <v>82</v>
      </c>
      <c r="N22">
        <f>F22+J22</f>
        <v>29.94</v>
      </c>
      <c t="s" r="O22">
        <v>36</v>
      </c>
    </row>
    <row r="23">
      <c s="8" r="A23">
        <v>19</v>
      </c>
      <c t="s" r="B23">
        <v>85</v>
      </c>
      <c r="C23">
        <v>6</v>
      </c>
      <c t="s" r="D23">
        <v>86</v>
      </c>
      <c s="16" r="E23">
        <v>24.99</v>
      </c>
      <c s="16" r="F23">
        <f>E23*C23</f>
        <v>149.94</v>
      </c>
      <c t="s" r="G23">
        <v>87</v>
      </c>
      <c t="str" r="I23">
        <f>CONCATENATE(C23, "x ", D23, ", ", M23, " for MRSD project course, will live in NSH B506, MRSD Team B, Captain: Nate Chapman (njc@andrew.cmu.edu)")</f>
        <v>6x Hitec HS-35HD Micro Servo, for adhesive foot release mechanism for MRSD project course, will live in NSH B506, MRSD Team B, Captain: Nate Chapman (njc@andrew.cmu.edu)</v>
      </c>
      <c t="s" r="M23">
        <v>88</v>
      </c>
      <c r="N23">
        <f>F23+J23</f>
        <v>149.94</v>
      </c>
      <c t="s" r="O23">
        <v>36</v>
      </c>
    </row>
    <row r="24">
      <c s="8" r="A24">
        <v>20</v>
      </c>
      <c t="s" s="17" r="B24">
        <v>89</v>
      </c>
      <c s="17" r="C24">
        <v>4</v>
      </c>
      <c t="s" s="17" r="D24">
        <v>90</v>
      </c>
      <c s="3" r="E24">
        <v>69.99</v>
      </c>
      <c s="16" r="F24">
        <f>E24*C24</f>
        <v>279.96</v>
      </c>
      <c t="s" s="17" r="G24">
        <v>91</v>
      </c>
      <c t="str" r="I24">
        <f>CONCATENATE(C24, "x ", D24, ", ", M24, " for MRSD project course, will live in NSH B506, MRSD Team B, Captain: Nate Chapman (njc@andrew.cmu.edu)")</f>
        <v>4x Hitec HS-5585MH Servo, chassis actuation component for MRSD project course, will live in NSH B506, MRSD Team B, Captain: Nate Chapman (njc@andrew.cmu.edu)</v>
      </c>
      <c t="s" r="M24">
        <v>82</v>
      </c>
      <c r="N24">
        <f>F24+J24</f>
        <v>279.96</v>
      </c>
      <c t="s" r="O24">
        <v>36</v>
      </c>
    </row>
    <row r="25">
      <c s="8" r="A25">
        <v>21</v>
      </c>
      <c t="s" r="B25">
        <v>92</v>
      </c>
      <c r="C25">
        <v>1</v>
      </c>
      <c t="s" r="D25">
        <v>93</v>
      </c>
      <c s="16" r="E25">
        <v>34.99</v>
      </c>
      <c s="16" r="F25">
        <f>E25*C25</f>
        <v>34.99</v>
      </c>
      <c t="s" s="17" r="G25">
        <v>34</v>
      </c>
      <c t="str" r="I25">
        <f>CONCATENATE(C25, "x ", D25, ", ", M25, " for MRSD project course, will live in NSH B506, MRSD Team B, Captain: Nate Chapman (njc@andrew.cmu.edu)")</f>
        <v>1x Hitec HS-5496MH Servo, chassis actuation component for MRSD project course, will live in NSH B506, MRSD Team B, Captain: Nate Chapman (njc@andrew.cmu.edu)</v>
      </c>
      <c t="s" r="M25">
        <v>82</v>
      </c>
      <c r="N25">
        <f>F25+J25</f>
        <v>34.99</v>
      </c>
      <c t="s" r="O25">
        <v>36</v>
      </c>
    </row>
    <row r="26">
      <c s="8" r="A26">
        <v>22</v>
      </c>
      <c t="s" r="B26">
        <v>94</v>
      </c>
      <c r="C26">
        <v>3</v>
      </c>
      <c t="s" r="D26">
        <v>95</v>
      </c>
      <c s="16" r="E26">
        <v>12.54</v>
      </c>
      <c s="16" r="F26">
        <f>E26*C26</f>
        <v>37.62</v>
      </c>
      <c t="s" s="11" r="G26">
        <v>96</v>
      </c>
      <c t="s" r="H26">
        <v>97</v>
      </c>
      <c t="str" r="I26">
        <f>CONCATENATE(C26, "x ", D26, ", ", M26, " for MRSD project course, will live in NSH B506, MRSD Team B, Captain: Nate Chapman (njc@andrew.cmu.edu)")</f>
        <v>3x Bourns 3 turn potentiometer, feedback component for MRSD project course, will live in NSH B506, MRSD Team B, Captain: Nate Chapman (njc@andrew.cmu.edu)</v>
      </c>
      <c t="s" r="M26">
        <v>98</v>
      </c>
      <c r="N26">
        <f>F26+J26</f>
        <v>37.62</v>
      </c>
      <c t="s" r="O26">
        <v>21</v>
      </c>
    </row>
    <row r="27">
      <c s="8" r="A27">
        <v>23</v>
      </c>
      <c t="s" r="B27">
        <v>99</v>
      </c>
      <c r="C27">
        <v>10</v>
      </c>
      <c t="s" r="D27">
        <v>100</v>
      </c>
      <c s="16" r="E27">
        <v>0.45</v>
      </c>
      <c s="16" r="F27">
        <f>E27*C27</f>
        <v>4.5</v>
      </c>
      <c t="s" s="17" r="G27">
        <v>101</v>
      </c>
      <c t="str" r="I27">
        <f>CONCATENATE(C27, "x ", D27, ", ", M27, " for MRSD project course, will live in NSH B506, MRSD Team B, Captain: Nate Chapman (njc@andrew.cmu.edu)")</f>
        <v>10x Panasonic snap-action limit switch, feedback component for MRSD project course, will live in NSH B506, MRSD Team B, Captain: Nate Chapman (njc@andrew.cmu.edu)</v>
      </c>
      <c t="s" r="M27">
        <v>98</v>
      </c>
      <c r="N27">
        <f>F27+J27</f>
        <v>4.5</v>
      </c>
      <c t="s" r="O27">
        <v>21</v>
      </c>
    </row>
    <row r="28">
      <c s="8" r="A28">
        <v>24</v>
      </c>
      <c t="s" r="B28">
        <v>102</v>
      </c>
      <c r="C28">
        <v>1</v>
      </c>
      <c t="s" r="D28">
        <v>75</v>
      </c>
      <c s="16" r="E28">
        <v>35.36</v>
      </c>
      <c s="16" r="F28">
        <f>E28*C28</f>
        <v>35.36</v>
      </c>
      <c t="s" r="G28">
        <v>103</v>
      </c>
      <c s="1" r="H28">
        <v>41589</v>
      </c>
      <c t="str" r="I28">
        <f>CONCATENATE(C28, "x ", D28, ", ", M28, " for MRSD project course, will live in NSH B506, MRSD Team B, Captain: Nate Chapman (njc@andrew.cmu.edu)")</f>
        <v>1x McMaster BOM, misc. chassis hardware for prototype construction for MRSD project course, will live in NSH B506, MRSD Team B, Captain: Nate Chapman (njc@andrew.cmu.edu)</v>
      </c>
      <c t="s" r="M28">
        <v>78</v>
      </c>
      <c r="N28">
        <f>F28+J28</f>
        <v>35.36</v>
      </c>
      <c t="s" r="O28">
        <v>41</v>
      </c>
    </row>
    <row r="29">
      <c s="8" r="A29">
        <v>25</v>
      </c>
      <c t="s" r="B29">
        <v>104</v>
      </c>
      <c r="C29">
        <v>1</v>
      </c>
      <c t="s" r="D29">
        <v>105</v>
      </c>
      <c s="16" r="E29">
        <v>0.45</v>
      </c>
      <c s="16" r="F29">
        <v>5.4</v>
      </c>
      <c t="s" r="G29">
        <v>106</v>
      </c>
      <c t="s" r="H29">
        <v>107</v>
      </c>
      <c t="str" r="I29">
        <f>CONCATENATE(C29, "x ", D29, ", ", M29, " for MRSD project course, will live in NSH B506, MRSD Team B, Captain: Nate Chapman (njc@andrew.cmu.edu)")</f>
        <v>1x 2.6 x 8mm Hex Cap screw x12, servo attachment hardware for MRSD project course, will live in NSH B506, MRSD Team B, Captain: Nate Chapman (njc@andrew.cmu.edu)</v>
      </c>
      <c r="J29">
        <v>25.22</v>
      </c>
      <c t="s" r="M29">
        <v>108</v>
      </c>
      <c r="N29">
        <f>F29+J29</f>
        <v>30.62</v>
      </c>
      <c t="s" r="O29">
        <v>41</v>
      </c>
    </row>
    <row r="30">
      <c s="8" r="A30">
        <v>26</v>
      </c>
      <c r="B30">
        <v>44440</v>
      </c>
      <c r="C30">
        <v>1</v>
      </c>
      <c t="s" r="D30">
        <v>109</v>
      </c>
      <c s="16" r="E30">
        <v>26.99</v>
      </c>
      <c s="16" r="F30">
        <f>E30*C30</f>
        <v>26.99</v>
      </c>
      <c t="s" r="G30">
        <v>110</v>
      </c>
      <c t="s" r="H30">
        <v>111</v>
      </c>
      <c t="str" r="I30">
        <f>CONCATENATE(C30, "x ", D30, ", ", M30, " for MRSD project course, will live in NSH B506, MRSD Team B, Captain: Nate Chapman (njc@andrew.cmu.edu)")</f>
        <v>1x HPP-21 Servo Programmer, servo calibration equipment for MRSD project course, will live in NSH B506, MRSD Team B, Captain: Nate Chapman (njc@andrew.cmu.edu)</v>
      </c>
      <c t="s" r="M30">
        <v>112</v>
      </c>
      <c r="N30">
        <f>F30+J30</f>
        <v>26.99</v>
      </c>
      <c t="s" r="O30">
        <v>36</v>
      </c>
    </row>
    <row r="31">
      <c s="8" r="A31">
        <v>27</v>
      </c>
      <c t="s" s="17" r="B31">
        <v>113</v>
      </c>
      <c s="17" r="C31">
        <v>1</v>
      </c>
      <c t="s" s="17" r="D31">
        <v>75</v>
      </c>
      <c s="3" r="E31">
        <v>20.89</v>
      </c>
      <c s="16" r="F31">
        <f>E31*C31</f>
        <v>20.89</v>
      </c>
      <c t="s" s="17" r="G31">
        <v>114</v>
      </c>
      <c t="s" r="H31">
        <v>107</v>
      </c>
      <c t="str" r="I31">
        <f>CONCATENATE(C31, "x ", D31, ", ", M31, " for MRSD project course, will live in NSH B506, MRSD Team B, Captain: Nate Chapman (njc@andrew.cmu.edu)")</f>
        <v>1x McMaster BOM, misc. chassis hardware for prototype construction for MRSD project course, will live in NSH B506, MRSD Team B, Captain: Nate Chapman (njc@andrew.cmu.edu)</v>
      </c>
      <c t="s" r="M31">
        <v>78</v>
      </c>
      <c r="N31">
        <f>F31+J31</f>
        <v>20.89</v>
      </c>
      <c t="s" r="O31">
        <v>41</v>
      </c>
    </row>
    <row r="32">
      <c s="8" r="A32">
        <v>28</v>
      </c>
      <c r="B32">
        <v>575112</v>
      </c>
      <c r="C32">
        <v>5</v>
      </c>
      <c t="s" r="D32">
        <v>115</v>
      </c>
      <c s="16" r="E32">
        <v>4.99</v>
      </c>
      <c s="16" r="F32">
        <f>E32*C32</f>
        <v>24.95</v>
      </c>
      <c t="s" s="6" r="G32">
        <v>116</v>
      </c>
      <c t="str" r="I32">
        <f>CONCATENATE(C32, "x ", D32, ", ", M32, " for MRSD project course, will live in NSH B506, MRSD Team B, Captain: Nate Chapman (njc@andrew.cmu.edu)")</f>
        <v>5x Standard Servo Plate, servo attachment hardware for MRSD project course, will live in NSH B506, MRSD Team B, Captain: Nate Chapman (njc@andrew.cmu.edu)</v>
      </c>
      <c t="s" r="M32">
        <v>108</v>
      </c>
      <c r="N32">
        <f>F32+J32</f>
        <v>24.95</v>
      </c>
      <c t="s" r="O32">
        <v>36</v>
      </c>
    </row>
    <row r="33">
      <c s="8" r="A33">
        <v>29</v>
      </c>
      <c r="B33">
        <v>55343</v>
      </c>
      <c r="C33">
        <v>1</v>
      </c>
      <c t="s" r="D33">
        <v>117</v>
      </c>
      <c s="16" r="E33">
        <v>26.29</v>
      </c>
      <c s="16" r="F33">
        <f>E33*C33</f>
        <v>26.29</v>
      </c>
      <c t="s" s="6" r="G33">
        <v>118</v>
      </c>
      <c t="s" r="H33">
        <v>119</v>
      </c>
      <c t="str" r="I33">
        <f>CONCATENATE(C33, "x ", D33, ", ", M33, " for MRSD project course, will live in NSH B506, MRSD Team B, Captain: Nate Chapman (njc@andrew.cmu.edu)")</f>
        <v>1x Hitec HS-5585MH Gear set, servo repair components for fall validation experiment for MRSD project course, will live in NSH B506, MRSD Team B, Captain: Nate Chapman (njc@andrew.cmu.edu)</v>
      </c>
      <c r="J33">
        <v>6.99</v>
      </c>
      <c t="s" r="M33">
        <v>120</v>
      </c>
      <c r="N33">
        <f>F33+J33</f>
        <v>33.28</v>
      </c>
      <c t="s" r="O33">
        <v>36</v>
      </c>
    </row>
    <row r="34">
      <c s="8" r="A34">
        <v>30</v>
      </c>
      <c t="s" s="17" r="B34">
        <v>121</v>
      </c>
      <c r="C34">
        <v>1</v>
      </c>
      <c t="s" r="D34">
        <v>75</v>
      </c>
      <c s="16" r="E34">
        <v>34.3</v>
      </c>
      <c s="16" r="F34">
        <f>E34*C34</f>
        <v>34.3</v>
      </c>
      <c t="s" s="6" r="G34">
        <v>122</v>
      </c>
      <c t="str" r="I34">
        <f>CONCATENATE(C34, "x ", D34, ", ", M34, " for MRSD project course, will live in NSH B506, MRSD Team B, Captain: Nate Chapman (njc@andrew.cmu.edu)")</f>
        <v>1x McMaster BOM, misc. chassis hardware for prototype construction for MRSD project course, will live in NSH B506, MRSD Team B, Captain: Nate Chapman (njc@andrew.cmu.edu)</v>
      </c>
      <c t="s" r="M34">
        <v>78</v>
      </c>
      <c r="N34">
        <f>F34+J34</f>
        <v>34.3</v>
      </c>
      <c t="s" r="O34">
        <v>41</v>
      </c>
    </row>
    <row r="35">
      <c s="8" r="A35">
        <v>31</v>
      </c>
      <c t="s" r="B35">
        <v>123</v>
      </c>
      <c r="C35">
        <v>2</v>
      </c>
      <c t="s" r="D35">
        <v>124</v>
      </c>
      <c s="16" r="E35">
        <v>2.35</v>
      </c>
      <c s="16" r="F35">
        <f>E35*C35</f>
        <v>4.7</v>
      </c>
      <c t="s" s="6" r="G35">
        <v>125</v>
      </c>
      <c t="str" r="I35">
        <f>CONCATENATE(C35, "x ", D35, ", ", M35, " for MRSD project course, will live in NSH B506, MRSD Team B, Captain: Nate Chapman (njc@andrew.cmu.edu)")</f>
        <v>2x Rocker Switch, power switch for robot for MRSD project course, will live in NSH B506, MRSD Team B, Captain: Nate Chapman (njc@andrew.cmu.edu)</v>
      </c>
      <c t="s" r="M35">
        <v>126</v>
      </c>
      <c r="N35">
        <f>F35+J35</f>
        <v>4.7</v>
      </c>
      <c t="s" r="O35">
        <v>21</v>
      </c>
    </row>
    <row r="36">
      <c s="8" r="A36">
        <v>32</v>
      </c>
      <c t="s" r="B36">
        <v>127</v>
      </c>
      <c r="C36">
        <v>10</v>
      </c>
      <c t="s" r="D36">
        <v>128</v>
      </c>
      <c s="16" r="E36">
        <v>0.8</v>
      </c>
      <c s="16" r="F36">
        <f>E36*C36</f>
        <v>8</v>
      </c>
      <c t="s" s="6" r="G36">
        <v>129</v>
      </c>
      <c t="str" r="I36">
        <f>CONCATENATE(C36, "x ", D36, ", ", M36, " for MRSD project course, will live in NSH B506, MRSD Team B, Captain: Nate Chapman (njc@andrew.cmu.edu)")</f>
        <v>10x Molex 6 pos Conn, servo extension connectors for MRSD project course, will live in NSH B506, MRSD Team B, Captain: Nate Chapman (njc@andrew.cmu.edu)</v>
      </c>
      <c t="s" r="M36">
        <v>130</v>
      </c>
      <c r="N36">
        <f>F36+J36</f>
        <v>8</v>
      </c>
      <c t="s" r="O36">
        <v>21</v>
      </c>
    </row>
    <row r="37">
      <c s="8" r="A37">
        <v>33</v>
      </c>
      <c t="s" s="6" r="B37">
        <v>131</v>
      </c>
      <c s="6" r="C37">
        <v>70</v>
      </c>
      <c t="s" s="6" r="D37">
        <v>132</v>
      </c>
      <c s="15" r="E37">
        <v>0.1032</v>
      </c>
      <c s="16" r="F37">
        <f>E37*C37</f>
        <v>7.224</v>
      </c>
      <c t="s" s="6" r="G37">
        <v>133</v>
      </c>
      <c t="str" r="I37">
        <f>CONCATENATE(C37, "x ", D37, ", ", M37, " for MRSD project course, will live in NSH B506, MRSD Team B, Captain: Nate Chapman (njc@andrew.cmu.edu)")</f>
        <v>70x Molex crimp connector female socket, crimp sockets for above for MRSD project course, will live in NSH B506, MRSD Team B, Captain: Nate Chapman (njc@andrew.cmu.edu)</v>
      </c>
      <c t="s" r="M37">
        <v>134</v>
      </c>
      <c r="N37">
        <f>F37+J37</f>
        <v>7.224</v>
      </c>
      <c t="s" r="O37">
        <v>21</v>
      </c>
    </row>
    <row r="38">
      <c s="8" r="A38">
        <v>34</v>
      </c>
      <c t="s" s="6" r="B38">
        <v>135</v>
      </c>
      <c s="6" r="C38">
        <v>25</v>
      </c>
      <c t="s" s="6" r="D38">
        <v>136</v>
      </c>
      <c s="15" r="E38">
        <v>0.2252</v>
      </c>
      <c s="16" r="F38">
        <f>E38*C38</f>
        <v>5.63</v>
      </c>
      <c t="s" s="6" r="G38">
        <v>137</v>
      </c>
      <c t="str" r="I38">
        <f>CONCATENATE(C38, "x ", D38, ", ", M38, " for MRSD project course, will live in NSH B506, MRSD Team B, Captain: Nate Chapman (njc@andrew.cmu.edu)")</f>
        <v>25x Minifit Jr. Connector housing, power connector housings for MRSD project course, will live in NSH B506, MRSD Team B, Captain: Nate Chapman (njc@andrew.cmu.edu)</v>
      </c>
      <c t="s" r="M38">
        <v>138</v>
      </c>
      <c r="N38">
        <f>F38+J38</f>
        <v>5.63</v>
      </c>
      <c t="s" r="O38">
        <v>21</v>
      </c>
    </row>
    <row r="39">
      <c s="8" r="A39">
        <v>35</v>
      </c>
      <c t="s" s="6" r="B39">
        <v>139</v>
      </c>
      <c s="6" r="C39">
        <v>50</v>
      </c>
      <c t="s" s="6" r="D39">
        <v>140</v>
      </c>
      <c s="15" r="E39">
        <v>0.336</v>
      </c>
      <c s="16" r="F39">
        <f>E39*C39</f>
        <v>16.8</v>
      </c>
      <c t="s" s="6" r="G39">
        <v>141</v>
      </c>
      <c t="str" r="I39">
        <f>CONCATENATE(C39, "x ", D39, ", ", M39, " for MRSD project course, will live in NSH B506, MRSD Team B, Captain: Nate Chapman (njc@andrew.cmu.edu)")</f>
        <v>50x Minifit Jr. Crimp connector, crimp connectors for above for MRSD project course, will live in NSH B506, MRSD Team B, Captain: Nate Chapman (njc@andrew.cmu.edu)</v>
      </c>
      <c t="s" r="M39">
        <v>142</v>
      </c>
      <c r="N39">
        <f>F39+J39</f>
        <v>16.8</v>
      </c>
      <c t="s" r="O39">
        <v>21</v>
      </c>
    </row>
    <row r="40">
      <c s="8" r="A40">
        <v>36</v>
      </c>
      <c t="s" s="6" r="B40">
        <v>143</v>
      </c>
      <c s="6" r="C40">
        <v>2</v>
      </c>
      <c t="s" s="6" r="D40">
        <v>144</v>
      </c>
      <c s="15" r="E40">
        <v>37.95</v>
      </c>
      <c s="16" r="F40">
        <f>E40*C40</f>
        <v>75.9</v>
      </c>
      <c t="s" s="6" r="G40">
        <v>145</v>
      </c>
      <c t="str" r="I40">
        <f>CONCATENATE(C40, "x ", D40, ", ", M40, " for MRSD project course, will live in NSH B506, MRSD Team B, Captain: Nate Chapman (njc@andrew.cmu.edu)")</f>
        <v>2x XBee Pro Series 1 Radio, serial radio module for MRSD project course, will live in NSH B506, MRSD Team B, Captain: Nate Chapman (njc@andrew.cmu.edu)</v>
      </c>
      <c t="s" r="M40">
        <v>146</v>
      </c>
      <c r="N40">
        <f>F40+J40</f>
        <v>75.9</v>
      </c>
      <c t="s" r="O40">
        <v>147</v>
      </c>
    </row>
    <row r="41">
      <c s="8" r="A41">
        <v>37</v>
      </c>
      <c s="6" r="B41">
        <v>247</v>
      </c>
      <c s="6" r="C41">
        <v>1</v>
      </c>
      <c t="s" s="6" r="D41">
        <v>148</v>
      </c>
      <c s="15" r="E41">
        <v>20</v>
      </c>
      <c s="16" r="F41">
        <f>E41*C41</f>
        <v>20</v>
      </c>
      <c t="s" s="6" r="G41">
        <v>149</v>
      </c>
      <c t="str" r="I41">
        <f>CONCATENATE(C41, "x ", D41, ", ", M41, " for MRSD project course, will live in NSH B506, MRSD Team B, Captain: Nate Chapman (njc@andrew.cmu.edu)")</f>
        <v>1x USB XBee Adapter, computer adapter for serial radio module for MRSD project course, will live in NSH B506, MRSD Team B, Captain: Nate Chapman (njc@andrew.cmu.edu)</v>
      </c>
      <c t="s" r="M41">
        <v>150</v>
      </c>
      <c r="N41">
        <f>F41+J41</f>
        <v>20</v>
      </c>
      <c t="s" r="O41">
        <v>147</v>
      </c>
    </row>
    <row r="42">
      <c s="8" r="A42">
        <v>38</v>
      </c>
      <c s="6" r="B42">
        <v>126</v>
      </c>
      <c s="6" r="C42">
        <v>1</v>
      </c>
      <c t="s" s="6" r="D42">
        <v>151</v>
      </c>
      <c s="15" r="E42">
        <v>10</v>
      </c>
      <c s="16" r="F42">
        <f>E42*C42</f>
        <v>10</v>
      </c>
      <c t="s" s="6" r="G42">
        <v>152</v>
      </c>
      <c t="str" r="I42">
        <f>CONCATENATE(C42, "x ", D42, ", ", M42, " for MRSD project course, will live in NSH B506, MRSD Team B, Captain: Nate Chapman (njc@andrew.cmu.edu)")</f>
        <v>1x XBee Adapter Kit v1.1, UART breakout board for serial radio module for MRSD project course, will live in NSH B506, MRSD Team B, Captain: Nate Chapman (njc@andrew.cmu.edu)</v>
      </c>
      <c r="J42">
        <v>5.25</v>
      </c>
      <c t="s" r="M42">
        <v>153</v>
      </c>
      <c r="N42">
        <f>F42+J42</f>
        <v>15.25</v>
      </c>
      <c t="s" r="O42">
        <v>147</v>
      </c>
    </row>
    <row r="43">
      <c s="8" r="A43">
        <v>39</v>
      </c>
      <c t="s" r="B43">
        <v>37</v>
      </c>
      <c s="17" r="C43">
        <v>1</v>
      </c>
      <c t="s" s="17" r="D43">
        <v>38</v>
      </c>
      <c s="3" r="E43">
        <v>25.96</v>
      </c>
      <c s="3" r="F43">
        <v>25.96</v>
      </c>
      <c t="s" s="6" r="G43">
        <v>39</v>
      </c>
      <c t="str" r="I43">
        <f>CONCATENATE(C43, "x ", D43, ", ", M43, " for MRSD project course, will live in NSH B506, MRSD Team B, Captain: Nate Chapman (njc@andrew.cmu.edu)")</f>
        <v>1x Vytaflex 10 Trial size, adhesive foot casting material for MRSD project course, will live in NSH B506, MRSD Team B, Captain: Nate Chapman (njc@andrew.cmu.edu)</v>
      </c>
      <c t="s" r="M43">
        <v>154</v>
      </c>
      <c r="N43">
        <f>F43+J43</f>
        <v>25.96</v>
      </c>
      <c t="s" r="O43">
        <v>41</v>
      </c>
    </row>
    <row r="44">
      <c s="17" r="A44"/>
      <c s="16" r="E44"/>
      <c s="16" r="F44"/>
      <c r="N44">
        <f>F44+J44</f>
        <v>0</v>
      </c>
    </row>
    <row r="45">
      <c s="17" r="A45"/>
      <c s="16" r="E45"/>
      <c s="16" r="F45"/>
      <c r="N45">
        <f>F45+J45</f>
        <v>0</v>
      </c>
    </row>
    <row r="46">
      <c s="17" r="A46"/>
      <c s="16" r="E46"/>
      <c s="16" r="F46"/>
      <c r="N46">
        <f>F46+J46</f>
        <v>0</v>
      </c>
    </row>
    <row r="47">
      <c s="17" r="A47"/>
      <c s="16" r="E47"/>
      <c s="16" r="F47"/>
      <c r="N47">
        <f>F47+J47</f>
        <v>0</v>
      </c>
    </row>
    <row r="48">
      <c s="17" r="A48"/>
      <c s="16" r="E48"/>
      <c s="16" r="F48"/>
      <c r="N48">
        <f>F48+J48</f>
        <v>0</v>
      </c>
    </row>
    <row r="49">
      <c s="17" r="A49"/>
      <c s="16" r="E49"/>
      <c s="16" r="F49"/>
      <c r="N49">
        <f>F49+J49</f>
        <v>0</v>
      </c>
    </row>
    <row r="50">
      <c s="17" r="A50"/>
      <c s="16" r="E50"/>
      <c s="16" r="F50"/>
      <c r="N50">
        <f>F50+J50</f>
        <v>0</v>
      </c>
    </row>
    <row r="51">
      <c s="17" r="A51"/>
      <c s="16" r="E51"/>
      <c s="16" r="F51"/>
      <c r="N51">
        <f>F51+J51</f>
        <v>0</v>
      </c>
    </row>
    <row r="52">
      <c s="17" r="A52"/>
      <c s="16" r="E52"/>
      <c s="16" r="F52"/>
      <c r="N52">
        <f>F52+J52</f>
        <v>0</v>
      </c>
    </row>
    <row r="53">
      <c s="17" r="A53"/>
      <c s="16" r="E53"/>
      <c s="16" r="F53"/>
      <c r="N53">
        <f>F53+J53</f>
        <v>0</v>
      </c>
    </row>
    <row r="54">
      <c s="17" r="A54"/>
      <c s="16" r="E54"/>
      <c s="16" r="F54"/>
      <c r="N54">
        <f>F54+J54</f>
        <v>0</v>
      </c>
    </row>
    <row r="55">
      <c s="17" r="A55"/>
      <c s="16" r="E55"/>
      <c s="16" r="F55"/>
      <c r="N55">
        <f>F55+J55</f>
        <v>0</v>
      </c>
    </row>
    <row r="56">
      <c s="17" r="A56"/>
      <c s="16" r="E56"/>
      <c s="16" r="F56"/>
      <c r="N56">
        <f>F56+J56</f>
        <v>0</v>
      </c>
    </row>
    <row r="57">
      <c s="17" r="A57"/>
      <c s="16" r="E57"/>
      <c s="16" r="F57"/>
      <c r="N57">
        <f>F57+J57</f>
        <v>0</v>
      </c>
    </row>
    <row r="58">
      <c s="17" r="A58"/>
      <c s="16" r="E58"/>
      <c s="16" r="F58"/>
      <c r="N58">
        <f>F58+J58</f>
        <v>0</v>
      </c>
    </row>
    <row r="59">
      <c s="17" r="A59"/>
      <c s="16" r="E59"/>
      <c s="16" r="F59"/>
    </row>
    <row r="60">
      <c s="17" r="A60"/>
      <c s="16" r="E60"/>
      <c s="16" r="F60"/>
    </row>
    <row r="61">
      <c s="17" r="A61"/>
      <c s="16" r="E61"/>
      <c s="16" r="F61"/>
    </row>
    <row r="62">
      <c s="17" r="A62"/>
      <c s="16" r="E62"/>
      <c s="16" r="F62"/>
    </row>
    <row r="63">
      <c s="17" r="A63"/>
      <c s="16" r="E63"/>
      <c s="16" r="F63"/>
    </row>
    <row r="64">
      <c s="17" r="A64"/>
      <c s="16" r="E64"/>
      <c s="16" r="F64"/>
    </row>
    <row r="65">
      <c s="17" r="A65"/>
      <c s="16" r="F65"/>
    </row>
    <row r="66">
      <c s="17" r="A66"/>
      <c s="16" r="F66"/>
    </row>
    <row r="67">
      <c s="17" r="A67"/>
      <c s="6" r="B67"/>
      <c s="6" r="C67"/>
      <c s="6" r="D67"/>
      <c s="6" r="E67"/>
      <c s="16" r="F67"/>
      <c s="6" r="G67"/>
    </row>
    <row r="68">
      <c s="17" r="A68"/>
      <c s="16" r="F68"/>
    </row>
    <row r="69">
      <c s="17" r="A69"/>
      <c s="16" r="F69"/>
      <c s="12" r="H69"/>
    </row>
    <row r="70">
      <c s="17" r="A70"/>
      <c s="16" r="F70"/>
      <c s="12" r="H70"/>
    </row>
    <row r="71">
      <c s="17" r="A71"/>
      <c s="16" r="F71"/>
      <c s="12" r="H71"/>
    </row>
    <row r="72">
      <c s="17" r="A72"/>
      <c s="16" r="F72"/>
      <c s="12" r="H72"/>
    </row>
    <row r="73">
      <c s="17" r="A73"/>
      <c s="16" r="F73"/>
    </row>
    <row r="74">
      <c s="17" r="A74"/>
      <c s="16" r="F74"/>
    </row>
    <row r="75">
      <c s="17" r="A75"/>
      <c s="16" r="F75"/>
    </row>
    <row r="76">
      <c s="17" r="A76"/>
      <c s="16" r="F76"/>
    </row>
    <row r="77">
      <c s="17" r="A77"/>
      <c s="16" r="F77"/>
    </row>
    <row r="78">
      <c s="17" r="A78"/>
      <c s="16" r="E78"/>
      <c s="16" r="F78"/>
    </row>
    <row r="79">
      <c s="17" r="A79"/>
      <c s="16" r="F79"/>
    </row>
    <row r="80">
      <c s="17" r="A80"/>
      <c s="16" r="F80"/>
    </row>
    <row r="81">
      <c s="17" r="A81"/>
      <c s="16" r="F81"/>
    </row>
    <row r="82">
      <c s="17" r="A82"/>
      <c s="16" r="F82"/>
    </row>
    <row r="83">
      <c s="17" r="A83"/>
      <c s="16" r="F83"/>
    </row>
    <row r="84">
      <c s="17" r="A84"/>
      <c s="16" r="F84"/>
    </row>
    <row r="85">
      <c s="17" r="A85"/>
      <c s="16" r="F85"/>
    </row>
    <row r="86">
      <c s="17" r="A86"/>
      <c s="16" r="F86"/>
    </row>
    <row r="87">
      <c s="17" r="A87"/>
      <c s="16" r="F87"/>
    </row>
    <row r="88">
      <c s="17" r="A88"/>
      <c s="16" r="F88"/>
    </row>
    <row r="89">
      <c s="17" r="A89"/>
      <c s="17" r="B89"/>
      <c s="17" r="C89"/>
      <c s="17" r="D89"/>
      <c s="6" r="E89"/>
      <c s="16" r="F89"/>
      <c s="6" r="G89"/>
    </row>
    <row r="90">
      <c s="17" r="A90"/>
    </row>
    <row r="91">
      <c s="17" r="A91"/>
    </row>
    <row r="92">
      <c s="17" r="A92"/>
    </row>
    <row r="93">
      <c s="17" r="A93"/>
    </row>
    <row r="94">
      <c s="17" r="A94"/>
    </row>
    <row r="95">
      <c t="str" r="F95">
        <f>IF((E95=""),"",((E95*C95)+J95))</f>
        <v/>
      </c>
    </row>
  </sheetData>
  <mergeCells count="1">
    <mergeCell ref="A2:I2"/>
  </mergeCells>
</worksheet>
</file>