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\AaveAnalyse\"/>
    </mc:Choice>
  </mc:AlternateContent>
  <xr:revisionPtr revIDLastSave="0" documentId="13_ncr:1_{53D02026-A44B-4249-9346-D7BEBB445A31}" xr6:coauthVersionLast="47" xr6:coauthVersionMax="47" xr10:uidLastSave="{00000000-0000-0000-0000-000000000000}"/>
  <bookViews>
    <workbookView xWindow="960" yWindow="-120" windowWidth="37560" windowHeight="21840" xr2:uid="{A54C6FA1-8945-4711-ABFB-AC042DC751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Q11" i="1" s="1"/>
  <c r="O11" i="1"/>
  <c r="J12" i="1"/>
  <c r="P12" i="1" s="1"/>
  <c r="I12" i="1"/>
  <c r="O12" i="1" s="1"/>
  <c r="I11" i="1"/>
  <c r="Q12" i="1" l="1"/>
  <c r="I13" i="1"/>
  <c r="J13" i="1"/>
  <c r="P13" i="1" s="1"/>
  <c r="J14" i="1" l="1"/>
  <c r="P14" i="1" s="1"/>
  <c r="I14" i="1"/>
  <c r="O13" i="1"/>
  <c r="Q13" i="1" s="1"/>
  <c r="O14" i="1" l="1"/>
  <c r="Q14" i="1" s="1"/>
  <c r="I15" i="1"/>
  <c r="J15" i="1"/>
  <c r="P15" i="1" s="1"/>
  <c r="J16" i="1" l="1"/>
  <c r="P16" i="1" s="1"/>
  <c r="O15" i="1"/>
  <c r="Q15" i="1" s="1"/>
  <c r="I16" i="1"/>
  <c r="O16" i="1" l="1"/>
  <c r="Q16" i="1" s="1"/>
  <c r="I17" i="1"/>
  <c r="J17" i="1"/>
  <c r="P17" i="1" s="1"/>
  <c r="Q17" i="1" s="1"/>
  <c r="O17" i="1" l="1"/>
  <c r="I18" i="1"/>
  <c r="J18" i="1"/>
  <c r="P18" i="1" s="1"/>
  <c r="Q18" i="1" s="1"/>
  <c r="J19" i="1" l="1"/>
  <c r="P19" i="1" s="1"/>
  <c r="Q19" i="1" s="1"/>
  <c r="O18" i="1"/>
  <c r="I19" i="1"/>
  <c r="O19" i="1" s="1"/>
</calcChain>
</file>

<file path=xl/sharedStrings.xml><?xml version="1.0" encoding="utf-8"?>
<sst xmlns="http://schemas.openxmlformats.org/spreadsheetml/2006/main" count="52" uniqueCount="37">
  <si>
    <t>ETH</t>
  </si>
  <si>
    <t xml:space="preserve"> ETH</t>
  </si>
  <si>
    <t xml:space="preserve"> 0xca2c872918f3ad9356d3d9e53df4422c59c9e5d2c8490a2721e6989b0adc5d4b:1</t>
  </si>
  <si>
    <t xml:space="preserve"> KNC</t>
  </si>
  <si>
    <t xml:space="preserve"> 0x23bbb594aeee1cbd29a785867a10f5a29c812001151af68ed35a0f81887c2293:2</t>
  </si>
  <si>
    <t xml:space="preserve"> 0x64326427945cc896b12297c019c070b66f20723cf1fbb2f31282cd814ece8a2f:1</t>
  </si>
  <si>
    <t xml:space="preserve"> 0x33be0513f63567e769061d22530ca2f13558fd6fa08f318edc65459ff3ab0ff5:2</t>
  </si>
  <si>
    <t xml:space="preserve"> 0x08d14c30a131ce1ca76395036d595797ba6f7c4daf6b1066631095a85f87e6fd:2</t>
  </si>
  <si>
    <t xml:space="preserve"> 0x6760e703e938c1efda7ab2147750ddabb6c80a3f482fed50ce7ad0cd8d4d5d99:4</t>
  </si>
  <si>
    <t xml:space="preserve"> 0x73c5e7a94c6082144b1f8a3c2d4e89f869bacbc755b2ae97dbb6098684f07dd5:4</t>
  </si>
  <si>
    <t xml:space="preserve"> 0x6d71156ee55bb34e5c4c2adc372bc99415aa0c7b853f84f1e2f562e6a76f78da:4</t>
  </si>
  <si>
    <t>KNC</t>
  </si>
  <si>
    <t xml:space="preserve"> deposit</t>
  </si>
  <si>
    <t xml:space="preserve"> borrow</t>
  </si>
  <si>
    <t xml:space="preserve"> repay</t>
  </si>
  <si>
    <t xml:space="preserve"> 0xae36010c076a23f7d7cb93c37db45cc6859e6e4ae798ee98460ee2982242880b:3</t>
  </si>
  <si>
    <t xml:space="preserve"> redeemunderlying</t>
  </si>
  <si>
    <t>KNC in USD</t>
  </si>
  <si>
    <t>ETH in USD</t>
  </si>
  <si>
    <t>Amount</t>
  </si>
  <si>
    <t>Token</t>
  </si>
  <si>
    <t>Action</t>
  </si>
  <si>
    <t>Tx</t>
  </si>
  <si>
    <t>Time</t>
  </si>
  <si>
    <t>Balance (negative means borrowed)</t>
  </si>
  <si>
    <t>Liquidation Threshold</t>
  </si>
  <si>
    <t>Currency</t>
  </si>
  <si>
    <t>Health Factor</t>
  </si>
  <si>
    <t>Block Num</t>
  </si>
  <si>
    <t>Assuming this is not changing through time</t>
  </si>
  <si>
    <t>Output from script:</t>
  </si>
  <si>
    <t>Manual Input (should be automated)</t>
  </si>
  <si>
    <t>Sum(Deposit * Liquidation Threshold)</t>
  </si>
  <si>
    <t>Sum(borrowed)</t>
  </si>
  <si>
    <t>Note: The formula in the docs use price in ETH but we use price in USD because it's quicker and makes no difference</t>
  </si>
  <si>
    <t>Prices</t>
  </si>
  <si>
    <t>Note: The final balance is not 0 becasue of earned/paid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</si>
</sst>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2" fontId="0" fillId="0" borderId="1" xfId="0" applyNumberFormat="1" applyBorder="1"/>
    <xf numFmtId="22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1" fontId="0" fillId="0" borderId="1" xfId="0" applyNumberFormat="1" applyBorder="1"/>
    <xf numFmtId="171" fontId="0" fillId="0" borderId="0" xfId="0" applyNumberFormat="1" applyBorder="1"/>
    <xf numFmtId="2" fontId="0" fillId="0" borderId="0" xfId="0" applyNumberFormat="1" applyBorder="1"/>
    <xf numFmtId="0" fontId="2" fillId="0" borderId="2" xfId="1" applyBorder="1"/>
    <xf numFmtId="171" fontId="0" fillId="0" borderId="3" xfId="0" applyNumberFormat="1" applyBorder="1"/>
    <xf numFmtId="171" fontId="0" fillId="0" borderId="5" xfId="0" applyNumberFormat="1" applyBorder="1"/>
    <xf numFmtId="2" fontId="0" fillId="0" borderId="5" xfId="0" applyNumberFormat="1" applyBorder="1"/>
    <xf numFmtId="0" fontId="2" fillId="0" borderId="4" xfId="1" applyBorder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therscan.io/block/10872624" TargetMode="External"/><Relationship Id="rId3" Type="http://schemas.openxmlformats.org/officeDocument/2006/relationships/hyperlink" Target="https://etherscan.io/block/10470088" TargetMode="External"/><Relationship Id="rId7" Type="http://schemas.openxmlformats.org/officeDocument/2006/relationships/hyperlink" Target="https://etherscan.io/block/10868596" TargetMode="External"/><Relationship Id="rId2" Type="http://schemas.openxmlformats.org/officeDocument/2006/relationships/hyperlink" Target="https://etherscan.io/block/10394295" TargetMode="External"/><Relationship Id="rId1" Type="http://schemas.openxmlformats.org/officeDocument/2006/relationships/hyperlink" Target="https://etherscan.io/block/10394277" TargetMode="External"/><Relationship Id="rId6" Type="http://schemas.openxmlformats.org/officeDocument/2006/relationships/hyperlink" Target="https://etherscan.io/block/10867350" TargetMode="External"/><Relationship Id="rId5" Type="http://schemas.openxmlformats.org/officeDocument/2006/relationships/hyperlink" Target="https://etherscan.io/block/10599809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etherscan.io/block/10470095" TargetMode="External"/><Relationship Id="rId9" Type="http://schemas.openxmlformats.org/officeDocument/2006/relationships/hyperlink" Target="https://etherscan.io/block/108726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1556-7EC0-4C2E-BAA4-A02132DBC5CE}">
  <dimension ref="B3:R19"/>
  <sheetViews>
    <sheetView tabSelected="1" workbookViewId="0">
      <selection activeCell="D17" sqref="D17"/>
    </sheetView>
  </sheetViews>
  <sheetFormatPr defaultRowHeight="15" x14ac:dyDescent="0.25"/>
  <cols>
    <col min="2" max="2" width="28.28515625" customWidth="1"/>
    <col min="3" max="3" width="42" customWidth="1"/>
    <col min="4" max="4" width="20.5703125" bestFit="1" customWidth="1"/>
    <col min="5" max="5" width="11.7109375" customWidth="1"/>
    <col min="7" max="7" width="20.5703125" bestFit="1" customWidth="1"/>
    <col min="8" max="8" width="11.28515625" bestFit="1" customWidth="1"/>
    <col min="9" max="10" width="18.28515625" customWidth="1"/>
    <col min="11" max="11" width="8" customWidth="1"/>
    <col min="12" max="12" width="20" customWidth="1"/>
    <col min="15" max="15" width="35.140625" bestFit="1" customWidth="1"/>
    <col min="16" max="16" width="19.28515625" bestFit="1" customWidth="1"/>
    <col min="17" max="17" width="16.42578125" customWidth="1"/>
    <col min="18" max="18" width="31.42578125" bestFit="1" customWidth="1"/>
    <col min="19" max="19" width="12.7109375" bestFit="1" customWidth="1"/>
  </cols>
  <sheetData>
    <row r="3" spans="2:18" x14ac:dyDescent="0.25">
      <c r="B3" t="s">
        <v>29</v>
      </c>
    </row>
    <row r="4" spans="2:18" x14ac:dyDescent="0.25">
      <c r="B4" s="9" t="s">
        <v>26</v>
      </c>
      <c r="C4" s="11" t="s">
        <v>25</v>
      </c>
    </row>
    <row r="5" spans="2:18" x14ac:dyDescent="0.25">
      <c r="B5" s="2" t="s">
        <v>0</v>
      </c>
      <c r="C5" s="3">
        <v>80</v>
      </c>
    </row>
    <row r="6" spans="2:18" x14ac:dyDescent="0.25">
      <c r="B6" s="4" t="s">
        <v>11</v>
      </c>
      <c r="C6" s="5">
        <v>65</v>
      </c>
    </row>
    <row r="7" spans="2:18" x14ac:dyDescent="0.25">
      <c r="I7" s="1" t="s">
        <v>36</v>
      </c>
      <c r="O7" s="1" t="s">
        <v>34</v>
      </c>
    </row>
    <row r="8" spans="2:18" x14ac:dyDescent="0.25">
      <c r="B8" t="s">
        <v>30</v>
      </c>
      <c r="L8" t="s">
        <v>31</v>
      </c>
    </row>
    <row r="9" spans="2:18" x14ac:dyDescent="0.25">
      <c r="I9" t="s">
        <v>24</v>
      </c>
      <c r="L9" t="s">
        <v>35</v>
      </c>
    </row>
    <row r="10" spans="2:18" x14ac:dyDescent="0.25">
      <c r="B10" s="9" t="s">
        <v>23</v>
      </c>
      <c r="C10" s="10" t="s">
        <v>22</v>
      </c>
      <c r="D10" s="10" t="s">
        <v>21</v>
      </c>
      <c r="E10" s="10" t="s">
        <v>20</v>
      </c>
      <c r="F10" s="10" t="s">
        <v>19</v>
      </c>
      <c r="G10" s="11" t="s">
        <v>25</v>
      </c>
      <c r="I10" s="9" t="s">
        <v>0</v>
      </c>
      <c r="J10" s="11" t="s">
        <v>11</v>
      </c>
      <c r="L10" s="9" t="s">
        <v>18</v>
      </c>
      <c r="M10" s="11" t="s">
        <v>17</v>
      </c>
      <c r="O10" s="9" t="s">
        <v>32</v>
      </c>
      <c r="P10" s="10" t="s">
        <v>33</v>
      </c>
      <c r="Q10" s="10" t="s">
        <v>27</v>
      </c>
      <c r="R10" s="11" t="s">
        <v>28</v>
      </c>
    </row>
    <row r="11" spans="2:18" x14ac:dyDescent="0.25">
      <c r="B11" s="6">
        <v>44016.731168981481</v>
      </c>
      <c r="C11" t="s">
        <v>2</v>
      </c>
      <c r="D11" t="s">
        <v>12</v>
      </c>
      <c r="E11" t="s">
        <v>1</v>
      </c>
      <c r="F11">
        <v>1000</v>
      </c>
      <c r="G11" s="3">
        <v>80</v>
      </c>
      <c r="I11" s="2">
        <f>F11</f>
        <v>1000</v>
      </c>
      <c r="J11" s="3">
        <v>0</v>
      </c>
      <c r="L11" s="2">
        <v>229.17</v>
      </c>
      <c r="M11" s="3">
        <v>1.6535</v>
      </c>
      <c r="O11" s="12">
        <f>I11*L11*$C$5/100</f>
        <v>183336</v>
      </c>
      <c r="P11" s="13">
        <f>J11*M11</f>
        <v>0</v>
      </c>
      <c r="Q11" s="14" t="str">
        <f>IF(P11&lt;=0, "Inf", O11/P11)</f>
        <v>Inf</v>
      </c>
      <c r="R11" s="15">
        <v>10394277</v>
      </c>
    </row>
    <row r="12" spans="2:18" x14ac:dyDescent="0.25">
      <c r="B12" s="6">
        <v>44016.734444444446</v>
      </c>
      <c r="C12" t="s">
        <v>4</v>
      </c>
      <c r="D12" s="20" t="s">
        <v>13</v>
      </c>
      <c r="E12" t="s">
        <v>3</v>
      </c>
      <c r="F12">
        <v>75027.042713030198</v>
      </c>
      <c r="G12" s="3">
        <v>65</v>
      </c>
      <c r="I12" s="2">
        <f>I11</f>
        <v>1000</v>
      </c>
      <c r="J12" s="3">
        <f>J11-F12</f>
        <v>-75027.042713030198</v>
      </c>
      <c r="L12" s="2">
        <v>229.17</v>
      </c>
      <c r="M12" s="3">
        <v>1.6535</v>
      </c>
      <c r="O12" s="12">
        <f>I12*L12*$C$5/100</f>
        <v>183336</v>
      </c>
      <c r="P12" s="13">
        <f>J12*M12*-1</f>
        <v>124057.21512599543</v>
      </c>
      <c r="Q12" s="14">
        <f t="shared" ref="Q12:Q19" si="0">IF(P12&lt;=0, "Inf", O12/P12)</f>
        <v>1.4778342381279448</v>
      </c>
      <c r="R12" s="15">
        <v>10394295</v>
      </c>
    </row>
    <row r="13" spans="2:18" x14ac:dyDescent="0.25">
      <c r="B13" s="6">
        <v>44028.451527777775</v>
      </c>
      <c r="C13" t="s">
        <v>5</v>
      </c>
      <c r="D13" t="s">
        <v>12</v>
      </c>
      <c r="E13" t="s">
        <v>1</v>
      </c>
      <c r="F13">
        <v>500</v>
      </c>
      <c r="G13" s="3">
        <v>80</v>
      </c>
      <c r="I13" s="2">
        <f>I12+F13</f>
        <v>1500</v>
      </c>
      <c r="J13" s="3">
        <f>J12</f>
        <v>-75027.042713030198</v>
      </c>
      <c r="L13" s="2">
        <v>233.57</v>
      </c>
      <c r="M13" s="3">
        <v>1.57</v>
      </c>
      <c r="O13" s="12">
        <f>I13*L13*$C$5/100</f>
        <v>280284</v>
      </c>
      <c r="P13" s="13">
        <f>J13*M13*-1</f>
        <v>117792.45705945742</v>
      </c>
      <c r="Q13" s="14">
        <f t="shared" si="0"/>
        <v>2.379473244696158</v>
      </c>
      <c r="R13" s="15">
        <v>10470088</v>
      </c>
    </row>
    <row r="14" spans="2:18" x14ac:dyDescent="0.25">
      <c r="B14" s="6">
        <v>44028.452557870369</v>
      </c>
      <c r="C14" t="s">
        <v>6</v>
      </c>
      <c r="D14" s="20" t="s">
        <v>13</v>
      </c>
      <c r="E14" t="s">
        <v>3</v>
      </c>
      <c r="F14">
        <v>35000</v>
      </c>
      <c r="G14" s="3">
        <v>65</v>
      </c>
      <c r="I14" s="2">
        <f>I13</f>
        <v>1500</v>
      </c>
      <c r="J14" s="3">
        <f>J13-F14</f>
        <v>-110027.0427130302</v>
      </c>
      <c r="L14" s="2">
        <v>233.57</v>
      </c>
      <c r="M14" s="3">
        <v>1.57</v>
      </c>
      <c r="O14" s="12">
        <f>I14*L14*$C$5/100</f>
        <v>280284</v>
      </c>
      <c r="P14" s="13">
        <f>J14*M14*-1</f>
        <v>172742.4570594574</v>
      </c>
      <c r="Q14" s="14">
        <f t="shared" si="0"/>
        <v>1.6225542045145689</v>
      </c>
      <c r="R14" s="15">
        <v>10470095</v>
      </c>
    </row>
    <row r="15" spans="2:18" x14ac:dyDescent="0.25">
      <c r="B15" s="6">
        <v>44048.532638888886</v>
      </c>
      <c r="C15" t="s">
        <v>7</v>
      </c>
      <c r="D15" s="20" t="s">
        <v>13</v>
      </c>
      <c r="E15" t="s">
        <v>3</v>
      </c>
      <c r="F15">
        <v>40000</v>
      </c>
      <c r="G15" s="3">
        <v>65</v>
      </c>
      <c r="I15" s="2">
        <f>I14</f>
        <v>1500</v>
      </c>
      <c r="J15" s="3">
        <f>J14-F15</f>
        <v>-150027.04271303018</v>
      </c>
      <c r="L15" s="2">
        <v>400.72</v>
      </c>
      <c r="M15" s="3">
        <v>1.5297000000000001</v>
      </c>
      <c r="O15" s="12">
        <f>I15*L15*$C$5/100</f>
        <v>480864</v>
      </c>
      <c r="P15" s="13">
        <f>J15*M15*-1</f>
        <v>229496.36723812227</v>
      </c>
      <c r="Q15" s="14">
        <f t="shared" si="0"/>
        <v>2.095301140436189</v>
      </c>
      <c r="R15" s="15">
        <v>10599809</v>
      </c>
    </row>
    <row r="16" spans="2:18" x14ac:dyDescent="0.25">
      <c r="B16" s="6">
        <v>44089.625648148147</v>
      </c>
      <c r="C16" t="s">
        <v>8</v>
      </c>
      <c r="D16" t="s">
        <v>14</v>
      </c>
      <c r="E16" t="s">
        <v>3</v>
      </c>
      <c r="F16">
        <v>99988.993295728695</v>
      </c>
      <c r="G16" s="3">
        <v>65</v>
      </c>
      <c r="I16" s="2">
        <f>I15</f>
        <v>1500</v>
      </c>
      <c r="J16" s="3">
        <f>J15+F16</f>
        <v>-50038.049417301489</v>
      </c>
      <c r="L16" s="2">
        <v>364</v>
      </c>
      <c r="M16" s="3">
        <v>1.1775</v>
      </c>
      <c r="O16" s="12">
        <f>I16*L16*$C$5/100</f>
        <v>436800</v>
      </c>
      <c r="P16" s="13">
        <f>J16*M16*-1</f>
        <v>58919.803188872502</v>
      </c>
      <c r="Q16" s="14">
        <f t="shared" si="0"/>
        <v>7.413466718478336</v>
      </c>
      <c r="R16" s="15">
        <v>10867350</v>
      </c>
    </row>
    <row r="17" spans="2:18" x14ac:dyDescent="0.25">
      <c r="B17" s="6">
        <v>44089.817349537036</v>
      </c>
      <c r="C17" t="s">
        <v>9</v>
      </c>
      <c r="D17" t="s">
        <v>14</v>
      </c>
      <c r="E17" t="s">
        <v>3</v>
      </c>
      <c r="F17">
        <v>50503.011036709198</v>
      </c>
      <c r="G17" s="3">
        <v>65</v>
      </c>
      <c r="I17" s="2">
        <f>I16</f>
        <v>1500</v>
      </c>
      <c r="J17" s="3">
        <f>J16+F17</f>
        <v>464.9616194077098</v>
      </c>
      <c r="L17" s="2">
        <v>364</v>
      </c>
      <c r="M17" s="3">
        <v>1.1775</v>
      </c>
      <c r="O17" s="12">
        <f>I17*L17*$C$5/100</f>
        <v>436800</v>
      </c>
      <c r="P17" s="13">
        <f>J17*M17*-1</f>
        <v>-547.49230685257828</v>
      </c>
      <c r="Q17" s="14" t="str">
        <f t="shared" si="0"/>
        <v>Inf</v>
      </c>
      <c r="R17" s="15">
        <v>10868596</v>
      </c>
    </row>
    <row r="18" spans="2:18" x14ac:dyDescent="0.25">
      <c r="B18" s="6">
        <v>44090.435069444444</v>
      </c>
      <c r="C18" t="s">
        <v>10</v>
      </c>
      <c r="D18" t="s">
        <v>14</v>
      </c>
      <c r="E18" t="s">
        <v>3</v>
      </c>
      <c r="F18">
        <v>3760.38427618992</v>
      </c>
      <c r="G18" s="3">
        <v>65</v>
      </c>
      <c r="I18" s="2">
        <f>I17</f>
        <v>1500</v>
      </c>
      <c r="J18" s="3">
        <f>J17+F18</f>
        <v>4225.3458955976294</v>
      </c>
      <c r="L18" s="2">
        <v>365</v>
      </c>
      <c r="M18" s="3">
        <v>1.1644000000000001</v>
      </c>
      <c r="O18" s="12">
        <f>I18*L18*$C$5/100</f>
        <v>438000</v>
      </c>
      <c r="P18" s="13">
        <f>J18*M18*-1</f>
        <v>-4919.9927608338803</v>
      </c>
      <c r="Q18" s="14" t="str">
        <f t="shared" si="0"/>
        <v>Inf</v>
      </c>
      <c r="R18" s="15">
        <v>10872624</v>
      </c>
    </row>
    <row r="19" spans="2:18" x14ac:dyDescent="0.25">
      <c r="B19" s="7">
        <v>44090.436249999999</v>
      </c>
      <c r="C19" s="8" t="s">
        <v>15</v>
      </c>
      <c r="D19" s="8" t="s">
        <v>16</v>
      </c>
      <c r="E19" s="8" t="s">
        <v>1</v>
      </c>
      <c r="F19" s="8">
        <v>1502.53780684409</v>
      </c>
      <c r="G19" s="5">
        <v>80</v>
      </c>
      <c r="I19" s="4">
        <f>I18-F19</f>
        <v>-2.5378068440900279</v>
      </c>
      <c r="J19" s="5">
        <f>J18</f>
        <v>4225.3458955976294</v>
      </c>
      <c r="L19" s="4">
        <v>365</v>
      </c>
      <c r="M19" s="5">
        <v>1.1644000000000001</v>
      </c>
      <c r="O19" s="16">
        <f>I19*L19*$C$5/100</f>
        <v>-741.03959847428803</v>
      </c>
      <c r="P19" s="17">
        <f>J19*M19*-1</f>
        <v>-4919.9927608338803</v>
      </c>
      <c r="Q19" s="18" t="str">
        <f t="shared" si="0"/>
        <v>Inf</v>
      </c>
      <c r="R19" s="19">
        <v>10872633</v>
      </c>
    </row>
  </sheetData>
  <hyperlinks>
    <hyperlink ref="R11" r:id="rId1" display="https://etherscan.io/block/10394277" xr:uid="{1EB2ACCE-7D9D-4604-9D29-E391F5F35F81}"/>
    <hyperlink ref="R12" r:id="rId2" display="https://etherscan.io/block/10394295" xr:uid="{D875E2A7-E358-4BE4-8899-D381DA36151E}"/>
    <hyperlink ref="R13" r:id="rId3" display="https://etherscan.io/block/10470088" xr:uid="{8083AE1B-E12C-44AA-A7F6-D8B2CF7C0A71}"/>
    <hyperlink ref="R14" r:id="rId4" display="https://etherscan.io/block/10470095" xr:uid="{B6D1BD55-84BA-45C4-8928-3AB8F9896385}"/>
    <hyperlink ref="R15" r:id="rId5" display="https://etherscan.io/block/10599809" xr:uid="{34275324-D3E4-4AFD-AE51-7E68BA3CD305}"/>
    <hyperlink ref="R16" r:id="rId6" display="https://etherscan.io/block/10867350" xr:uid="{A300622F-F5F8-4B92-862D-A6D4558CF737}"/>
    <hyperlink ref="R17" r:id="rId7" display="https://etherscan.io/block/10868596" xr:uid="{0D54A3FC-9346-456F-834A-052DB1D758FE}"/>
    <hyperlink ref="R18" r:id="rId8" display="https://etherscan.io/block/10872624" xr:uid="{8526769F-ADB7-495E-91F0-55AE5B63B7E7}"/>
    <hyperlink ref="R19" r:id="rId9" display="https://etherscan.io/block/10872633" xr:uid="{A069F051-7D59-4E7E-8D50-67A43CE4B484}"/>
  </hyperlinks>
  <pageMargins left="0.7" right="0.7" top="0.75" bottom="0.75" header="0.3" footer="0.3"/>
  <pageSetup paperSize="9" orientation="portrait" horizontalDpi="4294967292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2021-12-12T11:24:27Z</dcterms:created>
  <dcterms:modified xsi:type="dcterms:W3CDTF">2021-12-12T21:57:14Z</dcterms:modified>
</cp:coreProperties>
</file>