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isitor\OneDrive - University of Arizona\PhD\Siva\Project\Lunar base\Simulation\Lunar Base Software 23-24\GitHub\Lunar_Base_Software_Matlab\"/>
    </mc:Choice>
  </mc:AlternateContent>
  <xr:revisionPtr revIDLastSave="0" documentId="13_ncr:1_{0DA26C3F-366F-4A8B-9525-C913911A6526}" xr6:coauthVersionLast="47" xr6:coauthVersionMax="47" xr10:uidLastSave="{00000000-0000-0000-0000-000000000000}"/>
  <bookViews>
    <workbookView xWindow="-108" yWindow="-108" windowWidth="30936" windowHeight="16776" tabRatio="833" firstSheet="11" activeTab="11" xr2:uid="{00000000-000D-0000-FFFF-FFFF00000000}"/>
  </bookViews>
  <sheets>
    <sheet name="Superadobes" sheetId="1" r:id="rId1"/>
    <sheet name="PressurisedModules" sheetId="2" r:id="rId2"/>
    <sheet name="Superadobepath" sheetId="9" r:id="rId3"/>
    <sheet name="ControlTowers" sheetId="3" r:id="rId4"/>
    <sheet name="SolarPanels" sheetId="4" r:id="rId5"/>
    <sheet name="PavedRoads" sheetId="5" r:id="rId6"/>
    <sheet name="LunarTransportShed" sheetId="6" r:id="rId7"/>
    <sheet name="HumanQuietarea" sheetId="7" r:id="rId8"/>
    <sheet name="CommunicationCenter" sheetId="8" r:id="rId9"/>
    <sheet name="LoadingDocks" sheetId="10" r:id="rId10"/>
    <sheet name="LandingPads" sheetId="11" r:id="rId11"/>
    <sheet name="ChargingStations" sheetId="14" r:id="rId12"/>
    <sheet name="LandingPadRoads" sheetId="12" r:id="rId13"/>
    <sheet name="FireKits" sheetId="15" r:id="rId14"/>
    <sheet name="ExternalRobots" sheetId="16" r:id="rId15"/>
    <sheet name="Sandbags" sheetId="20" r:id="rId16"/>
    <sheet name="ExternalRobotParkingLocation" sheetId="17" r:id="rId17"/>
    <sheet name="ExternalRobotChargingStations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9" roundtripDataSignature="AMtx7mg+SgRM+vk7duOS/yg7acv4lLGqnQ=="/>
    </ext>
  </extLst>
</workbook>
</file>

<file path=xl/calcChain.xml><?xml version="1.0" encoding="utf-8"?>
<calcChain xmlns="http://schemas.openxmlformats.org/spreadsheetml/2006/main">
  <c r="D4" i="20" l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" i="20"/>
  <c r="C4" i="20"/>
  <c r="C5" i="20"/>
  <c r="C6" i="20"/>
  <c r="C7" i="20"/>
  <c r="C8" i="20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" i="20"/>
  <c r="A26" i="20"/>
  <c r="A27" i="20" s="1"/>
  <c r="A28" i="20" s="1"/>
  <c r="A29" i="20" s="1"/>
  <c r="A30" i="20" s="1"/>
  <c r="A17" i="20"/>
  <c r="A18" i="20" s="1"/>
  <c r="A19" i="20" s="1"/>
  <c r="A20" i="20" s="1"/>
  <c r="A21" i="20" s="1"/>
  <c r="A22" i="20" s="1"/>
  <c r="A23" i="20" s="1"/>
  <c r="A24" i="20" s="1"/>
  <c r="A25" i="20" s="1"/>
  <c r="A8" i="20"/>
  <c r="A9" i="20" s="1"/>
  <c r="A10" i="20" s="1"/>
  <c r="A11" i="20" s="1"/>
  <c r="A12" i="20" s="1"/>
  <c r="A13" i="20" s="1"/>
  <c r="A14" i="20" s="1"/>
  <c r="A15" i="20" s="1"/>
  <c r="A16" i="20" s="1"/>
  <c r="A4" i="20"/>
  <c r="A5" i="20" s="1"/>
  <c r="A6" i="20" s="1"/>
  <c r="A7" i="20" s="1"/>
  <c r="A3" i="20"/>
  <c r="C10" i="16"/>
  <c r="C11" i="16" s="1"/>
  <c r="C12" i="16" s="1"/>
  <c r="C13" i="16" s="1"/>
  <c r="C14" i="16" s="1"/>
  <c r="C4" i="16"/>
  <c r="C5" i="16" s="1"/>
  <c r="C6" i="16" s="1"/>
  <c r="C7" i="16" s="1"/>
  <c r="C8" i="16" s="1"/>
  <c r="C9" i="16" s="1"/>
  <c r="C3" i="16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2" i="16"/>
  <c r="C4" i="19"/>
  <c r="D3" i="19"/>
  <c r="D2" i="17"/>
  <c r="Y16" i="17"/>
  <c r="C5" i="2"/>
  <c r="D8" i="5"/>
  <c r="D4" i="5"/>
  <c r="D3" i="5"/>
  <c r="A3" i="2"/>
  <c r="A4" i="2" s="1"/>
  <c r="A5" i="2" s="1"/>
  <c r="A6" i="2" s="1"/>
  <c r="A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<sst xmlns="http://schemas.openxmlformats.org/spreadsheetml/2006/main" count="259" uniqueCount="175">
  <si>
    <t>S No</t>
  </si>
  <si>
    <t>Tag</t>
  </si>
  <si>
    <t>Center_x</t>
  </si>
  <si>
    <t>Center_y</t>
  </si>
  <si>
    <t>Radius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</si>
  <si>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</si>
  <si>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</si>
  <si>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</si>
  <si>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</si>
  <si>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</si>
  <si>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</si>
  <si>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</si>
  <si>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</si>
  <si>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</si>
  <si>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</si>
  <si>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</si>
  <si>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</si>
  <si>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</si>
  <si>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</si>
  <si>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</si>
  <si>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</si>
  <si>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</si>
  <si>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</si>
  <si>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</si>
  <si>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</si>
  <si>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</si>
  <si>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</si>
  <si>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Corner_x</t>
  </si>
  <si>
    <t>Corner_y</t>
  </si>
  <si>
    <t>Width</t>
  </si>
  <si>
    <t>Height</t>
  </si>
  <si>
    <t>PM1</t>
  </si>
  <si>
    <t>PM2</t>
  </si>
  <si>
    <t>PM3</t>
  </si>
  <si>
    <t>PM4</t>
  </si>
  <si>
    <t>PM5</t>
  </si>
  <si>
    <t>PM6</t>
  </si>
  <si>
    <t>CT1</t>
  </si>
  <si>
    <t>CT2</t>
  </si>
  <si>
    <t>Length</t>
  </si>
  <si>
    <t>PR1</t>
  </si>
  <si>
    <t>PR2</t>
  </si>
  <si>
    <t>PR3</t>
  </si>
  <si>
    <t>PR4</t>
  </si>
  <si>
    <t>LTS1</t>
  </si>
  <si>
    <t>LTS2</t>
  </si>
  <si>
    <t>PR5</t>
  </si>
  <si>
    <t>PR6</t>
  </si>
  <si>
    <t>PR7</t>
  </si>
  <si>
    <t>HQ1</t>
  </si>
  <si>
    <t>HQ2</t>
  </si>
  <si>
    <t>PM7</t>
  </si>
  <si>
    <t>PM8</t>
  </si>
  <si>
    <t>PM9</t>
  </si>
  <si>
    <t>PM10</t>
  </si>
  <si>
    <t>HQ3</t>
  </si>
  <si>
    <t>HQ5</t>
  </si>
  <si>
    <t>LTS3</t>
  </si>
  <si>
    <t>LTS4</t>
  </si>
  <si>
    <t>CC1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</si>
  <si>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</si>
  <si>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</si>
  <si>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</si>
  <si>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</si>
  <si>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</si>
  <si>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</si>
  <si>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</si>
  <si>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</si>
  <si>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</si>
  <si>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</si>
  <si>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SW11</t>
  </si>
  <si>
    <t>RPA1</t>
  </si>
  <si>
    <t>PR8</t>
  </si>
  <si>
    <t>PR9</t>
  </si>
  <si>
    <t>PR10</t>
  </si>
  <si>
    <t>PR11</t>
  </si>
  <si>
    <t>LD1</t>
  </si>
  <si>
    <t>LD2</t>
  </si>
  <si>
    <t>LD3</t>
  </si>
  <si>
    <t>LD4</t>
  </si>
  <si>
    <t>SA23</t>
  </si>
  <si>
    <t>SA24</t>
  </si>
  <si>
    <t>SA25</t>
  </si>
  <si>
    <t>SA26</t>
  </si>
  <si>
    <t>SA27</t>
  </si>
  <si>
    <t>SA28</t>
  </si>
  <si>
    <t>PR12</t>
  </si>
  <si>
    <t>PR13</t>
  </si>
  <si>
    <t>LD5</t>
  </si>
  <si>
    <t>LD6</t>
  </si>
  <si>
    <t>SW12</t>
  </si>
  <si>
    <t>LP1</t>
  </si>
  <si>
    <t>LP2</t>
  </si>
  <si>
    <t>LP3</t>
  </si>
  <si>
    <t>LP4</t>
  </si>
  <si>
    <t>LPR1</t>
  </si>
  <si>
    <t>LPR2</t>
  </si>
  <si>
    <t>LPR3</t>
  </si>
  <si>
    <t>LPR4</t>
  </si>
  <si>
    <t>Corner_x1</t>
  </si>
  <si>
    <t>Corner_y1</t>
  </si>
  <si>
    <t>Corner_y2</t>
  </si>
  <si>
    <t>Corner_x2</t>
  </si>
  <si>
    <t>LPR5</t>
  </si>
  <si>
    <t>LPR6</t>
  </si>
  <si>
    <t>LPR7</t>
  </si>
  <si>
    <t>LPR8</t>
  </si>
  <si>
    <t>LPR9</t>
  </si>
  <si>
    <t>LPR10</t>
  </si>
  <si>
    <t>LPR11</t>
  </si>
  <si>
    <t>Park1</t>
  </si>
  <si>
    <t>Park2</t>
  </si>
  <si>
    <t>Park3</t>
  </si>
  <si>
    <t>Park4</t>
  </si>
  <si>
    <t>Park5</t>
  </si>
  <si>
    <t>Park6</t>
  </si>
  <si>
    <t>FK1</t>
  </si>
  <si>
    <t>FK2</t>
  </si>
  <si>
    <t>FK3</t>
  </si>
  <si>
    <t>FK4</t>
  </si>
  <si>
    <t>FK5</t>
  </si>
  <si>
    <t>FK6</t>
  </si>
  <si>
    <t>FK7</t>
  </si>
  <si>
    <t>FK8</t>
  </si>
  <si>
    <t>FK9</t>
  </si>
  <si>
    <t>FK10</t>
  </si>
  <si>
    <t>FK11</t>
  </si>
  <si>
    <t>FK12</t>
  </si>
  <si>
    <t>ERPL1</t>
  </si>
  <si>
    <t>ERCS1</t>
  </si>
  <si>
    <t>ERCS2</t>
  </si>
  <si>
    <t>ERCS3</t>
  </si>
  <si>
    <t>ERCS4</t>
  </si>
  <si>
    <t>ER1</t>
  </si>
  <si>
    <t>ER2</t>
  </si>
  <si>
    <t>ER3</t>
  </si>
  <si>
    <t>ER4</t>
  </si>
  <si>
    <t>ER5</t>
  </si>
  <si>
    <t>ER6</t>
  </si>
  <si>
    <t>ER7</t>
  </si>
  <si>
    <t>ER8</t>
  </si>
  <si>
    <t>ER9</t>
  </si>
  <si>
    <t>ER10</t>
  </si>
  <si>
    <t>ER11</t>
  </si>
  <si>
    <t>ER12</t>
  </si>
  <si>
    <t>ER13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</si>
  <si>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</si>
  <si>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</si>
  <si>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</si>
  <si>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</si>
  <si>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</si>
  <si>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</si>
  <si>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</si>
  <si>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</si>
  <si>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</si>
  <si>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</si>
  <si>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</si>
  <si>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</si>
  <si>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</si>
  <si>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</si>
  <si>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</si>
  <si>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</si>
  <si>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</si>
  <si>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</si>
  <si>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</si>
  <si>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</si>
  <si>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SB21</t>
  </si>
  <si>
    <t>SB22</t>
  </si>
  <si>
    <t>SB23</t>
  </si>
  <si>
    <t>SB24</t>
  </si>
  <si>
    <t>SB25</t>
  </si>
  <si>
    <t>SB26</t>
  </si>
  <si>
    <t>SB27</t>
  </si>
  <si>
    <t>SB28</t>
  </si>
  <si>
    <t>SB29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</si>
</sst>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7" fillId="0" borderId="0" xfId="0" applyFont="1" applyAlignment="1">
      <alignment horizontal="right" vertical="center"/>
    </xf>
    <xf numFmtId="0" fontId="1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workbookViewId="0">
      <selection activeCell="C42" sqref="C42"/>
    </sheetView>
  </sheetViews>
  <sheetFormatPr defaultColWidth="14.44140625" defaultRowHeight="15" customHeight="1" x14ac:dyDescent="0.3"/>
  <cols>
    <col min="1" max="1" width="12.5546875" customWidth="1"/>
    <col min="2" max="2" width="8.33203125" customWidth="1"/>
    <col min="3" max="3" width="15.109375" customWidth="1"/>
    <col min="4" max="4" width="18.109375" customWidth="1"/>
    <col min="5" max="26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4.25" customHeight="1" x14ac:dyDescent="0.3">
      <c r="A2" s="1">
        <v>1</v>
      </c>
      <c r="B2" s="1" t="s">
        <v>5</v>
      </c>
      <c r="C2" s="1">
        <v>408.27</v>
      </c>
      <c r="D2" s="1">
        <v>182.83</v>
      </c>
      <c r="E2" s="1">
        <v>40</v>
      </c>
    </row>
    <row r="3" spans="1:10" ht="14.25" customHeight="1" x14ac:dyDescent="0.3">
      <c r="A3" s="1">
        <f t="shared" ref="A3:A23" si="0">A2+1</f>
        <v>2</v>
      </c>
      <c r="B3" s="1" t="s">
        <v>6</v>
      </c>
      <c r="C3" s="1">
        <v>408.27</v>
      </c>
      <c r="D3" s="1">
        <v>272.83</v>
      </c>
      <c r="E3" s="1">
        <v>40</v>
      </c>
    </row>
    <row r="4" spans="1:10" ht="14.25" customHeight="1" x14ac:dyDescent="0.3">
      <c r="A4" s="1">
        <f t="shared" si="0"/>
        <v>3</v>
      </c>
      <c r="B4" s="1" t="s">
        <v>7</v>
      </c>
      <c r="C4" s="1">
        <v>408.27</v>
      </c>
      <c r="D4" s="1">
        <v>362.83</v>
      </c>
      <c r="E4" s="1">
        <v>40</v>
      </c>
    </row>
    <row r="5" spans="1:10" ht="14.25" customHeight="1" x14ac:dyDescent="0.3">
      <c r="A5" s="1">
        <f t="shared" si="0"/>
        <v>4</v>
      </c>
      <c r="B5" s="1" t="s">
        <v>8</v>
      </c>
      <c r="C5" s="1">
        <v>408.27</v>
      </c>
      <c r="D5" s="1">
        <v>502.83</v>
      </c>
      <c r="E5" s="1">
        <v>40</v>
      </c>
      <c r="G5" s="4"/>
      <c r="H5" s="1"/>
      <c r="I5" s="1"/>
      <c r="J5" s="1"/>
    </row>
    <row r="6" spans="1:10" ht="14.25" customHeight="1" x14ac:dyDescent="0.3">
      <c r="A6" s="1">
        <f t="shared" si="0"/>
        <v>5</v>
      </c>
      <c r="B6" s="1" t="s">
        <v>9</v>
      </c>
      <c r="C6" s="1">
        <v>408.27</v>
      </c>
      <c r="D6" s="1">
        <v>592.83000000000004</v>
      </c>
      <c r="E6" s="1">
        <v>40</v>
      </c>
      <c r="G6" s="4"/>
      <c r="H6" s="1"/>
      <c r="I6" s="1"/>
      <c r="J6" s="1"/>
    </row>
    <row r="7" spans="1:10" ht="14.25" customHeight="1" x14ac:dyDescent="0.3">
      <c r="A7" s="1">
        <f t="shared" si="0"/>
        <v>6</v>
      </c>
      <c r="B7" s="1" t="s">
        <v>10</v>
      </c>
      <c r="C7" s="1">
        <v>408.27</v>
      </c>
      <c r="D7" s="1">
        <v>682.83</v>
      </c>
      <c r="E7" s="1">
        <v>40</v>
      </c>
      <c r="G7" s="4"/>
      <c r="H7" s="1"/>
      <c r="I7" s="1"/>
      <c r="J7" s="1"/>
    </row>
    <row r="8" spans="1:10" ht="14.25" customHeight="1" x14ac:dyDescent="0.3">
      <c r="A8" s="1">
        <f t="shared" si="0"/>
        <v>7</v>
      </c>
      <c r="B8" s="1" t="s">
        <v>11</v>
      </c>
      <c r="C8" s="1">
        <v>558.09</v>
      </c>
      <c r="D8" s="1">
        <v>182.83</v>
      </c>
      <c r="E8" s="1">
        <v>40</v>
      </c>
      <c r="G8" s="4"/>
      <c r="H8" s="1"/>
      <c r="I8" s="1"/>
      <c r="J8" s="1"/>
    </row>
    <row r="9" spans="1:10" ht="14.25" customHeight="1" x14ac:dyDescent="0.3">
      <c r="A9" s="1">
        <f t="shared" si="0"/>
        <v>8</v>
      </c>
      <c r="B9" s="1" t="s">
        <v>12</v>
      </c>
      <c r="C9" s="1">
        <v>558.09</v>
      </c>
      <c r="D9" s="1">
        <v>272.83</v>
      </c>
      <c r="E9" s="1">
        <v>40</v>
      </c>
      <c r="G9" s="4"/>
      <c r="H9" s="1"/>
      <c r="I9" s="1"/>
      <c r="J9" s="1"/>
    </row>
    <row r="10" spans="1:10" ht="14.25" customHeight="1" x14ac:dyDescent="0.3">
      <c r="A10" s="1">
        <f t="shared" si="0"/>
        <v>9</v>
      </c>
      <c r="B10" s="1" t="s">
        <v>13</v>
      </c>
      <c r="C10" s="1">
        <v>558.09</v>
      </c>
      <c r="D10" s="1">
        <v>362.83</v>
      </c>
      <c r="E10" s="1">
        <v>40</v>
      </c>
      <c r="G10" s="4"/>
      <c r="H10" s="1"/>
      <c r="I10" s="1"/>
      <c r="J10" s="1"/>
    </row>
    <row r="11" spans="1:10" ht="14.25" customHeight="1" x14ac:dyDescent="0.3">
      <c r="A11" s="1">
        <f t="shared" si="0"/>
        <v>10</v>
      </c>
      <c r="B11" s="1" t="s">
        <v>14</v>
      </c>
      <c r="C11" s="1">
        <v>558.09</v>
      </c>
      <c r="D11" s="1">
        <v>502.83</v>
      </c>
      <c r="E11" s="1">
        <v>40</v>
      </c>
      <c r="G11" s="4"/>
      <c r="H11" s="1"/>
      <c r="I11" s="1"/>
    </row>
    <row r="12" spans="1:10" ht="14.25" customHeight="1" x14ac:dyDescent="0.3">
      <c r="A12" s="1">
        <f t="shared" si="0"/>
        <v>11</v>
      </c>
      <c r="B12" s="1" t="s">
        <v>15</v>
      </c>
      <c r="C12" s="1">
        <v>558.09</v>
      </c>
      <c r="D12" s="1">
        <v>682.83</v>
      </c>
      <c r="E12" s="1">
        <v>40</v>
      </c>
      <c r="G12" s="4"/>
      <c r="H12" s="1"/>
      <c r="I12" s="1"/>
    </row>
    <row r="13" spans="1:10" ht="14.25" customHeight="1" x14ac:dyDescent="0.3">
      <c r="A13" s="1">
        <f t="shared" si="0"/>
        <v>12</v>
      </c>
      <c r="B13" s="1" t="s">
        <v>16</v>
      </c>
      <c r="C13" s="1">
        <v>698.09</v>
      </c>
      <c r="D13" s="1">
        <v>182.83</v>
      </c>
      <c r="E13" s="1">
        <v>40</v>
      </c>
      <c r="G13" s="4"/>
      <c r="H13" s="1"/>
      <c r="I13" s="1"/>
    </row>
    <row r="14" spans="1:10" ht="14.25" customHeight="1" x14ac:dyDescent="0.3">
      <c r="A14" s="1">
        <f t="shared" si="0"/>
        <v>13</v>
      </c>
      <c r="B14" s="1" t="s">
        <v>17</v>
      </c>
      <c r="C14" s="1">
        <v>698.09</v>
      </c>
      <c r="D14" s="1">
        <v>272.83</v>
      </c>
      <c r="E14" s="1">
        <v>40</v>
      </c>
      <c r="H14" s="1"/>
      <c r="I14" s="1"/>
    </row>
    <row r="15" spans="1:10" ht="14.25" customHeight="1" x14ac:dyDescent="0.3">
      <c r="A15" s="1">
        <f t="shared" si="0"/>
        <v>14</v>
      </c>
      <c r="B15" s="1" t="s">
        <v>18</v>
      </c>
      <c r="C15" s="1">
        <v>698.09</v>
      </c>
      <c r="D15" s="1">
        <v>362.83</v>
      </c>
      <c r="E15" s="1">
        <v>40</v>
      </c>
      <c r="H15" s="1"/>
      <c r="I15" s="1"/>
    </row>
    <row r="16" spans="1:10" ht="14.25" customHeight="1" x14ac:dyDescent="0.3">
      <c r="A16" s="1">
        <f t="shared" si="0"/>
        <v>15</v>
      </c>
      <c r="B16" s="1" t="s">
        <v>19</v>
      </c>
      <c r="C16" s="1">
        <v>698.09</v>
      </c>
      <c r="D16" s="1">
        <v>502.83</v>
      </c>
      <c r="E16" s="1">
        <v>40</v>
      </c>
    </row>
    <row r="17" spans="1:5" ht="14.25" customHeight="1" x14ac:dyDescent="0.3">
      <c r="A17" s="1">
        <f t="shared" si="0"/>
        <v>16</v>
      </c>
      <c r="B17" s="1" t="s">
        <v>20</v>
      </c>
      <c r="C17" s="1">
        <v>698.09</v>
      </c>
      <c r="D17" s="1">
        <v>592.83000000000004</v>
      </c>
      <c r="E17" s="1">
        <v>40</v>
      </c>
    </row>
    <row r="18" spans="1:5" ht="14.25" customHeight="1" x14ac:dyDescent="0.3">
      <c r="A18" s="1">
        <f t="shared" si="0"/>
        <v>17</v>
      </c>
      <c r="B18" s="1" t="s">
        <v>21</v>
      </c>
      <c r="C18" s="1">
        <v>698.09</v>
      </c>
      <c r="D18" s="1">
        <v>682.83</v>
      </c>
      <c r="E18" s="1">
        <v>40</v>
      </c>
    </row>
    <row r="19" spans="1:5" ht="14.25" customHeight="1" x14ac:dyDescent="0.3">
      <c r="A19" s="1">
        <f t="shared" si="0"/>
        <v>18</v>
      </c>
      <c r="B19" s="1" t="s">
        <v>22</v>
      </c>
      <c r="C19" s="1">
        <v>1010.54</v>
      </c>
      <c r="D19" s="1">
        <v>182.83</v>
      </c>
      <c r="E19" s="1">
        <v>40</v>
      </c>
    </row>
    <row r="20" spans="1:5" ht="14.25" customHeight="1" x14ac:dyDescent="0.3">
      <c r="A20" s="1">
        <f t="shared" si="0"/>
        <v>19</v>
      </c>
      <c r="B20" s="1" t="s">
        <v>23</v>
      </c>
      <c r="C20" s="1">
        <v>1010.54</v>
      </c>
      <c r="D20" s="1">
        <v>362.83</v>
      </c>
      <c r="E20" s="1">
        <v>40</v>
      </c>
    </row>
    <row r="21" spans="1:5" ht="14.25" customHeight="1" x14ac:dyDescent="0.3">
      <c r="A21" s="1">
        <f t="shared" si="0"/>
        <v>20</v>
      </c>
      <c r="B21" s="1" t="s">
        <v>24</v>
      </c>
      <c r="C21" s="1">
        <v>1010.54</v>
      </c>
      <c r="D21" s="1">
        <v>502.83</v>
      </c>
      <c r="E21" s="1">
        <v>40</v>
      </c>
    </row>
    <row r="22" spans="1:5" ht="14.25" customHeight="1" x14ac:dyDescent="0.3">
      <c r="A22" s="1">
        <f t="shared" si="0"/>
        <v>21</v>
      </c>
      <c r="B22" s="1" t="s">
        <v>25</v>
      </c>
      <c r="C22" s="1">
        <v>1010.54</v>
      </c>
      <c r="D22" s="1">
        <v>592.83000000000004</v>
      </c>
      <c r="E22" s="1">
        <v>40</v>
      </c>
    </row>
    <row r="23" spans="1:5" ht="14.25" customHeight="1" x14ac:dyDescent="0.3">
      <c r="A23" s="1">
        <f t="shared" si="0"/>
        <v>22</v>
      </c>
      <c r="B23" s="1" t="s">
        <v>26</v>
      </c>
      <c r="C23" s="1">
        <v>1010.54</v>
      </c>
      <c r="D23" s="1">
        <v>682.83</v>
      </c>
      <c r="E23" s="1">
        <v>40</v>
      </c>
    </row>
    <row r="24" spans="1:5" ht="14.25" customHeight="1" x14ac:dyDescent="0.3">
      <c r="A24">
        <v>23</v>
      </c>
      <c r="B24" s="1" t="s">
        <v>80</v>
      </c>
      <c r="C24" s="1">
        <v>1150.6500000000001</v>
      </c>
      <c r="D24" s="1">
        <v>182.83</v>
      </c>
      <c r="E24" s="1">
        <v>40</v>
      </c>
    </row>
    <row r="25" spans="1:5" ht="14.25" customHeight="1" x14ac:dyDescent="0.3">
      <c r="A25">
        <v>24</v>
      </c>
      <c r="B25" s="1" t="s">
        <v>81</v>
      </c>
      <c r="C25" s="1">
        <v>1150.6500000000001</v>
      </c>
      <c r="D25" s="1">
        <v>272.83</v>
      </c>
      <c r="E25" s="1">
        <v>40</v>
      </c>
    </row>
    <row r="26" spans="1:5" ht="14.25" customHeight="1" x14ac:dyDescent="0.3">
      <c r="A26">
        <v>25</v>
      </c>
      <c r="B26" s="1" t="s">
        <v>82</v>
      </c>
      <c r="C26" s="1">
        <v>1150.6500000000001</v>
      </c>
      <c r="D26" s="1">
        <v>362.83</v>
      </c>
      <c r="E26" s="1">
        <v>40</v>
      </c>
    </row>
    <row r="27" spans="1:5" ht="14.25" customHeight="1" x14ac:dyDescent="0.3">
      <c r="A27">
        <v>26</v>
      </c>
      <c r="B27" s="1" t="s">
        <v>83</v>
      </c>
      <c r="C27" s="1">
        <v>1150.6500000000001</v>
      </c>
      <c r="D27" s="1">
        <v>502.83</v>
      </c>
      <c r="E27" s="1">
        <v>40</v>
      </c>
    </row>
    <row r="28" spans="1:5" ht="14.25" customHeight="1" x14ac:dyDescent="0.3">
      <c r="A28">
        <v>27</v>
      </c>
      <c r="B28" s="1" t="s">
        <v>84</v>
      </c>
      <c r="C28" s="1">
        <v>1150.6500000000001</v>
      </c>
      <c r="D28" s="1">
        <v>592.83000000000004</v>
      </c>
      <c r="E28" s="1">
        <v>40</v>
      </c>
    </row>
    <row r="29" spans="1:5" ht="14.25" customHeight="1" x14ac:dyDescent="0.3">
      <c r="A29">
        <v>28</v>
      </c>
      <c r="B29" s="1" t="s">
        <v>85</v>
      </c>
      <c r="C29" s="1">
        <v>1150.6500000000001</v>
      </c>
      <c r="D29" s="1">
        <v>682.83</v>
      </c>
      <c r="E29" s="1">
        <v>40</v>
      </c>
    </row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honeticPr fontId="11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484C-F21A-443A-95E6-54844132ACC3}">
  <dimension ref="A1:F7"/>
  <sheetViews>
    <sheetView workbookViewId="0">
      <selection activeCell="Q23" sqref="Q2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76</v>
      </c>
      <c r="C2">
        <v>748.92</v>
      </c>
      <c r="D2">
        <v>392.83</v>
      </c>
      <c r="E2">
        <v>10</v>
      </c>
      <c r="F2">
        <v>30</v>
      </c>
    </row>
    <row r="3" spans="1:6" x14ac:dyDescent="0.3">
      <c r="A3">
        <v>2</v>
      </c>
      <c r="B3" t="s">
        <v>77</v>
      </c>
      <c r="C3">
        <v>748.92</v>
      </c>
      <c r="D3">
        <v>442.83</v>
      </c>
      <c r="E3">
        <v>10</v>
      </c>
      <c r="F3">
        <v>30</v>
      </c>
    </row>
    <row r="4" spans="1:6" x14ac:dyDescent="0.3">
      <c r="A4">
        <v>3</v>
      </c>
      <c r="B4" t="s">
        <v>78</v>
      </c>
      <c r="C4">
        <v>948.92</v>
      </c>
      <c r="D4">
        <v>392.83</v>
      </c>
      <c r="E4">
        <v>10</v>
      </c>
      <c r="F4">
        <v>30</v>
      </c>
    </row>
    <row r="5" spans="1:6" x14ac:dyDescent="0.3">
      <c r="A5">
        <v>4</v>
      </c>
      <c r="B5" t="s">
        <v>79</v>
      </c>
      <c r="C5">
        <v>948.92</v>
      </c>
      <c r="D5">
        <v>442.83</v>
      </c>
      <c r="E5">
        <v>10</v>
      </c>
      <c r="F5">
        <v>30</v>
      </c>
    </row>
    <row r="6" spans="1:6" x14ac:dyDescent="0.3">
      <c r="A6">
        <v>5</v>
      </c>
      <c r="B6" t="s">
        <v>88</v>
      </c>
      <c r="C6">
        <v>1202.83</v>
      </c>
      <c r="D6">
        <v>392.83</v>
      </c>
      <c r="E6">
        <v>10</v>
      </c>
      <c r="F6">
        <v>30</v>
      </c>
    </row>
    <row r="7" spans="1:6" x14ac:dyDescent="0.3">
      <c r="A7">
        <v>6</v>
      </c>
      <c r="B7" t="s">
        <v>89</v>
      </c>
      <c r="C7">
        <v>1202.83</v>
      </c>
      <c r="D7">
        <v>442.83</v>
      </c>
      <c r="E7">
        <v>10</v>
      </c>
      <c r="F7">
        <v>30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4BBD-AC17-4E5F-9C38-A0320881D9FA}">
  <dimension ref="A1:E5"/>
  <sheetViews>
    <sheetView workbookViewId="0">
      <selection activeCell="B8" sqref="B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91</v>
      </c>
      <c r="C2">
        <v>815.33</v>
      </c>
      <c r="D2">
        <v>283.48</v>
      </c>
      <c r="E2">
        <v>40</v>
      </c>
    </row>
    <row r="3" spans="1:5" x14ac:dyDescent="0.3">
      <c r="A3">
        <v>2</v>
      </c>
      <c r="B3" t="s">
        <v>92</v>
      </c>
      <c r="C3">
        <v>815.33</v>
      </c>
      <c r="D3">
        <v>583.17999999999995</v>
      </c>
      <c r="E3">
        <v>40</v>
      </c>
    </row>
    <row r="4" spans="1:5" x14ac:dyDescent="0.3">
      <c r="A4">
        <v>3</v>
      </c>
      <c r="B4" t="s">
        <v>93</v>
      </c>
      <c r="C4">
        <v>1071.9000000000001</v>
      </c>
      <c r="D4">
        <v>283.48</v>
      </c>
      <c r="E4">
        <v>40</v>
      </c>
    </row>
    <row r="5" spans="1:5" x14ac:dyDescent="0.3">
      <c r="A5">
        <v>4</v>
      </c>
      <c r="B5" t="s">
        <v>94</v>
      </c>
      <c r="C5">
        <v>1071.9000000000001</v>
      </c>
      <c r="D5">
        <v>583.17999999999995</v>
      </c>
      <c r="E5">
        <v>40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0BA-6D2E-4A7C-B8AC-002B38E7DB94}">
  <dimension ref="A1:H7"/>
  <sheetViews>
    <sheetView tabSelected="1" workbookViewId="0">
      <selection activeCell="J33" sqref="J3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27</v>
      </c>
      <c r="D1" t="s">
        <v>28</v>
      </c>
    </row>
    <row r="2" spans="1:8" x14ac:dyDescent="0.3">
      <c r="A2">
        <v>1</v>
      </c>
      <c r="B2" t="s">
        <v>110</v>
      </c>
      <c r="C2">
        <v>631.39013999999997</v>
      </c>
      <c r="D2">
        <v>441.03122999999999</v>
      </c>
      <c r="H2" s="9"/>
    </row>
    <row r="3" spans="1:8" x14ac:dyDescent="0.3">
      <c r="A3">
        <v>2</v>
      </c>
      <c r="B3" t="s">
        <v>111</v>
      </c>
      <c r="C3">
        <v>631.39013999999997</v>
      </c>
      <c r="D3">
        <v>430.61219999999997</v>
      </c>
    </row>
    <row r="4" spans="1:8" x14ac:dyDescent="0.3">
      <c r="A4">
        <v>3</v>
      </c>
      <c r="B4" t="s">
        <v>112</v>
      </c>
      <c r="C4">
        <v>847.39802399999996</v>
      </c>
      <c r="D4">
        <v>441.03122999999999</v>
      </c>
    </row>
    <row r="5" spans="1:8" x14ac:dyDescent="0.3">
      <c r="A5">
        <v>4</v>
      </c>
      <c r="B5" t="s">
        <v>113</v>
      </c>
      <c r="C5">
        <v>847.39802399999996</v>
      </c>
      <c r="D5">
        <v>430.61219999999997</v>
      </c>
    </row>
    <row r="6" spans="1:8" x14ac:dyDescent="0.3">
      <c r="A6">
        <v>5</v>
      </c>
      <c r="B6" t="s">
        <v>114</v>
      </c>
      <c r="C6">
        <v>1074.6252179999999</v>
      </c>
      <c r="D6">
        <v>441.03122999999999</v>
      </c>
    </row>
    <row r="7" spans="1:8" x14ac:dyDescent="0.3">
      <c r="A7">
        <v>5</v>
      </c>
      <c r="B7" t="s">
        <v>115</v>
      </c>
      <c r="C7">
        <v>1074.6252179999999</v>
      </c>
      <c r="D7">
        <v>430.61219999999997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D84D-6A68-4DC4-BA4A-E328AE2B6ED9}">
  <dimension ref="A1:F12"/>
  <sheetViews>
    <sheetView workbookViewId="0">
      <selection activeCell="Q33" sqref="Q33"/>
    </sheetView>
  </sheetViews>
  <sheetFormatPr defaultRowHeight="14.4" x14ac:dyDescent="0.3"/>
  <cols>
    <col min="3" max="3" width="11.21875" customWidth="1"/>
    <col min="4" max="4" width="11.77734375" customWidth="1"/>
    <col min="5" max="5" width="12.88671875" customWidth="1"/>
  </cols>
  <sheetData>
    <row r="1" spans="1:6" x14ac:dyDescent="0.3">
      <c r="A1" t="s">
        <v>0</v>
      </c>
      <c r="B1" t="s">
        <v>1</v>
      </c>
      <c r="C1" s="1" t="s">
        <v>99</v>
      </c>
      <c r="D1" s="1" t="s">
        <v>100</v>
      </c>
      <c r="E1" s="1" t="s">
        <v>102</v>
      </c>
      <c r="F1" s="1" t="s">
        <v>101</v>
      </c>
    </row>
    <row r="2" spans="1:6" x14ac:dyDescent="0.3">
      <c r="A2">
        <v>1</v>
      </c>
      <c r="B2" t="s">
        <v>95</v>
      </c>
      <c r="C2">
        <v>909.4</v>
      </c>
      <c r="D2">
        <v>412.83</v>
      </c>
      <c r="E2">
        <v>1390.54</v>
      </c>
      <c r="F2">
        <v>412.83</v>
      </c>
    </row>
    <row r="3" spans="1:6" x14ac:dyDescent="0.3">
      <c r="A3">
        <v>2</v>
      </c>
      <c r="B3" t="s">
        <v>96</v>
      </c>
      <c r="C3">
        <v>909.4</v>
      </c>
      <c r="D3">
        <v>452.83</v>
      </c>
      <c r="E3">
        <v>1390.54</v>
      </c>
      <c r="F3">
        <v>452.83</v>
      </c>
    </row>
    <row r="4" spans="1:6" x14ac:dyDescent="0.3">
      <c r="A4">
        <v>3</v>
      </c>
      <c r="B4" t="s">
        <v>97</v>
      </c>
      <c r="C4">
        <v>917.4</v>
      </c>
      <c r="D4">
        <v>412.83</v>
      </c>
      <c r="E4">
        <v>825.69</v>
      </c>
      <c r="F4">
        <v>321.11</v>
      </c>
    </row>
    <row r="5" spans="1:6" x14ac:dyDescent="0.3">
      <c r="A5">
        <v>4</v>
      </c>
      <c r="B5" t="s">
        <v>98</v>
      </c>
      <c r="C5">
        <v>973.97</v>
      </c>
      <c r="D5">
        <v>412.83</v>
      </c>
      <c r="E5">
        <v>853.97</v>
      </c>
      <c r="F5">
        <v>292.83</v>
      </c>
    </row>
    <row r="6" spans="1:6" x14ac:dyDescent="0.3">
      <c r="A6">
        <v>5</v>
      </c>
      <c r="B6" t="s">
        <v>103</v>
      </c>
      <c r="C6">
        <v>1173.97</v>
      </c>
      <c r="D6">
        <v>412.83</v>
      </c>
      <c r="E6">
        <v>1082.26</v>
      </c>
      <c r="F6">
        <v>321.11</v>
      </c>
    </row>
    <row r="7" spans="1:6" x14ac:dyDescent="0.3">
      <c r="A7">
        <v>6</v>
      </c>
      <c r="B7" t="s">
        <v>104</v>
      </c>
      <c r="C7">
        <v>1230.54</v>
      </c>
      <c r="D7">
        <v>412.83</v>
      </c>
      <c r="E7">
        <v>1110.54</v>
      </c>
      <c r="F7">
        <v>292.83</v>
      </c>
    </row>
    <row r="8" spans="1:6" x14ac:dyDescent="0.3">
      <c r="A8">
        <v>7</v>
      </c>
      <c r="B8" t="s">
        <v>105</v>
      </c>
      <c r="C8">
        <v>917.4</v>
      </c>
      <c r="D8">
        <v>452.83</v>
      </c>
      <c r="E8">
        <v>825.69</v>
      </c>
      <c r="F8">
        <v>544.54999999999995</v>
      </c>
    </row>
    <row r="9" spans="1:6" x14ac:dyDescent="0.3">
      <c r="A9">
        <v>8</v>
      </c>
      <c r="B9" t="s">
        <v>106</v>
      </c>
      <c r="C9">
        <v>973.97</v>
      </c>
      <c r="D9">
        <v>452.83</v>
      </c>
      <c r="E9">
        <v>853.97</v>
      </c>
      <c r="F9">
        <v>572.83000000000004</v>
      </c>
    </row>
    <row r="10" spans="1:6" x14ac:dyDescent="0.3">
      <c r="A10">
        <v>9</v>
      </c>
      <c r="B10" t="s">
        <v>107</v>
      </c>
      <c r="C10">
        <v>1173.97</v>
      </c>
      <c r="D10">
        <v>452.83</v>
      </c>
      <c r="E10">
        <v>1082.26</v>
      </c>
      <c r="F10">
        <v>544.54999999999995</v>
      </c>
    </row>
    <row r="11" spans="1:6" x14ac:dyDescent="0.3">
      <c r="A11">
        <v>10</v>
      </c>
      <c r="B11" t="s">
        <v>108</v>
      </c>
      <c r="C11">
        <v>1230.54</v>
      </c>
      <c r="D11">
        <v>452.83</v>
      </c>
      <c r="E11">
        <v>1110.54</v>
      </c>
      <c r="F11">
        <v>572.83000000000004</v>
      </c>
    </row>
    <row r="12" spans="1:6" x14ac:dyDescent="0.3">
      <c r="A12">
        <v>11</v>
      </c>
      <c r="B12" t="s">
        <v>109</v>
      </c>
      <c r="C12">
        <v>909.4</v>
      </c>
      <c r="D12">
        <v>412.83</v>
      </c>
      <c r="E12">
        <v>909.4</v>
      </c>
      <c r="F12">
        <v>452.83</v>
      </c>
    </row>
  </sheetData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9623-B141-4F9C-A43E-AC2817C56EB0}">
  <dimension ref="A1:D13"/>
  <sheetViews>
    <sheetView workbookViewId="0">
      <selection activeCell="U29" sqref="U2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27</v>
      </c>
      <c r="D1" t="s">
        <v>28</v>
      </c>
    </row>
    <row r="2" spans="1:4" x14ac:dyDescent="0.3">
      <c r="A2">
        <v>1</v>
      </c>
      <c r="B2" t="s">
        <v>116</v>
      </c>
      <c r="C2">
        <v>622.17152999999996</v>
      </c>
      <c r="D2">
        <v>642.612528</v>
      </c>
    </row>
    <row r="3" spans="1:4" x14ac:dyDescent="0.3">
      <c r="A3">
        <v>2</v>
      </c>
      <c r="B3" t="s">
        <v>117</v>
      </c>
      <c r="C3">
        <v>632.1904199999999</v>
      </c>
      <c r="D3">
        <v>642.612528</v>
      </c>
    </row>
    <row r="4" spans="1:4" x14ac:dyDescent="0.3">
      <c r="A4">
        <v>3</v>
      </c>
      <c r="B4" t="s">
        <v>118</v>
      </c>
      <c r="C4">
        <v>622.17152999999996</v>
      </c>
      <c r="D4">
        <v>221.81822460000001</v>
      </c>
    </row>
    <row r="5" spans="1:4" x14ac:dyDescent="0.3">
      <c r="A5">
        <v>4</v>
      </c>
      <c r="B5" t="s">
        <v>119</v>
      </c>
      <c r="C5">
        <v>632.1904199999999</v>
      </c>
      <c r="D5">
        <v>221.81822460000001</v>
      </c>
    </row>
    <row r="6" spans="1:4" x14ac:dyDescent="0.3">
      <c r="A6">
        <v>5</v>
      </c>
      <c r="B6" t="s">
        <v>120</v>
      </c>
      <c r="C6">
        <v>847.39802399999996</v>
      </c>
      <c r="D6">
        <v>642.612528</v>
      </c>
    </row>
    <row r="7" spans="1:4" x14ac:dyDescent="0.3">
      <c r="A7">
        <v>6</v>
      </c>
      <c r="B7" t="s">
        <v>121</v>
      </c>
      <c r="C7">
        <v>847.39802399999996</v>
      </c>
      <c r="D7">
        <v>221.81822460000001</v>
      </c>
    </row>
    <row r="8" spans="1:4" x14ac:dyDescent="0.3">
      <c r="A8">
        <v>7</v>
      </c>
      <c r="B8" t="s">
        <v>122</v>
      </c>
      <c r="C8">
        <v>857.41691399999991</v>
      </c>
      <c r="D8">
        <v>221.81822460000001</v>
      </c>
    </row>
    <row r="9" spans="1:4" x14ac:dyDescent="0.3">
      <c r="A9">
        <v>8</v>
      </c>
      <c r="B9" t="s">
        <v>123</v>
      </c>
      <c r="C9">
        <v>857.41691399999991</v>
      </c>
      <c r="D9">
        <v>642.612528</v>
      </c>
    </row>
    <row r="10" spans="1:4" x14ac:dyDescent="0.3">
      <c r="A10">
        <v>9</v>
      </c>
      <c r="B10" t="s">
        <v>124</v>
      </c>
      <c r="C10">
        <v>1074.6252179999999</v>
      </c>
      <c r="D10">
        <v>221.81822460000001</v>
      </c>
    </row>
    <row r="11" spans="1:4" x14ac:dyDescent="0.3">
      <c r="A11">
        <v>10</v>
      </c>
      <c r="B11" t="s">
        <v>125</v>
      </c>
      <c r="C11">
        <v>1074.6252179999999</v>
      </c>
      <c r="D11">
        <v>642.612528</v>
      </c>
    </row>
    <row r="12" spans="1:4" x14ac:dyDescent="0.3">
      <c r="A12">
        <v>11</v>
      </c>
      <c r="B12" t="s">
        <v>126</v>
      </c>
      <c r="C12">
        <v>1083.4436879999998</v>
      </c>
      <c r="D12">
        <v>642.612528</v>
      </c>
    </row>
    <row r="13" spans="1:4" x14ac:dyDescent="0.3">
      <c r="A13">
        <v>12</v>
      </c>
      <c r="B13" t="s">
        <v>127</v>
      </c>
      <c r="C13">
        <v>1083.4436879999998</v>
      </c>
      <c r="D13">
        <v>221.81822460000001</v>
      </c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F6EE-77BA-45DF-B4C3-ADB5FD0E0337}">
  <dimension ref="A1:D14"/>
  <sheetViews>
    <sheetView workbookViewId="0">
      <selection activeCell="I21" sqref="I2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27</v>
      </c>
      <c r="D1" s="1" t="s">
        <v>28</v>
      </c>
    </row>
    <row r="2" spans="1:4" x14ac:dyDescent="0.3">
      <c r="A2" s="2">
        <v>1</v>
      </c>
      <c r="B2" s="10" t="s">
        <v>133</v>
      </c>
      <c r="C2" s="2">
        <v>10</v>
      </c>
      <c r="D2">
        <f>380</f>
        <v>380</v>
      </c>
    </row>
    <row r="3" spans="1:4" x14ac:dyDescent="0.3">
      <c r="A3" s="2">
        <v>2</v>
      </c>
      <c r="B3" s="10" t="s">
        <v>134</v>
      </c>
      <c r="C3" s="2">
        <f>C2+2</f>
        <v>12</v>
      </c>
      <c r="D3" s="2">
        <f>D2+2.55</f>
        <v>382.55</v>
      </c>
    </row>
    <row r="4" spans="1:4" x14ac:dyDescent="0.3">
      <c r="A4" s="2">
        <v>3</v>
      </c>
      <c r="B4" s="10" t="s">
        <v>135</v>
      </c>
      <c r="C4" s="2">
        <f t="shared" ref="C4:C14" si="0">C3+2</f>
        <v>14</v>
      </c>
      <c r="D4" s="2">
        <f t="shared" ref="D4:D14" si="1">D3+5</f>
        <v>387.55</v>
      </c>
    </row>
    <row r="5" spans="1:4" x14ac:dyDescent="0.3">
      <c r="A5" s="2">
        <v>4</v>
      </c>
      <c r="B5" s="10" t="s">
        <v>136</v>
      </c>
      <c r="C5" s="2">
        <f t="shared" si="0"/>
        <v>16</v>
      </c>
      <c r="D5" s="2">
        <f t="shared" si="1"/>
        <v>392.55</v>
      </c>
    </row>
    <row r="6" spans="1:4" x14ac:dyDescent="0.3">
      <c r="A6">
        <v>5</v>
      </c>
      <c r="B6" s="10" t="s">
        <v>137</v>
      </c>
      <c r="C6" s="2">
        <f t="shared" si="0"/>
        <v>18</v>
      </c>
      <c r="D6" s="2">
        <f t="shared" si="1"/>
        <v>397.55</v>
      </c>
    </row>
    <row r="7" spans="1:4" x14ac:dyDescent="0.3">
      <c r="A7">
        <v>6</v>
      </c>
      <c r="B7" s="10" t="s">
        <v>138</v>
      </c>
      <c r="C7" s="2">
        <f t="shared" si="0"/>
        <v>20</v>
      </c>
      <c r="D7" s="2">
        <f t="shared" si="1"/>
        <v>402.55</v>
      </c>
    </row>
    <row r="8" spans="1:4" x14ac:dyDescent="0.3">
      <c r="A8">
        <v>7</v>
      </c>
      <c r="B8" s="10" t="s">
        <v>139</v>
      </c>
      <c r="C8" s="2">
        <f t="shared" si="0"/>
        <v>22</v>
      </c>
      <c r="D8" s="2">
        <f t="shared" si="1"/>
        <v>407.55</v>
      </c>
    </row>
    <row r="9" spans="1:4" x14ac:dyDescent="0.3">
      <c r="A9">
        <v>8</v>
      </c>
      <c r="B9" s="10" t="s">
        <v>140</v>
      </c>
      <c r="C9" s="2">
        <f t="shared" si="0"/>
        <v>24</v>
      </c>
      <c r="D9" s="2">
        <f t="shared" si="1"/>
        <v>412.55</v>
      </c>
    </row>
    <row r="10" spans="1:4" x14ac:dyDescent="0.3">
      <c r="A10">
        <v>9</v>
      </c>
      <c r="B10" s="10" t="s">
        <v>141</v>
      </c>
      <c r="C10" s="2">
        <f>C9+2</f>
        <v>26</v>
      </c>
      <c r="D10" s="2">
        <f t="shared" si="1"/>
        <v>417.55</v>
      </c>
    </row>
    <row r="11" spans="1:4" x14ac:dyDescent="0.3">
      <c r="A11">
        <v>10</v>
      </c>
      <c r="B11" s="10" t="s">
        <v>142</v>
      </c>
      <c r="C11" s="2">
        <f t="shared" si="0"/>
        <v>28</v>
      </c>
      <c r="D11" s="2">
        <f t="shared" si="1"/>
        <v>422.55</v>
      </c>
    </row>
    <row r="12" spans="1:4" x14ac:dyDescent="0.3">
      <c r="A12">
        <v>11</v>
      </c>
      <c r="B12" s="10" t="s">
        <v>143</v>
      </c>
      <c r="C12" s="2">
        <f t="shared" si="0"/>
        <v>30</v>
      </c>
      <c r="D12" s="2">
        <f t="shared" si="1"/>
        <v>427.55</v>
      </c>
    </row>
    <row r="13" spans="1:4" x14ac:dyDescent="0.3">
      <c r="A13">
        <v>12</v>
      </c>
      <c r="B13" s="10" t="s">
        <v>144</v>
      </c>
      <c r="C13" s="2">
        <f t="shared" si="0"/>
        <v>32</v>
      </c>
      <c r="D13" s="2">
        <f t="shared" si="1"/>
        <v>432.55</v>
      </c>
    </row>
    <row r="14" spans="1:4" x14ac:dyDescent="0.3">
      <c r="A14">
        <v>13</v>
      </c>
      <c r="B14" s="10" t="s">
        <v>145</v>
      </c>
      <c r="C14" s="2">
        <f t="shared" si="0"/>
        <v>34</v>
      </c>
      <c r="D14" s="2">
        <f t="shared" si="1"/>
        <v>437.55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342A-B665-4C77-8C44-7FD458471479}">
  <dimension ref="A1:F30"/>
  <sheetViews>
    <sheetView workbookViewId="0">
      <selection activeCell="C1" sqref="C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146</v>
      </c>
      <c r="C2">
        <v>100</v>
      </c>
      <c r="D2">
        <v>250</v>
      </c>
      <c r="E2">
        <v>10</v>
      </c>
      <c r="F2">
        <v>5</v>
      </c>
    </row>
    <row r="3" spans="1:6" x14ac:dyDescent="0.3">
      <c r="A3">
        <f>A2+1</f>
        <v>2</v>
      </c>
      <c r="B3" t="s">
        <v>147</v>
      </c>
      <c r="C3">
        <f>C2+2</f>
        <v>102</v>
      </c>
      <c r="D3">
        <f>D2+2</f>
        <v>252</v>
      </c>
      <c r="E3">
        <v>10</v>
      </c>
      <c r="F3">
        <v>5</v>
      </c>
    </row>
    <row r="4" spans="1:6" x14ac:dyDescent="0.3">
      <c r="A4">
        <f t="shared" ref="A4:A7" si="0">A3+1</f>
        <v>3</v>
      </c>
      <c r="B4" t="s">
        <v>148</v>
      </c>
      <c r="C4">
        <f t="shared" ref="C4:C30" si="1">C3+2</f>
        <v>104</v>
      </c>
      <c r="D4">
        <f t="shared" ref="D4:D30" si="2">D3+2</f>
        <v>254</v>
      </c>
      <c r="E4">
        <v>10</v>
      </c>
      <c r="F4">
        <v>5</v>
      </c>
    </row>
    <row r="5" spans="1:6" x14ac:dyDescent="0.3">
      <c r="A5">
        <f t="shared" si="0"/>
        <v>4</v>
      </c>
      <c r="B5" t="s">
        <v>149</v>
      </c>
      <c r="C5">
        <f t="shared" si="1"/>
        <v>106</v>
      </c>
      <c r="D5">
        <f t="shared" si="2"/>
        <v>256</v>
      </c>
      <c r="E5">
        <v>10</v>
      </c>
      <c r="F5">
        <v>5</v>
      </c>
    </row>
    <row r="6" spans="1:6" x14ac:dyDescent="0.3">
      <c r="A6">
        <f t="shared" si="0"/>
        <v>5</v>
      </c>
      <c r="B6" t="s">
        <v>150</v>
      </c>
      <c r="C6">
        <f t="shared" si="1"/>
        <v>108</v>
      </c>
      <c r="D6">
        <f t="shared" si="2"/>
        <v>258</v>
      </c>
      <c r="E6">
        <v>10</v>
      </c>
      <c r="F6">
        <v>5</v>
      </c>
    </row>
    <row r="7" spans="1:6" x14ac:dyDescent="0.3">
      <c r="A7">
        <f t="shared" si="0"/>
        <v>6</v>
      </c>
      <c r="B7" t="s">
        <v>151</v>
      </c>
      <c r="C7">
        <f t="shared" si="1"/>
        <v>110</v>
      </c>
      <c r="D7">
        <f t="shared" si="2"/>
        <v>260</v>
      </c>
      <c r="E7">
        <v>10</v>
      </c>
      <c r="F7">
        <v>5</v>
      </c>
    </row>
    <row r="8" spans="1:6" x14ac:dyDescent="0.3">
      <c r="A8">
        <f t="shared" ref="A8:A17" si="3">A7+1</f>
        <v>7</v>
      </c>
      <c r="B8" t="s">
        <v>152</v>
      </c>
      <c r="C8">
        <f t="shared" si="1"/>
        <v>112</v>
      </c>
      <c r="D8">
        <f t="shared" si="2"/>
        <v>262</v>
      </c>
      <c r="E8">
        <v>10</v>
      </c>
      <c r="F8">
        <v>5</v>
      </c>
    </row>
    <row r="9" spans="1:6" x14ac:dyDescent="0.3">
      <c r="A9">
        <f t="shared" si="3"/>
        <v>8</v>
      </c>
      <c r="B9" t="s">
        <v>153</v>
      </c>
      <c r="C9">
        <f t="shared" si="1"/>
        <v>114</v>
      </c>
      <c r="D9">
        <f t="shared" si="2"/>
        <v>264</v>
      </c>
      <c r="E9">
        <v>10</v>
      </c>
      <c r="F9">
        <v>5</v>
      </c>
    </row>
    <row r="10" spans="1:6" x14ac:dyDescent="0.3">
      <c r="A10">
        <f t="shared" si="3"/>
        <v>9</v>
      </c>
      <c r="B10" t="s">
        <v>154</v>
      </c>
      <c r="C10">
        <f t="shared" si="1"/>
        <v>116</v>
      </c>
      <c r="D10">
        <f t="shared" si="2"/>
        <v>266</v>
      </c>
      <c r="E10">
        <v>10</v>
      </c>
      <c r="F10">
        <v>5</v>
      </c>
    </row>
    <row r="11" spans="1:6" x14ac:dyDescent="0.3">
      <c r="A11">
        <f t="shared" si="3"/>
        <v>10</v>
      </c>
      <c r="B11" t="s">
        <v>155</v>
      </c>
      <c r="C11">
        <f t="shared" si="1"/>
        <v>118</v>
      </c>
      <c r="D11">
        <f t="shared" si="2"/>
        <v>268</v>
      </c>
      <c r="E11">
        <v>10</v>
      </c>
      <c r="F11">
        <v>5</v>
      </c>
    </row>
    <row r="12" spans="1:6" x14ac:dyDescent="0.3">
      <c r="A12">
        <f t="shared" si="3"/>
        <v>11</v>
      </c>
      <c r="B12" t="s">
        <v>156</v>
      </c>
      <c r="C12">
        <f t="shared" si="1"/>
        <v>120</v>
      </c>
      <c r="D12">
        <f t="shared" si="2"/>
        <v>270</v>
      </c>
      <c r="E12">
        <v>10</v>
      </c>
      <c r="F12">
        <v>5</v>
      </c>
    </row>
    <row r="13" spans="1:6" x14ac:dyDescent="0.3">
      <c r="A13">
        <f t="shared" si="3"/>
        <v>12</v>
      </c>
      <c r="B13" t="s">
        <v>157</v>
      </c>
      <c r="C13">
        <f t="shared" si="1"/>
        <v>122</v>
      </c>
      <c r="D13">
        <f t="shared" si="2"/>
        <v>272</v>
      </c>
      <c r="E13">
        <v>10</v>
      </c>
      <c r="F13">
        <v>5</v>
      </c>
    </row>
    <row r="14" spans="1:6" x14ac:dyDescent="0.3">
      <c r="A14">
        <f t="shared" si="3"/>
        <v>13</v>
      </c>
      <c r="B14" t="s">
        <v>158</v>
      </c>
      <c r="C14">
        <f t="shared" si="1"/>
        <v>124</v>
      </c>
      <c r="D14">
        <f t="shared" si="2"/>
        <v>274</v>
      </c>
      <c r="E14">
        <v>10</v>
      </c>
      <c r="F14">
        <v>5</v>
      </c>
    </row>
    <row r="15" spans="1:6" x14ac:dyDescent="0.3">
      <c r="A15">
        <f t="shared" si="3"/>
        <v>14</v>
      </c>
      <c r="B15" t="s">
        <v>159</v>
      </c>
      <c r="C15">
        <f t="shared" si="1"/>
        <v>126</v>
      </c>
      <c r="D15">
        <f t="shared" si="2"/>
        <v>276</v>
      </c>
      <c r="E15">
        <v>10</v>
      </c>
      <c r="F15">
        <v>5</v>
      </c>
    </row>
    <row r="16" spans="1:6" x14ac:dyDescent="0.3">
      <c r="A16">
        <f t="shared" si="3"/>
        <v>15</v>
      </c>
      <c r="B16" t="s">
        <v>160</v>
      </c>
      <c r="C16">
        <f t="shared" si="1"/>
        <v>128</v>
      </c>
      <c r="D16">
        <f t="shared" si="2"/>
        <v>278</v>
      </c>
      <c r="E16">
        <v>10</v>
      </c>
      <c r="F16">
        <v>5</v>
      </c>
    </row>
    <row r="17" spans="1:6" x14ac:dyDescent="0.3">
      <c r="A17">
        <f t="shared" si="3"/>
        <v>16</v>
      </c>
      <c r="B17" t="s">
        <v>161</v>
      </c>
      <c r="C17">
        <f t="shared" si="1"/>
        <v>130</v>
      </c>
      <c r="D17">
        <f t="shared" si="2"/>
        <v>280</v>
      </c>
      <c r="E17">
        <v>10</v>
      </c>
      <c r="F17">
        <v>5</v>
      </c>
    </row>
    <row r="18" spans="1:6" x14ac:dyDescent="0.3">
      <c r="A18">
        <f t="shared" ref="A18:A30" si="4">A17+1</f>
        <v>17</v>
      </c>
      <c r="B18" t="s">
        <v>162</v>
      </c>
      <c r="C18">
        <f t="shared" si="1"/>
        <v>132</v>
      </c>
      <c r="D18">
        <f t="shared" si="2"/>
        <v>282</v>
      </c>
      <c r="E18">
        <v>10</v>
      </c>
      <c r="F18">
        <v>5</v>
      </c>
    </row>
    <row r="19" spans="1:6" x14ac:dyDescent="0.3">
      <c r="A19">
        <f t="shared" si="4"/>
        <v>18</v>
      </c>
      <c r="B19" t="s">
        <v>163</v>
      </c>
      <c r="C19">
        <f t="shared" si="1"/>
        <v>134</v>
      </c>
      <c r="D19">
        <f t="shared" si="2"/>
        <v>284</v>
      </c>
      <c r="E19">
        <v>10</v>
      </c>
      <c r="F19">
        <v>5</v>
      </c>
    </row>
    <row r="20" spans="1:6" x14ac:dyDescent="0.3">
      <c r="A20">
        <f t="shared" si="4"/>
        <v>19</v>
      </c>
      <c r="B20" t="s">
        <v>164</v>
      </c>
      <c r="C20">
        <f t="shared" si="1"/>
        <v>136</v>
      </c>
      <c r="D20">
        <f t="shared" si="2"/>
        <v>286</v>
      </c>
      <c r="E20">
        <v>10</v>
      </c>
      <c r="F20">
        <v>5</v>
      </c>
    </row>
    <row r="21" spans="1:6" x14ac:dyDescent="0.3">
      <c r="A21">
        <f t="shared" si="4"/>
        <v>20</v>
      </c>
      <c r="B21" t="s">
        <v>165</v>
      </c>
      <c r="C21">
        <f t="shared" si="1"/>
        <v>138</v>
      </c>
      <c r="D21">
        <f t="shared" si="2"/>
        <v>288</v>
      </c>
      <c r="E21">
        <v>10</v>
      </c>
      <c r="F21">
        <v>5</v>
      </c>
    </row>
    <row r="22" spans="1:6" x14ac:dyDescent="0.3">
      <c r="A22">
        <f t="shared" si="4"/>
        <v>21</v>
      </c>
      <c r="B22" t="s">
        <v>166</v>
      </c>
      <c r="C22">
        <f t="shared" si="1"/>
        <v>140</v>
      </c>
      <c r="D22">
        <f t="shared" si="2"/>
        <v>290</v>
      </c>
      <c r="E22">
        <v>10</v>
      </c>
      <c r="F22">
        <v>5</v>
      </c>
    </row>
    <row r="23" spans="1:6" x14ac:dyDescent="0.3">
      <c r="A23">
        <f t="shared" si="4"/>
        <v>22</v>
      </c>
      <c r="B23" t="s">
        <v>167</v>
      </c>
      <c r="C23">
        <f t="shared" si="1"/>
        <v>142</v>
      </c>
      <c r="D23">
        <f t="shared" si="2"/>
        <v>292</v>
      </c>
      <c r="E23">
        <v>10</v>
      </c>
      <c r="F23">
        <v>5</v>
      </c>
    </row>
    <row r="24" spans="1:6" x14ac:dyDescent="0.3">
      <c r="A24">
        <f t="shared" si="4"/>
        <v>23</v>
      </c>
      <c r="B24" t="s">
        <v>168</v>
      </c>
      <c r="C24">
        <f t="shared" si="1"/>
        <v>144</v>
      </c>
      <c r="D24">
        <f t="shared" si="2"/>
        <v>294</v>
      </c>
      <c r="E24">
        <v>10</v>
      </c>
      <c r="F24">
        <v>5</v>
      </c>
    </row>
    <row r="25" spans="1:6" x14ac:dyDescent="0.3">
      <c r="A25">
        <f t="shared" si="4"/>
        <v>24</v>
      </c>
      <c r="B25" t="s">
        <v>169</v>
      </c>
      <c r="C25">
        <f t="shared" si="1"/>
        <v>146</v>
      </c>
      <c r="D25">
        <f t="shared" si="2"/>
        <v>296</v>
      </c>
      <c r="E25">
        <v>10</v>
      </c>
      <c r="F25">
        <v>5</v>
      </c>
    </row>
    <row r="26" spans="1:6" x14ac:dyDescent="0.3">
      <c r="A26">
        <f t="shared" si="4"/>
        <v>25</v>
      </c>
      <c r="B26" t="s">
        <v>170</v>
      </c>
      <c r="C26">
        <f t="shared" si="1"/>
        <v>148</v>
      </c>
      <c r="D26">
        <f t="shared" si="2"/>
        <v>298</v>
      </c>
      <c r="E26">
        <v>10</v>
      </c>
      <c r="F26">
        <v>5</v>
      </c>
    </row>
    <row r="27" spans="1:6" x14ac:dyDescent="0.3">
      <c r="A27">
        <f t="shared" si="4"/>
        <v>26</v>
      </c>
      <c r="B27" t="s">
        <v>171</v>
      </c>
      <c r="C27">
        <f t="shared" si="1"/>
        <v>150</v>
      </c>
      <c r="D27">
        <f t="shared" si="2"/>
        <v>300</v>
      </c>
      <c r="E27">
        <v>10</v>
      </c>
      <c r="F27">
        <v>5</v>
      </c>
    </row>
    <row r="28" spans="1:6" x14ac:dyDescent="0.3">
      <c r="A28">
        <f t="shared" si="4"/>
        <v>27</v>
      </c>
      <c r="B28" t="s">
        <v>172</v>
      </c>
      <c r="C28">
        <f t="shared" si="1"/>
        <v>152</v>
      </c>
      <c r="D28">
        <f t="shared" si="2"/>
        <v>302</v>
      </c>
      <c r="E28">
        <v>10</v>
      </c>
      <c r="F28">
        <v>5</v>
      </c>
    </row>
    <row r="29" spans="1:6" x14ac:dyDescent="0.3">
      <c r="A29">
        <f t="shared" si="4"/>
        <v>28</v>
      </c>
      <c r="B29" t="s">
        <v>173</v>
      </c>
      <c r="C29">
        <f t="shared" si="1"/>
        <v>154</v>
      </c>
      <c r="D29">
        <f t="shared" si="2"/>
        <v>304</v>
      </c>
      <c r="E29">
        <v>10</v>
      </c>
      <c r="F29">
        <v>5</v>
      </c>
    </row>
    <row r="30" spans="1:6" x14ac:dyDescent="0.3">
      <c r="A30">
        <f t="shared" si="4"/>
        <v>29</v>
      </c>
      <c r="B30" t="s">
        <v>174</v>
      </c>
      <c r="C30">
        <f t="shared" si="1"/>
        <v>156</v>
      </c>
      <c r="D30">
        <f t="shared" si="2"/>
        <v>306</v>
      </c>
      <c r="E30">
        <v>10</v>
      </c>
      <c r="F30">
        <v>5</v>
      </c>
    </row>
  </sheetData>
  <phoneticPr fontId="1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0C0D-6CBB-49DD-990D-319A189F7FFC}">
  <dimension ref="A1:Y16"/>
  <sheetViews>
    <sheetView workbookViewId="0">
      <selection sqref="A1:F1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25" x14ac:dyDescent="0.3">
      <c r="A2">
        <v>1</v>
      </c>
      <c r="B2" t="s">
        <v>128</v>
      </c>
      <c r="C2">
        <v>0</v>
      </c>
      <c r="D2">
        <f>428.1-50</f>
        <v>378.1</v>
      </c>
      <c r="E2">
        <v>50</v>
      </c>
      <c r="F2">
        <v>50</v>
      </c>
    </row>
    <row r="16" spans="1:25" x14ac:dyDescent="0.3">
      <c r="Y16">
        <f>856.2/2</f>
        <v>428.1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BB77-4164-47C9-B19B-49C636E9E8F6}">
  <dimension ref="A1:F5"/>
  <sheetViews>
    <sheetView workbookViewId="0">
      <selection activeCell="D6" sqref="D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129</v>
      </c>
      <c r="C2">
        <v>200</v>
      </c>
      <c r="D2">
        <v>0</v>
      </c>
      <c r="E2">
        <v>50</v>
      </c>
      <c r="F2">
        <v>50</v>
      </c>
    </row>
    <row r="3" spans="1:6" x14ac:dyDescent="0.3">
      <c r="A3">
        <v>2</v>
      </c>
      <c r="B3" t="s">
        <v>130</v>
      </c>
      <c r="C3">
        <v>200</v>
      </c>
      <c r="D3">
        <f>865.62-50</f>
        <v>815.62</v>
      </c>
      <c r="E3">
        <v>50</v>
      </c>
      <c r="F3">
        <v>50</v>
      </c>
    </row>
    <row r="4" spans="1:6" x14ac:dyDescent="0.3">
      <c r="A4">
        <v>3</v>
      </c>
      <c r="B4" t="s">
        <v>131</v>
      </c>
      <c r="C4">
        <f>1538.9-50</f>
        <v>1488.9</v>
      </c>
      <c r="D4">
        <v>0</v>
      </c>
      <c r="E4">
        <v>50</v>
      </c>
      <c r="F4">
        <v>50</v>
      </c>
    </row>
    <row r="5" spans="1:6" x14ac:dyDescent="0.3">
      <c r="A5">
        <v>4</v>
      </c>
      <c r="B5" t="s">
        <v>132</v>
      </c>
      <c r="C5">
        <v>1488.9</v>
      </c>
      <c r="D5">
        <v>815.62</v>
      </c>
      <c r="E5">
        <v>50</v>
      </c>
      <c r="F5">
        <v>50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12" sqref="A12"/>
    </sheetView>
  </sheetViews>
  <sheetFormatPr defaultColWidth="14.44140625" defaultRowHeight="15" customHeight="1" x14ac:dyDescent="0.3"/>
  <cols>
    <col min="1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ht="14.25" customHeight="1" x14ac:dyDescent="0.3">
      <c r="A2" s="1">
        <v>1</v>
      </c>
      <c r="B2" s="1" t="s">
        <v>31</v>
      </c>
      <c r="C2">
        <v>618.09</v>
      </c>
      <c r="D2">
        <v>122.83</v>
      </c>
      <c r="E2">
        <v>20</v>
      </c>
      <c r="F2">
        <v>300</v>
      </c>
    </row>
    <row r="3" spans="1:6" ht="14.25" customHeight="1" x14ac:dyDescent="0.3">
      <c r="A3" s="1">
        <f t="shared" ref="A3:A7" si="0">A2+1</f>
        <v>2</v>
      </c>
      <c r="B3" s="1" t="s">
        <v>32</v>
      </c>
      <c r="C3">
        <v>843.82</v>
      </c>
      <c r="D3">
        <v>117.83</v>
      </c>
      <c r="E3">
        <v>20</v>
      </c>
      <c r="F3">
        <v>295</v>
      </c>
    </row>
    <row r="4" spans="1:6" ht="14.25" customHeight="1" x14ac:dyDescent="0.3">
      <c r="A4" s="1">
        <f t="shared" si="0"/>
        <v>3</v>
      </c>
      <c r="B4" s="1" t="s">
        <v>33</v>
      </c>
      <c r="C4">
        <v>1070.54</v>
      </c>
      <c r="D4">
        <v>117.83</v>
      </c>
      <c r="E4">
        <v>20</v>
      </c>
      <c r="F4">
        <v>305</v>
      </c>
    </row>
    <row r="5" spans="1:6" ht="14.25" customHeight="1" x14ac:dyDescent="0.3">
      <c r="A5" s="1">
        <f t="shared" si="0"/>
        <v>4</v>
      </c>
      <c r="B5" s="1" t="s">
        <v>34</v>
      </c>
      <c r="C5">
        <f>553.09-5</f>
        <v>548.09</v>
      </c>
      <c r="D5">
        <v>422.83</v>
      </c>
      <c r="E5">
        <v>70</v>
      </c>
      <c r="F5">
        <v>20</v>
      </c>
    </row>
    <row r="6" spans="1:6" ht="14.25" customHeight="1" x14ac:dyDescent="0.3">
      <c r="A6" s="1">
        <f t="shared" si="0"/>
        <v>5</v>
      </c>
      <c r="B6" s="1" t="s">
        <v>35</v>
      </c>
      <c r="C6">
        <v>618.09</v>
      </c>
      <c r="D6">
        <v>442.83</v>
      </c>
      <c r="E6">
        <v>20</v>
      </c>
      <c r="F6">
        <v>300</v>
      </c>
    </row>
    <row r="7" spans="1:6" ht="14.25" customHeight="1" x14ac:dyDescent="0.3">
      <c r="A7" s="1">
        <f t="shared" si="0"/>
        <v>6</v>
      </c>
      <c r="B7" s="1" t="s">
        <v>36</v>
      </c>
      <c r="C7">
        <v>638.09</v>
      </c>
      <c r="D7">
        <v>422.83</v>
      </c>
      <c r="E7">
        <v>195</v>
      </c>
      <c r="F7">
        <v>20</v>
      </c>
    </row>
    <row r="8" spans="1:6" ht="14.25" customHeight="1" x14ac:dyDescent="0.3">
      <c r="A8" s="1">
        <v>7</v>
      </c>
      <c r="B8" s="1" t="s">
        <v>51</v>
      </c>
      <c r="C8">
        <v>843.82</v>
      </c>
      <c r="D8">
        <v>454.56</v>
      </c>
      <c r="E8">
        <v>20</v>
      </c>
      <c r="F8">
        <v>305</v>
      </c>
    </row>
    <row r="9" spans="1:6" ht="14.25" customHeight="1" x14ac:dyDescent="0.3">
      <c r="A9" s="1">
        <v>8</v>
      </c>
      <c r="B9" s="1" t="s">
        <v>52</v>
      </c>
      <c r="C9">
        <v>875.54</v>
      </c>
      <c r="D9">
        <v>422.83</v>
      </c>
      <c r="E9">
        <v>195</v>
      </c>
      <c r="F9">
        <v>20</v>
      </c>
    </row>
    <row r="10" spans="1:6" ht="14.25" customHeight="1" x14ac:dyDescent="0.3">
      <c r="A10" s="1">
        <v>9</v>
      </c>
      <c r="B10" s="1" t="s">
        <v>53</v>
      </c>
      <c r="C10">
        <v>1070.54</v>
      </c>
      <c r="D10">
        <v>442.83</v>
      </c>
      <c r="E10">
        <v>20</v>
      </c>
      <c r="F10">
        <v>305</v>
      </c>
    </row>
    <row r="11" spans="1:6" ht="14.25" customHeight="1" x14ac:dyDescent="0.3">
      <c r="A11" s="1">
        <v>10</v>
      </c>
      <c r="B11" s="1" t="s">
        <v>54</v>
      </c>
      <c r="C11">
        <v>1090.54</v>
      </c>
      <c r="D11">
        <v>422.83</v>
      </c>
      <c r="E11">
        <v>220</v>
      </c>
      <c r="F11">
        <v>20</v>
      </c>
    </row>
    <row r="12" spans="1:6" ht="14.25" customHeight="1" x14ac:dyDescent="0.3">
      <c r="A12" s="1"/>
      <c r="B12" s="1"/>
    </row>
    <row r="13" spans="1:6" ht="14.25" customHeight="1" x14ac:dyDescent="0.3">
      <c r="A13" s="1"/>
      <c r="B13" s="1"/>
    </row>
    <row r="14" spans="1:6" ht="14.25" customHeight="1" x14ac:dyDescent="0.3">
      <c r="A14" s="1"/>
      <c r="B14" s="1"/>
    </row>
    <row r="15" spans="1:6" ht="14.25" customHeight="1" x14ac:dyDescent="0.3">
      <c r="A15" s="1"/>
      <c r="B15" s="1"/>
    </row>
    <row r="16" spans="1:6" ht="14.25" customHeight="1" x14ac:dyDescent="0.3">
      <c r="A16" s="1"/>
      <c r="B16" s="1"/>
    </row>
    <row r="17" spans="1:2" ht="14.25" customHeight="1" x14ac:dyDescent="0.3">
      <c r="A17" s="1"/>
      <c r="B17" s="1"/>
    </row>
    <row r="18" spans="1:2" ht="14.25" customHeight="1" x14ac:dyDescent="0.3">
      <c r="A18" s="1"/>
      <c r="B18" s="1"/>
    </row>
    <row r="19" spans="1:2" ht="14.25" customHeight="1" x14ac:dyDescent="0.3">
      <c r="A19" s="1"/>
      <c r="B19" s="1"/>
    </row>
    <row r="20" spans="1:2" ht="14.25" customHeight="1" x14ac:dyDescent="0.3">
      <c r="A20" s="1"/>
      <c r="B20" s="1"/>
    </row>
    <row r="21" spans="1:2" ht="14.25" customHeight="1" x14ac:dyDescent="0.3">
      <c r="A21" s="1"/>
      <c r="B21" s="1"/>
    </row>
    <row r="22" spans="1:2" ht="14.25" customHeight="1" x14ac:dyDescent="0.3">
      <c r="A22" s="1"/>
      <c r="B22" s="1"/>
    </row>
    <row r="23" spans="1:2" ht="14.25" customHeight="1" x14ac:dyDescent="0.3">
      <c r="A23" s="1"/>
      <c r="B23" s="1"/>
    </row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0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74FA-AA0D-4C86-A909-21E4DEACD741}">
  <dimension ref="A1:F20"/>
  <sheetViews>
    <sheetView workbookViewId="0">
      <selection activeCell="E14" sqref="E1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s="5" t="s">
        <v>60</v>
      </c>
      <c r="C2">
        <v>596.91999999999996</v>
      </c>
      <c r="D2">
        <v>172.82999999999998</v>
      </c>
      <c r="E2">
        <v>62</v>
      </c>
      <c r="F2">
        <v>20</v>
      </c>
    </row>
    <row r="3" spans="1:6" x14ac:dyDescent="0.3">
      <c r="A3">
        <v>2</v>
      </c>
      <c r="B3" s="5" t="s">
        <v>61</v>
      </c>
      <c r="C3">
        <v>596.91999999999996</v>
      </c>
      <c r="D3">
        <v>262.83</v>
      </c>
      <c r="E3">
        <v>62</v>
      </c>
      <c r="F3">
        <v>20</v>
      </c>
    </row>
    <row r="4" spans="1:6" x14ac:dyDescent="0.3">
      <c r="A4">
        <v>3</v>
      </c>
      <c r="B4" s="5" t="s">
        <v>62</v>
      </c>
      <c r="C4">
        <v>596.91999999999996</v>
      </c>
      <c r="D4">
        <v>352.83</v>
      </c>
      <c r="E4">
        <v>62</v>
      </c>
      <c r="F4">
        <v>20</v>
      </c>
    </row>
    <row r="5" spans="1:6" x14ac:dyDescent="0.3">
      <c r="A5">
        <v>4</v>
      </c>
      <c r="B5" s="5" t="s">
        <v>63</v>
      </c>
      <c r="C5">
        <v>596.91999999999996</v>
      </c>
      <c r="D5">
        <v>492.83</v>
      </c>
      <c r="E5">
        <v>62</v>
      </c>
      <c r="F5">
        <v>20</v>
      </c>
    </row>
    <row r="6" spans="1:6" x14ac:dyDescent="0.3">
      <c r="A6">
        <v>5</v>
      </c>
      <c r="B6" s="5" t="s">
        <v>64</v>
      </c>
      <c r="C6">
        <v>596.91999999999996</v>
      </c>
      <c r="D6">
        <v>672.83</v>
      </c>
      <c r="E6">
        <v>62</v>
      </c>
      <c r="F6">
        <v>20</v>
      </c>
    </row>
    <row r="7" spans="1:6" x14ac:dyDescent="0.3">
      <c r="A7">
        <v>6</v>
      </c>
      <c r="B7" s="5" t="s">
        <v>65</v>
      </c>
      <c r="C7">
        <v>1049.3800000000001</v>
      </c>
      <c r="D7">
        <v>172.82999999999998</v>
      </c>
      <c r="E7">
        <v>62</v>
      </c>
      <c r="F7">
        <v>20</v>
      </c>
    </row>
    <row r="8" spans="1:6" x14ac:dyDescent="0.3">
      <c r="A8">
        <v>7</v>
      </c>
      <c r="B8" s="5" t="s">
        <v>66</v>
      </c>
      <c r="C8">
        <v>1049.3800000000001</v>
      </c>
      <c r="D8">
        <v>352.83</v>
      </c>
      <c r="E8">
        <v>62</v>
      </c>
      <c r="F8">
        <v>20</v>
      </c>
    </row>
    <row r="9" spans="1:6" x14ac:dyDescent="0.3">
      <c r="A9">
        <v>8</v>
      </c>
      <c r="B9" s="5" t="s">
        <v>67</v>
      </c>
      <c r="C9">
        <v>1049.3800000000001</v>
      </c>
      <c r="D9">
        <v>492.83</v>
      </c>
      <c r="E9">
        <v>62</v>
      </c>
      <c r="F9">
        <v>20</v>
      </c>
    </row>
    <row r="10" spans="1:6" x14ac:dyDescent="0.3">
      <c r="A10">
        <v>9</v>
      </c>
      <c r="B10" s="5" t="s">
        <v>68</v>
      </c>
      <c r="C10">
        <v>1049.3800000000001</v>
      </c>
      <c r="D10">
        <v>582.83000000000004</v>
      </c>
      <c r="E10">
        <v>62</v>
      </c>
      <c r="F10">
        <v>20</v>
      </c>
    </row>
    <row r="11" spans="1:6" x14ac:dyDescent="0.3">
      <c r="A11">
        <v>10</v>
      </c>
      <c r="B11" s="5" t="s">
        <v>69</v>
      </c>
      <c r="C11">
        <v>1049.3800000000001</v>
      </c>
      <c r="D11">
        <v>672.83</v>
      </c>
      <c r="E11">
        <v>62</v>
      </c>
      <c r="F11">
        <v>20</v>
      </c>
    </row>
    <row r="12" spans="1:6" x14ac:dyDescent="0.3">
      <c r="A12">
        <v>11</v>
      </c>
      <c r="B12" s="5" t="s">
        <v>70</v>
      </c>
      <c r="C12">
        <v>638.83000000000004</v>
      </c>
      <c r="D12">
        <v>582.83000000000004</v>
      </c>
      <c r="E12">
        <v>20</v>
      </c>
      <c r="F12">
        <v>22</v>
      </c>
    </row>
    <row r="13" spans="1:6" x14ac:dyDescent="0.3">
      <c r="A13">
        <v>12</v>
      </c>
      <c r="B13" s="5" t="s">
        <v>90</v>
      </c>
      <c r="C13">
        <v>1090.6500000000001</v>
      </c>
      <c r="D13">
        <v>262.83</v>
      </c>
      <c r="E13">
        <v>20</v>
      </c>
      <c r="F13">
        <v>22</v>
      </c>
    </row>
    <row r="14" spans="1:6" x14ac:dyDescent="0.3">
      <c r="B14" s="5"/>
    </row>
    <row r="15" spans="1:6" x14ac:dyDescent="0.3">
      <c r="B15" s="5"/>
    </row>
    <row r="16" spans="1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3" width="8.6640625" customWidth="1"/>
    <col min="4" max="4" width="11.5546875" customWidth="1"/>
    <col min="5" max="5" width="11" customWidth="1"/>
    <col min="6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</row>
    <row r="2" spans="1:6" ht="14.25" customHeight="1" x14ac:dyDescent="0.3">
      <c r="A2" s="1">
        <v>1</v>
      </c>
      <c r="B2" s="1" t="s">
        <v>37</v>
      </c>
      <c r="C2" s="1">
        <v>523.09</v>
      </c>
      <c r="D2" s="1">
        <v>553.83000000000004</v>
      </c>
      <c r="E2" s="1">
        <v>80</v>
      </c>
      <c r="F2" s="1">
        <v>80</v>
      </c>
    </row>
    <row r="3" spans="1:6" ht="14.25" customHeight="1" x14ac:dyDescent="0.3">
      <c r="A3" s="1">
        <v>2</v>
      </c>
      <c r="B3" s="1" t="s">
        <v>38</v>
      </c>
      <c r="C3" s="8">
        <v>977.18</v>
      </c>
      <c r="D3" s="8">
        <v>232.83</v>
      </c>
      <c r="E3" s="8">
        <v>80</v>
      </c>
      <c r="F3" s="8">
        <v>80</v>
      </c>
    </row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E41" sqref="E41"/>
    </sheetView>
  </sheetViews>
  <sheetFormatPr defaultColWidth="14.44140625" defaultRowHeight="15" customHeight="1" x14ac:dyDescent="0.3"/>
  <cols>
    <col min="1" max="2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3"/>
    <row r="3" spans="1:5" ht="14.25" customHeight="1" x14ac:dyDescent="0.3"/>
    <row r="4" spans="1:5" ht="14.25" customHeight="1" x14ac:dyDescent="0.3"/>
    <row r="5" spans="1:5" ht="14.25" customHeight="1" x14ac:dyDescent="0.3"/>
    <row r="6" spans="1:5" ht="14.25" customHeight="1" x14ac:dyDescent="0.3"/>
    <row r="7" spans="1:5" ht="14.25" customHeight="1" x14ac:dyDescent="0.3"/>
    <row r="8" spans="1:5" ht="14.25" customHeight="1" x14ac:dyDescent="0.3"/>
    <row r="9" spans="1:5" ht="14.25" customHeight="1" x14ac:dyDescent="0.3"/>
    <row r="10" spans="1:5" ht="14.25" customHeight="1" x14ac:dyDescent="0.3"/>
    <row r="11" spans="1:5" ht="14.25" customHeight="1" x14ac:dyDescent="0.3"/>
    <row r="12" spans="1:5" ht="14.25" customHeight="1" x14ac:dyDescent="0.3"/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8"/>
  <sheetViews>
    <sheetView workbookViewId="0">
      <selection activeCell="C5" sqref="C5"/>
    </sheetView>
  </sheetViews>
  <sheetFormatPr defaultColWidth="14.44140625" defaultRowHeight="15" customHeight="1" x14ac:dyDescent="0.3"/>
  <cols>
    <col min="1" max="2" width="8.6640625" customWidth="1"/>
    <col min="3" max="3" width="12" customWidth="1"/>
    <col min="4" max="4" width="12.109375" customWidth="1"/>
    <col min="5" max="26" width="8.6640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  <c r="G1" s="1"/>
      <c r="H1" s="1"/>
    </row>
    <row r="2" spans="1:8" ht="14.25" customHeight="1" x14ac:dyDescent="0.3">
      <c r="A2" s="2">
        <v>1</v>
      </c>
      <c r="B2" s="2" t="s">
        <v>40</v>
      </c>
      <c r="C2" s="2">
        <v>308.08999999999997</v>
      </c>
      <c r="D2" s="2">
        <v>52.79</v>
      </c>
      <c r="E2" s="2">
        <v>1042.46</v>
      </c>
      <c r="F2" s="2">
        <v>40</v>
      </c>
    </row>
    <row r="3" spans="1:8" ht="14.25" customHeight="1" x14ac:dyDescent="0.3">
      <c r="A3" s="2">
        <v>2</v>
      </c>
      <c r="B3" s="2" t="s">
        <v>41</v>
      </c>
      <c r="C3" s="2">
        <v>308.08999999999997</v>
      </c>
      <c r="D3" s="2">
        <f>52.79+40</f>
        <v>92.789999999999992</v>
      </c>
      <c r="E3" s="2">
        <v>40</v>
      </c>
      <c r="F3" s="2">
        <v>680</v>
      </c>
    </row>
    <row r="4" spans="1:8" ht="14.25" customHeight="1" x14ac:dyDescent="0.3">
      <c r="A4" s="2">
        <v>3</v>
      </c>
      <c r="B4" s="2" t="s">
        <v>42</v>
      </c>
      <c r="C4" s="2">
        <v>308.08999999999997</v>
      </c>
      <c r="D4" s="2">
        <f>680+92.79</f>
        <v>772.79</v>
      </c>
      <c r="E4" s="2">
        <v>1042.46</v>
      </c>
      <c r="F4" s="2">
        <v>40</v>
      </c>
    </row>
    <row r="5" spans="1:8" ht="14.25" customHeight="1" x14ac:dyDescent="0.3">
      <c r="A5" s="2">
        <v>4</v>
      </c>
      <c r="B5" t="s">
        <v>43</v>
      </c>
      <c r="C5">
        <v>148.09</v>
      </c>
      <c r="D5">
        <v>412.83</v>
      </c>
      <c r="E5">
        <v>160</v>
      </c>
      <c r="F5">
        <v>40</v>
      </c>
    </row>
    <row r="6" spans="1:8" ht="14.25" customHeight="1" x14ac:dyDescent="0.3">
      <c r="A6">
        <v>5</v>
      </c>
      <c r="B6" s="2" t="s">
        <v>46</v>
      </c>
      <c r="C6">
        <v>348.09</v>
      </c>
      <c r="D6" s="2">
        <v>412.83</v>
      </c>
      <c r="E6">
        <v>160</v>
      </c>
      <c r="F6">
        <v>40</v>
      </c>
    </row>
    <row r="7" spans="1:8" ht="14.25" customHeight="1" x14ac:dyDescent="0.3">
      <c r="A7">
        <v>6</v>
      </c>
      <c r="B7" t="s">
        <v>47</v>
      </c>
      <c r="C7">
        <v>468.09</v>
      </c>
      <c r="D7">
        <v>92.83</v>
      </c>
      <c r="E7" s="2">
        <v>40</v>
      </c>
      <c r="F7" s="2">
        <v>680</v>
      </c>
    </row>
    <row r="8" spans="1:8" ht="14.25" customHeight="1" x14ac:dyDescent="0.3">
      <c r="A8">
        <v>7</v>
      </c>
      <c r="B8" t="s">
        <v>48</v>
      </c>
      <c r="C8" s="2">
        <v>1310.55</v>
      </c>
      <c r="D8" s="2">
        <f>52.79+40</f>
        <v>92.789999999999992</v>
      </c>
      <c r="E8" s="2">
        <v>40</v>
      </c>
      <c r="F8" s="2">
        <v>680</v>
      </c>
    </row>
    <row r="9" spans="1:8" ht="14.25" customHeight="1" x14ac:dyDescent="0.3">
      <c r="A9">
        <v>8</v>
      </c>
      <c r="B9" t="s">
        <v>72</v>
      </c>
      <c r="C9" s="6">
        <v>743.92</v>
      </c>
      <c r="D9" s="6">
        <v>92.83</v>
      </c>
      <c r="E9" s="6">
        <v>20</v>
      </c>
      <c r="F9" s="6">
        <v>330</v>
      </c>
    </row>
    <row r="10" spans="1:8" ht="14.25" customHeight="1" x14ac:dyDescent="0.3">
      <c r="A10">
        <v>9</v>
      </c>
      <c r="B10" t="s">
        <v>73</v>
      </c>
      <c r="C10" s="6">
        <v>943.92</v>
      </c>
      <c r="D10" s="6">
        <v>92.83</v>
      </c>
      <c r="E10" s="6">
        <v>20</v>
      </c>
      <c r="F10" s="6">
        <v>330</v>
      </c>
    </row>
    <row r="11" spans="1:8" ht="14.25" customHeight="1" x14ac:dyDescent="0.3">
      <c r="A11">
        <v>10</v>
      </c>
      <c r="B11" t="s">
        <v>74</v>
      </c>
      <c r="C11" s="6">
        <v>743.92</v>
      </c>
      <c r="D11" s="6">
        <v>442.83</v>
      </c>
      <c r="E11" s="6">
        <v>20</v>
      </c>
      <c r="F11" s="6">
        <v>330</v>
      </c>
    </row>
    <row r="12" spans="1:8" ht="14.25" customHeight="1" x14ac:dyDescent="0.3">
      <c r="A12">
        <v>11</v>
      </c>
      <c r="B12" t="s">
        <v>75</v>
      </c>
      <c r="C12" s="6">
        <v>943.92</v>
      </c>
      <c r="D12" s="6">
        <v>442.83</v>
      </c>
      <c r="E12" s="6">
        <v>20</v>
      </c>
      <c r="F12" s="6">
        <v>330</v>
      </c>
    </row>
    <row r="13" spans="1:8" ht="14.25" customHeight="1" x14ac:dyDescent="0.3">
      <c r="A13">
        <v>12</v>
      </c>
      <c r="B13" t="s">
        <v>86</v>
      </c>
      <c r="C13" s="7">
        <v>1197.83</v>
      </c>
      <c r="D13" s="6">
        <v>92.83</v>
      </c>
      <c r="E13" s="6">
        <v>20</v>
      </c>
      <c r="F13" s="6">
        <v>330</v>
      </c>
    </row>
    <row r="14" spans="1:8" ht="14.25" customHeight="1" x14ac:dyDescent="0.3">
      <c r="A14">
        <v>13</v>
      </c>
      <c r="B14" t="s">
        <v>87</v>
      </c>
      <c r="C14" s="7">
        <v>1197.83</v>
      </c>
      <c r="D14" s="6">
        <v>442.83</v>
      </c>
      <c r="E14" s="6">
        <v>20</v>
      </c>
      <c r="F14" s="6">
        <v>330</v>
      </c>
    </row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10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5" sqref="E5:F5"/>
    </sheetView>
  </sheetViews>
  <sheetFormatPr defaultColWidth="14.44140625" defaultRowHeight="15" customHeight="1" x14ac:dyDescent="0.3"/>
  <cols>
    <col min="1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ht="14.25" customHeight="1" x14ac:dyDescent="0.3">
      <c r="A2">
        <v>1</v>
      </c>
      <c r="B2" t="s">
        <v>44</v>
      </c>
      <c r="C2">
        <v>358.09</v>
      </c>
      <c r="D2">
        <v>92.83</v>
      </c>
      <c r="E2">
        <v>100</v>
      </c>
      <c r="F2">
        <v>40</v>
      </c>
    </row>
    <row r="3" spans="1:6" ht="14.25" customHeight="1" x14ac:dyDescent="0.3">
      <c r="A3">
        <v>2</v>
      </c>
      <c r="B3" t="s">
        <v>45</v>
      </c>
      <c r="C3">
        <v>358.09</v>
      </c>
      <c r="D3">
        <v>732.83</v>
      </c>
      <c r="E3">
        <v>100</v>
      </c>
      <c r="F3">
        <v>40</v>
      </c>
    </row>
    <row r="4" spans="1:6" ht="14.25" customHeight="1" x14ac:dyDescent="0.3">
      <c r="A4">
        <v>3</v>
      </c>
      <c r="B4" t="s">
        <v>57</v>
      </c>
      <c r="C4">
        <v>1350.65</v>
      </c>
      <c r="D4">
        <v>302.83</v>
      </c>
      <c r="E4">
        <v>40</v>
      </c>
      <c r="F4">
        <v>100</v>
      </c>
    </row>
    <row r="5" spans="1:6" ht="14.25" customHeight="1" x14ac:dyDescent="0.3">
      <c r="A5">
        <v>4</v>
      </c>
      <c r="B5" t="s">
        <v>58</v>
      </c>
      <c r="C5">
        <v>1350.65</v>
      </c>
      <c r="D5">
        <v>462.83</v>
      </c>
      <c r="E5">
        <v>40</v>
      </c>
      <c r="F5">
        <v>100</v>
      </c>
    </row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0" type="noConversion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1E04-94E2-436E-A85C-37EFE8D5A85B}">
  <dimension ref="A1:F6"/>
  <sheetViews>
    <sheetView workbookViewId="0">
      <selection activeCell="C8" sqref="C8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49</v>
      </c>
      <c r="C2" s="1">
        <v>508.09</v>
      </c>
      <c r="D2">
        <v>732.83</v>
      </c>
      <c r="E2">
        <v>40</v>
      </c>
      <c r="F2">
        <v>40</v>
      </c>
    </row>
    <row r="3" spans="1:6" x14ac:dyDescent="0.3">
      <c r="A3">
        <v>2</v>
      </c>
      <c r="B3" t="s">
        <v>50</v>
      </c>
      <c r="C3" s="1">
        <v>508.09</v>
      </c>
      <c r="D3">
        <v>93.83</v>
      </c>
      <c r="E3">
        <v>40</v>
      </c>
      <c r="F3">
        <v>40</v>
      </c>
    </row>
    <row r="4" spans="1:6" x14ac:dyDescent="0.3">
      <c r="A4">
        <v>3</v>
      </c>
      <c r="B4" t="s">
        <v>55</v>
      </c>
      <c r="C4">
        <v>548.19000000000005</v>
      </c>
      <c r="D4">
        <v>102.83</v>
      </c>
      <c r="E4">
        <v>180</v>
      </c>
      <c r="F4">
        <v>20</v>
      </c>
    </row>
    <row r="5" spans="1:6" x14ac:dyDescent="0.3">
      <c r="A5">
        <v>4</v>
      </c>
      <c r="B5" t="s">
        <v>71</v>
      </c>
      <c r="C5" s="1">
        <v>508.09</v>
      </c>
      <c r="D5">
        <v>412.83</v>
      </c>
      <c r="E5">
        <v>40</v>
      </c>
      <c r="F5">
        <v>40</v>
      </c>
    </row>
    <row r="6" spans="1:6" x14ac:dyDescent="0.3">
      <c r="A6">
        <v>5</v>
      </c>
      <c r="B6" t="s">
        <v>56</v>
      </c>
      <c r="C6">
        <v>548.19000000000005</v>
      </c>
      <c r="D6">
        <v>742.83</v>
      </c>
      <c r="E6">
        <v>180</v>
      </c>
      <c r="F6">
        <v>20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612-02E6-4FF2-A7DB-4CE85A184110}">
  <dimension ref="A1:E2"/>
  <sheetViews>
    <sheetView workbookViewId="0">
      <selection activeCell="P24" sqref="P24"/>
    </sheetView>
  </sheetViews>
  <sheetFormatPr defaultRowHeight="14.4" x14ac:dyDescent="0.3"/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s="3" t="s">
        <v>59</v>
      </c>
      <c r="C2">
        <v>853.92</v>
      </c>
      <c r="D2">
        <v>432.83</v>
      </c>
      <c r="E2">
        <v>23.23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Superadobes</vt:lpstr>
      <vt:lpstr>PressurisedModules</vt:lpstr>
      <vt:lpstr>Superadobepath</vt:lpstr>
      <vt:lpstr>ControlTowers</vt:lpstr>
      <vt:lpstr>SolarPanels</vt:lpstr>
      <vt:lpstr>PavedRoads</vt:lpstr>
      <vt:lpstr>LunarTransportShed</vt:lpstr>
      <vt:lpstr>HumanQuietarea</vt:lpstr>
      <vt:lpstr>CommunicationCenter</vt:lpstr>
      <vt:lpstr>LoadingDocks</vt:lpstr>
      <vt:lpstr>LandingPads</vt:lpstr>
      <vt:lpstr>ChargingStations</vt:lpstr>
      <vt:lpstr>LandingPadRoads</vt:lpstr>
      <vt:lpstr>FireKits</vt:lpstr>
      <vt:lpstr>ExternalRobots</vt:lpstr>
      <vt:lpstr>Sandbags</vt:lpstr>
      <vt:lpstr>ExternalRobotParkingLocation</vt:lpstr>
      <vt:lpstr>ExternalRobotChargingStations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SpaceTrex_Imhotep</dc:creator>
  <cp:lastModifiedBy>Muniyasamy, Sivaperuman - (sivaastro)</cp:lastModifiedBy>
  <dcterms:created xsi:type="dcterms:W3CDTF">2022-12-09T23:37:18Z</dcterms:created>
  <dcterms:modified xsi:type="dcterms:W3CDTF">2024-01-24T23:35:21Z</dcterms:modified>
</cp:coreProperties>
</file>